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avidromoff/Downloads/"/>
    </mc:Choice>
  </mc:AlternateContent>
  <xr:revisionPtr revIDLastSave="0" documentId="13_ncr:1_{32D84143-98F8-9C4F-A914-8698111572D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day" sheetId="1" r:id="rId1"/>
    <sheet name="Derivatives" sheetId="2" r:id="rId2"/>
    <sheet name="SumRule" sheetId="3" r:id="rId3"/>
    <sheet name="ProductRule" sheetId="4" r:id="rId4"/>
    <sheet name="ChainRule" sheetId="5" r:id="rId5"/>
    <sheet name="PowerRule" sheetId="6" r:id="rId6"/>
    <sheet name="Minimization1" sheetId="7" r:id="rId7"/>
    <sheet name="Minimization2" sheetId="8" r:id="rId8"/>
    <sheet name="Minimization3" sheetId="9" r:id="rId9"/>
    <sheet name="MaximumLikelihood" sheetId="10" r:id="rId10"/>
    <sheet name="NextClass_Regression" sheetId="11" r:id="rId11"/>
    <sheet name="Prework4NextClass" sheetId="12" r:id="rId12"/>
    <sheet name="Drills" sheetId="13" r:id="rId13"/>
    <sheet name="ClassWork" sheetId="14" r:id="rId14"/>
    <sheet name="1_Derivatives" sheetId="15" r:id="rId15"/>
    <sheet name="2_Bond_WeightedCF" sheetId="16" r:id="rId16"/>
    <sheet name="3_Duration" sheetId="17" r:id="rId17"/>
    <sheet name="4_Sensitivity" sheetId="18" r:id="rId18"/>
    <sheet name="5_Elasticity" sheetId="19" r:id="rId19"/>
    <sheet name="6_OptimalHedge" sheetId="20" r:id="rId20"/>
    <sheet name="7_TaylorSeries" sheetId="21" r:id="rId21"/>
    <sheet name="8_MLE" sheetId="22" r:id="rId22"/>
    <sheet name="9_DurationTable" sheetId="23" r:id="rId23"/>
    <sheet name="FinalExamReview" sheetId="24" r:id="rId24"/>
    <sheet name="ClassPolicy" sheetId="25" r:id="rId25"/>
  </sheets>
  <definedNames>
    <definedName name="A_x">ProductRule!$C$14</definedName>
    <definedName name="A_x_h">ProductRule!$C$16</definedName>
    <definedName name="b">Minimization3!$S$2</definedName>
    <definedName name="f_x">ProductRule!$C$12</definedName>
    <definedName name="f_x_h">ProductRule!$C$20</definedName>
    <definedName name="g_x">ProductRule!$C$13</definedName>
    <definedName name="g_x_h">ProductRule!$D$20</definedName>
    <definedName name="Google_Sheet_Link_1028213545" hidden="1">f_x_h</definedName>
    <definedName name="Google_Sheet_Link_1107661364" hidden="1">g_x</definedName>
    <definedName name="Google_Sheet_Link_1140821624" hidden="1">g_x_h</definedName>
    <definedName name="Google_Sheet_Link_1186845575" hidden="1">A_x</definedName>
    <definedName name="Google_Sheet_Link_1298512559" hidden="1">b</definedName>
    <definedName name="Google_Sheet_Link_1544114603" hidden="1">A_x_h</definedName>
    <definedName name="Google_Sheet_Link_1694974184" hidden="1">f_x</definedName>
    <definedName name="Google_Sheet_Link_1779855151" hidden="1">x</definedName>
    <definedName name="Google_Sheet_Link_1890885205_572133858" hidden="1">x</definedName>
    <definedName name="Google_Sheet_Link_1891036641" hidden="1">y</definedName>
    <definedName name="Google_Sheet_Link_1953563100_1993549971" hidden="1">x</definedName>
    <definedName name="Google_Sheet_Link_1976211937" hidden="1">x1_</definedName>
    <definedName name="Google_Sheet_Link_837572703" hidden="1">h</definedName>
    <definedName name="h">ProductRule!$C$15</definedName>
    <definedName name="x" localSheetId="8">Minimization3!$B$5:$B$205</definedName>
    <definedName name="x" localSheetId="3">ProductRule!$C$11</definedName>
    <definedName name="x">Minimization2!$B$3:$B$203</definedName>
    <definedName name="x1_">Minimization3!$S$5:$S$203</definedName>
    <definedName name="y">Minimization3!$R$5:$R$203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9" roundtripDataChecksum="4+54EY9+ENhSvT6nqy4bpLvahM0NeMh0ITsU1U4zuo4="/>
    </ext>
  </extLst>
</workbook>
</file>

<file path=xl/calcChain.xml><?xml version="1.0" encoding="utf-8"?>
<calcChain xmlns="http://schemas.openxmlformats.org/spreadsheetml/2006/main">
  <c r="C13" i="4" l="1"/>
  <c r="C12" i="4"/>
  <c r="D204" i="9"/>
  <c r="R203" i="9"/>
  <c r="D203" i="9"/>
  <c r="E203" i="9" s="1"/>
  <c r="R202" i="9"/>
  <c r="D202" i="9"/>
  <c r="E202" i="9" s="1"/>
  <c r="R201" i="9"/>
  <c r="D201" i="9"/>
  <c r="E201" i="9" s="1"/>
  <c r="R200" i="9"/>
  <c r="D200" i="9"/>
  <c r="E200" i="9" s="1"/>
  <c r="R199" i="9"/>
  <c r="D199" i="9"/>
  <c r="E199" i="9" s="1"/>
  <c r="R198" i="9"/>
  <c r="D198" i="9"/>
  <c r="E198" i="9" s="1"/>
  <c r="R197" i="9"/>
  <c r="D197" i="9"/>
  <c r="E197" i="9" s="1"/>
  <c r="R196" i="9"/>
  <c r="D196" i="9"/>
  <c r="E196" i="9" s="1"/>
  <c r="R195" i="9"/>
  <c r="D195" i="9"/>
  <c r="E195" i="9" s="1"/>
  <c r="R194" i="9"/>
  <c r="D194" i="9"/>
  <c r="E194" i="9" s="1"/>
  <c r="R193" i="9"/>
  <c r="D193" i="9"/>
  <c r="E193" i="9" s="1"/>
  <c r="R192" i="9"/>
  <c r="D192" i="9"/>
  <c r="E192" i="9" s="1"/>
  <c r="R191" i="9"/>
  <c r="D191" i="9"/>
  <c r="E191" i="9" s="1"/>
  <c r="R190" i="9"/>
  <c r="D190" i="9"/>
  <c r="E190" i="9" s="1"/>
  <c r="R189" i="9"/>
  <c r="D189" i="9"/>
  <c r="E189" i="9" s="1"/>
  <c r="R188" i="9"/>
  <c r="D188" i="9"/>
  <c r="E188" i="9" s="1"/>
  <c r="R187" i="9"/>
  <c r="D187" i="9"/>
  <c r="E187" i="9" s="1"/>
  <c r="R186" i="9"/>
  <c r="D186" i="9"/>
  <c r="E186" i="9" s="1"/>
  <c r="R185" i="9"/>
  <c r="D185" i="9"/>
  <c r="E185" i="9" s="1"/>
  <c r="R184" i="9"/>
  <c r="D184" i="9"/>
  <c r="E184" i="9" s="1"/>
  <c r="R183" i="9"/>
  <c r="D183" i="9"/>
  <c r="E183" i="9" s="1"/>
  <c r="R182" i="9"/>
  <c r="D182" i="9"/>
  <c r="E182" i="9" s="1"/>
  <c r="R181" i="9"/>
  <c r="D181" i="9"/>
  <c r="E181" i="9" s="1"/>
  <c r="R180" i="9"/>
  <c r="D180" i="9"/>
  <c r="E180" i="9" s="1"/>
  <c r="R179" i="9"/>
  <c r="D179" i="9"/>
  <c r="E179" i="9" s="1"/>
  <c r="R178" i="9"/>
  <c r="D178" i="9"/>
  <c r="E178" i="9" s="1"/>
  <c r="R177" i="9"/>
  <c r="D177" i="9"/>
  <c r="E177" i="9" s="1"/>
  <c r="R176" i="9"/>
  <c r="D176" i="9"/>
  <c r="E176" i="9" s="1"/>
  <c r="R175" i="9"/>
  <c r="D175" i="9"/>
  <c r="E175" i="9" s="1"/>
  <c r="R174" i="9"/>
  <c r="D174" i="9"/>
  <c r="E174" i="9" s="1"/>
  <c r="R173" i="9"/>
  <c r="D173" i="9"/>
  <c r="E173" i="9" s="1"/>
  <c r="R172" i="9"/>
  <c r="D172" i="9"/>
  <c r="E172" i="9" s="1"/>
  <c r="R171" i="9"/>
  <c r="D171" i="9"/>
  <c r="E171" i="9" s="1"/>
  <c r="R170" i="9"/>
  <c r="D170" i="9"/>
  <c r="E170" i="9" s="1"/>
  <c r="R169" i="9"/>
  <c r="D169" i="9"/>
  <c r="E169" i="9" s="1"/>
  <c r="R168" i="9"/>
  <c r="D168" i="9"/>
  <c r="E168" i="9" s="1"/>
  <c r="R167" i="9"/>
  <c r="D167" i="9"/>
  <c r="E167" i="9" s="1"/>
  <c r="R166" i="9"/>
  <c r="D166" i="9"/>
  <c r="E166" i="9" s="1"/>
  <c r="R165" i="9"/>
  <c r="D165" i="9"/>
  <c r="E165" i="9" s="1"/>
  <c r="R164" i="9"/>
  <c r="D164" i="9"/>
  <c r="E164" i="9" s="1"/>
  <c r="R163" i="9"/>
  <c r="D163" i="9"/>
  <c r="E163" i="9" s="1"/>
  <c r="R162" i="9"/>
  <c r="D162" i="9"/>
  <c r="E162" i="9" s="1"/>
  <c r="R161" i="9"/>
  <c r="D161" i="9"/>
  <c r="E161" i="9" s="1"/>
  <c r="R160" i="9"/>
  <c r="D160" i="9"/>
  <c r="E160" i="9" s="1"/>
  <c r="R159" i="9"/>
  <c r="D159" i="9"/>
  <c r="E159" i="9" s="1"/>
  <c r="R158" i="9"/>
  <c r="D158" i="9"/>
  <c r="E158" i="9" s="1"/>
  <c r="R157" i="9"/>
  <c r="D157" i="9"/>
  <c r="E157" i="9" s="1"/>
  <c r="R156" i="9"/>
  <c r="D156" i="9"/>
  <c r="E156" i="9" s="1"/>
  <c r="R155" i="9"/>
  <c r="D155" i="9"/>
  <c r="E155" i="9" s="1"/>
  <c r="R154" i="9"/>
  <c r="D154" i="9"/>
  <c r="E154" i="9" s="1"/>
  <c r="R153" i="9"/>
  <c r="D153" i="9"/>
  <c r="E153" i="9" s="1"/>
  <c r="R152" i="9"/>
  <c r="D152" i="9"/>
  <c r="R151" i="9"/>
  <c r="D151" i="9"/>
  <c r="R150" i="9"/>
  <c r="D150" i="9"/>
  <c r="E150" i="9" s="1"/>
  <c r="R149" i="9"/>
  <c r="D149" i="9"/>
  <c r="E149" i="9" s="1"/>
  <c r="R148" i="9"/>
  <c r="D148" i="9"/>
  <c r="E148" i="9" s="1"/>
  <c r="R147" i="9"/>
  <c r="D147" i="9"/>
  <c r="E147" i="9" s="1"/>
  <c r="R146" i="9"/>
  <c r="D146" i="9"/>
  <c r="E146" i="9" s="1"/>
  <c r="R145" i="9"/>
  <c r="D145" i="9"/>
  <c r="E145" i="9" s="1"/>
  <c r="R144" i="9"/>
  <c r="D144" i="9"/>
  <c r="E144" i="9" s="1"/>
  <c r="R143" i="9"/>
  <c r="D143" i="9"/>
  <c r="E143" i="9" s="1"/>
  <c r="R142" i="9"/>
  <c r="D142" i="9"/>
  <c r="E142" i="9" s="1"/>
  <c r="R141" i="9"/>
  <c r="D141" i="9"/>
  <c r="E141" i="9" s="1"/>
  <c r="R140" i="9"/>
  <c r="D140" i="9"/>
  <c r="E140" i="9" s="1"/>
  <c r="R139" i="9"/>
  <c r="D139" i="9"/>
  <c r="E139" i="9" s="1"/>
  <c r="R138" i="9"/>
  <c r="D138" i="9"/>
  <c r="E138" i="9" s="1"/>
  <c r="R137" i="9"/>
  <c r="D137" i="9"/>
  <c r="E137" i="9" s="1"/>
  <c r="R136" i="9"/>
  <c r="D136" i="9"/>
  <c r="E136" i="9" s="1"/>
  <c r="R135" i="9"/>
  <c r="D135" i="9"/>
  <c r="E135" i="9" s="1"/>
  <c r="R134" i="9"/>
  <c r="D134" i="9"/>
  <c r="E134" i="9" s="1"/>
  <c r="R133" i="9"/>
  <c r="D133" i="9"/>
  <c r="E133" i="9" s="1"/>
  <c r="R132" i="9"/>
  <c r="D132" i="9"/>
  <c r="E132" i="9" s="1"/>
  <c r="R131" i="9"/>
  <c r="D131" i="9"/>
  <c r="E131" i="9" s="1"/>
  <c r="R130" i="9"/>
  <c r="D130" i="9"/>
  <c r="E130" i="9" s="1"/>
  <c r="R129" i="9"/>
  <c r="D129" i="9"/>
  <c r="E129" i="9" s="1"/>
  <c r="R128" i="9"/>
  <c r="D128" i="9"/>
  <c r="E128" i="9" s="1"/>
  <c r="R127" i="9"/>
  <c r="D127" i="9"/>
  <c r="E127" i="9" s="1"/>
  <c r="R126" i="9"/>
  <c r="D126" i="9"/>
  <c r="E126" i="9" s="1"/>
  <c r="R125" i="9"/>
  <c r="D125" i="9"/>
  <c r="E125" i="9" s="1"/>
  <c r="R124" i="9"/>
  <c r="D124" i="9"/>
  <c r="E124" i="9" s="1"/>
  <c r="R123" i="9"/>
  <c r="D123" i="9"/>
  <c r="E123" i="9" s="1"/>
  <c r="R122" i="9"/>
  <c r="D122" i="9"/>
  <c r="E122" i="9" s="1"/>
  <c r="R121" i="9"/>
  <c r="D121" i="9"/>
  <c r="E121" i="9" s="1"/>
  <c r="R120" i="9"/>
  <c r="D120" i="9"/>
  <c r="E120" i="9" s="1"/>
  <c r="R119" i="9"/>
  <c r="D119" i="9"/>
  <c r="E119" i="9" s="1"/>
  <c r="R118" i="9"/>
  <c r="D118" i="9"/>
  <c r="E118" i="9" s="1"/>
  <c r="R117" i="9"/>
  <c r="D117" i="9"/>
  <c r="E117" i="9" s="1"/>
  <c r="R116" i="9"/>
  <c r="D116" i="9"/>
  <c r="E116" i="9" s="1"/>
  <c r="R115" i="9"/>
  <c r="D115" i="9"/>
  <c r="E115" i="9" s="1"/>
  <c r="R114" i="9"/>
  <c r="D114" i="9"/>
  <c r="E114" i="9" s="1"/>
  <c r="R113" i="9"/>
  <c r="D113" i="9"/>
  <c r="E113" i="9" s="1"/>
  <c r="R112" i="9"/>
  <c r="D112" i="9"/>
  <c r="E112" i="9" s="1"/>
  <c r="R111" i="9"/>
  <c r="D111" i="9"/>
  <c r="E111" i="9" s="1"/>
  <c r="R110" i="9"/>
  <c r="D110" i="9"/>
  <c r="E110" i="9" s="1"/>
  <c r="R109" i="9"/>
  <c r="D109" i="9"/>
  <c r="E109" i="9" s="1"/>
  <c r="R108" i="9"/>
  <c r="D108" i="9"/>
  <c r="E108" i="9" s="1"/>
  <c r="R107" i="9"/>
  <c r="D107" i="9"/>
  <c r="E107" i="9" s="1"/>
  <c r="R106" i="9"/>
  <c r="D106" i="9"/>
  <c r="E106" i="9" s="1"/>
  <c r="R105" i="9"/>
  <c r="D105" i="9"/>
  <c r="E105" i="9" s="1"/>
  <c r="R104" i="9"/>
  <c r="D104" i="9"/>
  <c r="E104" i="9" s="1"/>
  <c r="R103" i="9"/>
  <c r="D103" i="9"/>
  <c r="E103" i="9" s="1"/>
  <c r="R102" i="9"/>
  <c r="D102" i="9"/>
  <c r="E102" i="9" s="1"/>
  <c r="R101" i="9"/>
  <c r="D101" i="9"/>
  <c r="E101" i="9" s="1"/>
  <c r="R100" i="9"/>
  <c r="D100" i="9"/>
  <c r="E100" i="9" s="1"/>
  <c r="R99" i="9"/>
  <c r="E99" i="9"/>
  <c r="D99" i="9"/>
  <c r="R98" i="9"/>
  <c r="D98" i="9"/>
  <c r="E98" i="9" s="1"/>
  <c r="R97" i="9"/>
  <c r="D97" i="9"/>
  <c r="E97" i="9" s="1"/>
  <c r="R96" i="9"/>
  <c r="D96" i="9"/>
  <c r="E96" i="9" s="1"/>
  <c r="R95" i="9"/>
  <c r="D95" i="9"/>
  <c r="E95" i="9" s="1"/>
  <c r="R94" i="9"/>
  <c r="D94" i="9"/>
  <c r="E94" i="9" s="1"/>
  <c r="R93" i="9"/>
  <c r="D93" i="9"/>
  <c r="E93" i="9" s="1"/>
  <c r="R92" i="9"/>
  <c r="D92" i="9"/>
  <c r="E92" i="9" s="1"/>
  <c r="R91" i="9"/>
  <c r="D91" i="9"/>
  <c r="E91" i="9" s="1"/>
  <c r="R90" i="9"/>
  <c r="D90" i="9"/>
  <c r="E90" i="9" s="1"/>
  <c r="R89" i="9"/>
  <c r="D89" i="9"/>
  <c r="E89" i="9" s="1"/>
  <c r="R88" i="9"/>
  <c r="D88" i="9"/>
  <c r="E88" i="9" s="1"/>
  <c r="R87" i="9"/>
  <c r="D87" i="9"/>
  <c r="E87" i="9" s="1"/>
  <c r="R86" i="9"/>
  <c r="D86" i="9"/>
  <c r="E86" i="9" s="1"/>
  <c r="R85" i="9"/>
  <c r="D85" i="9"/>
  <c r="E85" i="9" s="1"/>
  <c r="R84" i="9"/>
  <c r="D84" i="9"/>
  <c r="E84" i="9" s="1"/>
  <c r="R83" i="9"/>
  <c r="D83" i="9"/>
  <c r="E83" i="9" s="1"/>
  <c r="R82" i="9"/>
  <c r="D82" i="9"/>
  <c r="E82" i="9" s="1"/>
  <c r="R81" i="9"/>
  <c r="D81" i="9"/>
  <c r="E81" i="9" s="1"/>
  <c r="R80" i="9"/>
  <c r="D80" i="9"/>
  <c r="E80" i="9" s="1"/>
  <c r="R79" i="9"/>
  <c r="D79" i="9"/>
  <c r="E79" i="9" s="1"/>
  <c r="R78" i="9"/>
  <c r="D78" i="9"/>
  <c r="E78" i="9" s="1"/>
  <c r="R77" i="9"/>
  <c r="D77" i="9"/>
  <c r="E77" i="9" s="1"/>
  <c r="R76" i="9"/>
  <c r="D76" i="9"/>
  <c r="E76" i="9" s="1"/>
  <c r="R75" i="9"/>
  <c r="D75" i="9"/>
  <c r="E75" i="9" s="1"/>
  <c r="R74" i="9"/>
  <c r="D74" i="9"/>
  <c r="E74" i="9" s="1"/>
  <c r="R73" i="9"/>
  <c r="D73" i="9"/>
  <c r="E73" i="9" s="1"/>
  <c r="R72" i="9"/>
  <c r="D72" i="9"/>
  <c r="E72" i="9" s="1"/>
  <c r="R71" i="9"/>
  <c r="D71" i="9"/>
  <c r="E71" i="9" s="1"/>
  <c r="R70" i="9"/>
  <c r="D70" i="9"/>
  <c r="E70" i="9" s="1"/>
  <c r="R69" i="9"/>
  <c r="D69" i="9"/>
  <c r="E69" i="9" s="1"/>
  <c r="R68" i="9"/>
  <c r="D68" i="9"/>
  <c r="E68" i="9" s="1"/>
  <c r="R67" i="9"/>
  <c r="D67" i="9"/>
  <c r="E67" i="9" s="1"/>
  <c r="R66" i="9"/>
  <c r="D66" i="9"/>
  <c r="E66" i="9" s="1"/>
  <c r="R65" i="9"/>
  <c r="D65" i="9"/>
  <c r="E65" i="9" s="1"/>
  <c r="R64" i="9"/>
  <c r="D64" i="9"/>
  <c r="E64" i="9" s="1"/>
  <c r="R63" i="9"/>
  <c r="D63" i="9"/>
  <c r="E63" i="9" s="1"/>
  <c r="R62" i="9"/>
  <c r="D62" i="9"/>
  <c r="E62" i="9" s="1"/>
  <c r="R61" i="9"/>
  <c r="D61" i="9"/>
  <c r="E61" i="9" s="1"/>
  <c r="R60" i="9"/>
  <c r="D60" i="9"/>
  <c r="E60" i="9" s="1"/>
  <c r="R59" i="9"/>
  <c r="D59" i="9"/>
  <c r="E59" i="9" s="1"/>
  <c r="R58" i="9"/>
  <c r="D58" i="9"/>
  <c r="E58" i="9" s="1"/>
  <c r="R57" i="9"/>
  <c r="D57" i="9"/>
  <c r="E57" i="9" s="1"/>
  <c r="R56" i="9"/>
  <c r="D56" i="9"/>
  <c r="E56" i="9" s="1"/>
  <c r="R55" i="9"/>
  <c r="D55" i="9"/>
  <c r="E55" i="9" s="1"/>
  <c r="R54" i="9"/>
  <c r="D54" i="9"/>
  <c r="E54" i="9" s="1"/>
  <c r="R53" i="9"/>
  <c r="D53" i="9"/>
  <c r="E53" i="9" s="1"/>
  <c r="R52" i="9"/>
  <c r="D52" i="9"/>
  <c r="E52" i="9" s="1"/>
  <c r="R51" i="9"/>
  <c r="D51" i="9"/>
  <c r="E51" i="9" s="1"/>
  <c r="R50" i="9"/>
  <c r="D50" i="9"/>
  <c r="E50" i="9" s="1"/>
  <c r="R49" i="9"/>
  <c r="D49" i="9"/>
  <c r="E49" i="9" s="1"/>
  <c r="R48" i="9"/>
  <c r="D48" i="9"/>
  <c r="E48" i="9" s="1"/>
  <c r="R47" i="9"/>
  <c r="D47" i="9"/>
  <c r="E47" i="9" s="1"/>
  <c r="R46" i="9"/>
  <c r="D46" i="9"/>
  <c r="E46" i="9" s="1"/>
  <c r="R45" i="9"/>
  <c r="D45" i="9"/>
  <c r="E45" i="9" s="1"/>
  <c r="R44" i="9"/>
  <c r="D44" i="9"/>
  <c r="E44" i="9" s="1"/>
  <c r="R43" i="9"/>
  <c r="D43" i="9"/>
  <c r="E43" i="9" s="1"/>
  <c r="R42" i="9"/>
  <c r="D42" i="9"/>
  <c r="E42" i="9" s="1"/>
  <c r="R41" i="9"/>
  <c r="D41" i="9"/>
  <c r="E41" i="9" s="1"/>
  <c r="R40" i="9"/>
  <c r="D40" i="9"/>
  <c r="E40" i="9" s="1"/>
  <c r="R39" i="9"/>
  <c r="D39" i="9"/>
  <c r="E39" i="9" s="1"/>
  <c r="R38" i="9"/>
  <c r="D38" i="9"/>
  <c r="E38" i="9" s="1"/>
  <c r="R37" i="9"/>
  <c r="D37" i="9"/>
  <c r="E37" i="9" s="1"/>
  <c r="R36" i="9"/>
  <c r="D36" i="9"/>
  <c r="E36" i="9" s="1"/>
  <c r="R35" i="9"/>
  <c r="D35" i="9"/>
  <c r="E35" i="9" s="1"/>
  <c r="R34" i="9"/>
  <c r="D34" i="9"/>
  <c r="E34" i="9" s="1"/>
  <c r="R33" i="9"/>
  <c r="D33" i="9"/>
  <c r="E33" i="9" s="1"/>
  <c r="R32" i="9"/>
  <c r="D32" i="9"/>
  <c r="E32" i="9" s="1"/>
  <c r="R31" i="9"/>
  <c r="D31" i="9"/>
  <c r="E31" i="9" s="1"/>
  <c r="R30" i="9"/>
  <c r="D30" i="9"/>
  <c r="E30" i="9" s="1"/>
  <c r="R29" i="9"/>
  <c r="D29" i="9"/>
  <c r="E29" i="9" s="1"/>
  <c r="R28" i="9"/>
  <c r="D28" i="9"/>
  <c r="E28" i="9" s="1"/>
  <c r="R27" i="9"/>
  <c r="D27" i="9"/>
  <c r="E27" i="9" s="1"/>
  <c r="R26" i="9"/>
  <c r="D26" i="9"/>
  <c r="E26" i="9" s="1"/>
  <c r="R25" i="9"/>
  <c r="D25" i="9"/>
  <c r="E25" i="9" s="1"/>
  <c r="R24" i="9"/>
  <c r="D24" i="9"/>
  <c r="E24" i="9" s="1"/>
  <c r="R23" i="9"/>
  <c r="D23" i="9"/>
  <c r="E23" i="9" s="1"/>
  <c r="R22" i="9"/>
  <c r="D22" i="9"/>
  <c r="E22" i="9" s="1"/>
  <c r="R21" i="9"/>
  <c r="D21" i="9"/>
  <c r="E21" i="9" s="1"/>
  <c r="R20" i="9"/>
  <c r="D20" i="9"/>
  <c r="E20" i="9" s="1"/>
  <c r="R19" i="9"/>
  <c r="D19" i="9"/>
  <c r="E19" i="9" s="1"/>
  <c r="R18" i="9"/>
  <c r="D18" i="9"/>
  <c r="E18" i="9" s="1"/>
  <c r="R17" i="9"/>
  <c r="D17" i="9"/>
  <c r="E17" i="9" s="1"/>
  <c r="R16" i="9"/>
  <c r="D16" i="9"/>
  <c r="E16" i="9" s="1"/>
  <c r="R15" i="9"/>
  <c r="D15" i="9"/>
  <c r="E15" i="9" s="1"/>
  <c r="R14" i="9"/>
  <c r="D14" i="9"/>
  <c r="E14" i="9" s="1"/>
  <c r="R13" i="9"/>
  <c r="D13" i="9"/>
  <c r="R12" i="9"/>
  <c r="D12" i="9"/>
  <c r="R11" i="9"/>
  <c r="D11" i="9"/>
  <c r="E11" i="9" s="1"/>
  <c r="R10" i="9"/>
  <c r="D10" i="9"/>
  <c r="E10" i="9" s="1"/>
  <c r="R9" i="9"/>
  <c r="D9" i="9"/>
  <c r="E9" i="9" s="1"/>
  <c r="R8" i="9"/>
  <c r="D8" i="9"/>
  <c r="E8" i="9" s="1"/>
  <c r="R7" i="9"/>
  <c r="D7" i="9"/>
  <c r="E7" i="9" s="1"/>
  <c r="R6" i="9"/>
  <c r="D6" i="9"/>
  <c r="E6" i="9" s="1"/>
  <c r="R5" i="9"/>
  <c r="D5" i="9"/>
  <c r="E5" i="9" s="1"/>
  <c r="C4" i="9" a="1"/>
  <c r="C4" i="9" s="1"/>
  <c r="C203" i="8"/>
  <c r="D202" i="8" s="1"/>
  <c r="E201" i="8" s="1"/>
  <c r="C202" i="8"/>
  <c r="D201" i="8" s="1"/>
  <c r="C201" i="8"/>
  <c r="C200" i="8"/>
  <c r="C199" i="8"/>
  <c r="D198" i="8" s="1"/>
  <c r="C198" i="8"/>
  <c r="C197" i="8"/>
  <c r="D197" i="8" s="1"/>
  <c r="C196" i="8"/>
  <c r="D196" i="8" s="1"/>
  <c r="C195" i="8"/>
  <c r="D195" i="8" s="1"/>
  <c r="E194" i="8" s="1"/>
  <c r="C194" i="8"/>
  <c r="D194" i="8" s="1"/>
  <c r="C193" i="8"/>
  <c r="C192" i="8"/>
  <c r="D191" i="8" s="1"/>
  <c r="C191" i="8"/>
  <c r="D190" i="8" s="1"/>
  <c r="C190" i="8"/>
  <c r="C189" i="8"/>
  <c r="C188" i="8"/>
  <c r="C187" i="8"/>
  <c r="D187" i="8" s="1"/>
  <c r="C186" i="8"/>
  <c r="C185" i="8"/>
  <c r="C184" i="8"/>
  <c r="D184" i="8" s="1"/>
  <c r="C183" i="8"/>
  <c r="C182" i="8"/>
  <c r="D181" i="8" s="1"/>
  <c r="C181" i="8"/>
  <c r="C180" i="8"/>
  <c r="D180" i="8" s="1"/>
  <c r="C179" i="8"/>
  <c r="C178" i="8"/>
  <c r="C177" i="8"/>
  <c r="D177" i="8" s="1"/>
  <c r="C176" i="8"/>
  <c r="D176" i="8" s="1"/>
  <c r="C175" i="8"/>
  <c r="C174" i="8"/>
  <c r="C173" i="8"/>
  <c r="D173" i="8" s="1"/>
  <c r="C172" i="8"/>
  <c r="D172" i="8" s="1"/>
  <c r="C171" i="8"/>
  <c r="C170" i="8"/>
  <c r="C169" i="8"/>
  <c r="D169" i="8" s="1"/>
  <c r="E168" i="8" s="1"/>
  <c r="C168" i="8"/>
  <c r="D168" i="8" s="1"/>
  <c r="C167" i="8"/>
  <c r="D167" i="8" s="1"/>
  <c r="C166" i="8"/>
  <c r="D166" i="8" s="1"/>
  <c r="E165" i="8" s="1"/>
  <c r="C165" i="8"/>
  <c r="D165" i="8" s="1"/>
  <c r="C164" i="8"/>
  <c r="C163" i="8"/>
  <c r="D162" i="8" s="1"/>
  <c r="C162" i="8"/>
  <c r="C161" i="8"/>
  <c r="D161" i="8" s="1"/>
  <c r="C160" i="8"/>
  <c r="D160" i="8" s="1"/>
  <c r="E159" i="8" s="1"/>
  <c r="D159" i="8"/>
  <c r="C159" i="8"/>
  <c r="C158" i="8"/>
  <c r="D158" i="8" s="1"/>
  <c r="C157" i="8"/>
  <c r="C156" i="8"/>
  <c r="C155" i="8"/>
  <c r="C154" i="8"/>
  <c r="D153" i="8"/>
  <c r="C153" i="8"/>
  <c r="D152" i="8" s="1"/>
  <c r="C152" i="8"/>
  <c r="C151" i="8"/>
  <c r="C150" i="8"/>
  <c r="C149" i="8"/>
  <c r="C148" i="8"/>
  <c r="C147" i="8"/>
  <c r="C146" i="8"/>
  <c r="C145" i="8"/>
  <c r="C144" i="8"/>
  <c r="D143" i="8" s="1"/>
  <c r="E142" i="8" s="1"/>
  <c r="C143" i="8"/>
  <c r="D142" i="8" s="1"/>
  <c r="C142" i="8"/>
  <c r="D141" i="8" s="1"/>
  <c r="E140" i="8" s="1"/>
  <c r="C141" i="8"/>
  <c r="D140" i="8"/>
  <c r="C140" i="8"/>
  <c r="C139" i="8"/>
  <c r="D139" i="8" s="1"/>
  <c r="C138" i="8"/>
  <c r="D138" i="8" s="1"/>
  <c r="C137" i="8"/>
  <c r="D137" i="8" s="1"/>
  <c r="C136" i="8"/>
  <c r="D136" i="8" s="1"/>
  <c r="C135" i="8"/>
  <c r="D135" i="8" s="1"/>
  <c r="C134" i="8"/>
  <c r="D134" i="8" s="1"/>
  <c r="C133" i="8"/>
  <c r="D133" i="8" s="1"/>
  <c r="C132" i="8"/>
  <c r="D132" i="8" s="1"/>
  <c r="C131" i="8"/>
  <c r="D131" i="8" s="1"/>
  <c r="C130" i="8"/>
  <c r="D130" i="8" s="1"/>
  <c r="C129" i="8"/>
  <c r="D129" i="8" s="1"/>
  <c r="C128" i="8"/>
  <c r="D128" i="8" s="1"/>
  <c r="C127" i="8"/>
  <c r="D127" i="8" s="1"/>
  <c r="C126" i="8"/>
  <c r="D126" i="8" s="1"/>
  <c r="C125" i="8"/>
  <c r="D125" i="8" s="1"/>
  <c r="C124" i="8"/>
  <c r="D124" i="8" s="1"/>
  <c r="C123" i="8"/>
  <c r="D123" i="8" s="1"/>
  <c r="C122" i="8"/>
  <c r="D122" i="8" s="1"/>
  <c r="C121" i="8"/>
  <c r="D121" i="8" s="1"/>
  <c r="C120" i="8"/>
  <c r="D120" i="8" s="1"/>
  <c r="C119" i="8"/>
  <c r="D119" i="8" s="1"/>
  <c r="C118" i="8"/>
  <c r="D118" i="8" s="1"/>
  <c r="C117" i="8"/>
  <c r="D117" i="8" s="1"/>
  <c r="C116" i="8"/>
  <c r="D116" i="8" s="1"/>
  <c r="C115" i="8"/>
  <c r="D115" i="8" s="1"/>
  <c r="C114" i="8"/>
  <c r="D114" i="8" s="1"/>
  <c r="C113" i="8"/>
  <c r="D113" i="8" s="1"/>
  <c r="C112" i="8"/>
  <c r="D112" i="8" s="1"/>
  <c r="C111" i="8"/>
  <c r="D111" i="8" s="1"/>
  <c r="C110" i="8"/>
  <c r="D110" i="8" s="1"/>
  <c r="C109" i="8"/>
  <c r="D109" i="8" s="1"/>
  <c r="C108" i="8"/>
  <c r="D108" i="8" s="1"/>
  <c r="C107" i="8"/>
  <c r="D107" i="8" s="1"/>
  <c r="C106" i="8"/>
  <c r="D106" i="8" s="1"/>
  <c r="C105" i="8"/>
  <c r="D105" i="8" s="1"/>
  <c r="C104" i="8"/>
  <c r="D104" i="8" s="1"/>
  <c r="C103" i="8"/>
  <c r="D103" i="8" s="1"/>
  <c r="C102" i="8"/>
  <c r="D102" i="8" s="1"/>
  <c r="C101" i="8"/>
  <c r="D101" i="8" s="1"/>
  <c r="C100" i="8"/>
  <c r="D100" i="8" s="1"/>
  <c r="C99" i="8"/>
  <c r="D99" i="8" s="1"/>
  <c r="C98" i="8"/>
  <c r="D98" i="8" s="1"/>
  <c r="C97" i="8"/>
  <c r="D97" i="8" s="1"/>
  <c r="C96" i="8"/>
  <c r="D96" i="8" s="1"/>
  <c r="E95" i="8" s="1"/>
  <c r="C95" i="8"/>
  <c r="D95" i="8" s="1"/>
  <c r="C94" i="8"/>
  <c r="D94" i="8" s="1"/>
  <c r="C93" i="8"/>
  <c r="D93" i="8" s="1"/>
  <c r="C92" i="8"/>
  <c r="D92" i="8" s="1"/>
  <c r="C91" i="8"/>
  <c r="D91" i="8" s="1"/>
  <c r="C90" i="8"/>
  <c r="D90" i="8" s="1"/>
  <c r="C89" i="8"/>
  <c r="D89" i="8" s="1"/>
  <c r="C88" i="8"/>
  <c r="C87" i="8"/>
  <c r="C86" i="8"/>
  <c r="D86" i="8" s="1"/>
  <c r="C85" i="8"/>
  <c r="D85" i="8" s="1"/>
  <c r="C84" i="8"/>
  <c r="D84" i="8" s="1"/>
  <c r="C83" i="8"/>
  <c r="D83" i="8" s="1"/>
  <c r="C82" i="8"/>
  <c r="D82" i="8" s="1"/>
  <c r="C81" i="8"/>
  <c r="D81" i="8" s="1"/>
  <c r="C80" i="8"/>
  <c r="D80" i="8" s="1"/>
  <c r="C79" i="8"/>
  <c r="D79" i="8" s="1"/>
  <c r="C78" i="8"/>
  <c r="D78" i="8" s="1"/>
  <c r="C77" i="8"/>
  <c r="D77" i="8" s="1"/>
  <c r="C76" i="8"/>
  <c r="D76" i="8" s="1"/>
  <c r="C75" i="8"/>
  <c r="D75" i="8" s="1"/>
  <c r="C74" i="8"/>
  <c r="D74" i="8" s="1"/>
  <c r="C73" i="8"/>
  <c r="D73" i="8" s="1"/>
  <c r="C72" i="8"/>
  <c r="D72" i="8" s="1"/>
  <c r="C71" i="8"/>
  <c r="D71" i="8" s="1"/>
  <c r="C70" i="8"/>
  <c r="D70" i="8" s="1"/>
  <c r="C69" i="8"/>
  <c r="D69" i="8" s="1"/>
  <c r="C68" i="8"/>
  <c r="D68" i="8" s="1"/>
  <c r="C67" i="8"/>
  <c r="D67" i="8" s="1"/>
  <c r="C66" i="8"/>
  <c r="D66" i="8" s="1"/>
  <c r="C65" i="8"/>
  <c r="D65" i="8" s="1"/>
  <c r="C64" i="8"/>
  <c r="D64" i="8" s="1"/>
  <c r="C63" i="8"/>
  <c r="D63" i="8" s="1"/>
  <c r="C62" i="8"/>
  <c r="D62" i="8" s="1"/>
  <c r="C61" i="8"/>
  <c r="D61" i="8" s="1"/>
  <c r="C60" i="8"/>
  <c r="D60" i="8" s="1"/>
  <c r="C59" i="8"/>
  <c r="D59" i="8" s="1"/>
  <c r="C58" i="8"/>
  <c r="D58" i="8" s="1"/>
  <c r="C57" i="8"/>
  <c r="D57" i="8" s="1"/>
  <c r="C56" i="8"/>
  <c r="D56" i="8" s="1"/>
  <c r="C55" i="8"/>
  <c r="D55" i="8" s="1"/>
  <c r="C54" i="8"/>
  <c r="D54" i="8" s="1"/>
  <c r="C53" i="8"/>
  <c r="D53" i="8" s="1"/>
  <c r="C52" i="8"/>
  <c r="C51" i="8"/>
  <c r="C50" i="8"/>
  <c r="D50" i="8" s="1"/>
  <c r="C49" i="8"/>
  <c r="D49" i="8" s="1"/>
  <c r="C48" i="8"/>
  <c r="C47" i="8"/>
  <c r="D46" i="8" s="1"/>
  <c r="C46" i="8"/>
  <c r="D45" i="8" s="1"/>
  <c r="C45" i="8"/>
  <c r="C44" i="8"/>
  <c r="C43" i="8"/>
  <c r="C42" i="8"/>
  <c r="D42" i="8" s="1"/>
  <c r="C41" i="8"/>
  <c r="D41" i="8" s="1"/>
  <c r="C40" i="8"/>
  <c r="D40" i="8" s="1"/>
  <c r="C39" i="8"/>
  <c r="C38" i="8"/>
  <c r="D37" i="8" s="1"/>
  <c r="C37" i="8"/>
  <c r="D36" i="8" s="1"/>
  <c r="E35" i="8" s="1"/>
  <c r="C36" i="8"/>
  <c r="D35" i="8"/>
  <c r="C35" i="8"/>
  <c r="C34" i="8"/>
  <c r="D34" i="8" s="1"/>
  <c r="C33" i="8"/>
  <c r="D33" i="8" s="1"/>
  <c r="C32" i="8"/>
  <c r="D32" i="8" s="1"/>
  <c r="C31" i="8"/>
  <c r="D31" i="8" s="1"/>
  <c r="E30" i="8" s="1"/>
  <c r="C30" i="8"/>
  <c r="D30" i="8" s="1"/>
  <c r="C29" i="8"/>
  <c r="D29" i="8" s="1"/>
  <c r="C28" i="8"/>
  <c r="D28" i="8" s="1"/>
  <c r="E27" i="8" s="1"/>
  <c r="C27" i="8"/>
  <c r="D27" i="8" s="1"/>
  <c r="C26" i="8"/>
  <c r="D26" i="8" s="1"/>
  <c r="C25" i="8"/>
  <c r="D25" i="8" s="1"/>
  <c r="E24" i="8" s="1"/>
  <c r="C24" i="8"/>
  <c r="D24" i="8" s="1"/>
  <c r="C23" i="8"/>
  <c r="D23" i="8" s="1"/>
  <c r="C22" i="8"/>
  <c r="D22" i="8" s="1"/>
  <c r="E21" i="8" s="1"/>
  <c r="C21" i="8"/>
  <c r="D21" i="8" s="1"/>
  <c r="C20" i="8"/>
  <c r="D20" i="8" s="1"/>
  <c r="C19" i="8"/>
  <c r="D19" i="8" s="1"/>
  <c r="E18" i="8" s="1"/>
  <c r="C18" i="8"/>
  <c r="D18" i="8" s="1"/>
  <c r="C17" i="8"/>
  <c r="D17" i="8" s="1"/>
  <c r="C16" i="8"/>
  <c r="D16" i="8" s="1"/>
  <c r="E15" i="8" s="1"/>
  <c r="C15" i="8"/>
  <c r="D15" i="8" s="1"/>
  <c r="C14" i="8"/>
  <c r="D14" i="8" s="1"/>
  <c r="C13" i="8"/>
  <c r="D13" i="8" s="1"/>
  <c r="C12" i="8"/>
  <c r="D12" i="8" s="1"/>
  <c r="E11" i="8" s="1"/>
  <c r="C11" i="8"/>
  <c r="D11" i="8" s="1"/>
  <c r="C10" i="8"/>
  <c r="D10" i="8" s="1"/>
  <c r="C9" i="8"/>
  <c r="D9" i="8" s="1"/>
  <c r="C8" i="8"/>
  <c r="D8" i="8" s="1"/>
  <c r="C7" i="8"/>
  <c r="D7" i="8" s="1"/>
  <c r="C6" i="8"/>
  <c r="D6" i="8" s="1"/>
  <c r="C5" i="8"/>
  <c r="D5" i="8" s="1"/>
  <c r="E4" i="8" s="1"/>
  <c r="C4" i="8"/>
  <c r="D4" i="8" s="1"/>
  <c r="C3" i="8"/>
  <c r="D3" i="8" s="1"/>
  <c r="R21" i="4"/>
  <c r="Q21" i="4"/>
  <c r="R20" i="4"/>
  <c r="Q20" i="4"/>
  <c r="B20" i="4"/>
  <c r="Q19" i="4"/>
  <c r="R18" i="4"/>
  <c r="Q18" i="4"/>
  <c r="R17" i="4"/>
  <c r="R16" i="4"/>
  <c r="Q16" i="4"/>
  <c r="C16" i="4"/>
  <c r="R15" i="4"/>
  <c r="Q15" i="4"/>
  <c r="R14" i="4"/>
  <c r="Q12" i="4"/>
  <c r="R11" i="4"/>
  <c r="Q11" i="4"/>
  <c r="B16" i="2"/>
  <c r="D15" i="2"/>
  <c r="D16" i="2" s="1"/>
  <c r="D17" i="2" s="1"/>
  <c r="D18" i="2" s="1"/>
  <c r="D19" i="2" s="1"/>
  <c r="D20" i="2" s="1"/>
  <c r="D21" i="2" s="1"/>
  <c r="E151" i="9" l="1"/>
  <c r="E152" i="9"/>
  <c r="E12" i="9"/>
  <c r="E13" i="9"/>
  <c r="D199" i="8"/>
  <c r="E198" i="8" s="1"/>
  <c r="D200" i="8"/>
  <c r="D193" i="8"/>
  <c r="D192" i="8"/>
  <c r="E191" i="8" s="1"/>
  <c r="D188" i="8"/>
  <c r="E187" i="8" s="1"/>
  <c r="D189" i="8"/>
  <c r="D186" i="8"/>
  <c r="D185" i="8"/>
  <c r="E184" i="8" s="1"/>
  <c r="D183" i="8"/>
  <c r="D182" i="8"/>
  <c r="E181" i="8" s="1"/>
  <c r="D178" i="8"/>
  <c r="E177" i="8" s="1"/>
  <c r="D179" i="8"/>
  <c r="D174" i="8"/>
  <c r="E173" i="8" s="1"/>
  <c r="D175" i="8"/>
  <c r="D171" i="8"/>
  <c r="D170" i="8"/>
  <c r="E169" i="8" s="1"/>
  <c r="D163" i="8"/>
  <c r="E162" i="8" s="1"/>
  <c r="D164" i="8"/>
  <c r="D157" i="8"/>
  <c r="D156" i="8"/>
  <c r="D154" i="8"/>
  <c r="E153" i="8" s="1"/>
  <c r="D155" i="8"/>
  <c r="E154" i="8" s="1"/>
  <c r="D150" i="8"/>
  <c r="D151" i="8"/>
  <c r="D148" i="8"/>
  <c r="D149" i="8"/>
  <c r="E148" i="8" s="1"/>
  <c r="D147" i="8"/>
  <c r="E146" i="8" s="1"/>
  <c r="D146" i="8"/>
  <c r="D145" i="8"/>
  <c r="D144" i="8"/>
  <c r="E143" i="8" s="1"/>
  <c r="D88" i="8"/>
  <c r="D87" i="8"/>
  <c r="E86" i="8" s="1"/>
  <c r="D51" i="8"/>
  <c r="E50" i="8" s="1"/>
  <c r="D52" i="8"/>
  <c r="D48" i="8"/>
  <c r="D47" i="8"/>
  <c r="E46" i="8" s="1"/>
  <c r="D43" i="8"/>
  <c r="E42" i="8" s="1"/>
  <c r="D44" i="8"/>
  <c r="D39" i="8"/>
  <c r="D38" i="8"/>
  <c r="E37" i="8" s="1"/>
  <c r="D19" i="4"/>
  <c r="Q17" i="4"/>
  <c r="Q13" i="4"/>
  <c r="Q14" i="4"/>
  <c r="R19" i="4"/>
  <c r="R12" i="4"/>
  <c r="R13" i="4"/>
  <c r="C14" i="4"/>
  <c r="C17" i="4" s="1"/>
  <c r="C19" i="4"/>
  <c r="C16" i="2"/>
  <c r="E16" i="2"/>
  <c r="B17" i="2"/>
  <c r="E197" i="8"/>
  <c r="E172" i="8"/>
  <c r="E160" i="8"/>
  <c r="E196" i="8"/>
  <c r="E195" i="8"/>
  <c r="E190" i="8"/>
  <c r="E180" i="8"/>
  <c r="E176" i="8"/>
  <c r="E167" i="8"/>
  <c r="E166" i="8"/>
  <c r="E161" i="8"/>
  <c r="E158" i="8"/>
  <c r="E152" i="8"/>
  <c r="E141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20" i="8"/>
  <c r="E19" i="8"/>
  <c r="E17" i="8"/>
  <c r="E16" i="8"/>
  <c r="E14" i="8"/>
  <c r="E13" i="8"/>
  <c r="E12" i="8"/>
  <c r="E10" i="8"/>
  <c r="E9" i="8"/>
  <c r="E7" i="8"/>
  <c r="E5" i="8"/>
  <c r="E3" i="8"/>
  <c r="E94" i="8"/>
  <c r="E93" i="8"/>
  <c r="E92" i="8"/>
  <c r="E91" i="8"/>
  <c r="E90" i="8"/>
  <c r="E89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49" i="8"/>
  <c r="E45" i="8"/>
  <c r="E41" i="8"/>
  <c r="E40" i="8"/>
  <c r="E36" i="8"/>
  <c r="E34" i="8"/>
  <c r="E33" i="8"/>
  <c r="E32" i="8"/>
  <c r="E31" i="8"/>
  <c r="E29" i="8"/>
  <c r="E28" i="8"/>
  <c r="E26" i="8"/>
  <c r="E25" i="8"/>
  <c r="E23" i="8"/>
  <c r="E22" i="8"/>
  <c r="E8" i="8"/>
  <c r="E6" i="8"/>
  <c r="E200" i="8" l="1"/>
  <c r="E199" i="8"/>
  <c r="E193" i="8"/>
  <c r="E192" i="8"/>
  <c r="E189" i="8"/>
  <c r="E188" i="8"/>
  <c r="E186" i="8"/>
  <c r="E185" i="8"/>
  <c r="E183" i="8"/>
  <c r="E182" i="8"/>
  <c r="E179" i="8"/>
  <c r="E178" i="8"/>
  <c r="E175" i="8"/>
  <c r="E174" i="8"/>
  <c r="E171" i="8"/>
  <c r="E170" i="8"/>
  <c r="E164" i="8"/>
  <c r="E163" i="8"/>
  <c r="E157" i="8"/>
  <c r="E156" i="8"/>
  <c r="E151" i="8"/>
  <c r="E150" i="8"/>
  <c r="E88" i="8"/>
  <c r="E87" i="8"/>
  <c r="E52" i="8"/>
  <c r="E51" i="8"/>
  <c r="E48" i="8"/>
  <c r="E47" i="8"/>
  <c r="E44" i="8"/>
  <c r="E43" i="8"/>
  <c r="E39" i="8"/>
  <c r="E38" i="8"/>
  <c r="C17" i="2"/>
  <c r="E17" i="2"/>
  <c r="F17" i="2" s="1"/>
  <c r="B18" i="2"/>
  <c r="E155" i="8"/>
  <c r="E149" i="8"/>
  <c r="E145" i="8"/>
  <c r="F16" i="2"/>
  <c r="E147" i="8"/>
  <c r="E144" i="8"/>
  <c r="C18" i="2" l="1"/>
  <c r="E18" i="2"/>
  <c r="F18" i="2" s="1"/>
  <c r="B19" i="2"/>
  <c r="C19" i="2" l="1"/>
  <c r="E19" i="2"/>
  <c r="F19" i="2" s="1"/>
  <c r="B20" i="2"/>
  <c r="C20" i="2" l="1"/>
  <c r="E20" i="2"/>
  <c r="F20" i="2" s="1"/>
  <c r="B21" i="2"/>
  <c r="C21" i="2" l="1"/>
  <c r="E21" i="2"/>
  <c r="F21" i="2" l="1"/>
</calcChain>
</file>

<file path=xl/sharedStrings.xml><?xml version="1.0" encoding="utf-8"?>
<sst xmlns="http://schemas.openxmlformats.org/spreadsheetml/2006/main" count="346" uniqueCount="284">
  <si>
    <t>Start</t>
  </si>
  <si>
    <t>Homework Review</t>
  </si>
  <si>
    <t>Quiz</t>
  </si>
  <si>
    <t>Last Project Review</t>
  </si>
  <si>
    <t>Lecture for Today</t>
  </si>
  <si>
    <t>Derivatives</t>
  </si>
  <si>
    <t>Definition of a derivative</t>
  </si>
  <si>
    <t>Demonstration of the power rule</t>
  </si>
  <si>
    <t>Definition of the chain rule</t>
  </si>
  <si>
    <t>Numerical approach</t>
  </si>
  <si>
    <t>Minimization</t>
  </si>
  <si>
    <t>Bonds</t>
  </si>
  <si>
    <t>Excel:</t>
  </si>
  <si>
    <t>Fixed Income</t>
  </si>
  <si>
    <t>Yield Curves</t>
  </si>
  <si>
    <t>Duration</t>
  </si>
  <si>
    <t>Closed Form</t>
  </si>
  <si>
    <t>Numerical</t>
  </si>
  <si>
    <t>Excel</t>
  </si>
  <si>
    <t>Likelihood Estimation</t>
  </si>
  <si>
    <t>Normal Distribution Likelihood Display</t>
  </si>
  <si>
    <t>Lecture for Next Class</t>
  </si>
  <si>
    <t>Regression Analysis</t>
  </si>
  <si>
    <t>Solving the normal equations</t>
  </si>
  <si>
    <t>Video:</t>
  </si>
  <si>
    <t>Coming soon</t>
  </si>
  <si>
    <t>In Class Project</t>
  </si>
  <si>
    <t>Calculate Derivatives</t>
  </si>
  <si>
    <t>Calculate a Bond</t>
  </si>
  <si>
    <t>Calculate Derivative of a Bond</t>
  </si>
  <si>
    <t>Approximate Sensitivity of a Bond</t>
  </si>
  <si>
    <t>Elasticity</t>
  </si>
  <si>
    <t>Calculate an optimal hedge ratio</t>
  </si>
  <si>
    <t>Calculate a Taylor Series Expansion</t>
  </si>
  <si>
    <t>Calculate mu &amp; sigma as MLEs</t>
  </si>
  <si>
    <t>Calculate a rule of thumb for Duration</t>
  </si>
  <si>
    <t>Class Survey</t>
  </si>
  <si>
    <t>What is a derivative?</t>
  </si>
  <si>
    <t>The rate of change at a specific point of a function.</t>
  </si>
  <si>
    <t>What's the formula</t>
  </si>
  <si>
    <r>
      <rPr>
        <sz val="20"/>
        <color theme="1"/>
        <rFont val="Calibri"/>
        <family val="2"/>
      </rPr>
      <t xml:space="preserve">Limit as </t>
    </r>
    <r>
      <rPr>
        <sz val="20"/>
        <color theme="1"/>
        <rFont val="Symbol"/>
        <charset val="2"/>
      </rPr>
      <t>D</t>
    </r>
    <r>
      <rPr>
        <sz val="20"/>
        <color theme="1"/>
        <rFont val="Calibri"/>
        <family val="2"/>
      </rPr>
      <t>x goes to zero of:</t>
    </r>
  </si>
  <si>
    <r>
      <rPr>
        <sz val="20"/>
        <color theme="1"/>
        <rFont val="Calibri"/>
        <family val="2"/>
      </rPr>
      <t>f(x+</t>
    </r>
    <r>
      <rPr>
        <sz val="20"/>
        <color theme="1"/>
        <rFont val="Symbol"/>
        <charset val="2"/>
      </rPr>
      <t>D</t>
    </r>
    <r>
      <rPr>
        <sz val="20"/>
        <color theme="1"/>
        <rFont val="Calibri"/>
        <family val="2"/>
      </rPr>
      <t xml:space="preserve">x)-f(x)  / </t>
    </r>
    <r>
      <rPr>
        <sz val="20"/>
        <color theme="1"/>
        <rFont val="Symbol"/>
        <charset val="2"/>
      </rPr>
      <t>D</t>
    </r>
    <r>
      <rPr>
        <sz val="20"/>
        <color theme="1"/>
        <rFont val="Calibri"/>
        <family val="2"/>
      </rPr>
      <t>x</t>
    </r>
  </si>
  <si>
    <t>Let’s do a proof (it’s not so bad)</t>
  </si>
  <si>
    <t>d/dx cx</t>
  </si>
  <si>
    <t>Here's a numerical approach (i.e. let the computer do it)</t>
  </si>
  <si>
    <t>x</t>
  </si>
  <si>
    <t>f(x)</t>
  </si>
  <si>
    <r>
      <rPr>
        <sz val="20"/>
        <color theme="1"/>
        <rFont val="Symbol"/>
        <charset val="2"/>
      </rPr>
      <t>D</t>
    </r>
    <r>
      <rPr>
        <sz val="20"/>
        <color theme="1"/>
        <rFont val="Calibri"/>
        <family val="2"/>
      </rPr>
      <t>x</t>
    </r>
  </si>
  <si>
    <r>
      <rPr>
        <sz val="20"/>
        <color theme="1"/>
        <rFont val="Calibri"/>
        <family val="2"/>
      </rPr>
      <t>f(x+</t>
    </r>
    <r>
      <rPr>
        <sz val="20"/>
        <color theme="1"/>
        <rFont val="Symbol"/>
        <charset val="2"/>
      </rPr>
      <t>D</t>
    </r>
    <r>
      <rPr>
        <sz val="20"/>
        <color theme="1"/>
        <rFont val="Calibri"/>
        <family val="2"/>
      </rPr>
      <t>x)</t>
    </r>
  </si>
  <si>
    <r>
      <rPr>
        <sz val="20"/>
        <color theme="1"/>
        <rFont val="Calibri"/>
        <family val="2"/>
      </rPr>
      <t>f(x+</t>
    </r>
    <r>
      <rPr>
        <sz val="20"/>
        <color theme="1"/>
        <rFont val="Symbol"/>
        <charset val="2"/>
      </rPr>
      <t>D</t>
    </r>
    <r>
      <rPr>
        <sz val="20"/>
        <color theme="1"/>
        <rFont val="Calibri"/>
        <family val="2"/>
      </rPr>
      <t xml:space="preserve">x)-f(x)  / </t>
    </r>
    <r>
      <rPr>
        <sz val="20"/>
        <color theme="1"/>
        <rFont val="Symbol"/>
        <charset val="2"/>
      </rPr>
      <t>D</t>
    </r>
    <r>
      <rPr>
        <sz val="20"/>
        <color theme="1"/>
        <rFont val="Calibri"/>
        <family val="2"/>
      </rPr>
      <t>x</t>
    </r>
  </si>
  <si>
    <r>
      <rPr>
        <sz val="20"/>
        <color theme="1"/>
        <rFont val="Calibri"/>
        <family val="2"/>
      </rPr>
      <t>2x</t>
    </r>
    <r>
      <rPr>
        <vertAlign val="superscript"/>
        <sz val="20"/>
        <color theme="1"/>
        <rFont val="Calibri (Body)"/>
      </rPr>
      <t>3</t>
    </r>
  </si>
  <si>
    <r>
      <rPr>
        <sz val="20"/>
        <color theme="1"/>
        <rFont val="Calibri"/>
        <family val="2"/>
      </rPr>
      <t>2(x+</t>
    </r>
    <r>
      <rPr>
        <sz val="20"/>
        <color theme="1"/>
        <rFont val="Symbol"/>
        <charset val="2"/>
      </rPr>
      <t>D</t>
    </r>
    <r>
      <rPr>
        <sz val="20"/>
        <color theme="1"/>
        <rFont val="Calibri"/>
        <family val="2"/>
      </rPr>
      <t>)</t>
    </r>
    <r>
      <rPr>
        <vertAlign val="superscript"/>
        <sz val="20"/>
        <color theme="1"/>
        <rFont val="Calibri (Body)"/>
      </rPr>
      <t>3</t>
    </r>
  </si>
  <si>
    <r>
      <rPr>
        <sz val="20"/>
        <color theme="1"/>
        <rFont val="Calibri"/>
        <family val="2"/>
      </rPr>
      <t>2(x+</t>
    </r>
    <r>
      <rPr>
        <sz val="20"/>
        <color theme="1"/>
        <rFont val="Symbol"/>
        <charset val="2"/>
      </rPr>
      <t>D</t>
    </r>
    <r>
      <rPr>
        <sz val="20"/>
        <color theme="1"/>
        <rFont val="Calibri"/>
        <family val="2"/>
      </rPr>
      <t>)</t>
    </r>
    <r>
      <rPr>
        <vertAlign val="superscript"/>
        <sz val="20"/>
        <color theme="1"/>
        <rFont val="Calibri (Body)"/>
      </rPr>
      <t>3</t>
    </r>
    <r>
      <rPr>
        <sz val="20"/>
        <color theme="1"/>
        <rFont val="Calibri (Body)"/>
      </rPr>
      <t xml:space="preserve"> - 2x</t>
    </r>
    <r>
      <rPr>
        <vertAlign val="superscript"/>
        <sz val="20"/>
        <color theme="1"/>
        <rFont val="Calibri (Body)"/>
      </rPr>
      <t>3</t>
    </r>
    <r>
      <rPr>
        <sz val="20"/>
        <color theme="1"/>
        <rFont val="Calibri (Body)"/>
      </rPr>
      <t xml:space="preserve">   /  </t>
    </r>
    <r>
      <rPr>
        <sz val="20"/>
        <color theme="1"/>
        <rFont val="Symbol"/>
        <charset val="2"/>
      </rPr>
      <t>D</t>
    </r>
    <r>
      <rPr>
        <sz val="20"/>
        <color theme="1"/>
        <rFont val="Calibri (Body)"/>
      </rPr>
      <t>X</t>
    </r>
  </si>
  <si>
    <t>Sum Rule</t>
  </si>
  <si>
    <t>The Sum Rule</t>
  </si>
  <si>
    <t>The derivative of the sum is the sum of the derivatives.</t>
  </si>
  <si>
    <r>
      <rPr>
        <sz val="20"/>
        <color theme="1"/>
        <rFont val="Calibri"/>
        <family val="2"/>
      </rPr>
      <t>s(x) = f</t>
    </r>
    <r>
      <rPr>
        <vertAlign val="subscript"/>
        <sz val="20"/>
        <color theme="1"/>
        <rFont val="Calibri (Body)"/>
      </rPr>
      <t>1</t>
    </r>
    <r>
      <rPr>
        <sz val="20"/>
        <color theme="1"/>
        <rFont val="Calibri"/>
        <family val="2"/>
      </rPr>
      <t>(x) + f</t>
    </r>
    <r>
      <rPr>
        <vertAlign val="sub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>(x)</t>
    </r>
  </si>
  <si>
    <r>
      <rPr>
        <sz val="20"/>
        <color theme="1"/>
        <rFont val="Calibri"/>
        <family val="2"/>
      </rPr>
      <t>s'(x) = f'</t>
    </r>
    <r>
      <rPr>
        <vertAlign val="subscript"/>
        <sz val="20"/>
        <color theme="1"/>
        <rFont val="Calibri (Body)"/>
      </rPr>
      <t>1</t>
    </r>
    <r>
      <rPr>
        <sz val="20"/>
        <color theme="1"/>
        <rFont val="Calibri"/>
        <family val="2"/>
      </rPr>
      <t>(x) + f'</t>
    </r>
    <r>
      <rPr>
        <vertAlign val="sub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>(x)</t>
    </r>
  </si>
  <si>
    <t>ProductRule</t>
  </si>
  <si>
    <t>The Product Rule</t>
  </si>
  <si>
    <t>The derivative of the product of two functions is</t>
  </si>
  <si>
    <t>The derivative of the first times the second, plus</t>
  </si>
  <si>
    <t>The derivative of the second times the first.</t>
  </si>
  <si>
    <t>A(x) = f(x)*g(x)</t>
  </si>
  <si>
    <t>A'(x) = f(x+h)*g(x+h) -  f(x)*g(x) // h</t>
  </si>
  <si>
    <t>y</t>
  </si>
  <si>
    <t>g(x)</t>
  </si>
  <si>
    <t>A(x)</t>
  </si>
  <si>
    <t>h</t>
  </si>
  <si>
    <t>A(x+h)</t>
  </si>
  <si>
    <t>A'(x)</t>
  </si>
  <si>
    <t>f(x+h)</t>
  </si>
  <si>
    <t>g(x+h)</t>
  </si>
  <si>
    <t>ChainRule1</t>
  </si>
  <si>
    <t>ChainRule2</t>
  </si>
  <si>
    <t>The Chain Rule</t>
  </si>
  <si>
    <t>The derivative of a composite function is the derivative of the outer function times the derivative of the inner function.</t>
  </si>
  <si>
    <t>y increases by 22 units for each unit increase of x.</t>
  </si>
  <si>
    <t>z increase by 10 units for each unit increase of y.</t>
  </si>
  <si>
    <t>How many units does z increase, when x increase by 1 unit?</t>
  </si>
  <si>
    <t>dy/dx = 22</t>
  </si>
  <si>
    <t>dz/dy = 10</t>
  </si>
  <si>
    <t>dz/dx = 220</t>
  </si>
  <si>
    <t>y = g(x) = 22x</t>
  </si>
  <si>
    <t>z = f(y) = 10y</t>
  </si>
  <si>
    <t>z = f(x) = 220x</t>
  </si>
  <si>
    <t>z = f(g(x))</t>
  </si>
  <si>
    <t>dz/dx = f'(g(x))g'(x)</t>
  </si>
  <si>
    <t>PowerRule</t>
  </si>
  <si>
    <t>The Power Rule</t>
  </si>
  <si>
    <r>
      <rPr>
        <sz val="20"/>
        <color theme="1"/>
        <rFont val="Calibri"/>
        <family val="2"/>
      </rPr>
      <t>The derivative of x</t>
    </r>
    <r>
      <rPr>
        <vertAlign val="superscript"/>
        <sz val="20"/>
        <color theme="1"/>
        <rFont val="Calibri (Body)"/>
      </rPr>
      <t>n</t>
    </r>
    <r>
      <rPr>
        <sz val="20"/>
        <color theme="1"/>
        <rFont val="Calibri"/>
        <family val="2"/>
      </rPr>
      <t xml:space="preserve"> equals nx</t>
    </r>
    <r>
      <rPr>
        <vertAlign val="superscript"/>
        <sz val="20"/>
        <color theme="1"/>
        <rFont val="Calibri (Body)"/>
      </rPr>
      <t>n-1</t>
    </r>
  </si>
  <si>
    <t>Proof</t>
  </si>
  <si>
    <t>Power Rule Proof from Proof Wiki</t>
  </si>
  <si>
    <t>Minimization1</t>
  </si>
  <si>
    <t>Minimization2</t>
  </si>
  <si>
    <t>How to find the minimum of a function:</t>
  </si>
  <si>
    <t>Calculate the first derivative.</t>
  </si>
  <si>
    <t>This tells you how much the function is changing at different points.</t>
  </si>
  <si>
    <t>Set the first derivative to zero and solve.</t>
  </si>
  <si>
    <t>This tells you where the function is not changing.</t>
  </si>
  <si>
    <t>You now have a minimum or a maximum.</t>
  </si>
  <si>
    <t>You need to find out which.</t>
  </si>
  <si>
    <t>Calculate the second derivative.</t>
  </si>
  <si>
    <t>Determine if the second derivative is positive at the location of the first derivative minimum.</t>
  </si>
  <si>
    <t>If it is, that means the function starts to increase after the minimum is obtained.</t>
  </si>
  <si>
    <t>And that means, the function is at a minimum.</t>
  </si>
  <si>
    <t>Numerical Minimization</t>
  </si>
  <si>
    <t>f'(x)</t>
  </si>
  <si>
    <t>f''(x)</t>
  </si>
  <si>
    <t>b</t>
  </si>
  <si>
    <t>RSS</t>
  </si>
  <si>
    <r>
      <rPr>
        <sz val="20"/>
        <color theme="1"/>
        <rFont val="Symbol"/>
        <charset val="2"/>
      </rPr>
      <t>d</t>
    </r>
    <r>
      <rPr>
        <sz val="20"/>
        <color theme="1"/>
        <rFont val="Calibri"/>
        <family val="2"/>
      </rPr>
      <t>RSS/</t>
    </r>
    <r>
      <rPr>
        <sz val="20"/>
        <color theme="1"/>
        <rFont val="Symbol"/>
        <charset val="2"/>
      </rPr>
      <t>d</t>
    </r>
    <r>
      <rPr>
        <sz val="20"/>
        <color theme="1"/>
        <rFont val="Calibri"/>
        <family val="2"/>
      </rPr>
      <t>b</t>
    </r>
  </si>
  <si>
    <t>dRSS/db</t>
  </si>
  <si>
    <t>x1_</t>
  </si>
  <si>
    <t>Maximum Likelihood Estimation for the Normal Distribution.</t>
  </si>
  <si>
    <t>If you have a data set, how do you know whether or not it's normally distributed?</t>
  </si>
  <si>
    <t>Maybe it follows another distribution?</t>
  </si>
  <si>
    <t>That's a topic for later.</t>
  </si>
  <si>
    <t>For now, assuming the data is normally distributed, what values best described the data.</t>
  </si>
  <si>
    <t>That is: what's the best value for mu and for sigma.</t>
  </si>
  <si>
    <t>You already know that the answer is mean and standard deviation, but where did that come from?</t>
  </si>
  <si>
    <t>It came from finding the values of mu and sigma that maximize the probabality of what you have observed.</t>
  </si>
  <si>
    <t>The probability of the entire data set is called the Likelihood.</t>
  </si>
  <si>
    <t>To find mu and sigma, find find the value of mu and sigma that maximize this value.</t>
  </si>
  <si>
    <t>To do that, use differential calculus.</t>
  </si>
  <si>
    <t>Review if you have not seen regression analysis before.</t>
  </si>
  <si>
    <t>Chapter 10.  Page 212.  Questions 1,2,3,4.</t>
  </si>
  <si>
    <t>Read pages 195 to 201.</t>
  </si>
  <si>
    <t>Memorize: 10.3, A1 to A6 on page 197, 10.9</t>
  </si>
  <si>
    <t>Review Bond Calculation Videos</t>
  </si>
  <si>
    <t>New Drills</t>
  </si>
  <si>
    <t xml:space="preserve">The Duration of a bond is 7.  </t>
  </si>
  <si>
    <t>Interest rates increase by 2%.</t>
  </si>
  <si>
    <t>What is the change in value of a the bond?</t>
  </si>
  <si>
    <t>The Duration of a bond is 5.</t>
  </si>
  <si>
    <t>Interest rates increase by 3%.</t>
  </si>
  <si>
    <t xml:space="preserve">The Duration of a bond is 3.  </t>
  </si>
  <si>
    <t>Interest rates increase by 4%.</t>
  </si>
  <si>
    <t xml:space="preserve">A Zero coupon bond matures in 4 years.  </t>
  </si>
  <si>
    <t xml:space="preserve">A Zero coupon bond matures in 2 years.  </t>
  </si>
  <si>
    <t xml:space="preserve">A Zero coupon bond matures in 10 years.  </t>
  </si>
  <si>
    <t>Old Drills</t>
  </si>
  <si>
    <t>Interest rates are at 10%:</t>
  </si>
  <si>
    <t>How much principal do I need to generate $10 per year forever?</t>
  </si>
  <si>
    <t>How much principal do I need to generate $20 per year forever?</t>
  </si>
  <si>
    <t>How much principal do I need to generate $30 per year forever?</t>
  </si>
  <si>
    <t>Interest rates are at 5%:</t>
  </si>
  <si>
    <t>Interest rates are at 20%:</t>
  </si>
  <si>
    <t>How many years does it take for me to double my money?</t>
  </si>
  <si>
    <t>Interest rates are at 30%:</t>
  </si>
  <si>
    <t>How many years does it take for me to quadruple my money?</t>
  </si>
  <si>
    <t>A daily volatility of an interest rate is 1%.  Approximately what is the annualized volatilty?</t>
  </si>
  <si>
    <t>A daily volatility of an interest rate is 1.5%.  Approximately what is the annualized volatilty?</t>
  </si>
  <si>
    <t>A daily volatility of an interest rate is 2%.  Approximately what is the annualized volatilty?</t>
  </si>
  <si>
    <t>A daily volatility of an interest rate is .75%.  Approximately what is the annualized volatilty?</t>
  </si>
  <si>
    <t>The annual volatility of an interest rate is 16%.  Approximately what is the daily volatilty?</t>
  </si>
  <si>
    <t>The annual volatility of an interest rate is 24%.  Approximately what is the daily volatilty?</t>
  </si>
  <si>
    <t>The annual volatility of an interest rate is 32%.  Approximately what is the daily volatilty?</t>
  </si>
  <si>
    <t>The annual volatility of an interest rate is 12%.  Approximately what is the daily volatilty?</t>
  </si>
  <si>
    <t>Task</t>
  </si>
  <si>
    <t>Minutes</t>
  </si>
  <si>
    <t>Points</t>
  </si>
  <si>
    <t>Calculate the derivative wrt x of the following expressions</t>
  </si>
  <si>
    <r>
      <rPr>
        <sz val="20"/>
        <color theme="1"/>
        <rFont val="Calibri"/>
        <family val="2"/>
      </rPr>
      <t>x</t>
    </r>
    <r>
      <rPr>
        <vertAlign val="superscript"/>
        <sz val="20"/>
        <color theme="1"/>
        <rFont val="Calibri (Body)"/>
      </rPr>
      <t>2</t>
    </r>
  </si>
  <si>
    <r>
      <rPr>
        <sz val="20"/>
        <color theme="1"/>
        <rFont val="Calibri"/>
        <family val="2"/>
      </rPr>
      <t>3x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 xml:space="preserve"> + 5</t>
    </r>
  </si>
  <si>
    <r>
      <rPr>
        <sz val="20"/>
        <color theme="1"/>
        <rFont val="Calibri"/>
        <family val="2"/>
      </rPr>
      <t>5x</t>
    </r>
    <r>
      <rPr>
        <vertAlign val="superscript"/>
        <sz val="20"/>
        <color theme="1"/>
        <rFont val="Calibri (Body)"/>
      </rPr>
      <t>3</t>
    </r>
    <r>
      <rPr>
        <sz val="20"/>
        <color theme="1"/>
        <rFont val="Calibri"/>
        <family val="2"/>
      </rPr>
      <t xml:space="preserve"> + 2y + 3</t>
    </r>
  </si>
  <si>
    <t>2x</t>
  </si>
  <si>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 xml:space="preserve"> 2x </t>
    </r>
  </si>
  <si>
    <t>&lt;- This is the summation of 2x.  It is summed n times.</t>
  </si>
  <si>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 xml:space="preserve"> (1+x)</t>
    </r>
    <r>
      <rPr>
        <vertAlign val="superscript"/>
        <sz val="20"/>
        <color theme="1"/>
        <rFont val="Calibri (Body)"/>
      </rPr>
      <t>3</t>
    </r>
  </si>
  <si>
    <t>&lt;- This summation is summed n times.</t>
  </si>
  <si>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 xml:space="preserve"> (1+x)</t>
    </r>
    <r>
      <rPr>
        <vertAlign val="superscript"/>
        <sz val="20"/>
        <color theme="1"/>
        <rFont val="Calibri (Body)"/>
      </rPr>
      <t>t</t>
    </r>
  </si>
  <si>
    <r>
      <rPr>
        <sz val="20"/>
        <color theme="1"/>
        <rFont val="Calibri"/>
        <family val="2"/>
      </rPr>
      <t>e</t>
    </r>
    <r>
      <rPr>
        <vertAlign val="superscript"/>
        <sz val="20"/>
        <color theme="1"/>
        <rFont val="Calibri (Body)"/>
      </rPr>
      <t>x</t>
    </r>
  </si>
  <si>
    <r>
      <rPr>
        <sz val="20"/>
        <color theme="1"/>
        <rFont val="Calibri"/>
        <family val="2"/>
      </rPr>
      <t>&lt;- The derivative of e</t>
    </r>
    <r>
      <rPr>
        <vertAlign val="superscript"/>
        <sz val="20"/>
        <color theme="1"/>
        <rFont val="Calibri (Body)"/>
      </rPr>
      <t>f(x)</t>
    </r>
    <r>
      <rPr>
        <sz val="20"/>
        <color theme="1"/>
        <rFont val="Calibri"/>
        <family val="2"/>
      </rPr>
      <t xml:space="preserve"> = e</t>
    </r>
    <r>
      <rPr>
        <vertAlign val="superscript"/>
        <sz val="20"/>
        <color theme="1"/>
        <rFont val="Calibri"/>
        <family val="2"/>
      </rPr>
      <t>f</t>
    </r>
    <r>
      <rPr>
        <vertAlign val="superscript"/>
        <sz val="20"/>
        <color theme="1"/>
        <rFont val="Calibri (Body)"/>
      </rPr>
      <t>(x)</t>
    </r>
    <r>
      <rPr>
        <sz val="20"/>
        <color theme="1"/>
        <rFont val="Calibri"/>
        <family val="2"/>
      </rPr>
      <t>*f'(x)</t>
    </r>
  </si>
  <si>
    <r>
      <rPr>
        <sz val="20"/>
        <color theme="1"/>
        <rFont val="Calibri"/>
        <family val="2"/>
      </rPr>
      <t>e</t>
    </r>
    <r>
      <rPr>
        <vertAlign val="superscript"/>
        <sz val="20"/>
        <color theme="1"/>
        <rFont val="Calibri (Body)"/>
      </rPr>
      <t>3x</t>
    </r>
  </si>
  <si>
    <r>
      <rPr>
        <sz val="20"/>
        <color theme="1"/>
        <rFont val="Calibri"/>
        <family val="2"/>
      </rPr>
      <t>e</t>
    </r>
    <r>
      <rPr>
        <vertAlign val="superscript"/>
        <sz val="20"/>
        <color theme="1"/>
        <rFont val="Calibri (Body)"/>
      </rPr>
      <t>tx</t>
    </r>
  </si>
  <si>
    <t>Bond Weighted CF Question</t>
  </si>
  <si>
    <t>Calculate the present value of the bond below where the coupon (and Face amount at maturity) is multiplied by the year that it is paid.</t>
  </si>
  <si>
    <t>The bond pays annually.</t>
  </si>
  <si>
    <t>So if c represents the coupon, then in period 1, the bond pays 1c, in period 2, the bond pays 2c, in period 3, the bond pays 3c …</t>
  </si>
  <si>
    <t>And at the last period n, the bond pays n*c + n*Face.</t>
  </si>
  <si>
    <t>Also, calculate the value of the ordinary bond.</t>
  </si>
  <si>
    <t>Divide the value of the first special bond by the value of the ordinary bond.</t>
  </si>
  <si>
    <t>Face</t>
  </si>
  <si>
    <t>ytm</t>
  </si>
  <si>
    <t>coupon</t>
  </si>
  <si>
    <t>maturity</t>
  </si>
  <si>
    <t>Duration Question</t>
  </si>
  <si>
    <t>Calculate Derivative of a Bond with respect to y</t>
  </si>
  <si>
    <r>
      <rPr>
        <sz val="20"/>
        <color theme="1"/>
        <rFont val="Calibri"/>
        <family val="2"/>
      </rPr>
      <t xml:space="preserve">B = </t>
    </r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 xml:space="preserve"> C(1+y)</t>
    </r>
    <r>
      <rPr>
        <vertAlign val="superscript"/>
        <sz val="20"/>
        <color theme="1"/>
        <rFont val="Calibri (Body)"/>
      </rPr>
      <t>-t</t>
    </r>
  </si>
  <si>
    <t>The Duration of a bond is expressed as follows:</t>
  </si>
  <si>
    <r>
      <rPr>
        <sz val="20"/>
        <color theme="1"/>
        <rFont val="Calibri"/>
        <family val="2"/>
      </rPr>
      <t xml:space="preserve">D = </t>
    </r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 xml:space="preserve"> t*C(1+y)</t>
    </r>
    <r>
      <rPr>
        <vertAlign val="superscript"/>
        <sz val="20"/>
        <color theme="1"/>
        <rFont val="Calibri (Body)"/>
      </rPr>
      <t>-t</t>
    </r>
    <r>
      <rPr>
        <sz val="20"/>
        <color theme="1"/>
        <rFont val="Calibri (Body)"/>
      </rPr>
      <t xml:space="preserve"> / B</t>
    </r>
  </si>
  <si>
    <t>Express the Derivative of a Bond in terms of D</t>
  </si>
  <si>
    <t>Sensitivity Question</t>
  </si>
  <si>
    <t>Approximate Sensitivity of the bond below to a .01% change in rate (ytm).</t>
  </si>
  <si>
    <t>Note that .01% is 1/10000; it's called a basis point.</t>
  </si>
  <si>
    <t>The coupon pays annually.</t>
  </si>
  <si>
    <t>Look up elasticity.</t>
  </si>
  <si>
    <t>Think of an entertaining example (not price elasicity of demand).</t>
  </si>
  <si>
    <t>State the example and demonstrate a calculation below.</t>
  </si>
  <si>
    <t>How does elasticity relate to sensitivity?</t>
  </si>
  <si>
    <t>Optimal Hedge</t>
  </si>
  <si>
    <t>Find the number of contracts n that minimize the variance of the difference between an asset and futures contract f.</t>
  </si>
  <si>
    <t>S = asset</t>
  </si>
  <si>
    <t>F = Futures contract</t>
  </si>
  <si>
    <t>n = number of futures contracts</t>
  </si>
  <si>
    <t>Solve: argmin(n): V(S-nF)</t>
  </si>
  <si>
    <t>Recall the following tools:</t>
  </si>
  <si>
    <t>V(aX) in terms of V(X)</t>
  </si>
  <si>
    <t>Cov(aX,Y) in terms of Cov(X,Y)</t>
  </si>
  <si>
    <t>Find and note the value of a0 for the following function when x = 0</t>
  </si>
  <si>
    <r>
      <rPr>
        <sz val="20"/>
        <color theme="1"/>
        <rFont val="Calibri"/>
        <family val="2"/>
      </rPr>
      <t>f(x) = a</t>
    </r>
    <r>
      <rPr>
        <vertAlign val="subscript"/>
        <sz val="20"/>
        <color theme="1"/>
        <rFont val="Calibri (Body)"/>
      </rPr>
      <t>0</t>
    </r>
    <r>
      <rPr>
        <sz val="20"/>
        <color theme="1"/>
        <rFont val="Calibri"/>
        <family val="2"/>
      </rPr>
      <t xml:space="preserve"> + a</t>
    </r>
    <r>
      <rPr>
        <vertAlign val="subscript"/>
        <sz val="20"/>
        <color theme="1"/>
        <rFont val="Calibri (Body)"/>
      </rPr>
      <t>1</t>
    </r>
    <r>
      <rPr>
        <sz val="20"/>
        <color theme="1"/>
        <rFont val="Calibri"/>
        <family val="2"/>
      </rPr>
      <t>x + a</t>
    </r>
    <r>
      <rPr>
        <vertAlign val="sub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>x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 xml:space="preserve"> + a</t>
    </r>
    <r>
      <rPr>
        <vertAlign val="subscript"/>
        <sz val="20"/>
        <color theme="1"/>
        <rFont val="Calibri (Body)"/>
      </rPr>
      <t>3</t>
    </r>
    <r>
      <rPr>
        <sz val="20"/>
        <color theme="1"/>
        <rFont val="Calibri"/>
        <family val="2"/>
      </rPr>
      <t>x</t>
    </r>
    <r>
      <rPr>
        <vertAlign val="superscript"/>
        <sz val="20"/>
        <color theme="1"/>
        <rFont val="Calibri (Body)"/>
      </rPr>
      <t>3</t>
    </r>
    <r>
      <rPr>
        <sz val="20"/>
        <color theme="1"/>
        <rFont val="Calibri"/>
        <family val="2"/>
      </rPr>
      <t xml:space="preserve"> + a</t>
    </r>
    <r>
      <rPr>
        <vertAlign val="subscript"/>
        <sz val="20"/>
        <color theme="1"/>
        <rFont val="Calibri (Body)"/>
      </rPr>
      <t>4</t>
    </r>
    <r>
      <rPr>
        <sz val="20"/>
        <color theme="1"/>
        <rFont val="Calibri"/>
        <family val="2"/>
      </rPr>
      <t>x</t>
    </r>
    <r>
      <rPr>
        <vertAlign val="superscript"/>
        <sz val="20"/>
        <color theme="1"/>
        <rFont val="Calibri (Body)"/>
      </rPr>
      <t>4</t>
    </r>
  </si>
  <si>
    <t>Take the first derivative of the function.</t>
  </si>
  <si>
    <r>
      <rPr>
        <sz val="20"/>
        <color theme="1"/>
        <rFont val="Calibri"/>
        <family val="2"/>
      </rPr>
      <t>Find and note the value of a</t>
    </r>
    <r>
      <rPr>
        <vertAlign val="subscript"/>
        <sz val="20"/>
        <color theme="1"/>
        <rFont val="Calibri (Body)"/>
      </rPr>
      <t>1</t>
    </r>
    <r>
      <rPr>
        <sz val="20"/>
        <color theme="1"/>
        <rFont val="Calibri"/>
        <family val="2"/>
      </rPr>
      <t xml:space="preserve"> for the first derivative of f(x) when x = 0</t>
    </r>
  </si>
  <si>
    <t>Take the second derivative of the function.</t>
  </si>
  <si>
    <r>
      <rPr>
        <sz val="20"/>
        <color theme="1"/>
        <rFont val="Calibri"/>
        <family val="2"/>
      </rPr>
      <t>Find and note the value of a</t>
    </r>
    <r>
      <rPr>
        <vertAlign val="sub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 xml:space="preserve"> for the second derivative of f(x) when x = 0</t>
    </r>
  </si>
  <si>
    <r>
      <rPr>
        <sz val="20"/>
        <color theme="1"/>
        <rFont val="Calibri"/>
        <family val="2"/>
      </rPr>
      <t>Solve for a</t>
    </r>
    <r>
      <rPr>
        <vertAlign val="subscript"/>
        <sz val="20"/>
        <color theme="1"/>
        <rFont val="Calibri (Body)"/>
      </rPr>
      <t>3</t>
    </r>
    <r>
      <rPr>
        <sz val="20"/>
        <color theme="1"/>
        <rFont val="Calibri"/>
        <family val="2"/>
      </rPr>
      <t xml:space="preserve"> in the third derivative of f(x) when x = 0.</t>
    </r>
  </si>
  <si>
    <r>
      <rPr>
        <sz val="20"/>
        <color theme="1"/>
        <rFont val="Calibri"/>
        <family val="2"/>
      </rPr>
      <t>Solve for a</t>
    </r>
    <r>
      <rPr>
        <vertAlign val="subscript"/>
        <sz val="20"/>
        <color theme="1"/>
        <rFont val="Calibri (Body)"/>
      </rPr>
      <t>4</t>
    </r>
    <r>
      <rPr>
        <sz val="20"/>
        <color theme="1"/>
        <rFont val="Calibri"/>
        <family val="2"/>
      </rPr>
      <t xml:space="preserve"> in terms of the fourth derivative at 0. (Just another way of saying the same thing.)</t>
    </r>
  </si>
  <si>
    <t>Challenge Question</t>
  </si>
  <si>
    <t>Look up the equation for the normal distribution.</t>
  </si>
  <si>
    <t>Use the equation to express the probability of all n data points of a data set.</t>
  </si>
  <si>
    <t>That is, the likelihood is equal to the product of the probabilties of every point.</t>
  </si>
  <si>
    <t>Take the log of that expression.  (See explanation below.)</t>
  </si>
  <si>
    <t>Find the values mu and sigma that maximize the likelihood.</t>
  </si>
  <si>
    <t>Describe your work in a couple of sentences.</t>
  </si>
  <si>
    <t>Hints:</t>
  </si>
  <si>
    <t>The log of a product become the sum of a log.</t>
  </si>
  <si>
    <t>The derivative of a sum is the sum of the derivative.</t>
  </si>
  <si>
    <t>For the calculation of sigma,</t>
  </si>
  <si>
    <t>the derivative of ln(sigma) = 1/sigma.</t>
  </si>
  <si>
    <t>Explanations:</t>
  </si>
  <si>
    <t>The reason that you take the log is because it is easier to maximize the log of the function.</t>
  </si>
  <si>
    <t>If you maximize the log of f(x), then you maximize f(x).</t>
  </si>
  <si>
    <t>That is because the log function is a mononic function.</t>
  </si>
  <si>
    <t>That means that is x2 &gt; x1 then f(x2) &gt; f(x1).</t>
  </si>
  <si>
    <t>So, if x2 &gt; x1 then log(x2) &gt; log(x1)</t>
  </si>
  <si>
    <t>Duration changes according to the yield to maturity.</t>
  </si>
  <si>
    <t>Of course, that’s because the yield to maturity is the rate you can discount by to match a bond’s market value.</t>
  </si>
  <si>
    <t>Can you discover a rule of thumb that estimates the Duration of a bond based upon maturity and YTM?</t>
  </si>
  <si>
    <t>That would be very hard.  Especially given that there are different coupon rates.</t>
  </si>
  <si>
    <t>But let’s say the coupon rate equals the YTM.</t>
  </si>
  <si>
    <t>That would create a par value bond.</t>
  </si>
  <si>
    <t>Create a data table or use some other method to see if you can find any rule of thumb.</t>
  </si>
  <si>
    <t>Note: There is no right answer (but you must show work); this is an opportunity to discover something new.</t>
  </si>
  <si>
    <t>How do you use calculus to find the minimum of a function?</t>
  </si>
  <si>
    <t>What do you need to do to be sure that you found a minimum?</t>
  </si>
  <si>
    <t>How is calculus used for the following:</t>
  </si>
  <si>
    <t>Regression</t>
  </si>
  <si>
    <t>Maximum Likelihood</t>
  </si>
  <si>
    <t>Optimal portfolio estimation</t>
  </si>
  <si>
    <t>Class Organization</t>
  </si>
  <si>
    <t>Classes will usually follow this pattern:</t>
  </si>
  <si>
    <t>Time</t>
  </si>
  <si>
    <t>Topic</t>
  </si>
  <si>
    <t>Quiz Review</t>
  </si>
  <si>
    <t>Review of last in-class project</t>
  </si>
  <si>
    <t>Lecture</t>
  </si>
  <si>
    <t>Introduction to next class PreWork</t>
  </si>
  <si>
    <t>Introduction to in-class project</t>
  </si>
  <si>
    <t>In-class project</t>
  </si>
  <si>
    <t>Homework</t>
  </si>
  <si>
    <t>Don't get stuck on the homework.  Reach out with questions.</t>
  </si>
  <si>
    <t>If you miss a homework or quiz, the final exam counts more.</t>
  </si>
  <si>
    <t>Office hours can help with the homework.</t>
  </si>
  <si>
    <t>Two questions are selected randomly for grading.</t>
  </si>
  <si>
    <t>You must show your calculations and work for credit.</t>
  </si>
  <si>
    <t>Quizzes</t>
  </si>
  <si>
    <t>Office Hours</t>
  </si>
  <si>
    <t>Office hours are for you.</t>
  </si>
  <si>
    <t>Don't say the class is too hard if you aren't going to office hours.</t>
  </si>
  <si>
    <t>In-Class Work</t>
  </si>
  <si>
    <t>Please do not race through the in-class projects; they are due two days after the class.</t>
  </si>
  <si>
    <t>Use class time to ask questions about the projects.</t>
  </si>
  <si>
    <t>Please learn from each other when working on the in-class projects.</t>
  </si>
  <si>
    <t>You will need to understand what the group has done in order to describe it in the final.</t>
  </si>
  <si>
    <t>For the final exam, you can prepare by writing up the main idea of each question.</t>
  </si>
  <si>
    <t>The Final Exam</t>
  </si>
  <si>
    <t>Short answer questions will be based on the quiz questions.</t>
  </si>
  <si>
    <t>Essays will be based on the projects.</t>
  </si>
  <si>
    <t>The final exam will require that you truly understand the material.</t>
  </si>
  <si>
    <t>There is no review for the final; please use office hours and learn as you go.</t>
  </si>
  <si>
    <t>There are no notes or calculators in the exam.</t>
  </si>
  <si>
    <t>There are review questions at the end of each module to help you prepare.</t>
  </si>
  <si>
    <t>There is no further guidance on the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</si>
</sst>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_(&quot;$&quot;* #,##0_);_(&quot;$&quot;* \(#,##0\);_(&quot;$&quot;* &quot;-&quot;??_);_(@_)"/>
  </numFmts>
  <fonts count="18">
    <font>
      <sz val="12"/>
      <color theme="1"/>
      <name val="Calibri"/>
      <scheme val="minor"/>
    </font>
    <font>
      <sz val="20"/>
      <color theme="1"/>
      <name val="Calibri"/>
      <family val="2"/>
    </font>
    <font>
      <u/>
      <sz val="20"/>
      <color theme="1"/>
      <name val="Calibri"/>
      <family val="2"/>
    </font>
    <font>
      <u/>
      <sz val="20"/>
      <color rgb="FF0000FF"/>
      <name val="Calibri"/>
      <family val="2"/>
    </font>
    <font>
      <u/>
      <sz val="20"/>
      <color theme="10"/>
      <name val="Calibri"/>
      <family val="2"/>
    </font>
    <font>
      <u/>
      <sz val="20"/>
      <color theme="10"/>
      <name val="Calibri"/>
      <family val="2"/>
    </font>
    <font>
      <sz val="20"/>
      <color rgb="FFD8D8D8"/>
      <name val="Calibri"/>
      <family val="2"/>
    </font>
    <font>
      <u/>
      <sz val="20"/>
      <color rgb="FFD8D8D8"/>
      <name val="Calibri"/>
      <family val="2"/>
    </font>
    <font>
      <u/>
      <sz val="12"/>
      <color theme="10"/>
      <name val="Calibri"/>
      <family val="2"/>
    </font>
    <font>
      <u/>
      <sz val="20"/>
      <color theme="10"/>
      <name val="Calibri"/>
      <family val="2"/>
    </font>
    <font>
      <u/>
      <sz val="12"/>
      <color theme="10"/>
      <name val="Calibri"/>
      <family val="2"/>
    </font>
    <font>
      <sz val="20"/>
      <color theme="1"/>
      <name val="Noto Sans Symbols"/>
    </font>
    <font>
      <sz val="20"/>
      <color rgb="FF000000"/>
      <name val="Calibri"/>
      <family val="2"/>
    </font>
    <font>
      <sz val="20"/>
      <color theme="1"/>
      <name val="Symbol"/>
      <charset val="2"/>
    </font>
    <font>
      <vertAlign val="superscript"/>
      <sz val="20"/>
      <color theme="1"/>
      <name val="Calibri (Body)"/>
    </font>
    <font>
      <sz val="20"/>
      <color theme="1"/>
      <name val="Calibri (Body)"/>
    </font>
    <font>
      <vertAlign val="subscript"/>
      <sz val="20"/>
      <color theme="1"/>
      <name val="Calibri (Body)"/>
    </font>
    <font>
      <vertAlign val="superscript"/>
      <sz val="2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1" fillId="3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 applyAlignment="1">
      <alignment horizontal="right"/>
    </xf>
    <xf numFmtId="0" fontId="1" fillId="4" borderId="1" xfId="0" applyFont="1" applyFill="1" applyBorder="1"/>
    <xf numFmtId="2" fontId="1" fillId="5" borderId="1" xfId="0" applyNumberFormat="1" applyFont="1" applyFill="1" applyBorder="1"/>
    <xf numFmtId="164" fontId="6" fillId="3" borderId="1" xfId="0" applyNumberFormat="1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2" fontId="1" fillId="3" borderId="5" xfId="0" applyNumberFormat="1" applyFont="1" applyFill="1" applyBorder="1"/>
    <xf numFmtId="164" fontId="1" fillId="3" borderId="1" xfId="0" applyNumberFormat="1" applyFont="1" applyFill="1" applyBorder="1"/>
    <xf numFmtId="164" fontId="1" fillId="3" borderId="6" xfId="0" applyNumberFormat="1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0" fontId="8" fillId="3" borderId="1" xfId="0" applyFont="1" applyFill="1" applyBorder="1"/>
    <xf numFmtId="0" fontId="1" fillId="6" borderId="1" xfId="0" applyFont="1" applyFill="1" applyBorder="1"/>
    <xf numFmtId="0" fontId="9" fillId="6" borderId="1" xfId="0" applyFont="1" applyFill="1" applyBorder="1"/>
    <xf numFmtId="0" fontId="10" fillId="2" borderId="1" xfId="0" applyFont="1" applyFill="1" applyBorder="1"/>
    <xf numFmtId="0" fontId="1" fillId="3" borderId="1" xfId="0" applyFont="1" applyFill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7" borderId="1" xfId="0" applyFont="1" applyFill="1" applyBorder="1"/>
    <xf numFmtId="0" fontId="1" fillId="2" borderId="8" xfId="0" applyFont="1" applyFill="1" applyBorder="1"/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9" fontId="1" fillId="2" borderId="1" xfId="0" applyNumberFormat="1" applyFont="1" applyFill="1" applyBorder="1"/>
    <xf numFmtId="2" fontId="1" fillId="2" borderId="1" xfId="0" applyNumberFormat="1" applyFont="1" applyFill="1" applyBorder="1"/>
    <xf numFmtId="166" fontId="1" fillId="2" borderId="1" xfId="0" applyNumberFormat="1" applyFont="1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ProductRule!$Q$11:$Q$21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 formatCode="0.0">
                  <c:v>7.7000000000000011</c:v>
                </c:pt>
                <c:pt idx="8" formatCode="0.0">
                  <c:v>7.7000000000000011</c:v>
                </c:pt>
                <c:pt idx="9" formatCode="0.0">
                  <c:v>7.7000000000000011</c:v>
                </c:pt>
                <c:pt idx="10">
                  <c:v>1</c:v>
                </c:pt>
              </c:numCache>
            </c:numRef>
          </c:xVal>
          <c:yVal>
            <c:numRef>
              <c:f>ProductRule!$R$11:$R$21</c:f>
              <c:numCache>
                <c:formatCode>General</c:formatCode>
                <c:ptCount val="11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 formatCode="0.0">
                  <c:v>4.8400000000000007</c:v>
                </c:pt>
                <c:pt idx="6" formatCode="0.0">
                  <c:v>4.8400000000000007</c:v>
                </c:pt>
                <c:pt idx="7" formatCode="0.0">
                  <c:v>4.8400000000000007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EE-2D40-B9D2-34902EA3D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603857"/>
        <c:axId val="601291719"/>
      </c:scatterChart>
      <c:valAx>
        <c:axId val="2117603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1291719"/>
        <c:crosses val="autoZero"/>
        <c:crossBetween val="midCat"/>
      </c:valAx>
      <c:valAx>
        <c:axId val="601291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760385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f(x)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Minimization2!$B$3:$B$203</c:f>
              <c:numCache>
                <c:formatCode>0.0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</c:numCache>
            </c:numRef>
          </c:cat>
          <c:val>
            <c:numRef>
              <c:f>Minimization2!$C$3:$C$203</c:f>
              <c:numCache>
                <c:formatCode>General</c:formatCode>
                <c:ptCount val="201"/>
                <c:pt idx="0">
                  <c:v>525</c:v>
                </c:pt>
                <c:pt idx="1">
                  <c:v>515.04999999999995</c:v>
                </c:pt>
                <c:pt idx="2">
                  <c:v>505.2000000000001</c:v>
                </c:pt>
                <c:pt idx="3">
                  <c:v>495.44999999999993</c:v>
                </c:pt>
                <c:pt idx="4">
                  <c:v>485.79999999999995</c:v>
                </c:pt>
                <c:pt idx="5">
                  <c:v>476.25</c:v>
                </c:pt>
                <c:pt idx="6">
                  <c:v>466.80000000000007</c:v>
                </c:pt>
                <c:pt idx="7">
                  <c:v>457.45000000000005</c:v>
                </c:pt>
                <c:pt idx="8">
                  <c:v>448.19999999999993</c:v>
                </c:pt>
                <c:pt idx="9">
                  <c:v>439.04999999999995</c:v>
                </c:pt>
                <c:pt idx="10">
                  <c:v>430</c:v>
                </c:pt>
                <c:pt idx="11">
                  <c:v>421.05000000000007</c:v>
                </c:pt>
                <c:pt idx="12">
                  <c:v>412.20000000000005</c:v>
                </c:pt>
                <c:pt idx="13">
                  <c:v>403.44999999999993</c:v>
                </c:pt>
                <c:pt idx="14">
                  <c:v>394.79999999999995</c:v>
                </c:pt>
                <c:pt idx="15">
                  <c:v>386.25000000000091</c:v>
                </c:pt>
                <c:pt idx="16">
                  <c:v>377.80000000000081</c:v>
                </c:pt>
                <c:pt idx="17">
                  <c:v>369.45000000000078</c:v>
                </c:pt>
                <c:pt idx="18">
                  <c:v>361.20000000000084</c:v>
                </c:pt>
                <c:pt idx="19">
                  <c:v>353.05000000000086</c:v>
                </c:pt>
                <c:pt idx="20">
                  <c:v>345.00000000000085</c:v>
                </c:pt>
                <c:pt idx="21">
                  <c:v>337.05000000000081</c:v>
                </c:pt>
                <c:pt idx="22">
                  <c:v>329.20000000000078</c:v>
                </c:pt>
                <c:pt idx="23">
                  <c:v>321.45000000000078</c:v>
                </c:pt>
                <c:pt idx="24">
                  <c:v>313.80000000000075</c:v>
                </c:pt>
                <c:pt idx="25">
                  <c:v>306.25000000000074</c:v>
                </c:pt>
                <c:pt idx="26">
                  <c:v>298.80000000000075</c:v>
                </c:pt>
                <c:pt idx="27">
                  <c:v>291.45000000000073</c:v>
                </c:pt>
                <c:pt idx="28">
                  <c:v>284.20000000000073</c:v>
                </c:pt>
                <c:pt idx="29">
                  <c:v>277.05000000000075</c:v>
                </c:pt>
                <c:pt idx="30">
                  <c:v>270.00000000000068</c:v>
                </c:pt>
                <c:pt idx="31">
                  <c:v>263.05000000000069</c:v>
                </c:pt>
                <c:pt idx="32">
                  <c:v>256.20000000000061</c:v>
                </c:pt>
                <c:pt idx="33">
                  <c:v>249.45000000000067</c:v>
                </c:pt>
                <c:pt idx="34">
                  <c:v>242.80000000000069</c:v>
                </c:pt>
                <c:pt idx="35">
                  <c:v>236.25000000000063</c:v>
                </c:pt>
                <c:pt idx="36">
                  <c:v>229.80000000000064</c:v>
                </c:pt>
                <c:pt idx="37">
                  <c:v>223.45000000000059</c:v>
                </c:pt>
                <c:pt idx="38">
                  <c:v>217.20000000000061</c:v>
                </c:pt>
                <c:pt idx="39">
                  <c:v>211.05000000000064</c:v>
                </c:pt>
                <c:pt idx="40">
                  <c:v>205.0000000000006</c:v>
                </c:pt>
                <c:pt idx="41">
                  <c:v>199.05000000000058</c:v>
                </c:pt>
                <c:pt idx="42">
                  <c:v>193.20000000000056</c:v>
                </c:pt>
                <c:pt idx="43">
                  <c:v>187.45000000000113</c:v>
                </c:pt>
                <c:pt idx="44">
                  <c:v>181.80000000000112</c:v>
                </c:pt>
                <c:pt idx="45">
                  <c:v>176.25000000000111</c:v>
                </c:pt>
                <c:pt idx="46">
                  <c:v>170.80000000000106</c:v>
                </c:pt>
                <c:pt idx="47">
                  <c:v>165.45000000000107</c:v>
                </c:pt>
                <c:pt idx="48">
                  <c:v>160.20000000000101</c:v>
                </c:pt>
                <c:pt idx="49">
                  <c:v>155.05000000000103</c:v>
                </c:pt>
                <c:pt idx="50">
                  <c:v>150.00000000000102</c:v>
                </c:pt>
                <c:pt idx="51">
                  <c:v>145.05000000000098</c:v>
                </c:pt>
                <c:pt idx="52">
                  <c:v>140.20000000000095</c:v>
                </c:pt>
                <c:pt idx="53">
                  <c:v>135.45000000000093</c:v>
                </c:pt>
                <c:pt idx="54">
                  <c:v>130.80000000000092</c:v>
                </c:pt>
                <c:pt idx="55">
                  <c:v>126.25000000000092</c:v>
                </c:pt>
                <c:pt idx="56">
                  <c:v>121.80000000000086</c:v>
                </c:pt>
                <c:pt idx="57">
                  <c:v>117.45000000000087</c:v>
                </c:pt>
                <c:pt idx="58">
                  <c:v>113.20000000000081</c:v>
                </c:pt>
                <c:pt idx="59">
                  <c:v>109.05000000000084</c:v>
                </c:pt>
                <c:pt idx="60">
                  <c:v>105.00000000000082</c:v>
                </c:pt>
                <c:pt idx="61">
                  <c:v>101.05000000000078</c:v>
                </c:pt>
                <c:pt idx="62">
                  <c:v>97.200000000000756</c:v>
                </c:pt>
                <c:pt idx="63">
                  <c:v>93.450000000000742</c:v>
                </c:pt>
                <c:pt idx="64">
                  <c:v>89.800000000000722</c:v>
                </c:pt>
                <c:pt idx="65">
                  <c:v>86.250000000000711</c:v>
                </c:pt>
                <c:pt idx="66">
                  <c:v>82.800000000000679</c:v>
                </c:pt>
                <c:pt idx="67">
                  <c:v>79.450000000000642</c:v>
                </c:pt>
                <c:pt idx="68">
                  <c:v>76.200000000000642</c:v>
                </c:pt>
                <c:pt idx="69">
                  <c:v>73.050000000000622</c:v>
                </c:pt>
                <c:pt idx="70">
                  <c:v>70.000000000000597</c:v>
                </c:pt>
                <c:pt idx="71">
                  <c:v>67.050000000000864</c:v>
                </c:pt>
                <c:pt idx="72">
                  <c:v>64.200000000000841</c:v>
                </c:pt>
                <c:pt idx="73">
                  <c:v>61.450000000000806</c:v>
                </c:pt>
                <c:pt idx="74">
                  <c:v>58.800000000000779</c:v>
                </c:pt>
                <c:pt idx="75">
                  <c:v>56.250000000000753</c:v>
                </c:pt>
                <c:pt idx="76">
                  <c:v>53.800000000000722</c:v>
                </c:pt>
                <c:pt idx="77">
                  <c:v>51.450000000000685</c:v>
                </c:pt>
                <c:pt idx="78">
                  <c:v>49.200000000000657</c:v>
                </c:pt>
                <c:pt idx="79">
                  <c:v>47.050000000000622</c:v>
                </c:pt>
                <c:pt idx="80">
                  <c:v>45.000000000000604</c:v>
                </c:pt>
                <c:pt idx="81">
                  <c:v>43.050000000000573</c:v>
                </c:pt>
                <c:pt idx="82">
                  <c:v>41.200000000000543</c:v>
                </c:pt>
                <c:pt idx="83">
                  <c:v>39.450000000000507</c:v>
                </c:pt>
                <c:pt idx="84">
                  <c:v>37.80000000000048</c:v>
                </c:pt>
                <c:pt idx="85">
                  <c:v>36.250000000000455</c:v>
                </c:pt>
                <c:pt idx="86">
                  <c:v>34.800000000000423</c:v>
                </c:pt>
                <c:pt idx="87">
                  <c:v>33.450000000000387</c:v>
                </c:pt>
                <c:pt idx="88">
                  <c:v>32.200000000000358</c:v>
                </c:pt>
                <c:pt idx="89">
                  <c:v>31.050000000000331</c:v>
                </c:pt>
                <c:pt idx="90">
                  <c:v>30.000000000000298</c:v>
                </c:pt>
                <c:pt idx="91">
                  <c:v>29.050000000000278</c:v>
                </c:pt>
                <c:pt idx="92">
                  <c:v>28.20000000000023</c:v>
                </c:pt>
                <c:pt idx="93">
                  <c:v>27.450000000000202</c:v>
                </c:pt>
                <c:pt idx="94">
                  <c:v>26.800000000000178</c:v>
                </c:pt>
                <c:pt idx="95">
                  <c:v>26.250000000000149</c:v>
                </c:pt>
                <c:pt idx="96">
                  <c:v>25.800000000000125</c:v>
                </c:pt>
                <c:pt idx="97">
                  <c:v>25.450000000000088</c:v>
                </c:pt>
                <c:pt idx="98">
                  <c:v>25.20000000000006</c:v>
                </c:pt>
                <c:pt idx="99">
                  <c:v>25.05000000000004</c:v>
                </c:pt>
                <c:pt idx="100">
                  <c:v>25</c:v>
                </c:pt>
                <c:pt idx="101">
                  <c:v>25.05</c:v>
                </c:pt>
                <c:pt idx="102">
                  <c:v>25.2</c:v>
                </c:pt>
                <c:pt idx="103">
                  <c:v>25.450000000000003</c:v>
                </c:pt>
                <c:pt idx="104">
                  <c:v>25.8</c:v>
                </c:pt>
                <c:pt idx="105">
                  <c:v>26.25</c:v>
                </c:pt>
                <c:pt idx="106">
                  <c:v>26.8</c:v>
                </c:pt>
                <c:pt idx="107">
                  <c:v>27.449999999999992</c:v>
                </c:pt>
                <c:pt idx="108">
                  <c:v>28.20000000000001</c:v>
                </c:pt>
                <c:pt idx="109">
                  <c:v>29.05</c:v>
                </c:pt>
                <c:pt idx="110">
                  <c:v>30</c:v>
                </c:pt>
                <c:pt idx="111">
                  <c:v>31.05</c:v>
                </c:pt>
                <c:pt idx="112">
                  <c:v>32.200000000000003</c:v>
                </c:pt>
                <c:pt idx="113">
                  <c:v>33.450000000000003</c:v>
                </c:pt>
                <c:pt idx="114">
                  <c:v>34.799999999999997</c:v>
                </c:pt>
                <c:pt idx="115">
                  <c:v>36.25</c:v>
                </c:pt>
                <c:pt idx="116">
                  <c:v>37.800000000000004</c:v>
                </c:pt>
                <c:pt idx="117">
                  <c:v>39.450000000000003</c:v>
                </c:pt>
                <c:pt idx="118">
                  <c:v>41.2</c:v>
                </c:pt>
                <c:pt idx="119">
                  <c:v>43.05</c:v>
                </c:pt>
                <c:pt idx="120">
                  <c:v>45</c:v>
                </c:pt>
                <c:pt idx="121">
                  <c:v>47.05</c:v>
                </c:pt>
                <c:pt idx="122">
                  <c:v>49.2</c:v>
                </c:pt>
                <c:pt idx="123">
                  <c:v>51.449999999999996</c:v>
                </c:pt>
                <c:pt idx="124">
                  <c:v>53.8</c:v>
                </c:pt>
                <c:pt idx="125">
                  <c:v>56.25</c:v>
                </c:pt>
                <c:pt idx="126">
                  <c:v>58.800000000000004</c:v>
                </c:pt>
                <c:pt idx="127">
                  <c:v>61.45</c:v>
                </c:pt>
                <c:pt idx="128">
                  <c:v>64.199999999999989</c:v>
                </c:pt>
                <c:pt idx="129">
                  <c:v>67.05</c:v>
                </c:pt>
                <c:pt idx="130">
                  <c:v>70</c:v>
                </c:pt>
                <c:pt idx="131">
                  <c:v>73.050000000000011</c:v>
                </c:pt>
                <c:pt idx="132">
                  <c:v>76.200000000000017</c:v>
                </c:pt>
                <c:pt idx="133">
                  <c:v>79.449999999999989</c:v>
                </c:pt>
                <c:pt idx="134">
                  <c:v>82.8</c:v>
                </c:pt>
                <c:pt idx="135">
                  <c:v>86.25</c:v>
                </c:pt>
                <c:pt idx="136">
                  <c:v>89.800000000000011</c:v>
                </c:pt>
                <c:pt idx="137">
                  <c:v>93.45</c:v>
                </c:pt>
                <c:pt idx="138">
                  <c:v>97.2</c:v>
                </c:pt>
                <c:pt idx="139">
                  <c:v>101.05</c:v>
                </c:pt>
                <c:pt idx="140">
                  <c:v>105</c:v>
                </c:pt>
                <c:pt idx="141">
                  <c:v>109.0499999999959</c:v>
                </c:pt>
                <c:pt idx="142">
                  <c:v>113.1999999999958</c:v>
                </c:pt>
                <c:pt idx="143">
                  <c:v>117.44999999999571</c:v>
                </c:pt>
                <c:pt idx="144">
                  <c:v>121.79999999999559</c:v>
                </c:pt>
                <c:pt idx="145">
                  <c:v>126.24999999999548</c:v>
                </c:pt>
                <c:pt idx="146">
                  <c:v>130.79999999999541</c:v>
                </c:pt>
                <c:pt idx="147">
                  <c:v>135.4499999999953</c:v>
                </c:pt>
                <c:pt idx="148">
                  <c:v>140.19999999999521</c:v>
                </c:pt>
                <c:pt idx="149">
                  <c:v>145.04999999999512</c:v>
                </c:pt>
                <c:pt idx="150">
                  <c:v>149.999999999995</c:v>
                </c:pt>
                <c:pt idx="151">
                  <c:v>155.0499999999949</c:v>
                </c:pt>
                <c:pt idx="152">
                  <c:v>160.19999999999479</c:v>
                </c:pt>
                <c:pt idx="153">
                  <c:v>165.44999999999473</c:v>
                </c:pt>
                <c:pt idx="154">
                  <c:v>170.79999999999461</c:v>
                </c:pt>
                <c:pt idx="155">
                  <c:v>176.24999999999449</c:v>
                </c:pt>
                <c:pt idx="156">
                  <c:v>181.79999999999441</c:v>
                </c:pt>
                <c:pt idx="157">
                  <c:v>187.4499999999943</c:v>
                </c:pt>
                <c:pt idx="158">
                  <c:v>193.19999999999422</c:v>
                </c:pt>
                <c:pt idx="159">
                  <c:v>199.0499999999941</c:v>
                </c:pt>
                <c:pt idx="160">
                  <c:v>204.999999999994</c:v>
                </c:pt>
                <c:pt idx="161">
                  <c:v>211.0499999999939</c:v>
                </c:pt>
                <c:pt idx="162">
                  <c:v>217.19999999999376</c:v>
                </c:pt>
                <c:pt idx="163">
                  <c:v>223.44999999999374</c:v>
                </c:pt>
                <c:pt idx="164">
                  <c:v>229.79999999999362</c:v>
                </c:pt>
                <c:pt idx="165">
                  <c:v>236.24999999999346</c:v>
                </c:pt>
                <c:pt idx="166">
                  <c:v>242.79999999999342</c:v>
                </c:pt>
                <c:pt idx="167">
                  <c:v>249.44999999999328</c:v>
                </c:pt>
                <c:pt idx="168">
                  <c:v>256.19999999999322</c:v>
                </c:pt>
                <c:pt idx="169">
                  <c:v>263.04999999999313</c:v>
                </c:pt>
                <c:pt idx="170">
                  <c:v>269.99999999999295</c:v>
                </c:pt>
                <c:pt idx="171">
                  <c:v>277.04999999999291</c:v>
                </c:pt>
                <c:pt idx="172">
                  <c:v>284.19999999999277</c:v>
                </c:pt>
                <c:pt idx="173">
                  <c:v>291.44999999999271</c:v>
                </c:pt>
                <c:pt idx="174">
                  <c:v>298.79999999999262</c:v>
                </c:pt>
                <c:pt idx="175">
                  <c:v>306.2499999999925</c:v>
                </c:pt>
                <c:pt idx="176">
                  <c:v>313.79999999999245</c:v>
                </c:pt>
                <c:pt idx="177">
                  <c:v>321.44999999999231</c:v>
                </c:pt>
                <c:pt idx="178">
                  <c:v>329.19999999999226</c:v>
                </c:pt>
                <c:pt idx="179">
                  <c:v>337.04999999999211</c:v>
                </c:pt>
                <c:pt idx="180">
                  <c:v>344.99999999999199</c:v>
                </c:pt>
                <c:pt idx="181">
                  <c:v>353.04999999999188</c:v>
                </c:pt>
                <c:pt idx="182">
                  <c:v>361.1999999999918</c:v>
                </c:pt>
                <c:pt idx="183">
                  <c:v>369.44999999999169</c:v>
                </c:pt>
                <c:pt idx="184">
                  <c:v>377.79999999999171</c:v>
                </c:pt>
                <c:pt idx="185">
                  <c:v>386.24999999999153</c:v>
                </c:pt>
                <c:pt idx="186">
                  <c:v>394.79999999999143</c:v>
                </c:pt>
                <c:pt idx="187">
                  <c:v>403.44999999999123</c:v>
                </c:pt>
                <c:pt idx="188">
                  <c:v>412.19999999999118</c:v>
                </c:pt>
                <c:pt idx="189">
                  <c:v>421.04999999999114</c:v>
                </c:pt>
                <c:pt idx="190">
                  <c:v>429.99999999999102</c:v>
                </c:pt>
                <c:pt idx="191">
                  <c:v>439.04999999999092</c:v>
                </c:pt>
                <c:pt idx="192">
                  <c:v>448.19999999999078</c:v>
                </c:pt>
                <c:pt idx="193">
                  <c:v>457.44999999999067</c:v>
                </c:pt>
                <c:pt idx="194">
                  <c:v>466.79999999999069</c:v>
                </c:pt>
                <c:pt idx="195">
                  <c:v>476.24999999999056</c:v>
                </c:pt>
                <c:pt idx="196">
                  <c:v>485.7999999999904</c:v>
                </c:pt>
                <c:pt idx="197">
                  <c:v>495.44999999999027</c:v>
                </c:pt>
                <c:pt idx="198">
                  <c:v>505.19999999999015</c:v>
                </c:pt>
                <c:pt idx="199">
                  <c:v>515.04999999999018</c:v>
                </c:pt>
                <c:pt idx="200">
                  <c:v>524.99999999999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B-4C40-BA27-01C4E5681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278507"/>
        <c:axId val="884826530"/>
      </c:lineChart>
      <c:catAx>
        <c:axId val="471278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4826530"/>
        <c:crosses val="autoZero"/>
        <c:auto val="1"/>
        <c:lblAlgn val="ctr"/>
        <c:lblOffset val="100"/>
        <c:noMultiLvlLbl val="1"/>
      </c:catAx>
      <c:valAx>
        <c:axId val="884826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127850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f'(x)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Minimization2!$B$3:$B$203</c:f>
              <c:numCache>
                <c:formatCode>0.0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</c:numCache>
            </c:numRef>
          </c:cat>
          <c:val>
            <c:numRef>
              <c:f>Minimization2!$D$3:$D$203</c:f>
              <c:numCache>
                <c:formatCode>General</c:formatCode>
                <c:ptCount val="201"/>
                <c:pt idx="0">
                  <c:v>-99.50000000000081</c:v>
                </c:pt>
                <c:pt idx="1">
                  <c:v>-98.499999999998877</c:v>
                </c:pt>
                <c:pt idx="2">
                  <c:v>-97.500000000000313</c:v>
                </c:pt>
                <c:pt idx="3">
                  <c:v>-96.500000000000114</c:v>
                </c:pt>
                <c:pt idx="4">
                  <c:v>-95.499999999999886</c:v>
                </c:pt>
                <c:pt idx="5">
                  <c:v>-94.499999999999659</c:v>
                </c:pt>
                <c:pt idx="6">
                  <c:v>-93.500000000000554</c:v>
                </c:pt>
                <c:pt idx="7">
                  <c:v>-92.499999999999829</c:v>
                </c:pt>
                <c:pt idx="8">
                  <c:v>-91.500000000000099</c:v>
                </c:pt>
                <c:pt idx="9">
                  <c:v>-90.499999999999872</c:v>
                </c:pt>
                <c:pt idx="10">
                  <c:v>-89.499999999999631</c:v>
                </c:pt>
                <c:pt idx="11">
                  <c:v>-88.50000000000054</c:v>
                </c:pt>
                <c:pt idx="12">
                  <c:v>-87.499999999999901</c:v>
                </c:pt>
                <c:pt idx="13">
                  <c:v>-86.500000000000085</c:v>
                </c:pt>
                <c:pt idx="14">
                  <c:v>-85.499999999999872</c:v>
                </c:pt>
                <c:pt idx="15">
                  <c:v>-84.499999999999829</c:v>
                </c:pt>
                <c:pt idx="16">
                  <c:v>-83.500000000000526</c:v>
                </c:pt>
                <c:pt idx="17">
                  <c:v>-82.49999999999973</c:v>
                </c:pt>
                <c:pt idx="18">
                  <c:v>-81.500000000000057</c:v>
                </c:pt>
                <c:pt idx="19">
                  <c:v>-80.500000000000398</c:v>
                </c:pt>
                <c:pt idx="20">
                  <c:v>-79.500000000000028</c:v>
                </c:pt>
                <c:pt idx="21">
                  <c:v>-78.499999999999815</c:v>
                </c:pt>
                <c:pt idx="22">
                  <c:v>-77.50000000000027</c:v>
                </c:pt>
                <c:pt idx="23">
                  <c:v>-76.500000000000611</c:v>
                </c:pt>
                <c:pt idx="24">
                  <c:v>-75.499999999999716</c:v>
                </c:pt>
                <c:pt idx="25">
                  <c:v>-74.500000000000156</c:v>
                </c:pt>
                <c:pt idx="26">
                  <c:v>-73.499999999999829</c:v>
                </c:pt>
                <c:pt idx="27">
                  <c:v>-72.500000000000256</c:v>
                </c:pt>
                <c:pt idx="28">
                  <c:v>-71.500000000000028</c:v>
                </c:pt>
                <c:pt idx="29">
                  <c:v>-70.500000000000313</c:v>
                </c:pt>
                <c:pt idx="30">
                  <c:v>-69.500000000000128</c:v>
                </c:pt>
                <c:pt idx="31">
                  <c:v>-68.500000000000426</c:v>
                </c:pt>
                <c:pt idx="32">
                  <c:v>-67.499999999999673</c:v>
                </c:pt>
                <c:pt idx="33">
                  <c:v>-66.500000000000014</c:v>
                </c:pt>
                <c:pt idx="34">
                  <c:v>-65.500000000000327</c:v>
                </c:pt>
                <c:pt idx="35">
                  <c:v>-64.500000000000114</c:v>
                </c:pt>
                <c:pt idx="36">
                  <c:v>-63.500000000000171</c:v>
                </c:pt>
                <c:pt idx="37">
                  <c:v>-62.499999999999936</c:v>
                </c:pt>
                <c:pt idx="38">
                  <c:v>-61.499999999999993</c:v>
                </c:pt>
                <c:pt idx="39">
                  <c:v>-60.500000000000078</c:v>
                </c:pt>
                <c:pt idx="40">
                  <c:v>-59.500000000000384</c:v>
                </c:pt>
                <c:pt idx="41">
                  <c:v>-58.499999999999915</c:v>
                </c:pt>
                <c:pt idx="42">
                  <c:v>-57.500000000000135</c:v>
                </c:pt>
                <c:pt idx="43">
                  <c:v>-56.500000000000256</c:v>
                </c:pt>
                <c:pt idx="44">
                  <c:v>-55.500000000000313</c:v>
                </c:pt>
                <c:pt idx="45">
                  <c:v>-54.500000000000163</c:v>
                </c:pt>
                <c:pt idx="46">
                  <c:v>-53.500000000000135</c:v>
                </c:pt>
                <c:pt idx="47">
                  <c:v>-52.500000000000291</c:v>
                </c:pt>
                <c:pt idx="48">
                  <c:v>-51.499999999999957</c:v>
                </c:pt>
                <c:pt idx="49">
                  <c:v>-50.500000000000291</c:v>
                </c:pt>
                <c:pt idx="50">
                  <c:v>-49.500000000000192</c:v>
                </c:pt>
                <c:pt idx="51">
                  <c:v>-48.500000000000398</c:v>
                </c:pt>
                <c:pt idx="52">
                  <c:v>-47.500000000000028</c:v>
                </c:pt>
                <c:pt idx="53">
                  <c:v>-46.50000000000022</c:v>
                </c:pt>
                <c:pt idx="54">
                  <c:v>-45.500000000000135</c:v>
                </c:pt>
                <c:pt idx="55">
                  <c:v>-44.500000000000362</c:v>
                </c:pt>
                <c:pt idx="56">
                  <c:v>-43.500000000000099</c:v>
                </c:pt>
                <c:pt idx="57">
                  <c:v>-42.500000000000341</c:v>
                </c:pt>
                <c:pt idx="58">
                  <c:v>-41.499999999999922</c:v>
                </c:pt>
                <c:pt idx="59">
                  <c:v>-40.500000000000256</c:v>
                </c:pt>
                <c:pt idx="60">
                  <c:v>-39.500000000000242</c:v>
                </c:pt>
                <c:pt idx="61">
                  <c:v>-38.500000000000192</c:v>
                </c:pt>
                <c:pt idx="62">
                  <c:v>-37.500000000000277</c:v>
                </c:pt>
                <c:pt idx="63">
                  <c:v>-36.500000000000163</c:v>
                </c:pt>
                <c:pt idx="64">
                  <c:v>-35.500000000000085</c:v>
                </c:pt>
                <c:pt idx="65">
                  <c:v>-34.500000000000284</c:v>
                </c:pt>
                <c:pt idx="66">
                  <c:v>-33.500000000000341</c:v>
                </c:pt>
                <c:pt idx="67">
                  <c:v>-32.500000000000114</c:v>
                </c:pt>
                <c:pt idx="68">
                  <c:v>-31.500000000000171</c:v>
                </c:pt>
                <c:pt idx="69">
                  <c:v>-30.500000000000227</c:v>
                </c:pt>
                <c:pt idx="70">
                  <c:v>-29.500000000000316</c:v>
                </c:pt>
                <c:pt idx="71">
                  <c:v>-28.500000000000203</c:v>
                </c:pt>
                <c:pt idx="72">
                  <c:v>-27.50000000000033</c:v>
                </c:pt>
                <c:pt idx="73">
                  <c:v>-26.500000000000245</c:v>
                </c:pt>
                <c:pt idx="74">
                  <c:v>-25.500000000000348</c:v>
                </c:pt>
                <c:pt idx="75">
                  <c:v>-24.500000000000291</c:v>
                </c:pt>
                <c:pt idx="76">
                  <c:v>-23.500000000000348</c:v>
                </c:pt>
                <c:pt idx="77">
                  <c:v>-22.500000000000263</c:v>
                </c:pt>
                <c:pt idx="78">
                  <c:v>-21.500000000000323</c:v>
                </c:pt>
                <c:pt idx="79">
                  <c:v>-20.500000000000259</c:v>
                </c:pt>
                <c:pt idx="80">
                  <c:v>-19.500000000000295</c:v>
                </c:pt>
                <c:pt idx="81">
                  <c:v>-18.500000000000281</c:v>
                </c:pt>
                <c:pt idx="82">
                  <c:v>-17.500000000000341</c:v>
                </c:pt>
                <c:pt idx="83">
                  <c:v>-16.500000000000291</c:v>
                </c:pt>
                <c:pt idx="84">
                  <c:v>-15.500000000000242</c:v>
                </c:pt>
                <c:pt idx="85">
                  <c:v>-14.500000000000332</c:v>
                </c:pt>
                <c:pt idx="86">
                  <c:v>-13.500000000000357</c:v>
                </c:pt>
                <c:pt idx="87">
                  <c:v>-12.500000000000274</c:v>
                </c:pt>
                <c:pt idx="88">
                  <c:v>-11.500000000000286</c:v>
                </c:pt>
                <c:pt idx="89">
                  <c:v>-10.500000000000318</c:v>
                </c:pt>
                <c:pt idx="90">
                  <c:v>-9.5000000000003038</c:v>
                </c:pt>
                <c:pt idx="91">
                  <c:v>-8.5000000000003073</c:v>
                </c:pt>
                <c:pt idx="92">
                  <c:v>-7.500000000000286</c:v>
                </c:pt>
                <c:pt idx="93">
                  <c:v>-6.500000000000294</c:v>
                </c:pt>
                <c:pt idx="94">
                  <c:v>-5.5000000000002922</c:v>
                </c:pt>
                <c:pt idx="95">
                  <c:v>-4.5000000000002878</c:v>
                </c:pt>
                <c:pt idx="96">
                  <c:v>-3.5000000000003002</c:v>
                </c:pt>
                <c:pt idx="97">
                  <c:v>-2.5000000000002833</c:v>
                </c:pt>
                <c:pt idx="98">
                  <c:v>-1.5000000000003793</c:v>
                </c:pt>
                <c:pt idx="99">
                  <c:v>-0.50000000000039713</c:v>
                </c:pt>
                <c:pt idx="100">
                  <c:v>0.49999999999980482</c:v>
                </c:pt>
                <c:pt idx="101">
                  <c:v>1.4999999999999947</c:v>
                </c:pt>
                <c:pt idx="102">
                  <c:v>2.4999999999999862</c:v>
                </c:pt>
                <c:pt idx="103">
                  <c:v>3.5000000000000124</c:v>
                </c:pt>
                <c:pt idx="104">
                  <c:v>4.4999999999999938</c:v>
                </c:pt>
                <c:pt idx="105">
                  <c:v>5.500000000000008</c:v>
                </c:pt>
                <c:pt idx="106">
                  <c:v>6.4999999999999813</c:v>
                </c:pt>
                <c:pt idx="107">
                  <c:v>7.5000000000000213</c:v>
                </c:pt>
                <c:pt idx="108">
                  <c:v>8.4999999999999947</c:v>
                </c:pt>
                <c:pt idx="109">
                  <c:v>9.4999999999999947</c:v>
                </c:pt>
                <c:pt idx="110">
                  <c:v>10.499999999999998</c:v>
                </c:pt>
                <c:pt idx="111">
                  <c:v>11.500000000000037</c:v>
                </c:pt>
                <c:pt idx="112">
                  <c:v>12.499999999999989</c:v>
                </c:pt>
                <c:pt idx="113">
                  <c:v>13.499999999999961</c:v>
                </c:pt>
                <c:pt idx="114">
                  <c:v>14.500000000000016</c:v>
                </c:pt>
                <c:pt idx="115">
                  <c:v>15.500000000000028</c:v>
                </c:pt>
                <c:pt idx="116">
                  <c:v>16.500000000000007</c:v>
                </c:pt>
                <c:pt idx="117">
                  <c:v>17.499999999999986</c:v>
                </c:pt>
                <c:pt idx="118">
                  <c:v>18.499999999999968</c:v>
                </c:pt>
                <c:pt idx="119">
                  <c:v>19.500000000000011</c:v>
                </c:pt>
                <c:pt idx="120">
                  <c:v>20.499999999999954</c:v>
                </c:pt>
                <c:pt idx="121">
                  <c:v>21.500000000000039</c:v>
                </c:pt>
                <c:pt idx="122">
                  <c:v>22.500000000000011</c:v>
                </c:pt>
                <c:pt idx="123">
                  <c:v>23.499999999999993</c:v>
                </c:pt>
                <c:pt idx="124">
                  <c:v>24.500000000000007</c:v>
                </c:pt>
                <c:pt idx="125">
                  <c:v>25.500000000000021</c:v>
                </c:pt>
                <c:pt idx="126">
                  <c:v>26.499999999999961</c:v>
                </c:pt>
                <c:pt idx="127">
                  <c:v>27.499999999999954</c:v>
                </c:pt>
                <c:pt idx="128">
                  <c:v>28.50000000000006</c:v>
                </c:pt>
                <c:pt idx="129">
                  <c:v>29.500000000000004</c:v>
                </c:pt>
                <c:pt idx="130">
                  <c:v>30.500000000000085</c:v>
                </c:pt>
                <c:pt idx="131">
                  <c:v>31.500000000000028</c:v>
                </c:pt>
                <c:pt idx="132">
                  <c:v>32.499999999999829</c:v>
                </c:pt>
                <c:pt idx="133">
                  <c:v>33.500000000000057</c:v>
                </c:pt>
                <c:pt idx="134">
                  <c:v>34.5</c:v>
                </c:pt>
                <c:pt idx="135">
                  <c:v>35.500000000000085</c:v>
                </c:pt>
                <c:pt idx="136">
                  <c:v>36.499999999999879</c:v>
                </c:pt>
                <c:pt idx="137">
                  <c:v>37.500000000000135</c:v>
                </c:pt>
                <c:pt idx="138">
                  <c:v>38.499999999999908</c:v>
                </c:pt>
                <c:pt idx="139">
                  <c:v>39.499999999999993</c:v>
                </c:pt>
                <c:pt idx="140">
                  <c:v>40.499999999999474</c:v>
                </c:pt>
                <c:pt idx="141">
                  <c:v>41.499999999999069</c:v>
                </c:pt>
                <c:pt idx="142">
                  <c:v>42.49999999999892</c:v>
                </c:pt>
                <c:pt idx="143">
                  <c:v>43.499999999998963</c:v>
                </c:pt>
                <c:pt idx="144">
                  <c:v>44.499999999999048</c:v>
                </c:pt>
                <c:pt idx="145">
                  <c:v>45.499999999999019</c:v>
                </c:pt>
                <c:pt idx="146">
                  <c:v>46.499999999999083</c:v>
                </c:pt>
                <c:pt idx="147">
                  <c:v>47.499999999998892</c:v>
                </c:pt>
                <c:pt idx="148">
                  <c:v>48.499999999999261</c:v>
                </c:pt>
                <c:pt idx="149">
                  <c:v>49.499999999998927</c:v>
                </c:pt>
                <c:pt idx="150">
                  <c:v>50.499999999998707</c:v>
                </c:pt>
                <c:pt idx="151">
                  <c:v>51.499999999999105</c:v>
                </c:pt>
                <c:pt idx="152">
                  <c:v>52.499999999999154</c:v>
                </c:pt>
                <c:pt idx="153">
                  <c:v>53.499999999998998</c:v>
                </c:pt>
                <c:pt idx="154">
                  <c:v>54.499999999998941</c:v>
                </c:pt>
                <c:pt idx="155">
                  <c:v>55.499999999998963</c:v>
                </c:pt>
                <c:pt idx="156">
                  <c:v>56.499999999999119</c:v>
                </c:pt>
                <c:pt idx="157">
                  <c:v>57.499999999998842</c:v>
                </c:pt>
                <c:pt idx="158">
                  <c:v>58.499999999999012</c:v>
                </c:pt>
                <c:pt idx="159">
                  <c:v>59.499999999999247</c:v>
                </c:pt>
                <c:pt idx="160">
                  <c:v>60.499999999998657</c:v>
                </c:pt>
                <c:pt idx="161">
                  <c:v>61.499999999998856</c:v>
                </c:pt>
                <c:pt idx="162">
                  <c:v>62.499999999999382</c:v>
                </c:pt>
                <c:pt idx="163">
                  <c:v>63.499999999999034</c:v>
                </c:pt>
                <c:pt idx="164">
                  <c:v>64.499999999998693</c:v>
                </c:pt>
                <c:pt idx="165">
                  <c:v>65.49999999999919</c:v>
                </c:pt>
                <c:pt idx="166">
                  <c:v>66.499999999998877</c:v>
                </c:pt>
                <c:pt idx="167">
                  <c:v>67.499999999999076</c:v>
                </c:pt>
                <c:pt idx="168">
                  <c:v>68.499999999999332</c:v>
                </c:pt>
                <c:pt idx="169">
                  <c:v>69.499999999998423</c:v>
                </c:pt>
                <c:pt idx="170">
                  <c:v>70.499999999999176</c:v>
                </c:pt>
                <c:pt idx="171">
                  <c:v>71.499999999998892</c:v>
                </c:pt>
                <c:pt idx="172">
                  <c:v>72.499999999999048</c:v>
                </c:pt>
                <c:pt idx="173">
                  <c:v>73.499999999999346</c:v>
                </c:pt>
                <c:pt idx="174">
                  <c:v>74.499999999999019</c:v>
                </c:pt>
                <c:pt idx="175">
                  <c:v>75.499999999999147</c:v>
                </c:pt>
                <c:pt idx="176">
                  <c:v>76.499999999998906</c:v>
                </c:pt>
                <c:pt idx="177">
                  <c:v>77.499999999999019</c:v>
                </c:pt>
                <c:pt idx="178">
                  <c:v>78.499999999998806</c:v>
                </c:pt>
                <c:pt idx="179">
                  <c:v>79.499999999999034</c:v>
                </c:pt>
                <c:pt idx="180">
                  <c:v>80.49999999999855</c:v>
                </c:pt>
                <c:pt idx="181">
                  <c:v>81.499999999999488</c:v>
                </c:pt>
                <c:pt idx="182">
                  <c:v>82.499999999999162</c:v>
                </c:pt>
                <c:pt idx="183">
                  <c:v>83.499999999999048</c:v>
                </c:pt>
                <c:pt idx="184">
                  <c:v>84.499999999998479</c:v>
                </c:pt>
                <c:pt idx="185">
                  <c:v>85.499999999999275</c:v>
                </c:pt>
                <c:pt idx="186">
                  <c:v>86.49999999999838</c:v>
                </c:pt>
                <c:pt idx="187">
                  <c:v>87.499999999999744</c:v>
                </c:pt>
                <c:pt idx="188">
                  <c:v>88.499999999998408</c:v>
                </c:pt>
                <c:pt idx="189">
                  <c:v>89.499999999999062</c:v>
                </c:pt>
                <c:pt idx="190">
                  <c:v>90.499999999999304</c:v>
                </c:pt>
                <c:pt idx="191">
                  <c:v>91.499999999998963</c:v>
                </c:pt>
                <c:pt idx="192">
                  <c:v>92.49999999999919</c:v>
                </c:pt>
                <c:pt idx="193">
                  <c:v>93.499999999998906</c:v>
                </c:pt>
                <c:pt idx="194">
                  <c:v>94.499999999999091</c:v>
                </c:pt>
                <c:pt idx="195">
                  <c:v>95.499999999998749</c:v>
                </c:pt>
                <c:pt idx="196">
                  <c:v>96.499999999998977</c:v>
                </c:pt>
                <c:pt idx="197">
                  <c:v>97.499999999999204</c:v>
                </c:pt>
                <c:pt idx="198">
                  <c:v>98.499999999998835</c:v>
                </c:pt>
                <c:pt idx="199">
                  <c:v>99.499999999998536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C-AA42-B88C-47915D8E1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428620"/>
        <c:axId val="489448000"/>
      </c:lineChart>
      <c:catAx>
        <c:axId val="457428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9448000"/>
        <c:crosses val="autoZero"/>
        <c:auto val="1"/>
        <c:lblAlgn val="ctr"/>
        <c:lblOffset val="100"/>
        <c:noMultiLvlLbl val="1"/>
      </c:catAx>
      <c:valAx>
        <c:axId val="489448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742862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f''(x)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Minimization2!$B$3:$B$203</c:f>
              <c:numCache>
                <c:formatCode>0.0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</c:numCache>
            </c:numRef>
          </c:cat>
          <c:val>
            <c:numRef>
              <c:f>Minimization2!$E$3:$E$203</c:f>
              <c:numCache>
                <c:formatCode>General</c:formatCode>
                <c:ptCount val="201"/>
                <c:pt idx="0">
                  <c:v>10.000000000019362</c:v>
                </c:pt>
                <c:pt idx="1">
                  <c:v>9.9999999999856826</c:v>
                </c:pt>
                <c:pt idx="2">
                  <c:v>10.000000000001847</c:v>
                </c:pt>
                <c:pt idx="3">
                  <c:v>10.000000000002309</c:v>
                </c:pt>
                <c:pt idx="4">
                  <c:v>10.000000000002309</c:v>
                </c:pt>
                <c:pt idx="5">
                  <c:v>9.9999999999910827</c:v>
                </c:pt>
                <c:pt idx="6">
                  <c:v>10.000000000007283</c:v>
                </c:pt>
                <c:pt idx="7">
                  <c:v>9.9999999999971578</c:v>
                </c:pt>
                <c:pt idx="8">
                  <c:v>10.000000000002309</c:v>
                </c:pt>
                <c:pt idx="9">
                  <c:v>10.000000000002451</c:v>
                </c:pt>
                <c:pt idx="10">
                  <c:v>9.9999999999909406</c:v>
                </c:pt>
                <c:pt idx="11">
                  <c:v>10.00000000000643</c:v>
                </c:pt>
                <c:pt idx="12">
                  <c:v>9.9999999999980105</c:v>
                </c:pt>
                <c:pt idx="13">
                  <c:v>10.000000000002167</c:v>
                </c:pt>
                <c:pt idx="14">
                  <c:v>10.000000000001528</c:v>
                </c:pt>
                <c:pt idx="15">
                  <c:v>9.9999999999928946</c:v>
                </c:pt>
                <c:pt idx="16">
                  <c:v>10.000000000007994</c:v>
                </c:pt>
                <c:pt idx="17">
                  <c:v>9.999999999996767</c:v>
                </c:pt>
                <c:pt idx="18">
                  <c:v>9.9999999999966249</c:v>
                </c:pt>
                <c:pt idx="19">
                  <c:v>10.00000000000373</c:v>
                </c:pt>
                <c:pt idx="20">
                  <c:v>10.000000000002078</c:v>
                </c:pt>
                <c:pt idx="21">
                  <c:v>9.9999999999953992</c:v>
                </c:pt>
                <c:pt idx="22">
                  <c:v>9.9999999999966249</c:v>
                </c:pt>
                <c:pt idx="23">
                  <c:v>10.000000000008988</c:v>
                </c:pt>
                <c:pt idx="24">
                  <c:v>9.9999999999955413</c:v>
                </c:pt>
                <c:pt idx="25">
                  <c:v>10.000000000003304</c:v>
                </c:pt>
                <c:pt idx="26">
                  <c:v>9.9999999999956835</c:v>
                </c:pt>
                <c:pt idx="27">
                  <c:v>10.000000000002309</c:v>
                </c:pt>
                <c:pt idx="28">
                  <c:v>9.9999999999971934</c:v>
                </c:pt>
                <c:pt idx="29">
                  <c:v>10.000000000001794</c:v>
                </c:pt>
                <c:pt idx="30">
                  <c:v>9.9999999999970512</c:v>
                </c:pt>
                <c:pt idx="31">
                  <c:v>10.000000000007478</c:v>
                </c:pt>
                <c:pt idx="32">
                  <c:v>9.9999999999966249</c:v>
                </c:pt>
                <c:pt idx="33">
                  <c:v>9.9999999999969091</c:v>
                </c:pt>
                <c:pt idx="34">
                  <c:v>10.000000000002078</c:v>
                </c:pt>
                <c:pt idx="35">
                  <c:v>9.9999999999994671</c:v>
                </c:pt>
                <c:pt idx="36">
                  <c:v>10.000000000002292</c:v>
                </c:pt>
                <c:pt idx="37">
                  <c:v>9.9999999999994671</c:v>
                </c:pt>
                <c:pt idx="38">
                  <c:v>9.9999999999991829</c:v>
                </c:pt>
                <c:pt idx="39">
                  <c:v>9.9999999999968914</c:v>
                </c:pt>
                <c:pt idx="40">
                  <c:v>10.000000000004725</c:v>
                </c:pt>
                <c:pt idx="41">
                  <c:v>9.999999999997744</c:v>
                </c:pt>
                <c:pt idx="42">
                  <c:v>9.9999999999998046</c:v>
                </c:pt>
                <c:pt idx="43">
                  <c:v>9.9999999999994671</c:v>
                </c:pt>
                <c:pt idx="44">
                  <c:v>10.000000000001528</c:v>
                </c:pt>
                <c:pt idx="45">
                  <c:v>10.000000000000231</c:v>
                </c:pt>
                <c:pt idx="46">
                  <c:v>9.9999999999984723</c:v>
                </c:pt>
                <c:pt idx="47">
                  <c:v>10.000000000003286</c:v>
                </c:pt>
                <c:pt idx="48">
                  <c:v>9.999999999996696</c:v>
                </c:pt>
                <c:pt idx="49">
                  <c:v>10.00000000000103</c:v>
                </c:pt>
                <c:pt idx="50">
                  <c:v>9.9999999999978861</c:v>
                </c:pt>
                <c:pt idx="51">
                  <c:v>10.00000000000373</c:v>
                </c:pt>
                <c:pt idx="52">
                  <c:v>9.9999999999980282</c:v>
                </c:pt>
                <c:pt idx="53">
                  <c:v>10.000000000000888</c:v>
                </c:pt>
                <c:pt idx="54">
                  <c:v>9.9999999999977618</c:v>
                </c:pt>
                <c:pt idx="55">
                  <c:v>10.000000000002576</c:v>
                </c:pt>
                <c:pt idx="56">
                  <c:v>9.9999999999976197</c:v>
                </c:pt>
                <c:pt idx="57">
                  <c:v>10.000000000004139</c:v>
                </c:pt>
                <c:pt idx="58">
                  <c:v>9.999999999996696</c:v>
                </c:pt>
                <c:pt idx="59">
                  <c:v>10.000000000000178</c:v>
                </c:pt>
                <c:pt idx="60">
                  <c:v>10.000000000000444</c:v>
                </c:pt>
                <c:pt idx="61">
                  <c:v>9.9999999999991385</c:v>
                </c:pt>
                <c:pt idx="62">
                  <c:v>10.000000000001172</c:v>
                </c:pt>
                <c:pt idx="63">
                  <c:v>10.000000000000773</c:v>
                </c:pt>
                <c:pt idx="64">
                  <c:v>9.9999999999980016</c:v>
                </c:pt>
                <c:pt idx="65">
                  <c:v>9.9999999999994227</c:v>
                </c:pt>
                <c:pt idx="66">
                  <c:v>10.000000000002265</c:v>
                </c:pt>
                <c:pt idx="67">
                  <c:v>9.9999999999994671</c:v>
                </c:pt>
                <c:pt idx="68">
                  <c:v>9.9999999999994227</c:v>
                </c:pt>
                <c:pt idx="69">
                  <c:v>9.9999999999991029</c:v>
                </c:pt>
                <c:pt idx="70">
                  <c:v>10.000000000002149</c:v>
                </c:pt>
                <c:pt idx="71">
                  <c:v>9.9999999999987121</c:v>
                </c:pt>
                <c:pt idx="72">
                  <c:v>10.000000000000844</c:v>
                </c:pt>
                <c:pt idx="73">
                  <c:v>9.9999999999989608</c:v>
                </c:pt>
                <c:pt idx="74">
                  <c:v>10.000000000000604</c:v>
                </c:pt>
                <c:pt idx="75">
                  <c:v>9.9999999999994227</c:v>
                </c:pt>
                <c:pt idx="76">
                  <c:v>10.000000000000844</c:v>
                </c:pt>
                <c:pt idx="77">
                  <c:v>9.9999999999993872</c:v>
                </c:pt>
                <c:pt idx="78">
                  <c:v>10.000000000000631</c:v>
                </c:pt>
                <c:pt idx="79">
                  <c:v>9.9999999999996803</c:v>
                </c:pt>
                <c:pt idx="80">
                  <c:v>10.000000000000133</c:v>
                </c:pt>
                <c:pt idx="81">
                  <c:v>9.9999999999993872</c:v>
                </c:pt>
                <c:pt idx="82">
                  <c:v>10.000000000000488</c:v>
                </c:pt>
                <c:pt idx="83">
                  <c:v>10.000000000000512</c:v>
                </c:pt>
                <c:pt idx="84">
                  <c:v>9.9999999999990852</c:v>
                </c:pt>
                <c:pt idx="85">
                  <c:v>9.9999999999997637</c:v>
                </c:pt>
                <c:pt idx="86">
                  <c:v>10.000000000000826</c:v>
                </c:pt>
                <c:pt idx="87">
                  <c:v>9.9999999999998668</c:v>
                </c:pt>
                <c:pt idx="88">
                  <c:v>9.9999999999996927</c:v>
                </c:pt>
                <c:pt idx="89">
                  <c:v>10.000000000000133</c:v>
                </c:pt>
                <c:pt idx="90">
                  <c:v>10.000000000000068</c:v>
                </c:pt>
                <c:pt idx="91">
                  <c:v>10.000000000000016</c:v>
                </c:pt>
                <c:pt idx="92">
                  <c:v>9.9999999999999218</c:v>
                </c:pt>
                <c:pt idx="93">
                  <c:v>10.000000000000108</c:v>
                </c:pt>
                <c:pt idx="94">
                  <c:v>10.000000000000046</c:v>
                </c:pt>
                <c:pt idx="95">
                  <c:v>9.9999999999999769</c:v>
                </c:pt>
                <c:pt idx="96">
                  <c:v>9.9999999999999716</c:v>
                </c:pt>
                <c:pt idx="97">
                  <c:v>9.9999999999990372</c:v>
                </c:pt>
                <c:pt idx="98">
                  <c:v>10.000000000001023</c:v>
                </c:pt>
                <c:pt idx="99">
                  <c:v>10.000000000002006</c:v>
                </c:pt>
                <c:pt idx="100">
                  <c:v>9.9999999999978524</c:v>
                </c:pt>
                <c:pt idx="101">
                  <c:v>9.9999999999999751</c:v>
                </c:pt>
                <c:pt idx="102">
                  <c:v>10.000000000000064</c:v>
                </c:pt>
                <c:pt idx="103">
                  <c:v>9.9999999999999094</c:v>
                </c:pt>
                <c:pt idx="104">
                  <c:v>10.000000000000144</c:v>
                </c:pt>
                <c:pt idx="105">
                  <c:v>9.9999999999997353</c:v>
                </c:pt>
                <c:pt idx="106">
                  <c:v>10.000000000000503</c:v>
                </c:pt>
                <c:pt idx="107">
                  <c:v>9.9999999999995257</c:v>
                </c:pt>
                <c:pt idx="108">
                  <c:v>10.000000000000103</c:v>
                </c:pt>
                <c:pt idx="109">
                  <c:v>10.000000000000037</c:v>
                </c:pt>
                <c:pt idx="110">
                  <c:v>10.000000000000382</c:v>
                </c:pt>
                <c:pt idx="111">
                  <c:v>9.9999999999995328</c:v>
                </c:pt>
                <c:pt idx="112">
                  <c:v>9.9999999999997069</c:v>
                </c:pt>
                <c:pt idx="113">
                  <c:v>10.000000000000565</c:v>
                </c:pt>
                <c:pt idx="114">
                  <c:v>10.000000000000115</c:v>
                </c:pt>
                <c:pt idx="115">
                  <c:v>9.999999999999778</c:v>
                </c:pt>
                <c:pt idx="116">
                  <c:v>9.9999999999997993</c:v>
                </c:pt>
                <c:pt idx="117">
                  <c:v>9.9999999999998135</c:v>
                </c:pt>
                <c:pt idx="118">
                  <c:v>10.000000000000441</c:v>
                </c:pt>
                <c:pt idx="119">
                  <c:v>9.9999999999994227</c:v>
                </c:pt>
                <c:pt idx="120">
                  <c:v>10.000000000000844</c:v>
                </c:pt>
                <c:pt idx="121">
                  <c:v>9.9999999999997069</c:v>
                </c:pt>
                <c:pt idx="122">
                  <c:v>9.9999999999998579</c:v>
                </c:pt>
                <c:pt idx="123">
                  <c:v>10.000000000000133</c:v>
                </c:pt>
                <c:pt idx="124">
                  <c:v>10.000000000000133</c:v>
                </c:pt>
                <c:pt idx="125">
                  <c:v>9.9999999999993872</c:v>
                </c:pt>
                <c:pt idx="126">
                  <c:v>9.9999999999999201</c:v>
                </c:pt>
                <c:pt idx="127">
                  <c:v>10.000000000001101</c:v>
                </c:pt>
                <c:pt idx="128">
                  <c:v>9.9999999999994227</c:v>
                </c:pt>
                <c:pt idx="129">
                  <c:v>10.000000000000808</c:v>
                </c:pt>
                <c:pt idx="130">
                  <c:v>9.9999999999994227</c:v>
                </c:pt>
                <c:pt idx="131">
                  <c:v>9.9999999999980016</c:v>
                </c:pt>
                <c:pt idx="132">
                  <c:v>10.000000000002309</c:v>
                </c:pt>
                <c:pt idx="133">
                  <c:v>9.9999999999994227</c:v>
                </c:pt>
                <c:pt idx="134">
                  <c:v>10.000000000000844</c:v>
                </c:pt>
                <c:pt idx="135">
                  <c:v>9.9999999999979305</c:v>
                </c:pt>
                <c:pt idx="136">
                  <c:v>10.000000000002549</c:v>
                </c:pt>
                <c:pt idx="137">
                  <c:v>9.9999999999977618</c:v>
                </c:pt>
                <c:pt idx="138">
                  <c:v>10.000000000000844</c:v>
                </c:pt>
                <c:pt idx="139">
                  <c:v>9.9999999999948042</c:v>
                </c:pt>
                <c:pt idx="140">
                  <c:v>10.000000000005933</c:v>
                </c:pt>
                <c:pt idx="141">
                  <c:v>9.9999999999985434</c:v>
                </c:pt>
                <c:pt idx="142">
                  <c:v>10.000000000000373</c:v>
                </c:pt>
                <c:pt idx="143">
                  <c:v>10.000000000000888</c:v>
                </c:pt>
                <c:pt idx="144">
                  <c:v>9.9999999999997513</c:v>
                </c:pt>
                <c:pt idx="145">
                  <c:v>10.000000000000586</c:v>
                </c:pt>
                <c:pt idx="146">
                  <c:v>9.9999999999981171</c:v>
                </c:pt>
                <c:pt idx="147">
                  <c:v>10.000000000003642</c:v>
                </c:pt>
                <c:pt idx="148">
                  <c:v>9.999999999996696</c:v>
                </c:pt>
                <c:pt idx="149">
                  <c:v>9.9999999999978328</c:v>
                </c:pt>
                <c:pt idx="150">
                  <c:v>10.000000000003926</c:v>
                </c:pt>
                <c:pt idx="151">
                  <c:v>10.000000000000533</c:v>
                </c:pt>
                <c:pt idx="152">
                  <c:v>9.9999999999983835</c:v>
                </c:pt>
                <c:pt idx="153">
                  <c:v>9.9999999999994671</c:v>
                </c:pt>
                <c:pt idx="154">
                  <c:v>10.000000000000249</c:v>
                </c:pt>
                <c:pt idx="155">
                  <c:v>10.00000000000151</c:v>
                </c:pt>
                <c:pt idx="156">
                  <c:v>9.9999999999972644</c:v>
                </c:pt>
                <c:pt idx="157">
                  <c:v>10.000000000001652</c:v>
                </c:pt>
                <c:pt idx="158">
                  <c:v>10.00000000000238</c:v>
                </c:pt>
                <c:pt idx="159">
                  <c:v>9.999999999994138</c:v>
                </c:pt>
                <c:pt idx="160">
                  <c:v>10.000000000001936</c:v>
                </c:pt>
                <c:pt idx="161">
                  <c:v>10.000000000005294</c:v>
                </c:pt>
                <c:pt idx="162">
                  <c:v>9.999999999996465</c:v>
                </c:pt>
                <c:pt idx="163">
                  <c:v>9.9999999999966249</c:v>
                </c:pt>
                <c:pt idx="164">
                  <c:v>10.000000000005009</c:v>
                </c:pt>
                <c:pt idx="165">
                  <c:v>9.9999999999968203</c:v>
                </c:pt>
                <c:pt idx="166">
                  <c:v>10.000000000002025</c:v>
                </c:pt>
                <c:pt idx="167">
                  <c:v>10.000000000002505</c:v>
                </c:pt>
                <c:pt idx="168">
                  <c:v>9.9999999999909406</c:v>
                </c:pt>
                <c:pt idx="169">
                  <c:v>10.000000000007567</c:v>
                </c:pt>
                <c:pt idx="170">
                  <c:v>9.9999999999971045</c:v>
                </c:pt>
                <c:pt idx="171">
                  <c:v>10.000000000001599</c:v>
                </c:pt>
                <c:pt idx="172">
                  <c:v>10.000000000002931</c:v>
                </c:pt>
                <c:pt idx="173">
                  <c:v>9.999999999996767</c:v>
                </c:pt>
                <c:pt idx="174">
                  <c:v>10.000000000001315</c:v>
                </c:pt>
                <c:pt idx="175">
                  <c:v>9.9999999999975309</c:v>
                </c:pt>
                <c:pt idx="176">
                  <c:v>10.000000000001172</c:v>
                </c:pt>
                <c:pt idx="177">
                  <c:v>9.9999999999978151</c:v>
                </c:pt>
                <c:pt idx="178">
                  <c:v>10.000000000002309</c:v>
                </c:pt>
                <c:pt idx="179">
                  <c:v>9.9999999999952038</c:v>
                </c:pt>
                <c:pt idx="180">
                  <c:v>10.000000000009326</c:v>
                </c:pt>
                <c:pt idx="181">
                  <c:v>9.999999999996767</c:v>
                </c:pt>
                <c:pt idx="182">
                  <c:v>9.9999999999988987</c:v>
                </c:pt>
                <c:pt idx="183">
                  <c:v>9.9999999999941735</c:v>
                </c:pt>
                <c:pt idx="184">
                  <c:v>10.000000000007994</c:v>
                </c:pt>
                <c:pt idx="185">
                  <c:v>9.9999999999910827</c:v>
                </c:pt>
                <c:pt idx="186">
                  <c:v>10.000000000013678</c:v>
                </c:pt>
                <c:pt idx="187">
                  <c:v>9.9999999999866773</c:v>
                </c:pt>
                <c:pt idx="188">
                  <c:v>10.000000000006395</c:v>
                </c:pt>
                <c:pt idx="189">
                  <c:v>10.000000000002451</c:v>
                </c:pt>
                <c:pt idx="190">
                  <c:v>9.9999999999966249</c:v>
                </c:pt>
                <c:pt idx="191">
                  <c:v>10.000000000002309</c:v>
                </c:pt>
                <c:pt idx="192">
                  <c:v>9.9999999999971934</c:v>
                </c:pt>
                <c:pt idx="193">
                  <c:v>10.000000000001705</c:v>
                </c:pt>
                <c:pt idx="194">
                  <c:v>9.9999999999966249</c:v>
                </c:pt>
                <c:pt idx="195">
                  <c:v>10.000000000002309</c:v>
                </c:pt>
                <c:pt idx="196">
                  <c:v>10.000000000002309</c:v>
                </c:pt>
                <c:pt idx="197">
                  <c:v>9.9999999999963407</c:v>
                </c:pt>
                <c:pt idx="198">
                  <c:v>9.9999999999968736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DA-AA48-9DF9-AC7D462F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165902"/>
        <c:axId val="321312565"/>
      </c:lineChart>
      <c:catAx>
        <c:axId val="397165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1312565"/>
        <c:crosses val="autoZero"/>
        <c:auto val="1"/>
        <c:lblAlgn val="ctr"/>
        <c:lblOffset val="100"/>
        <c:noMultiLvlLbl val="1"/>
      </c:catAx>
      <c:valAx>
        <c:axId val="321312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716590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f(x)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Minimization3!$B$5:$B$205</c:f>
              <c:numCache>
                <c:formatCode>0.0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</c:numCache>
            </c:numRef>
          </c:cat>
          <c:val>
            <c:numRef>
              <c:f>Minimization3!$C$5:$C$205</c:f>
              <c:numCache>
                <c:formatCode>General</c:formatCode>
                <c:ptCount val="201"/>
                <c:pt idx="0">
                  <c:v>3284.4557950417607</c:v>
                </c:pt>
                <c:pt idx="1">
                  <c:v>3191.2844979987417</c:v>
                </c:pt>
                <c:pt idx="2">
                  <c:v>3099.4537951577768</c:v>
                </c:pt>
                <c:pt idx="3">
                  <c:v>3008.9636865188709</c:v>
                </c:pt>
                <c:pt idx="4">
                  <c:v>2919.8141720820231</c:v>
                </c:pt>
                <c:pt idx="5">
                  <c:v>2832.005251847233</c:v>
                </c:pt>
                <c:pt idx="6">
                  <c:v>2745.5369258145033</c:v>
                </c:pt>
                <c:pt idx="7">
                  <c:v>2660.4091939838277</c:v>
                </c:pt>
                <c:pt idx="8">
                  <c:v>2576.6220563552129</c:v>
                </c:pt>
                <c:pt idx="9">
                  <c:v>2494.1755129286516</c:v>
                </c:pt>
                <c:pt idx="10">
                  <c:v>2413.0695637041504</c:v>
                </c:pt>
                <c:pt idx="11">
                  <c:v>2333.3042086817104</c:v>
                </c:pt>
                <c:pt idx="12">
                  <c:v>2254.879447861324</c:v>
                </c:pt>
                <c:pt idx="13">
                  <c:v>2177.7952812429949</c:v>
                </c:pt>
                <c:pt idx="14">
                  <c:v>2102.0517088267275</c:v>
                </c:pt>
                <c:pt idx="15">
                  <c:v>2027.6487306125234</c:v>
                </c:pt>
                <c:pt idx="16">
                  <c:v>1954.5863466003686</c:v>
                </c:pt>
                <c:pt idx="17">
                  <c:v>1882.8645567902745</c:v>
                </c:pt>
                <c:pt idx="18">
                  <c:v>1812.4833611822373</c:v>
                </c:pt>
                <c:pt idx="19">
                  <c:v>1743.4427597762574</c:v>
                </c:pt>
                <c:pt idx="20">
                  <c:v>1675.7427525723344</c:v>
                </c:pt>
                <c:pt idx="21">
                  <c:v>1609.3833395704703</c:v>
                </c:pt>
                <c:pt idx="22">
                  <c:v>1544.3645207706645</c:v>
                </c:pt>
                <c:pt idx="23">
                  <c:v>1480.6862961729164</c:v>
                </c:pt>
                <c:pt idx="24">
                  <c:v>1418.3486657772248</c:v>
                </c:pt>
                <c:pt idx="25">
                  <c:v>1357.3516295835909</c:v>
                </c:pt>
                <c:pt idx="26">
                  <c:v>1297.6951875920172</c:v>
                </c:pt>
                <c:pt idx="27">
                  <c:v>1239.3793398024989</c:v>
                </c:pt>
                <c:pt idx="28">
                  <c:v>1182.4040862150398</c:v>
                </c:pt>
                <c:pt idx="29">
                  <c:v>1126.7694268296389</c:v>
                </c:pt>
                <c:pt idx="30">
                  <c:v>1072.4753616462945</c:v>
                </c:pt>
                <c:pt idx="31">
                  <c:v>1019.5218906650092</c:v>
                </c:pt>
                <c:pt idx="32">
                  <c:v>967.90901388578118</c:v>
                </c:pt>
                <c:pt idx="33">
                  <c:v>917.63673130861116</c:v>
                </c:pt>
                <c:pt idx="34">
                  <c:v>868.70504293349939</c:v>
                </c:pt>
                <c:pt idx="35">
                  <c:v>821.11394876044494</c:v>
                </c:pt>
                <c:pt idx="36">
                  <c:v>774.86344878944863</c:v>
                </c:pt>
                <c:pt idx="37">
                  <c:v>729.95354302051032</c:v>
                </c:pt>
                <c:pt idx="38">
                  <c:v>686.38423145362935</c:v>
                </c:pt>
                <c:pt idx="39">
                  <c:v>644.15551408880742</c:v>
                </c:pt>
                <c:pt idx="40">
                  <c:v>603.26739092604168</c:v>
                </c:pt>
                <c:pt idx="41">
                  <c:v>563.71986196533487</c:v>
                </c:pt>
                <c:pt idx="42">
                  <c:v>525.51292720668539</c:v>
                </c:pt>
                <c:pt idx="43">
                  <c:v>488.64658665009739</c:v>
                </c:pt>
                <c:pt idx="44">
                  <c:v>453.12084029556456</c:v>
                </c:pt>
                <c:pt idx="45">
                  <c:v>418.93568814308867</c:v>
                </c:pt>
                <c:pt idx="46">
                  <c:v>386.09113019267062</c:v>
                </c:pt>
                <c:pt idx="47">
                  <c:v>354.58716644431092</c:v>
                </c:pt>
                <c:pt idx="48">
                  <c:v>324.42379689800873</c:v>
                </c:pt>
                <c:pt idx="49">
                  <c:v>295.60102155376427</c:v>
                </c:pt>
                <c:pt idx="50">
                  <c:v>268.11884041157782</c:v>
                </c:pt>
                <c:pt idx="51">
                  <c:v>241.97725347144913</c:v>
                </c:pt>
                <c:pt idx="52">
                  <c:v>217.17626073337851</c:v>
                </c:pt>
                <c:pt idx="53">
                  <c:v>193.71586219736554</c:v>
                </c:pt>
                <c:pt idx="54">
                  <c:v>171.59605786341058</c:v>
                </c:pt>
                <c:pt idx="55">
                  <c:v>150.81684773151349</c:v>
                </c:pt>
                <c:pt idx="56">
                  <c:v>131.37823180167422</c:v>
                </c:pt>
                <c:pt idx="57">
                  <c:v>113.28021007389282</c:v>
                </c:pt>
                <c:pt idx="58">
                  <c:v>96.522782548169204</c:v>
                </c:pt>
                <c:pt idx="59">
                  <c:v>81.105949224503561</c:v>
                </c:pt>
                <c:pt idx="60">
                  <c:v>67.029710102895876</c:v>
                </c:pt>
                <c:pt idx="61">
                  <c:v>54.294065183345808</c:v>
                </c:pt>
                <c:pt idx="62">
                  <c:v>42.899014465853689</c:v>
                </c:pt>
                <c:pt idx="63">
                  <c:v>32.8445579504195</c:v>
                </c:pt>
                <c:pt idx="64">
                  <c:v>24.130695637043122</c:v>
                </c:pt>
                <c:pt idx="65">
                  <c:v>16.757427525724601</c:v>
                </c:pt>
                <c:pt idx="66">
                  <c:v>10.724753616463962</c:v>
                </c:pt>
                <c:pt idx="67">
                  <c:v>6.0326739092611739</c:v>
                </c:pt>
                <c:pt idx="68">
                  <c:v>2.6811884041162624</c:v>
                </c:pt>
                <c:pt idx="69">
                  <c:v>0.67029710102919993</c:v>
                </c:pt>
                <c:pt idx="70">
                  <c:v>2.6769397353076569E-26</c:v>
                </c:pt>
                <c:pt idx="71">
                  <c:v>0.67029710102852713</c:v>
                </c:pt>
                <c:pt idx="72">
                  <c:v>2.6811884041149212</c:v>
                </c:pt>
                <c:pt idx="73">
                  <c:v>6.0326739092591746</c:v>
                </c:pt>
                <c:pt idx="74">
                  <c:v>10.724753616461294</c:v>
                </c:pt>
                <c:pt idx="75">
                  <c:v>16.757427525721255</c:v>
                </c:pt>
                <c:pt idx="76">
                  <c:v>24.130695637039114</c:v>
                </c:pt>
                <c:pt idx="77">
                  <c:v>32.844557950414803</c:v>
                </c:pt>
                <c:pt idx="78">
                  <c:v>42.899014465848381</c:v>
                </c:pt>
                <c:pt idx="79">
                  <c:v>54.294065183339811</c:v>
                </c:pt>
                <c:pt idx="80">
                  <c:v>67.029710102889098</c:v>
                </c:pt>
                <c:pt idx="81">
                  <c:v>81.105949224496229</c:v>
                </c:pt>
                <c:pt idx="82">
                  <c:v>96.522782548161217</c:v>
                </c:pt>
                <c:pt idx="83">
                  <c:v>113.28021007388411</c:v>
                </c:pt>
                <c:pt idx="84">
                  <c:v>131.37823180166484</c:v>
                </c:pt>
                <c:pt idx="85">
                  <c:v>150.81684773150343</c:v>
                </c:pt>
                <c:pt idx="86">
                  <c:v>171.59605786339986</c:v>
                </c:pt>
                <c:pt idx="87">
                  <c:v>193.71586219735434</c:v>
                </c:pt>
                <c:pt idx="88">
                  <c:v>217.17626073336643</c:v>
                </c:pt>
                <c:pt idx="89">
                  <c:v>241.9772534714364</c:v>
                </c:pt>
                <c:pt idx="90">
                  <c:v>268.11884041156424</c:v>
                </c:pt>
                <c:pt idx="91">
                  <c:v>295.60102155374994</c:v>
                </c:pt>
                <c:pt idx="92">
                  <c:v>324.42379689799424</c:v>
                </c:pt>
                <c:pt idx="93">
                  <c:v>354.58716644429569</c:v>
                </c:pt>
                <c:pt idx="94">
                  <c:v>386.09113019265493</c:v>
                </c:pt>
                <c:pt idx="95">
                  <c:v>418.93568814307156</c:v>
                </c:pt>
                <c:pt idx="96">
                  <c:v>453.12084029554649</c:v>
                </c:pt>
                <c:pt idx="97">
                  <c:v>488.64658665008011</c:v>
                </c:pt>
                <c:pt idx="98">
                  <c:v>525.51292720667084</c:v>
                </c:pt>
                <c:pt idx="99">
                  <c:v>563.71986196531475</c:v>
                </c:pt>
                <c:pt idx="100">
                  <c:v>603.26739092602156</c:v>
                </c:pt>
                <c:pt idx="101">
                  <c:v>644.15551408880299</c:v>
                </c:pt>
                <c:pt idx="102">
                  <c:v>686.38423145362526</c:v>
                </c:pt>
                <c:pt idx="103">
                  <c:v>729.95354302050657</c:v>
                </c:pt>
                <c:pt idx="104">
                  <c:v>774.86344878944385</c:v>
                </c:pt>
                <c:pt idx="105">
                  <c:v>821.11394876044028</c:v>
                </c:pt>
                <c:pt idx="106">
                  <c:v>868.7050429334945</c:v>
                </c:pt>
                <c:pt idx="107">
                  <c:v>917.63673130860604</c:v>
                </c:pt>
                <c:pt idx="108">
                  <c:v>967.90901388577765</c:v>
                </c:pt>
                <c:pt idx="109">
                  <c:v>1019.5218906650039</c:v>
                </c:pt>
                <c:pt idx="110">
                  <c:v>1072.4753616462901</c:v>
                </c:pt>
                <c:pt idx="111">
                  <c:v>1126.7694268296329</c:v>
                </c:pt>
                <c:pt idx="112">
                  <c:v>1182.4040862150348</c:v>
                </c:pt>
                <c:pt idx="113">
                  <c:v>1239.3793398024934</c:v>
                </c:pt>
                <c:pt idx="114">
                  <c:v>1297.6951875920111</c:v>
                </c:pt>
                <c:pt idx="115">
                  <c:v>1357.3516295835848</c:v>
                </c:pt>
                <c:pt idx="116">
                  <c:v>1418.3486657772189</c:v>
                </c:pt>
                <c:pt idx="117">
                  <c:v>1480.6862961729082</c:v>
                </c:pt>
                <c:pt idx="118">
                  <c:v>1544.3645207706579</c:v>
                </c:pt>
                <c:pt idx="119">
                  <c:v>1609.3833395704644</c:v>
                </c:pt>
                <c:pt idx="120">
                  <c:v>1675.7427525723281</c:v>
                </c:pt>
                <c:pt idx="121">
                  <c:v>1743.4427597762494</c:v>
                </c:pt>
                <c:pt idx="122">
                  <c:v>1812.4833611822303</c:v>
                </c:pt>
                <c:pt idx="123">
                  <c:v>1882.8645567902674</c:v>
                </c:pt>
                <c:pt idx="124">
                  <c:v>1954.5863466003625</c:v>
                </c:pt>
                <c:pt idx="125">
                  <c:v>2027.6487306125157</c:v>
                </c:pt>
                <c:pt idx="126">
                  <c:v>2102.0517088267275</c:v>
                </c:pt>
                <c:pt idx="127">
                  <c:v>2177.7952812429962</c:v>
                </c:pt>
                <c:pt idx="128">
                  <c:v>2254.8794478613236</c:v>
                </c:pt>
                <c:pt idx="129">
                  <c:v>2333.30420868171</c:v>
                </c:pt>
                <c:pt idx="130">
                  <c:v>2413.0695637041499</c:v>
                </c:pt>
                <c:pt idx="131">
                  <c:v>2494.1755129286516</c:v>
                </c:pt>
                <c:pt idx="132">
                  <c:v>2576.6220563552133</c:v>
                </c:pt>
                <c:pt idx="133">
                  <c:v>2660.4091939838277</c:v>
                </c:pt>
                <c:pt idx="134">
                  <c:v>2745.5369258145024</c:v>
                </c:pt>
                <c:pt idx="135">
                  <c:v>2832.0052518472344</c:v>
                </c:pt>
                <c:pt idx="136">
                  <c:v>2919.8141720820231</c:v>
                </c:pt>
                <c:pt idx="137">
                  <c:v>3008.9636865188713</c:v>
                </c:pt>
                <c:pt idx="138">
                  <c:v>3099.4537951577754</c:v>
                </c:pt>
                <c:pt idx="139">
                  <c:v>3191.2844979987412</c:v>
                </c:pt>
                <c:pt idx="140">
                  <c:v>3284.4557950417611</c:v>
                </c:pt>
                <c:pt idx="141">
                  <c:v>3378.9676862867468</c:v>
                </c:pt>
                <c:pt idx="142">
                  <c:v>3474.820171733882</c:v>
                </c:pt>
                <c:pt idx="143">
                  <c:v>3572.013251383074</c:v>
                </c:pt>
                <c:pt idx="144">
                  <c:v>3670.5469252343269</c:v>
                </c:pt>
                <c:pt idx="145">
                  <c:v>3770.421193287636</c:v>
                </c:pt>
                <c:pt idx="146">
                  <c:v>3871.636055543001</c:v>
                </c:pt>
                <c:pt idx="147">
                  <c:v>3974.1915120004287</c:v>
                </c:pt>
                <c:pt idx="148">
                  <c:v>4078.0875626599136</c:v>
                </c:pt>
                <c:pt idx="149">
                  <c:v>4183.324207521453</c:v>
                </c:pt>
                <c:pt idx="150">
                  <c:v>4289.9014465850505</c:v>
                </c:pt>
                <c:pt idx="151">
                  <c:v>4397.8192798507098</c:v>
                </c:pt>
                <c:pt idx="152">
                  <c:v>4507.0777073184217</c:v>
                </c:pt>
                <c:pt idx="153">
                  <c:v>4617.6767289881964</c:v>
                </c:pt>
                <c:pt idx="154">
                  <c:v>4729.6163448600237</c:v>
                </c:pt>
                <c:pt idx="155">
                  <c:v>4842.8965549339127</c:v>
                </c:pt>
                <c:pt idx="156">
                  <c:v>4957.5173592098581</c:v>
                </c:pt>
                <c:pt idx="157">
                  <c:v>5073.4787576878634</c:v>
                </c:pt>
                <c:pt idx="158">
                  <c:v>5190.7807503679242</c:v>
                </c:pt>
                <c:pt idx="159">
                  <c:v>5309.4233372500421</c:v>
                </c:pt>
                <c:pt idx="160">
                  <c:v>5429.4065183342191</c:v>
                </c:pt>
                <c:pt idx="161">
                  <c:v>5550.730293620456</c:v>
                </c:pt>
                <c:pt idx="162">
                  <c:v>5673.3946631087501</c:v>
                </c:pt>
                <c:pt idx="163">
                  <c:v>5797.3996267991042</c:v>
                </c:pt>
                <c:pt idx="164">
                  <c:v>5922.7451846915064</c:v>
                </c:pt>
                <c:pt idx="165">
                  <c:v>6049.4313367859722</c:v>
                </c:pt>
                <c:pt idx="166">
                  <c:v>6177.4580830824989</c:v>
                </c:pt>
                <c:pt idx="167">
                  <c:v>6306.8254235810782</c:v>
                </c:pt>
                <c:pt idx="168">
                  <c:v>6437.5333582817229</c:v>
                </c:pt>
                <c:pt idx="169">
                  <c:v>6569.581887184424</c:v>
                </c:pt>
                <c:pt idx="170">
                  <c:v>6702.9710102891777</c:v>
                </c:pt>
                <c:pt idx="171">
                  <c:v>6837.7007275959904</c:v>
                </c:pt>
                <c:pt idx="172">
                  <c:v>6973.7710391048595</c:v>
                </c:pt>
                <c:pt idx="173">
                  <c:v>7111.1819448157939</c:v>
                </c:pt>
                <c:pt idx="174">
                  <c:v>7249.933444728782</c:v>
                </c:pt>
                <c:pt idx="175">
                  <c:v>7390.025538843819</c:v>
                </c:pt>
                <c:pt idx="176">
                  <c:v>7531.4582271609261</c:v>
                </c:pt>
                <c:pt idx="177">
                  <c:v>7674.2315096800858</c:v>
                </c:pt>
                <c:pt idx="178">
                  <c:v>7818.3453864013036</c:v>
                </c:pt>
                <c:pt idx="179">
                  <c:v>7963.7998573245814</c:v>
                </c:pt>
                <c:pt idx="180">
                  <c:v>8110.5949224499136</c:v>
                </c:pt>
                <c:pt idx="181">
                  <c:v>8258.7305817773085</c:v>
                </c:pt>
                <c:pt idx="182">
                  <c:v>8408.2068353067571</c:v>
                </c:pt>
                <c:pt idx="183">
                  <c:v>8559.023683038271</c:v>
                </c:pt>
                <c:pt idx="184">
                  <c:v>8711.1811249718394</c:v>
                </c:pt>
                <c:pt idx="185">
                  <c:v>8864.6791611074568</c:v>
                </c:pt>
                <c:pt idx="186">
                  <c:v>9019.5177914451378</c:v>
                </c:pt>
                <c:pt idx="187">
                  <c:v>9175.697015984877</c:v>
                </c:pt>
                <c:pt idx="188">
                  <c:v>9333.2168347266797</c:v>
                </c:pt>
                <c:pt idx="189">
                  <c:v>9492.0772476705279</c:v>
                </c:pt>
                <c:pt idx="190">
                  <c:v>9652.2782548164396</c:v>
                </c:pt>
                <c:pt idx="191">
                  <c:v>9813.819856164424</c:v>
                </c:pt>
                <c:pt idx="192">
                  <c:v>9976.7020517144429</c:v>
                </c:pt>
                <c:pt idx="193">
                  <c:v>10140.924841466536</c:v>
                </c:pt>
                <c:pt idx="194">
                  <c:v>10306.488225420686</c:v>
                </c:pt>
                <c:pt idx="195">
                  <c:v>10473.392203576886</c:v>
                </c:pt>
                <c:pt idx="196">
                  <c:v>10641.636775935141</c:v>
                </c:pt>
                <c:pt idx="197">
                  <c:v>10811.221942495456</c:v>
                </c:pt>
                <c:pt idx="198">
                  <c:v>10982.147703257835</c:v>
                </c:pt>
                <c:pt idx="199">
                  <c:v>11154.414058222268</c:v>
                </c:pt>
                <c:pt idx="200">
                  <c:v>11328.02100738875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79-7840-97CE-C224524D0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472298"/>
        <c:axId val="929742407"/>
      </c:lineChart>
      <c:catAx>
        <c:axId val="239472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9742407"/>
        <c:crosses val="autoZero"/>
        <c:auto val="1"/>
        <c:lblAlgn val="ctr"/>
        <c:lblOffset val="100"/>
        <c:noMultiLvlLbl val="1"/>
      </c:catAx>
      <c:valAx>
        <c:axId val="929742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94722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f'(x)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Minimization3!$B$5:$B$205</c:f>
              <c:numCache>
                <c:formatCode>0.0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</c:numCache>
            </c:numRef>
          </c:cat>
          <c:val>
            <c:numRef>
              <c:f>Minimization3!$D$5:$D$205</c:f>
              <c:numCache>
                <c:formatCode>General</c:formatCode>
                <c:ptCount val="201"/>
                <c:pt idx="0">
                  <c:v>-931.71297043019297</c:v>
                </c:pt>
                <c:pt idx="1">
                  <c:v>-918.30702840965262</c:v>
                </c:pt>
                <c:pt idx="2">
                  <c:v>-904.9010863890461</c:v>
                </c:pt>
                <c:pt idx="3">
                  <c:v>-891.49514436848085</c:v>
                </c:pt>
                <c:pt idx="4">
                  <c:v>-878.08920234790401</c:v>
                </c:pt>
                <c:pt idx="5">
                  <c:v>-864.68326032729999</c:v>
                </c:pt>
                <c:pt idx="6">
                  <c:v>-851.27731830675964</c:v>
                </c:pt>
                <c:pt idx="7">
                  <c:v>-837.87137628613607</c:v>
                </c:pt>
                <c:pt idx="8">
                  <c:v>-824.46543426561516</c:v>
                </c:pt>
                <c:pt idx="9">
                  <c:v>-811.05949224501558</c:v>
                </c:pt>
                <c:pt idx="10">
                  <c:v>-797.65355022440247</c:v>
                </c:pt>
                <c:pt idx="11">
                  <c:v>-784.24760820386666</c:v>
                </c:pt>
                <c:pt idx="12">
                  <c:v>-770.84166618328072</c:v>
                </c:pt>
                <c:pt idx="13">
                  <c:v>-757.43572416267671</c:v>
                </c:pt>
                <c:pt idx="14">
                  <c:v>-744.02978214212237</c:v>
                </c:pt>
                <c:pt idx="15">
                  <c:v>-730.62384012153746</c:v>
                </c:pt>
                <c:pt idx="16">
                  <c:v>-717.21789810094401</c:v>
                </c:pt>
                <c:pt idx="17">
                  <c:v>-703.8119560803741</c:v>
                </c:pt>
                <c:pt idx="18">
                  <c:v>-690.40601405980192</c:v>
                </c:pt>
                <c:pt idx="19">
                  <c:v>-677.0000720392319</c:v>
                </c:pt>
                <c:pt idx="20">
                  <c:v>-663.59413001863788</c:v>
                </c:pt>
                <c:pt idx="21">
                  <c:v>-650.18818799805445</c:v>
                </c:pt>
                <c:pt idx="22">
                  <c:v>-636.7822459774834</c:v>
                </c:pt>
                <c:pt idx="23">
                  <c:v>-623.37630395691792</c:v>
                </c:pt>
                <c:pt idx="24">
                  <c:v>-609.97036193633573</c:v>
                </c:pt>
                <c:pt idx="25">
                  <c:v>-596.56441991573945</c:v>
                </c:pt>
                <c:pt idx="26">
                  <c:v>-583.15847789518023</c:v>
                </c:pt>
                <c:pt idx="27">
                  <c:v>-569.7525358745927</c:v>
                </c:pt>
                <c:pt idx="28">
                  <c:v>-556.3465938540113</c:v>
                </c:pt>
                <c:pt idx="29">
                  <c:v>-542.94065183344117</c:v>
                </c:pt>
                <c:pt idx="30">
                  <c:v>-529.53470981285443</c:v>
                </c:pt>
                <c:pt idx="31">
                  <c:v>-516.12876779227759</c:v>
                </c:pt>
                <c:pt idx="32">
                  <c:v>-502.72282577170193</c:v>
                </c:pt>
                <c:pt idx="33">
                  <c:v>-489.31688375111952</c:v>
                </c:pt>
                <c:pt idx="34">
                  <c:v>-475.91094173054188</c:v>
                </c:pt>
                <c:pt idx="35">
                  <c:v>-462.50499970996481</c:v>
                </c:pt>
                <c:pt idx="36">
                  <c:v>-449.09905768938063</c:v>
                </c:pt>
                <c:pt idx="37">
                  <c:v>-435.69311566881123</c:v>
                </c:pt>
                <c:pt idx="38">
                  <c:v>-422.2871736482208</c:v>
                </c:pt>
                <c:pt idx="39">
                  <c:v>-408.88123162765521</c:v>
                </c:pt>
                <c:pt idx="40">
                  <c:v>-395.47528960706956</c:v>
                </c:pt>
                <c:pt idx="41">
                  <c:v>-382.06934758649277</c:v>
                </c:pt>
                <c:pt idx="42">
                  <c:v>-368.66340556591734</c:v>
                </c:pt>
                <c:pt idx="43">
                  <c:v>-355.25746354532953</c:v>
                </c:pt>
                <c:pt idx="44">
                  <c:v>-341.85152152476013</c:v>
                </c:pt>
                <c:pt idx="45">
                  <c:v>-328.44557950417874</c:v>
                </c:pt>
                <c:pt idx="46">
                  <c:v>-315.03963748359809</c:v>
                </c:pt>
                <c:pt idx="47">
                  <c:v>-301.63369546302033</c:v>
                </c:pt>
                <c:pt idx="48">
                  <c:v>-288.22775344244565</c:v>
                </c:pt>
                <c:pt idx="49">
                  <c:v>-274.82181142186545</c:v>
                </c:pt>
                <c:pt idx="50">
                  <c:v>-261.41586940128548</c:v>
                </c:pt>
                <c:pt idx="51">
                  <c:v>-248.00992738070707</c:v>
                </c:pt>
                <c:pt idx="52">
                  <c:v>-234.60398536012849</c:v>
                </c:pt>
                <c:pt idx="53">
                  <c:v>-221.1980433395504</c:v>
                </c:pt>
                <c:pt idx="54">
                  <c:v>-207.79210131897162</c:v>
                </c:pt>
                <c:pt idx="55">
                  <c:v>-194.3861592983917</c:v>
                </c:pt>
                <c:pt idx="56">
                  <c:v>-180.98021727781466</c:v>
                </c:pt>
                <c:pt idx="57">
                  <c:v>-167.57427525723526</c:v>
                </c:pt>
                <c:pt idx="58">
                  <c:v>-154.16833323665696</c:v>
                </c:pt>
                <c:pt idx="59">
                  <c:v>-140.76239121607736</c:v>
                </c:pt>
                <c:pt idx="60">
                  <c:v>-127.35644919550001</c:v>
                </c:pt>
                <c:pt idx="61">
                  <c:v>-113.95050717492109</c:v>
                </c:pt>
                <c:pt idx="62">
                  <c:v>-100.54456515434225</c:v>
                </c:pt>
                <c:pt idx="63">
                  <c:v>-87.138623133763701</c:v>
                </c:pt>
                <c:pt idx="64">
                  <c:v>-73.732681113185137</c:v>
                </c:pt>
                <c:pt idx="65">
                  <c:v>-60.326739092606338</c:v>
                </c:pt>
                <c:pt idx="66">
                  <c:v>-46.920797072027845</c:v>
                </c:pt>
                <c:pt idx="67">
                  <c:v>-33.514855051449231</c:v>
                </c:pt>
                <c:pt idx="68">
                  <c:v>-20.108913030870607</c:v>
                </c:pt>
                <c:pt idx="69">
                  <c:v>-6.7029710102919937</c:v>
                </c:pt>
                <c:pt idx="70">
                  <c:v>6.7029710102859497</c:v>
                </c:pt>
                <c:pt idx="71">
                  <c:v>20.108913030863924</c:v>
                </c:pt>
                <c:pt idx="72">
                  <c:v>33.514855051442503</c:v>
                </c:pt>
                <c:pt idx="73">
                  <c:v>46.920797072021152</c:v>
                </c:pt>
                <c:pt idx="74">
                  <c:v>60.326739092599823</c:v>
                </c:pt>
                <c:pt idx="75">
                  <c:v>73.732681113178529</c:v>
                </c:pt>
                <c:pt idx="76">
                  <c:v>87.138623133756809</c:v>
                </c:pt>
                <c:pt idx="77">
                  <c:v>100.5445651543357</c:v>
                </c:pt>
                <c:pt idx="78">
                  <c:v>113.95050717491419</c:v>
                </c:pt>
                <c:pt idx="79">
                  <c:v>127.35644919549333</c:v>
                </c:pt>
                <c:pt idx="80">
                  <c:v>140.76239121607119</c:v>
                </c:pt>
                <c:pt idx="81">
                  <c:v>154.16833323664974</c:v>
                </c:pt>
                <c:pt idx="82">
                  <c:v>167.57427525722875</c:v>
                </c:pt>
                <c:pt idx="83">
                  <c:v>180.98021727780755</c:v>
                </c:pt>
                <c:pt idx="84">
                  <c:v>194.38615929838573</c:v>
                </c:pt>
                <c:pt idx="85">
                  <c:v>207.79210131896463</c:v>
                </c:pt>
                <c:pt idx="86">
                  <c:v>221.19804333954457</c:v>
                </c:pt>
                <c:pt idx="87">
                  <c:v>234.60398536012073</c:v>
                </c:pt>
                <c:pt idx="88">
                  <c:v>248.00992738069999</c:v>
                </c:pt>
                <c:pt idx="89">
                  <c:v>261.41586940127814</c:v>
                </c:pt>
                <c:pt idx="90">
                  <c:v>274.82181142185988</c:v>
                </c:pt>
                <c:pt idx="91">
                  <c:v>288.22775344243723</c:v>
                </c:pt>
                <c:pt idx="92">
                  <c:v>301.63369546301459</c:v>
                </c:pt>
                <c:pt idx="93">
                  <c:v>315.03963748359524</c:v>
                </c:pt>
                <c:pt idx="94">
                  <c:v>328.44557950416635</c:v>
                </c:pt>
                <c:pt idx="95">
                  <c:v>341.85152152475274</c:v>
                </c:pt>
                <c:pt idx="96">
                  <c:v>355.25746354532919</c:v>
                </c:pt>
                <c:pt idx="97">
                  <c:v>368.66340556590717</c:v>
                </c:pt>
                <c:pt idx="98">
                  <c:v>382.06934758648498</c:v>
                </c:pt>
                <c:pt idx="99">
                  <c:v>395.47528960706757</c:v>
                </c:pt>
                <c:pt idx="100">
                  <c:v>408.88123162764884</c:v>
                </c:pt>
                <c:pt idx="101">
                  <c:v>422.28717364822523</c:v>
                </c:pt>
                <c:pt idx="102">
                  <c:v>435.69311566880452</c:v>
                </c:pt>
                <c:pt idx="103">
                  <c:v>449.0990576893771</c:v>
                </c:pt>
                <c:pt idx="104">
                  <c:v>462.50499970996441</c:v>
                </c:pt>
                <c:pt idx="105">
                  <c:v>475.91094173054228</c:v>
                </c:pt>
                <c:pt idx="106">
                  <c:v>489.31688375112049</c:v>
                </c:pt>
                <c:pt idx="107">
                  <c:v>502.72282577170557</c:v>
                </c:pt>
                <c:pt idx="108">
                  <c:v>516.12876779226735</c:v>
                </c:pt>
                <c:pt idx="109">
                  <c:v>529.53470981286284</c:v>
                </c:pt>
                <c:pt idx="110">
                  <c:v>542.94065183342764</c:v>
                </c:pt>
                <c:pt idx="111">
                  <c:v>556.34659385401926</c:v>
                </c:pt>
                <c:pt idx="112">
                  <c:v>569.75253587458565</c:v>
                </c:pt>
                <c:pt idx="113">
                  <c:v>583.15847789517727</c:v>
                </c:pt>
                <c:pt idx="114">
                  <c:v>596.56441991573672</c:v>
                </c:pt>
                <c:pt idx="115">
                  <c:v>609.97036193634074</c:v>
                </c:pt>
                <c:pt idx="116">
                  <c:v>623.37630395689382</c:v>
                </c:pt>
                <c:pt idx="117">
                  <c:v>636.78224597749647</c:v>
                </c:pt>
                <c:pt idx="118">
                  <c:v>650.18818799806559</c:v>
                </c:pt>
                <c:pt idx="119">
                  <c:v>663.59413001863629</c:v>
                </c:pt>
                <c:pt idx="120">
                  <c:v>677.00007203921302</c:v>
                </c:pt>
                <c:pt idx="121">
                  <c:v>690.40601405980794</c:v>
                </c:pt>
                <c:pt idx="122">
                  <c:v>703.8119560803741</c:v>
                </c:pt>
                <c:pt idx="123">
                  <c:v>717.21789810094992</c:v>
                </c:pt>
                <c:pt idx="124">
                  <c:v>730.6238401215312</c:v>
                </c:pt>
                <c:pt idx="125">
                  <c:v>744.02978214211703</c:v>
                </c:pt>
                <c:pt idx="126">
                  <c:v>757.43572416268694</c:v>
                </c:pt>
                <c:pt idx="127">
                  <c:v>770.84166618327617</c:v>
                </c:pt>
                <c:pt idx="128">
                  <c:v>784.24760820386314</c:v>
                </c:pt>
                <c:pt idx="129">
                  <c:v>797.65355022439894</c:v>
                </c:pt>
                <c:pt idx="130">
                  <c:v>811.0594922450166</c:v>
                </c:pt>
                <c:pt idx="131">
                  <c:v>824.46543426561607</c:v>
                </c:pt>
                <c:pt idx="132">
                  <c:v>837.87137628614641</c:v>
                </c:pt>
                <c:pt idx="133">
                  <c:v>851.27731830674668</c:v>
                </c:pt>
                <c:pt idx="134">
                  <c:v>864.68326032731886</c:v>
                </c:pt>
                <c:pt idx="135">
                  <c:v>878.0892023478865</c:v>
                </c:pt>
                <c:pt idx="136">
                  <c:v>891.49514436848142</c:v>
                </c:pt>
                <c:pt idx="137">
                  <c:v>904.90108638904394</c:v>
                </c:pt>
                <c:pt idx="138">
                  <c:v>918.30702840965762</c:v>
                </c:pt>
                <c:pt idx="139">
                  <c:v>931.71297043019797</c:v>
                </c:pt>
                <c:pt idx="140">
                  <c:v>945.11891245080039</c:v>
                </c:pt>
                <c:pt idx="141">
                  <c:v>958.52485447135564</c:v>
                </c:pt>
                <c:pt idx="142">
                  <c:v>971.93079649191463</c:v>
                </c:pt>
                <c:pt idx="143">
                  <c:v>985.33673851253195</c:v>
                </c:pt>
                <c:pt idx="144">
                  <c:v>998.74268053309504</c:v>
                </c:pt>
                <c:pt idx="145">
                  <c:v>1012.1486225536447</c:v>
                </c:pt>
                <c:pt idx="146">
                  <c:v>1025.5545645742804</c:v>
                </c:pt>
                <c:pt idx="147">
                  <c:v>1038.9605065948435</c:v>
                </c:pt>
                <c:pt idx="148">
                  <c:v>1052.3664486153975</c:v>
                </c:pt>
                <c:pt idx="149">
                  <c:v>1065.772390635979</c:v>
                </c:pt>
                <c:pt idx="150">
                  <c:v>1079.1783326565871</c:v>
                </c:pt>
                <c:pt idx="151">
                  <c:v>1092.5842746771234</c:v>
                </c:pt>
                <c:pt idx="152">
                  <c:v>1105.9902166977404</c:v>
                </c:pt>
                <c:pt idx="153">
                  <c:v>1119.3961587182769</c:v>
                </c:pt>
                <c:pt idx="154">
                  <c:v>1132.8021007388948</c:v>
                </c:pt>
                <c:pt idx="155">
                  <c:v>1146.2080427594476</c:v>
                </c:pt>
                <c:pt idx="156">
                  <c:v>1159.6139847800573</c:v>
                </c:pt>
                <c:pt idx="157">
                  <c:v>1173.0199268006011</c:v>
                </c:pt>
                <c:pt idx="158">
                  <c:v>1186.4258688211837</c:v>
                </c:pt>
                <c:pt idx="159">
                  <c:v>1199.8318108417741</c:v>
                </c:pt>
                <c:pt idx="160">
                  <c:v>1213.2377528623629</c:v>
                </c:pt>
                <c:pt idx="161">
                  <c:v>1226.6436948829457</c:v>
                </c:pt>
                <c:pt idx="162">
                  <c:v>1240.0496369035343</c:v>
                </c:pt>
                <c:pt idx="163">
                  <c:v>1253.4555789240267</c:v>
                </c:pt>
                <c:pt idx="164">
                  <c:v>1266.8615209446625</c:v>
                </c:pt>
                <c:pt idx="165">
                  <c:v>1280.2674629652597</c:v>
                </c:pt>
                <c:pt idx="166">
                  <c:v>1293.6734049857978</c:v>
                </c:pt>
                <c:pt idx="167">
                  <c:v>1307.0793470064402</c:v>
                </c:pt>
                <c:pt idx="168">
                  <c:v>1320.4852890270151</c:v>
                </c:pt>
                <c:pt idx="169">
                  <c:v>1333.8912310475419</c:v>
                </c:pt>
                <c:pt idx="170">
                  <c:v>1347.2971730681202</c:v>
                </c:pt>
                <c:pt idx="171">
                  <c:v>1360.7031150886953</c:v>
                </c:pt>
                <c:pt idx="172">
                  <c:v>1374.1090571093373</c:v>
                </c:pt>
                <c:pt idx="173">
                  <c:v>1387.5149991298854</c:v>
                </c:pt>
                <c:pt idx="174">
                  <c:v>1400.9209411503757</c:v>
                </c:pt>
                <c:pt idx="175">
                  <c:v>1414.3268831710627</c:v>
                </c:pt>
                <c:pt idx="176">
                  <c:v>1427.7328251916019</c:v>
                </c:pt>
                <c:pt idx="177">
                  <c:v>1441.1387672121705</c:v>
                </c:pt>
                <c:pt idx="178">
                  <c:v>1454.5447092327829</c:v>
                </c:pt>
                <c:pt idx="179">
                  <c:v>1467.9506512533278</c:v>
                </c:pt>
                <c:pt idx="180">
                  <c:v>1481.3565932739414</c:v>
                </c:pt>
                <c:pt idx="181">
                  <c:v>1494.7625352944904</c:v>
                </c:pt>
                <c:pt idx="182">
                  <c:v>1508.1684773151446</c:v>
                </c:pt>
                <c:pt idx="183">
                  <c:v>1521.5744193356625</c:v>
                </c:pt>
                <c:pt idx="184">
                  <c:v>1534.9803613561799</c:v>
                </c:pt>
                <c:pt idx="185">
                  <c:v>1548.3863033768157</c:v>
                </c:pt>
                <c:pt idx="186">
                  <c:v>1561.792245397397</c:v>
                </c:pt>
                <c:pt idx="187">
                  <c:v>1575.1981874180331</c:v>
                </c:pt>
                <c:pt idx="188">
                  <c:v>1588.6041294384588</c:v>
                </c:pt>
                <c:pt idx="189">
                  <c:v>1602.0100714591229</c:v>
                </c:pt>
                <c:pt idx="190">
                  <c:v>1615.4160134798497</c:v>
                </c:pt>
                <c:pt idx="191">
                  <c:v>1628.8219555001945</c:v>
                </c:pt>
                <c:pt idx="192">
                  <c:v>1642.2278975209397</c:v>
                </c:pt>
                <c:pt idx="193">
                  <c:v>1655.6338395414734</c:v>
                </c:pt>
                <c:pt idx="194">
                  <c:v>1669.0397815620113</c:v>
                </c:pt>
                <c:pt idx="195">
                  <c:v>1682.4457235825562</c:v>
                </c:pt>
                <c:pt idx="196">
                  <c:v>1695.8516656031557</c:v>
                </c:pt>
                <c:pt idx="197">
                  <c:v>1709.2576076237917</c:v>
                </c:pt>
                <c:pt idx="198">
                  <c:v>1722.6635496443059</c:v>
                </c:pt>
                <c:pt idx="199">
                  <c:v>1736.069491664827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E-5545-9FA9-B15E02FA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774379"/>
        <c:axId val="80968743"/>
      </c:lineChart>
      <c:catAx>
        <c:axId val="1949774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968743"/>
        <c:crosses val="autoZero"/>
        <c:auto val="1"/>
        <c:lblAlgn val="ctr"/>
        <c:lblOffset val="100"/>
        <c:noMultiLvlLbl val="1"/>
      </c:catAx>
      <c:valAx>
        <c:axId val="80968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977437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f''(x)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Minimization3!$B$5:$B$205</c:f>
              <c:numCache>
                <c:formatCode>0.0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</c:numCache>
            </c:numRef>
          </c:cat>
          <c:val>
            <c:numRef>
              <c:f>Minimization3!$E$5:$E$205</c:f>
              <c:numCache>
                <c:formatCode>General</c:formatCode>
                <c:ptCount val="201"/>
                <c:pt idx="0">
                  <c:v>134.059420205404</c:v>
                </c:pt>
                <c:pt idx="1">
                  <c:v>134.05942020606565</c:v>
                </c:pt>
                <c:pt idx="2">
                  <c:v>134.05942020565058</c:v>
                </c:pt>
                <c:pt idx="3">
                  <c:v>134.05942020576893</c:v>
                </c:pt>
                <c:pt idx="4">
                  <c:v>134.05942020604064</c:v>
                </c:pt>
                <c:pt idx="5">
                  <c:v>134.059420205404</c:v>
                </c:pt>
                <c:pt idx="6">
                  <c:v>134.05942020623618</c:v>
                </c:pt>
                <c:pt idx="7">
                  <c:v>134.0594202052072</c:v>
                </c:pt>
                <c:pt idx="8">
                  <c:v>134.0594202059963</c:v>
                </c:pt>
                <c:pt idx="9">
                  <c:v>134.05942020613159</c:v>
                </c:pt>
                <c:pt idx="10">
                  <c:v>134.05942020535852</c:v>
                </c:pt>
                <c:pt idx="11">
                  <c:v>134.05942020585988</c:v>
                </c:pt>
                <c:pt idx="12">
                  <c:v>134.05942020603825</c:v>
                </c:pt>
                <c:pt idx="13">
                  <c:v>134.05942020554383</c:v>
                </c:pt>
                <c:pt idx="14">
                  <c:v>134.05942020586392</c:v>
                </c:pt>
                <c:pt idx="15">
                  <c:v>134.05942020593253</c:v>
                </c:pt>
                <c:pt idx="16">
                  <c:v>134.05942020569958</c:v>
                </c:pt>
                <c:pt idx="17">
                  <c:v>134.05942020572232</c:v>
                </c:pt>
                <c:pt idx="18">
                  <c:v>134.05942020570072</c:v>
                </c:pt>
                <c:pt idx="19">
                  <c:v>134.0594202059406</c:v>
                </c:pt>
                <c:pt idx="20">
                  <c:v>134.05942020583367</c:v>
                </c:pt>
                <c:pt idx="21">
                  <c:v>134.05942020570976</c:v>
                </c:pt>
                <c:pt idx="22">
                  <c:v>134.05942020565524</c:v>
                </c:pt>
                <c:pt idx="23">
                  <c:v>134.05942020582236</c:v>
                </c:pt>
                <c:pt idx="24">
                  <c:v>134.05942020596214</c:v>
                </c:pt>
                <c:pt idx="25">
                  <c:v>134.05942020559272</c:v>
                </c:pt>
                <c:pt idx="26">
                  <c:v>134.0594202058746</c:v>
                </c:pt>
                <c:pt idx="27">
                  <c:v>134.0594202058144</c:v>
                </c:pt>
                <c:pt idx="28">
                  <c:v>134.05942020570185</c:v>
                </c:pt>
                <c:pt idx="29">
                  <c:v>134.05942020586664</c:v>
                </c:pt>
                <c:pt idx="30">
                  <c:v>134.05942020576893</c:v>
                </c:pt>
                <c:pt idx="31">
                  <c:v>134.0594202057558</c:v>
                </c:pt>
                <c:pt idx="32">
                  <c:v>134.05942020582464</c:v>
                </c:pt>
                <c:pt idx="33">
                  <c:v>134.05942020577689</c:v>
                </c:pt>
                <c:pt idx="34">
                  <c:v>134.05942020577001</c:v>
                </c:pt>
                <c:pt idx="35">
                  <c:v>134.05942020584226</c:v>
                </c:pt>
                <c:pt idx="36">
                  <c:v>134.05942020569327</c:v>
                </c:pt>
                <c:pt idx="37">
                  <c:v>134.05942020590479</c:v>
                </c:pt>
                <c:pt idx="38">
                  <c:v>134.05942020565638</c:v>
                </c:pt>
                <c:pt idx="39">
                  <c:v>134.05942020585584</c:v>
                </c:pt>
                <c:pt idx="40">
                  <c:v>134.05942020576836</c:v>
                </c:pt>
                <c:pt idx="41">
                  <c:v>134.05942020575353</c:v>
                </c:pt>
                <c:pt idx="42">
                  <c:v>134.05942020589174</c:v>
                </c:pt>
                <c:pt idx="43">
                  <c:v>134.05942020569447</c:v>
                </c:pt>
                <c:pt idx="44">
                  <c:v>134.0594202058144</c:v>
                </c:pt>
                <c:pt idx="45">
                  <c:v>134.05942020580582</c:v>
                </c:pt>
                <c:pt idx="46">
                  <c:v>134.05942020577803</c:v>
                </c:pt>
                <c:pt idx="47">
                  <c:v>134.05942020574614</c:v>
                </c:pt>
                <c:pt idx="48">
                  <c:v>134.05942020580247</c:v>
                </c:pt>
                <c:pt idx="49">
                  <c:v>134.05942020580019</c:v>
                </c:pt>
                <c:pt idx="50">
                  <c:v>134.05942020578337</c:v>
                </c:pt>
                <c:pt idx="51">
                  <c:v>134.05942020578627</c:v>
                </c:pt>
                <c:pt idx="52">
                  <c:v>134.05942020578024</c:v>
                </c:pt>
                <c:pt idx="53">
                  <c:v>134.05942020578826</c:v>
                </c:pt>
                <c:pt idx="54">
                  <c:v>134.05942020579963</c:v>
                </c:pt>
                <c:pt idx="55">
                  <c:v>134.05942020576973</c:v>
                </c:pt>
                <c:pt idx="56">
                  <c:v>134.05942020579451</c:v>
                </c:pt>
                <c:pt idx="57">
                  <c:v>134.05942020578223</c:v>
                </c:pt>
                <c:pt idx="58">
                  <c:v>134.0594202057965</c:v>
                </c:pt>
                <c:pt idx="59">
                  <c:v>134.05942020577405</c:v>
                </c:pt>
                <c:pt idx="60">
                  <c:v>134.05942020578848</c:v>
                </c:pt>
                <c:pt idx="61">
                  <c:v>134.05942020578823</c:v>
                </c:pt>
                <c:pt idx="62">
                  <c:v>134.05942020578598</c:v>
                </c:pt>
                <c:pt idx="63">
                  <c:v>134.05942020578553</c:v>
                </c:pt>
                <c:pt idx="64">
                  <c:v>134.05942020578786</c:v>
                </c:pt>
                <c:pt idx="65">
                  <c:v>134.05942020578482</c:v>
                </c:pt>
                <c:pt idx="66">
                  <c:v>134.05942020578601</c:v>
                </c:pt>
                <c:pt idx="67">
                  <c:v>134.05942020578672</c:v>
                </c:pt>
                <c:pt idx="68">
                  <c:v>134.05942020578601</c:v>
                </c:pt>
                <c:pt idx="69">
                  <c:v>134.0594202057793</c:v>
                </c:pt>
                <c:pt idx="70">
                  <c:v>134.05942020579332</c:v>
                </c:pt>
                <c:pt idx="71">
                  <c:v>134.05942020578567</c:v>
                </c:pt>
                <c:pt idx="72">
                  <c:v>134.05942020578638</c:v>
                </c:pt>
                <c:pt idx="73">
                  <c:v>134.05942020578658</c:v>
                </c:pt>
                <c:pt idx="74">
                  <c:v>134.05942020578755</c:v>
                </c:pt>
                <c:pt idx="75">
                  <c:v>134.05942020578269</c:v>
                </c:pt>
                <c:pt idx="76">
                  <c:v>134.0594202057888</c:v>
                </c:pt>
                <c:pt idx="77">
                  <c:v>134.05942020578482</c:v>
                </c:pt>
                <c:pt idx="78">
                  <c:v>134.05942020579121</c:v>
                </c:pt>
                <c:pt idx="79">
                  <c:v>134.05942020577916</c:v>
                </c:pt>
                <c:pt idx="80">
                  <c:v>134.05942020578539</c:v>
                </c:pt>
                <c:pt idx="81">
                  <c:v>134.05942020578993</c:v>
                </c:pt>
                <c:pt idx="82">
                  <c:v>134.05942020578794</c:v>
                </c:pt>
                <c:pt idx="83">
                  <c:v>134.05942020578198</c:v>
                </c:pt>
                <c:pt idx="84">
                  <c:v>134.0594202057888</c:v>
                </c:pt>
                <c:pt idx="85">
                  <c:v>134.0594202057996</c:v>
                </c:pt>
                <c:pt idx="86">
                  <c:v>134.05942020576151</c:v>
                </c:pt>
                <c:pt idx="87">
                  <c:v>134.05942020579249</c:v>
                </c:pt>
                <c:pt idx="88">
                  <c:v>134.05942020578169</c:v>
                </c:pt>
                <c:pt idx="89">
                  <c:v>134.05942020581722</c:v>
                </c:pt>
                <c:pt idx="90">
                  <c:v>134.05942020577493</c:v>
                </c:pt>
                <c:pt idx="91">
                  <c:v>134.05942020577092</c:v>
                </c:pt>
                <c:pt idx="92">
                  <c:v>134.05942020580656</c:v>
                </c:pt>
                <c:pt idx="93">
                  <c:v>134.05942020571226</c:v>
                </c:pt>
                <c:pt idx="94">
                  <c:v>134.05942020586397</c:v>
                </c:pt>
                <c:pt idx="95">
                  <c:v>134.05942020576583</c:v>
                </c:pt>
                <c:pt idx="96">
                  <c:v>134.05942020577717</c:v>
                </c:pt>
                <c:pt idx="97">
                  <c:v>134.05942020577805</c:v>
                </c:pt>
                <c:pt idx="98">
                  <c:v>134.05942020584197</c:v>
                </c:pt>
                <c:pt idx="99">
                  <c:v>134.05942020581259</c:v>
                </c:pt>
                <c:pt idx="100">
                  <c:v>134.05942020570967</c:v>
                </c:pt>
                <c:pt idx="101">
                  <c:v>134.05942020579369</c:v>
                </c:pt>
                <c:pt idx="102">
                  <c:v>134.05942020572317</c:v>
                </c:pt>
                <c:pt idx="103">
                  <c:v>134.05942020587435</c:v>
                </c:pt>
                <c:pt idx="104">
                  <c:v>134.05942020577871</c:v>
                </c:pt>
                <c:pt idx="105">
                  <c:v>134.05942020578212</c:v>
                </c:pt>
                <c:pt idx="106">
                  <c:v>134.05942020585223</c:v>
                </c:pt>
                <c:pt idx="107">
                  <c:v>134.05942020561503</c:v>
                </c:pt>
                <c:pt idx="108">
                  <c:v>134.05942020595626</c:v>
                </c:pt>
                <c:pt idx="109">
                  <c:v>134.05942020564797</c:v>
                </c:pt>
                <c:pt idx="110">
                  <c:v>134.05942020591613</c:v>
                </c:pt>
                <c:pt idx="111">
                  <c:v>134.05942020566403</c:v>
                </c:pt>
                <c:pt idx="112">
                  <c:v>134.05942020591613</c:v>
                </c:pt>
                <c:pt idx="113">
                  <c:v>134.05942020559468</c:v>
                </c:pt>
                <c:pt idx="114">
                  <c:v>134.05942020604004</c:v>
                </c:pt>
                <c:pt idx="115">
                  <c:v>134.05942020553073</c:v>
                </c:pt>
                <c:pt idx="116">
                  <c:v>134.05942020602669</c:v>
                </c:pt>
                <c:pt idx="117">
                  <c:v>134.05942020569103</c:v>
                </c:pt>
                <c:pt idx="118">
                  <c:v>134.05942020570723</c:v>
                </c:pt>
                <c:pt idx="119">
                  <c:v>134.0594202057672</c:v>
                </c:pt>
                <c:pt idx="120">
                  <c:v>134.0594202059491</c:v>
                </c:pt>
                <c:pt idx="121">
                  <c:v>134.05942020566147</c:v>
                </c:pt>
                <c:pt idx="122">
                  <c:v>134.0594202057587</c:v>
                </c:pt>
                <c:pt idx="123">
                  <c:v>134.05942020581267</c:v>
                </c:pt>
                <c:pt idx="124">
                  <c:v>134.05942020585815</c:v>
                </c:pt>
                <c:pt idx="125">
                  <c:v>134.05942020569898</c:v>
                </c:pt>
                <c:pt idx="126">
                  <c:v>134.05942020589225</c:v>
                </c:pt>
                <c:pt idx="127">
                  <c:v>134.05942020587011</c:v>
                </c:pt>
                <c:pt idx="128">
                  <c:v>134.05942020535792</c:v>
                </c:pt>
                <c:pt idx="129">
                  <c:v>134.05942020617647</c:v>
                </c:pt>
                <c:pt idx="130">
                  <c:v>134.05942020599457</c:v>
                </c:pt>
                <c:pt idx="131">
                  <c:v>134.05942020530335</c:v>
                </c:pt>
                <c:pt idx="132">
                  <c:v>134.05942020600313</c:v>
                </c:pt>
                <c:pt idx="133">
                  <c:v>134.05942020572172</c:v>
                </c:pt>
                <c:pt idx="134">
                  <c:v>134.05942020567625</c:v>
                </c:pt>
                <c:pt idx="135">
                  <c:v>134.0594202059491</c:v>
                </c:pt>
                <c:pt idx="136">
                  <c:v>134.05942020562509</c:v>
                </c:pt>
                <c:pt idx="137">
                  <c:v>134.05942020613728</c:v>
                </c:pt>
                <c:pt idx="138">
                  <c:v>134.0594202054034</c:v>
                </c:pt>
                <c:pt idx="139">
                  <c:v>134.05942020602413</c:v>
                </c:pt>
                <c:pt idx="140">
                  <c:v>134.05942020568628</c:v>
                </c:pt>
                <c:pt idx="141">
                  <c:v>134.05942020559044</c:v>
                </c:pt>
                <c:pt idx="142">
                  <c:v>134.05942020617246</c:v>
                </c:pt>
                <c:pt idx="143">
                  <c:v>134.05942020563137</c:v>
                </c:pt>
                <c:pt idx="144">
                  <c:v>134.05942020549722</c:v>
                </c:pt>
                <c:pt idx="145">
                  <c:v>134.05942020635663</c:v>
                </c:pt>
                <c:pt idx="146">
                  <c:v>134.05942020563137</c:v>
                </c:pt>
                <c:pt idx="147">
                  <c:v>134.05942020553923</c:v>
                </c:pt>
                <c:pt idx="148">
                  <c:v>134.05942020581554</c:v>
                </c:pt>
                <c:pt idx="149">
                  <c:v>134.05942020608157</c:v>
                </c:pt>
                <c:pt idx="150">
                  <c:v>134.05942020536187</c:v>
                </c:pt>
                <c:pt idx="151">
                  <c:v>134.05942020617024</c:v>
                </c:pt>
                <c:pt idx="152">
                  <c:v>134.05942020536415</c:v>
                </c:pt>
                <c:pt idx="153">
                  <c:v>134.05942020617934</c:v>
                </c:pt>
                <c:pt idx="154">
                  <c:v>134.05942020552905</c:v>
                </c:pt>
                <c:pt idx="155">
                  <c:v>134.05942020609629</c:v>
                </c:pt>
                <c:pt idx="156">
                  <c:v>134.0594202054381</c:v>
                </c:pt>
                <c:pt idx="157">
                  <c:v>134.05942020582572</c:v>
                </c:pt>
                <c:pt idx="158">
                  <c:v>134.05942020590422</c:v>
                </c:pt>
                <c:pt idx="159">
                  <c:v>134.0594202058883</c:v>
                </c:pt>
                <c:pt idx="160">
                  <c:v>134.05942020582799</c:v>
                </c:pt>
                <c:pt idx="161">
                  <c:v>134.05942020588603</c:v>
                </c:pt>
                <c:pt idx="162">
                  <c:v>134.05942020492304</c:v>
                </c:pt>
                <c:pt idx="163">
                  <c:v>134.05942020635896</c:v>
                </c:pt>
                <c:pt idx="164">
                  <c:v>134.05942020597243</c:v>
                </c:pt>
                <c:pt idx="165">
                  <c:v>134.05942020538006</c:v>
                </c:pt>
                <c:pt idx="166">
                  <c:v>134.0594202064249</c:v>
                </c:pt>
                <c:pt idx="167">
                  <c:v>134.05942020574841</c:v>
                </c:pt>
                <c:pt idx="168">
                  <c:v>134.05942020526757</c:v>
                </c:pt>
                <c:pt idx="169">
                  <c:v>134.05942020578371</c:v>
                </c:pt>
                <c:pt idx="170">
                  <c:v>134.05942020575068</c:v>
                </c:pt>
                <c:pt idx="171">
                  <c:v>134.05942020642036</c:v>
                </c:pt>
                <c:pt idx="172">
                  <c:v>134.05942020548011</c:v>
                </c:pt>
                <c:pt idx="173">
                  <c:v>134.05942020490377</c:v>
                </c:pt>
                <c:pt idx="174">
                  <c:v>134.05942020687056</c:v>
                </c:pt>
                <c:pt idx="175">
                  <c:v>134.05942020539143</c:v>
                </c:pt>
                <c:pt idx="176">
                  <c:v>134.05942020568594</c:v>
                </c:pt>
                <c:pt idx="177">
                  <c:v>134.05942020612358</c:v>
                </c:pt>
                <c:pt idx="178">
                  <c:v>134.05942020544947</c:v>
                </c:pt>
                <c:pt idx="179">
                  <c:v>134.05942020613614</c:v>
                </c:pt>
                <c:pt idx="180">
                  <c:v>134.0594202054892</c:v>
                </c:pt>
                <c:pt idx="181">
                  <c:v>134.05942020654314</c:v>
                </c:pt>
                <c:pt idx="182">
                  <c:v>134.0594202051789</c:v>
                </c:pt>
                <c:pt idx="183">
                  <c:v>134.05942020517196</c:v>
                </c:pt>
                <c:pt idx="184">
                  <c:v>134.05942020635896</c:v>
                </c:pt>
                <c:pt idx="185">
                  <c:v>134.05942020581327</c:v>
                </c:pt>
                <c:pt idx="186">
                  <c:v>134.05942020636124</c:v>
                </c:pt>
                <c:pt idx="187">
                  <c:v>134.05942020425803</c:v>
                </c:pt>
                <c:pt idx="188">
                  <c:v>134.05942020663852</c:v>
                </c:pt>
                <c:pt idx="189">
                  <c:v>134.05942020726846</c:v>
                </c:pt>
                <c:pt idx="190">
                  <c:v>134.05942020344858</c:v>
                </c:pt>
                <c:pt idx="191">
                  <c:v>134.05942020745263</c:v>
                </c:pt>
                <c:pt idx="192">
                  <c:v>134.05942020533806</c:v>
                </c:pt>
                <c:pt idx="193">
                  <c:v>134.0594202053766</c:v>
                </c:pt>
                <c:pt idx="194">
                  <c:v>134.05942020544947</c:v>
                </c:pt>
                <c:pt idx="195">
                  <c:v>134.05942020599517</c:v>
                </c:pt>
                <c:pt idx="196">
                  <c:v>134.05942020636124</c:v>
                </c:pt>
                <c:pt idx="197">
                  <c:v>134.05942020514252</c:v>
                </c:pt>
                <c:pt idx="198">
                  <c:v>134.05942020520834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2-7F42-A18C-5D519A50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017435"/>
        <c:axId val="498923261"/>
      </c:lineChart>
      <c:catAx>
        <c:axId val="885017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8923261"/>
        <c:crosses val="autoZero"/>
        <c:auto val="1"/>
        <c:lblAlgn val="ctr"/>
        <c:lblOffset val="100"/>
        <c:noMultiLvlLbl val="1"/>
      </c:catAx>
      <c:valAx>
        <c:axId val="498923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501743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342900</xdr:colOff>
      <xdr:row>6</xdr:row>
      <xdr:rowOff>228600</xdr:rowOff>
    </xdr:from>
    <xdr:ext cx="6496050" cy="4991100"/>
    <xdr:graphicFrame macro="">
      <xdr:nvGraphicFramePr>
        <xdr:cNvPr id="893661373" name="Chart 1">
          <a:extLst>
            <a:ext uri="{FF2B5EF4-FFF2-40B4-BE49-F238E27FC236}">
              <a16:creationId xmlns:a16="http://schemas.microsoft.com/office/drawing/2014/main" id="{00000000-0008-0000-0300-0000BD304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8286750" cy="5267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209550</xdr:rowOff>
    </xdr:from>
    <xdr:ext cx="8724900" cy="2114550"/>
    <xdr:graphicFrame macro="">
      <xdr:nvGraphicFramePr>
        <xdr:cNvPr id="1977763571" name="Chart 2">
          <a:extLst>
            <a:ext uri="{FF2B5EF4-FFF2-40B4-BE49-F238E27FC236}">
              <a16:creationId xmlns:a16="http://schemas.microsoft.com/office/drawing/2014/main" id="{00000000-0008-0000-0700-0000F346E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0</xdr:colOff>
      <xdr:row>7</xdr:row>
      <xdr:rowOff>209550</xdr:rowOff>
    </xdr:from>
    <xdr:ext cx="8724900" cy="2114550"/>
    <xdr:graphicFrame macro="">
      <xdr:nvGraphicFramePr>
        <xdr:cNvPr id="958752110" name="Chart 3">
          <a:extLst>
            <a:ext uri="{FF2B5EF4-FFF2-40B4-BE49-F238E27FC236}">
              <a16:creationId xmlns:a16="http://schemas.microsoft.com/office/drawing/2014/main" id="{00000000-0008-0000-0700-00006E652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14</xdr:row>
      <xdr:rowOff>200025</xdr:rowOff>
    </xdr:from>
    <xdr:ext cx="8724900" cy="2114550"/>
    <xdr:graphicFrame macro="">
      <xdr:nvGraphicFramePr>
        <xdr:cNvPr id="1417289656" name="Chart 4">
          <a:extLst>
            <a:ext uri="{FF2B5EF4-FFF2-40B4-BE49-F238E27FC236}">
              <a16:creationId xmlns:a16="http://schemas.microsoft.com/office/drawing/2014/main" id="{00000000-0008-0000-0700-0000B81F7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209550</xdr:rowOff>
    </xdr:from>
    <xdr:ext cx="8896350" cy="2114550"/>
    <xdr:graphicFrame macro="">
      <xdr:nvGraphicFramePr>
        <xdr:cNvPr id="1078273392" name="Chart 5">
          <a:extLst>
            <a:ext uri="{FF2B5EF4-FFF2-40B4-BE49-F238E27FC236}">
              <a16:creationId xmlns:a16="http://schemas.microsoft.com/office/drawing/2014/main" id="{00000000-0008-0000-0800-000070254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0</xdr:colOff>
      <xdr:row>9</xdr:row>
      <xdr:rowOff>209550</xdr:rowOff>
    </xdr:from>
    <xdr:ext cx="8896350" cy="2114550"/>
    <xdr:graphicFrame macro="">
      <xdr:nvGraphicFramePr>
        <xdr:cNvPr id="1685599429" name="Chart 6">
          <a:extLst>
            <a:ext uri="{FF2B5EF4-FFF2-40B4-BE49-F238E27FC236}">
              <a16:creationId xmlns:a16="http://schemas.microsoft.com/office/drawing/2014/main" id="{00000000-0008-0000-0800-0000C5347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16</xdr:row>
      <xdr:rowOff>200025</xdr:rowOff>
    </xdr:from>
    <xdr:ext cx="8896350" cy="2114550"/>
    <xdr:graphicFrame macro="">
      <xdr:nvGraphicFramePr>
        <xdr:cNvPr id="1962489641" name="Chart 7">
          <a:extLst>
            <a:ext uri="{FF2B5EF4-FFF2-40B4-BE49-F238E27FC236}">
              <a16:creationId xmlns:a16="http://schemas.microsoft.com/office/drawing/2014/main" id="{00000000-0008-0000-0800-00002937F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12</xdr:row>
      <xdr:rowOff>0</xdr:rowOff>
    </xdr:from>
    <xdr:ext cx="4648200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DavidRomoff/iQRM_Files/blob/main/class1%265%269_excel_DataTablesHistogramsDistributions.xlsx" TargetMode="External"/><Relationship Id="rId1" Type="http://schemas.openxmlformats.org/officeDocument/2006/relationships/hyperlink" Target="https://github.com/DavidRomoff/iQRM_Files/blob/main/class9_FixedIncome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1cQNvkemE_wN1MulyYCYLX1_4iW3RVj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-1z3UGpgB8_97Xcb9wc1QHp0fUX8nJg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open?id=1N4Ukw8Vj7acvXMig2PSs8Uw2GfWYlWq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open?id=17uM3UQpusKIGtaaAmQq162_YXjAM78xZ" TargetMode="External"/><Relationship Id="rId1" Type="http://schemas.openxmlformats.org/officeDocument/2006/relationships/hyperlink" Target="https://drive.google.com/open?id=1DklUN7sFPfC4RsS8pQZwrI5sZFE5Ed-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proofwiki.org/wiki/Power_Rule_for_Derivatives" TargetMode="External"/><Relationship Id="rId1" Type="http://schemas.openxmlformats.org/officeDocument/2006/relationships/hyperlink" Target="https://drive.google.com/open?id=1CaqfI_x8zlYup-JZRB2aEh3kkk4v90zN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nRw71MsK3bONOQ98onkZ9QJdZ8MOOGIS/view?usp=sharing" TargetMode="External"/><Relationship Id="rId1" Type="http://schemas.openxmlformats.org/officeDocument/2006/relationships/hyperlink" Target="https://drive.google.com/file/d/1S-yAzWq6A4k8HbyNlWdEvCzC4iRilaK8/view?usp=sharing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rive.google.com/file/d/1_doTpgXz0bvgYDsIGgqp5Su-l8ac5Dvn/view?usp=sharing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drive.google.com/file/d/1DNgYRIuK--0giE3WDnOT-FKSyqvelv8A/view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vidRomoff/iQRM_Files/blob/main/Class9_RegressionAnalysis.xlsx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bpQzvtqOcXD-15Lf_j7vPEiRBhGHSqtV/view?usp=sharin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_H6W-D9s0cia7qJ1JHwimrlFoHWh5_Uo/view?usp=sharing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pHsDjTtiIp_P5ASEs93plJqDkQUimMiH/view?usp=sharing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Uf9f2anifKOnuN6ZNahMMXEAEFr74q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1.1640625" defaultRowHeight="15" customHeight="1"/>
  <cols>
    <col min="1" max="1" width="10.83203125" customWidth="1"/>
    <col min="2" max="2" width="15.33203125" customWidth="1"/>
    <col min="3" max="6" width="10.83203125" customWidth="1"/>
    <col min="7" max="26" width="10.5" customWidth="1"/>
  </cols>
  <sheetData>
    <row r="1" spans="1:26" ht="25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2"/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2"/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2"/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2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2"/>
      <c r="C8" s="1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2"/>
      <c r="C9" s="1"/>
      <c r="D9" s="1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2"/>
      <c r="C10" s="1"/>
      <c r="D10" s="1" t="s">
        <v>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2"/>
      <c r="C11" s="1"/>
      <c r="D11" s="1" t="s">
        <v>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2"/>
      <c r="C12" s="1"/>
      <c r="D12" s="1" t="s">
        <v>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2"/>
      <c r="C13" s="1"/>
      <c r="D13" s="1" t="s">
        <v>10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2"/>
      <c r="C14" s="1" t="s">
        <v>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2"/>
      <c r="C15" s="1"/>
      <c r="D15" s="1" t="s">
        <v>12</v>
      </c>
      <c r="E15" s="3" t="s">
        <v>13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2"/>
      <c r="C16" s="1"/>
      <c r="D16" s="1" t="s">
        <v>14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2"/>
      <c r="C17" s="1"/>
      <c r="D17" s="1" t="s">
        <v>15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2"/>
      <c r="C18" s="1"/>
      <c r="D18" s="1"/>
      <c r="E18" s="1" t="s">
        <v>16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2"/>
      <c r="C19" s="1"/>
      <c r="D19" s="1"/>
      <c r="E19" s="1" t="s">
        <v>17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2"/>
      <c r="C20" s="1"/>
      <c r="D20" s="1"/>
      <c r="E20" s="1" t="s">
        <v>18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2"/>
      <c r="C21" s="1" t="s">
        <v>19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2"/>
      <c r="C22" s="1"/>
      <c r="D22" s="1" t="s">
        <v>12</v>
      </c>
      <c r="E22" s="3" t="s">
        <v>20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2"/>
      <c r="C23" s="1"/>
      <c r="D23" s="1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2" t="s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 t="s">
        <v>22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 t="s">
        <v>23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 t="s">
        <v>24</v>
      </c>
      <c r="E27" s="1" t="s">
        <v>25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2" t="s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2"/>
      <c r="C30" s="5" t="s">
        <v>27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2"/>
      <c r="C31" s="5" t="s">
        <v>28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2"/>
      <c r="C32" s="5" t="s">
        <v>29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2"/>
      <c r="C33" s="5" t="s">
        <v>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2"/>
      <c r="C34" s="5" t="s">
        <v>31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2"/>
      <c r="C35" s="5" t="s">
        <v>32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2"/>
      <c r="C36" s="5" t="s">
        <v>33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2"/>
      <c r="C37" s="5" t="s">
        <v>34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2"/>
      <c r="C38" s="1" t="s">
        <v>35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2" t="s">
        <v>36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E15" r:id="rId1" xr:uid="{00000000-0004-0000-0000-000000000000}"/>
    <hyperlink ref="E22" r:id="rId2" xr:uid="{00000000-0004-0000-0000-000001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5" width="20.1640625" customWidth="1"/>
    <col min="6" max="6" width="28.83203125" customWidth="1"/>
    <col min="7" max="26" width="10.5" customWidth="1"/>
  </cols>
  <sheetData>
    <row r="1" spans="1:26" ht="25.5" customHeight="1">
      <c r="A1" s="4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37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 t="s">
        <v>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5" t="s">
        <v>41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 t="s">
        <v>42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 t="s">
        <v>43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 t="s">
        <v>44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6"/>
      <c r="B14" s="6" t="s">
        <v>45</v>
      </c>
      <c r="C14" s="6" t="s">
        <v>46</v>
      </c>
      <c r="D14" s="6" t="s">
        <v>47</v>
      </c>
      <c r="E14" s="6" t="s">
        <v>48</v>
      </c>
      <c r="F14" s="6" t="s">
        <v>49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>
      <c r="A15" s="6"/>
      <c r="B15" s="6">
        <v>10</v>
      </c>
      <c r="C15" s="6" t="s">
        <v>50</v>
      </c>
      <c r="D15" s="6">
        <f>0.1</f>
        <v>0.1</v>
      </c>
      <c r="E15" s="6" t="s">
        <v>51</v>
      </c>
      <c r="F15" s="6" t="s">
        <v>52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5.5" customHeight="1">
      <c r="A16" s="1"/>
      <c r="B16" s="6">
        <f t="shared" ref="B16:B21" si="0">B15</f>
        <v>10</v>
      </c>
      <c r="C16" s="6">
        <f t="shared" ref="C16:C21" si="1">2*B16^3</f>
        <v>2000</v>
      </c>
      <c r="D16" s="6">
        <f t="shared" ref="D16:D21" si="2">D15/10</f>
        <v>0.01</v>
      </c>
      <c r="E16" s="7">
        <f t="shared" ref="E16:E21" si="3">2*(B16+D16)^3</f>
        <v>2006.0060019999999</v>
      </c>
      <c r="F16" s="8">
        <f t="shared" ref="F16:F21" si="4">(E16-C16)/D16</f>
        <v>600.60019999998531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6">
        <f t="shared" si="0"/>
        <v>10</v>
      </c>
      <c r="C17" s="6">
        <f t="shared" si="1"/>
        <v>2000</v>
      </c>
      <c r="D17" s="6">
        <f t="shared" si="2"/>
        <v>1E-3</v>
      </c>
      <c r="E17" s="7">
        <f t="shared" si="3"/>
        <v>2000.6000600019997</v>
      </c>
      <c r="F17" s="8">
        <f t="shared" si="4"/>
        <v>600.06000199973641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6">
        <f t="shared" si="0"/>
        <v>10</v>
      </c>
      <c r="C18" s="6">
        <f t="shared" si="1"/>
        <v>2000</v>
      </c>
      <c r="D18" s="6">
        <f t="shared" si="2"/>
        <v>1E-4</v>
      </c>
      <c r="E18" s="7">
        <f t="shared" si="3"/>
        <v>2000.0600006000018</v>
      </c>
      <c r="F18" s="8">
        <f t="shared" si="4"/>
        <v>600.00600001785642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6">
        <f t="shared" si="0"/>
        <v>10</v>
      </c>
      <c r="C19" s="6">
        <f t="shared" si="1"/>
        <v>2000</v>
      </c>
      <c r="D19" s="6">
        <f t="shared" si="2"/>
        <v>1.0000000000000001E-5</v>
      </c>
      <c r="E19" s="7">
        <f t="shared" si="3"/>
        <v>2000.0060000059998</v>
      </c>
      <c r="F19" s="8">
        <f t="shared" si="4"/>
        <v>600.00059997946664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6">
        <f t="shared" si="0"/>
        <v>10</v>
      </c>
      <c r="C20" s="6">
        <f t="shared" si="1"/>
        <v>2000</v>
      </c>
      <c r="D20" s="6">
        <f t="shared" si="2"/>
        <v>1.0000000000000002E-6</v>
      </c>
      <c r="E20" s="7">
        <f t="shared" si="3"/>
        <v>2000.0006000000596</v>
      </c>
      <c r="F20" s="8">
        <f t="shared" si="4"/>
        <v>600.00005964866421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6">
        <f t="shared" si="0"/>
        <v>10</v>
      </c>
      <c r="C21" s="6">
        <f t="shared" si="1"/>
        <v>2000</v>
      </c>
      <c r="D21" s="6">
        <f t="shared" si="2"/>
        <v>1.0000000000000002E-7</v>
      </c>
      <c r="E21" s="7">
        <f t="shared" si="3"/>
        <v>2000.0000600000001</v>
      </c>
      <c r="F21" s="8">
        <f t="shared" si="4"/>
        <v>600.00000075888227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A1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9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5.5" customHeight="1">
      <c r="A2" s="10"/>
      <c r="B2" s="10" t="s">
        <v>54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5.5" customHeight="1">
      <c r="A3" s="10"/>
      <c r="B3" s="10" t="s">
        <v>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5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5.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5.5" customHeight="1">
      <c r="A6" s="10"/>
      <c r="B6" s="10" t="s">
        <v>56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5.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5.5" customHeight="1">
      <c r="A8" s="10"/>
      <c r="B8" s="10" t="s">
        <v>57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5.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5.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5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5.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5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5.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5.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5.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5.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5.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5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5.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5.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5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5.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5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5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25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5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5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25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5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5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5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5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5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5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5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5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5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5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5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25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5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5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5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5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5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5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5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5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5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5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5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25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5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5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5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25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25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5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5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5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5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5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25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25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5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5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5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5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5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5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5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25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5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5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5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5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25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5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5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5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25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5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25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5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5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5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25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5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25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25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5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25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5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25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25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25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25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25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25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25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25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25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25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25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25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5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25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25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25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25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25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25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25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25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25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25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25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25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25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25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25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5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25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25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25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25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5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5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25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25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25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25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25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25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25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25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25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25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25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25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25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25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5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5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25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25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25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25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25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25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25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25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5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25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25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25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25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25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25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5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5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5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5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5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5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5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5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5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5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5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5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5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25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25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5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25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5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5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5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5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5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25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25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25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25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5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5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5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5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5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5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5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5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5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5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5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5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5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5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5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5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25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25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25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5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25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5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25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25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5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25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25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25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25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25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25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25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25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25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25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25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5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25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25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25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5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25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5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25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25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25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5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5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25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25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25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25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25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25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25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25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25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25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25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25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25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25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25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25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25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25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25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25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5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25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5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5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5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25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25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5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25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25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25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25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25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25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25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25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25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25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25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25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25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25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25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25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25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25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25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25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25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25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25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25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25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25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25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25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25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25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25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25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25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25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25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25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25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25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25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25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25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25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25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25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25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25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25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25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25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25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25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25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25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25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25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25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25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25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25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25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25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25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25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25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25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25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25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25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25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25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25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25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25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25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25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25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25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25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25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25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25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25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25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25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25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25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25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25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25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25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25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25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25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25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25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25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25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25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25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25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25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25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25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25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25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25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25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25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25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25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25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25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25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25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25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25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25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25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25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25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25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25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25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25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25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25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25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25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25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25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25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25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25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25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25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25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25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25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25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25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25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25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25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25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25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25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25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25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25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25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25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25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25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25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25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25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25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25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25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25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25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25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25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25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25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25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25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25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25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25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25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25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25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25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25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25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25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25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25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25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25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25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25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25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25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25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25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25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25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25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25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25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25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25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25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25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25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25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25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25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25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25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25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25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25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25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25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25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25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25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25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25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25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25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25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25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25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25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25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25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25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25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25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25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25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25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25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25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25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25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25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25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25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25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25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25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25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25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25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25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25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25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25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25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25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25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25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25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25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25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25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25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25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25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25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25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25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25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25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25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25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25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25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25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25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25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25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25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25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25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25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25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25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25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25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25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25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25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25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25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25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25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25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25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25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25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25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25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25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25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25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25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25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25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25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25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25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25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25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25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25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25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25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25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25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25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25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25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25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25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25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25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25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25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25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25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25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25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25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25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25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25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25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25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25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25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25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25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25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25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25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25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25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25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25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25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25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25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25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25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25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25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25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25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25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25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25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25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25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25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25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25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25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25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25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25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25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25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25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25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25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25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25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25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25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25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25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25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25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25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25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25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25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25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25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25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25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25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25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25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25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25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25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25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25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25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25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25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25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25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25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25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25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25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25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25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25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25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25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25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25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25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25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25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25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25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25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25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25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25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25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25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25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25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25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25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25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25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25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25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25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25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25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25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25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25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25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25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25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25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25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25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25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25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25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25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25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25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25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25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25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25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25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25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25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25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25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25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25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25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25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25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25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25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25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25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25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25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25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25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25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25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25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25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25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25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25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25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25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25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25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25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25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25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25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25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25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25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25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25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25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25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25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25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25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25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25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25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25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25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25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25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25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25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25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25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25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25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25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25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25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25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25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25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25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25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25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25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25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25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25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25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25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25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25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25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25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25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25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25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25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25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25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25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25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25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25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25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25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25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25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25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25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25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25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25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25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25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25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25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25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25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25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25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25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25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25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25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25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25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25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25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25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25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25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25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25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25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25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25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25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25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25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25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25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25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25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25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25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25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25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25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25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25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25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25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25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25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25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25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25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25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25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25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25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25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25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25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25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25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25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25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25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25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25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25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25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25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25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25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25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25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25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25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25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25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25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25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25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25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25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25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25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25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25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25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25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25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25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25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25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25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25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25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25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25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25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25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25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25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25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25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25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25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25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25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25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25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25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25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25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25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25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25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25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25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25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25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25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25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25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25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25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25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25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25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25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25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25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25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25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25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25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25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25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25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25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25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25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25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25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25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25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25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25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25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25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25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25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25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25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25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25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25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25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25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25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25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25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25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25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25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25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25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25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25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25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25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25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25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25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25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25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25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25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25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25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25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25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25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25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25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25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25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25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25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25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25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25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25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25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25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25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25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25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25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25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25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25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25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25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25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25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25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25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25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25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25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hyperlinks>
    <hyperlink ref="A1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workbookViewId="0">
      <selection activeCell="A2" sqref="A2"/>
    </sheetView>
  </sheetViews>
  <sheetFormatPr baseColWidth="10" defaultColWidth="11.1640625" defaultRowHeight="15" customHeight="1"/>
  <cols>
    <col min="1" max="5" width="10.83203125" customWidth="1"/>
    <col min="6" max="6" width="13.33203125" customWidth="1"/>
    <col min="7" max="18" width="10.83203125" customWidth="1"/>
    <col min="19" max="26" width="10.5" customWidth="1"/>
  </cols>
  <sheetData>
    <row r="1" spans="1:26" ht="25.5" customHeight="1">
      <c r="A1" s="9" t="s">
        <v>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1"/>
      <c r="R1" s="11"/>
      <c r="S1" s="10"/>
      <c r="T1" s="10"/>
      <c r="U1" s="10"/>
      <c r="V1" s="10"/>
      <c r="W1" s="10"/>
      <c r="X1" s="10"/>
      <c r="Y1" s="10"/>
      <c r="Z1" s="10"/>
    </row>
    <row r="2" spans="1:26" ht="25.5" customHeight="1">
      <c r="A2" s="10"/>
      <c r="B2" s="10" t="s">
        <v>59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0"/>
      <c r="T2" s="10"/>
      <c r="U2" s="10"/>
      <c r="V2" s="10"/>
      <c r="W2" s="10"/>
      <c r="X2" s="10"/>
      <c r="Y2" s="10"/>
      <c r="Z2" s="10"/>
    </row>
    <row r="3" spans="1:26" ht="25.5" customHeight="1">
      <c r="A3" s="10"/>
      <c r="B3" s="10" t="s">
        <v>60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0"/>
      <c r="T3" s="10"/>
      <c r="U3" s="10"/>
      <c r="V3" s="10"/>
      <c r="W3" s="10"/>
      <c r="X3" s="10"/>
      <c r="Y3" s="10"/>
      <c r="Z3" s="10"/>
    </row>
    <row r="4" spans="1:26" ht="25.5" customHeight="1">
      <c r="A4" s="10"/>
      <c r="B4" s="10" t="s">
        <v>61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1"/>
      <c r="S4" s="10"/>
      <c r="T4" s="10"/>
      <c r="U4" s="10"/>
      <c r="V4" s="10"/>
      <c r="W4" s="10"/>
      <c r="X4" s="10"/>
      <c r="Y4" s="10"/>
      <c r="Z4" s="10"/>
    </row>
    <row r="5" spans="1:26" ht="25.5" customHeight="1">
      <c r="A5" s="10"/>
      <c r="B5" s="10" t="s">
        <v>62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1"/>
      <c r="S5" s="10"/>
      <c r="T5" s="10"/>
      <c r="U5" s="10"/>
      <c r="V5" s="10"/>
      <c r="W5" s="10"/>
      <c r="X5" s="10"/>
      <c r="Y5" s="10"/>
      <c r="Z5" s="10"/>
    </row>
    <row r="6" spans="1:26" ht="25.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/>
      <c r="R6" s="11"/>
      <c r="S6" s="10"/>
      <c r="T6" s="10"/>
      <c r="U6" s="10"/>
      <c r="V6" s="10"/>
      <c r="W6" s="10"/>
      <c r="X6" s="10"/>
      <c r="Y6" s="10"/>
      <c r="Z6" s="10"/>
    </row>
    <row r="7" spans="1:26" ht="25.5" customHeight="1">
      <c r="A7" s="10"/>
      <c r="B7" s="10" t="s">
        <v>63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  <c r="R7" s="11"/>
      <c r="S7" s="10"/>
      <c r="T7" s="10"/>
      <c r="U7" s="10"/>
      <c r="V7" s="10"/>
      <c r="W7" s="10"/>
      <c r="X7" s="10"/>
      <c r="Y7" s="10"/>
      <c r="Z7" s="10"/>
    </row>
    <row r="8" spans="1:26" ht="25.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  <c r="R8" s="11"/>
      <c r="S8" s="10"/>
      <c r="T8" s="10"/>
      <c r="U8" s="10"/>
      <c r="V8" s="10"/>
      <c r="W8" s="10"/>
      <c r="X8" s="10"/>
      <c r="Y8" s="10"/>
      <c r="Z8" s="10"/>
    </row>
    <row r="9" spans="1:26" ht="25.5" customHeight="1">
      <c r="A9" s="10"/>
      <c r="B9" s="10" t="s">
        <v>64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1"/>
      <c r="S9" s="10"/>
      <c r="T9" s="10"/>
      <c r="U9" s="10"/>
      <c r="V9" s="10"/>
      <c r="W9" s="10"/>
      <c r="X9" s="10"/>
      <c r="Y9" s="10"/>
      <c r="Z9" s="10"/>
    </row>
    <row r="10" spans="1:26" ht="25.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2" t="s">
        <v>45</v>
      </c>
      <c r="R10" s="12" t="s">
        <v>65</v>
      </c>
      <c r="S10" s="10"/>
      <c r="T10" s="10"/>
      <c r="U10" s="10"/>
      <c r="V10" s="10"/>
      <c r="W10" s="10"/>
      <c r="X10" s="10"/>
      <c r="Y10" s="10"/>
      <c r="Z10" s="10"/>
    </row>
    <row r="11" spans="1:26" ht="25.5" customHeight="1">
      <c r="A11" s="10"/>
      <c r="B11" s="10" t="s">
        <v>45</v>
      </c>
      <c r="C11" s="10">
        <v>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>
        <f>ProductRule!x</f>
        <v>1</v>
      </c>
      <c r="R11" s="11">
        <f>ProductRule!x</f>
        <v>1</v>
      </c>
      <c r="S11" s="10"/>
      <c r="T11" s="10"/>
      <c r="U11" s="10"/>
      <c r="V11" s="10"/>
      <c r="W11" s="10"/>
      <c r="X11" s="10"/>
      <c r="Y11" s="10"/>
      <c r="Z11" s="10"/>
    </row>
    <row r="12" spans="1:26" ht="25.5" customHeight="1">
      <c r="A12" s="10"/>
      <c r="B12" s="10" t="s">
        <v>46</v>
      </c>
      <c r="C12" s="13">
        <f>4*x^2</f>
        <v>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>
        <f>ProductRule!x</f>
        <v>1</v>
      </c>
      <c r="R12" s="11">
        <f>f_x</f>
        <v>4</v>
      </c>
      <c r="S12" s="10"/>
      <c r="T12" s="10"/>
      <c r="U12" s="10"/>
      <c r="V12" s="10"/>
      <c r="W12" s="10"/>
      <c r="X12" s="10"/>
      <c r="Y12" s="10"/>
      <c r="Z12" s="10"/>
    </row>
    <row r="13" spans="1:26" ht="25.5" customHeight="1">
      <c r="A13" s="10"/>
      <c r="B13" s="10" t="s">
        <v>66</v>
      </c>
      <c r="C13" s="13">
        <f>7*x</f>
        <v>7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>
        <f>g_x</f>
        <v>7</v>
      </c>
      <c r="R13" s="11">
        <f>f_x</f>
        <v>4</v>
      </c>
      <c r="S13" s="10"/>
      <c r="T13" s="10"/>
      <c r="U13" s="10"/>
      <c r="V13" s="10"/>
      <c r="W13" s="10"/>
      <c r="X13" s="10"/>
      <c r="Y13" s="10"/>
      <c r="Z13" s="10"/>
    </row>
    <row r="14" spans="1:26" ht="25.5" customHeight="1">
      <c r="A14" s="10"/>
      <c r="B14" s="10" t="s">
        <v>67</v>
      </c>
      <c r="C14" s="10">
        <f>f_x*g_x</f>
        <v>28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>
        <f>g_x</f>
        <v>7</v>
      </c>
      <c r="R14" s="11">
        <f>ProductRule!x</f>
        <v>1</v>
      </c>
      <c r="S14" s="10"/>
      <c r="T14" s="10"/>
      <c r="U14" s="10"/>
      <c r="V14" s="10"/>
      <c r="W14" s="10"/>
      <c r="X14" s="10"/>
      <c r="Y14" s="10"/>
      <c r="Z14" s="10"/>
    </row>
    <row r="15" spans="1:26" ht="25.5" customHeight="1">
      <c r="A15" s="10"/>
      <c r="B15" s="10" t="s">
        <v>68</v>
      </c>
      <c r="C15" s="14">
        <v>0.1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>
        <f>ProductRule!x</f>
        <v>1</v>
      </c>
      <c r="R15" s="11">
        <f>ProductRule!x</f>
        <v>1</v>
      </c>
      <c r="S15" s="10"/>
      <c r="T15" s="10"/>
      <c r="U15" s="10"/>
      <c r="V15" s="10"/>
      <c r="W15" s="10"/>
      <c r="X15" s="10"/>
      <c r="Y15" s="10"/>
      <c r="Z15" s="10"/>
    </row>
    <row r="16" spans="1:26" ht="25.5" customHeight="1">
      <c r="A16" s="10"/>
      <c r="B16" s="10" t="s">
        <v>69</v>
      </c>
      <c r="C16" s="10">
        <f>f_x_h*g_x_h</f>
        <v>37.268000000000008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>
        <f>ProductRule!x</f>
        <v>1</v>
      </c>
      <c r="R16" s="15">
        <f>f_x_h</f>
        <v>4.8400000000000007</v>
      </c>
      <c r="S16" s="10"/>
      <c r="T16" s="10"/>
      <c r="U16" s="10"/>
      <c r="V16" s="10"/>
      <c r="W16" s="10"/>
      <c r="X16" s="10"/>
      <c r="Y16" s="10"/>
      <c r="Z16" s="10"/>
    </row>
    <row r="17" spans="1:26" ht="25.5" customHeight="1">
      <c r="A17" s="10"/>
      <c r="B17" s="10" t="s">
        <v>70</v>
      </c>
      <c r="C17" s="10">
        <f>(A_x_h-A_x)/h</f>
        <v>92.680000000000078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>
        <f>g_x</f>
        <v>7</v>
      </c>
      <c r="R17" s="15">
        <f>f_x_h</f>
        <v>4.8400000000000007</v>
      </c>
      <c r="S17" s="10"/>
      <c r="T17" s="10"/>
      <c r="U17" s="10"/>
      <c r="V17" s="10"/>
      <c r="W17" s="10"/>
      <c r="X17" s="10"/>
      <c r="Y17" s="10"/>
      <c r="Z17" s="10"/>
    </row>
    <row r="18" spans="1:26" ht="25.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5">
        <f>g_x_h</f>
        <v>7.7000000000000011</v>
      </c>
      <c r="R18" s="15">
        <f>f_x_h</f>
        <v>4.8400000000000007</v>
      </c>
      <c r="S18" s="10"/>
      <c r="T18" s="10"/>
      <c r="U18" s="10"/>
      <c r="V18" s="10"/>
      <c r="W18" s="10"/>
      <c r="X18" s="10"/>
      <c r="Y18" s="10"/>
      <c r="Z18" s="10"/>
    </row>
    <row r="19" spans="1:26" ht="25.5" customHeight="1">
      <c r="A19" s="10"/>
      <c r="B19" s="16"/>
      <c r="C19" s="17">
        <f>f_x</f>
        <v>4</v>
      </c>
      <c r="D19" s="18">
        <f>g_x</f>
        <v>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5">
        <f>g_x_h</f>
        <v>7.7000000000000011</v>
      </c>
      <c r="R19" s="11">
        <f>f_x</f>
        <v>4</v>
      </c>
      <c r="S19" s="10"/>
      <c r="T19" s="10"/>
      <c r="U19" s="10"/>
      <c r="V19" s="10"/>
      <c r="W19" s="10"/>
      <c r="X19" s="10"/>
      <c r="Y19" s="10"/>
      <c r="Z19" s="10"/>
    </row>
    <row r="20" spans="1:26" ht="25.5" customHeight="1">
      <c r="A20" s="10"/>
      <c r="B20" s="19">
        <f>ProductRule!x+h</f>
        <v>1.1000000000000001</v>
      </c>
      <c r="C20" s="20">
        <f t="dataTable" ref="C20:D20" dt2D="0" dtr="0" r1="C11" ca="1"/>
        <v>4.8400000000000007</v>
      </c>
      <c r="D20" s="21">
        <v>7.7000000000000011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5">
        <f>g_x_h</f>
        <v>7.7000000000000011</v>
      </c>
      <c r="R20" s="11">
        <f>ProductRule!x</f>
        <v>1</v>
      </c>
      <c r="S20" s="10"/>
      <c r="T20" s="10"/>
      <c r="U20" s="10"/>
      <c r="V20" s="10"/>
      <c r="W20" s="10"/>
      <c r="X20" s="10"/>
      <c r="Y20" s="10"/>
      <c r="Z20" s="10"/>
    </row>
    <row r="21" spans="1:26" ht="25.5" customHeight="1">
      <c r="A21" s="10"/>
      <c r="B21" s="22"/>
      <c r="C21" s="23" t="s">
        <v>71</v>
      </c>
      <c r="D21" s="24" t="s">
        <v>72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>
        <f>ProductRule!x</f>
        <v>1</v>
      </c>
      <c r="R21" s="11">
        <f>ProductRule!x</f>
        <v>1</v>
      </c>
      <c r="S21" s="10"/>
      <c r="T21" s="10"/>
      <c r="U21" s="10"/>
      <c r="V21" s="10"/>
      <c r="W21" s="10"/>
      <c r="X21" s="10"/>
      <c r="Y21" s="10"/>
      <c r="Z21" s="10"/>
    </row>
    <row r="22" spans="1:26" ht="25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/>
      <c r="R22" s="11"/>
      <c r="S22" s="10"/>
      <c r="T22" s="10"/>
      <c r="U22" s="10"/>
      <c r="V22" s="10"/>
      <c r="W22" s="10"/>
      <c r="X22" s="10"/>
      <c r="Y22" s="10"/>
      <c r="Z22" s="10"/>
    </row>
    <row r="23" spans="1:26" ht="25.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  <c r="R23" s="11"/>
      <c r="S23" s="10"/>
      <c r="T23" s="10"/>
      <c r="U23" s="10"/>
      <c r="V23" s="10"/>
      <c r="W23" s="10"/>
      <c r="X23" s="10"/>
      <c r="Y23" s="10"/>
      <c r="Z23" s="10"/>
    </row>
    <row r="24" spans="1:26" ht="25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1"/>
      <c r="S24" s="10"/>
      <c r="T24" s="10"/>
      <c r="U24" s="10"/>
      <c r="V24" s="10"/>
      <c r="W24" s="10"/>
      <c r="X24" s="10"/>
      <c r="Y24" s="10"/>
      <c r="Z24" s="10"/>
    </row>
    <row r="25" spans="1:26" ht="25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1"/>
      <c r="S25" s="10"/>
      <c r="T25" s="10"/>
      <c r="U25" s="10"/>
      <c r="V25" s="10"/>
      <c r="W25" s="10"/>
      <c r="X25" s="10"/>
      <c r="Y25" s="10"/>
      <c r="Z25" s="10"/>
    </row>
    <row r="26" spans="1:26" ht="25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1"/>
      <c r="S26" s="10"/>
      <c r="T26" s="10"/>
      <c r="U26" s="10"/>
      <c r="V26" s="10"/>
      <c r="W26" s="10"/>
      <c r="X26" s="10"/>
      <c r="Y26" s="10"/>
      <c r="Z26" s="10"/>
    </row>
    <row r="27" spans="1:26" ht="25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  <c r="R27" s="11"/>
      <c r="S27" s="10"/>
      <c r="T27" s="10"/>
      <c r="U27" s="10"/>
      <c r="V27" s="10"/>
      <c r="W27" s="10"/>
      <c r="X27" s="10"/>
      <c r="Y27" s="10"/>
      <c r="Z27" s="10"/>
    </row>
    <row r="28" spans="1:26" ht="25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1"/>
      <c r="S28" s="10"/>
      <c r="T28" s="10"/>
      <c r="U28" s="10"/>
      <c r="V28" s="10"/>
      <c r="W28" s="10"/>
      <c r="X28" s="10"/>
      <c r="Y28" s="10"/>
      <c r="Z28" s="10"/>
    </row>
    <row r="29" spans="1:26" ht="25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1"/>
      <c r="S29" s="10"/>
      <c r="T29" s="10"/>
      <c r="U29" s="10"/>
      <c r="V29" s="10"/>
      <c r="W29" s="10"/>
      <c r="X29" s="10"/>
      <c r="Y29" s="10"/>
      <c r="Z29" s="10"/>
    </row>
    <row r="30" spans="1:26" ht="25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1"/>
      <c r="S30" s="10"/>
      <c r="T30" s="10"/>
      <c r="U30" s="10"/>
      <c r="V30" s="10"/>
      <c r="W30" s="10"/>
      <c r="X30" s="10"/>
      <c r="Y30" s="10"/>
      <c r="Z30" s="10"/>
    </row>
    <row r="31" spans="1:26" ht="25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11"/>
      <c r="S31" s="10"/>
      <c r="T31" s="10"/>
      <c r="U31" s="10"/>
      <c r="V31" s="10"/>
      <c r="W31" s="10"/>
      <c r="X31" s="10"/>
      <c r="Y31" s="10"/>
      <c r="Z31" s="10"/>
    </row>
    <row r="32" spans="1:26" ht="25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1"/>
      <c r="S32" s="10"/>
      <c r="T32" s="10"/>
      <c r="U32" s="10"/>
      <c r="V32" s="10"/>
      <c r="W32" s="10"/>
      <c r="X32" s="10"/>
      <c r="Y32" s="10"/>
      <c r="Z32" s="10"/>
    </row>
    <row r="33" spans="1:26" ht="25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0"/>
      <c r="T33" s="10"/>
      <c r="U33" s="10"/>
      <c r="V33" s="10"/>
      <c r="W33" s="10"/>
      <c r="X33" s="10"/>
      <c r="Y33" s="10"/>
      <c r="Z33" s="10"/>
    </row>
    <row r="34" spans="1:26" ht="25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1"/>
      <c r="S34" s="10"/>
      <c r="T34" s="10"/>
      <c r="U34" s="10"/>
      <c r="V34" s="10"/>
      <c r="W34" s="10"/>
      <c r="X34" s="10"/>
      <c r="Y34" s="10"/>
      <c r="Z34" s="10"/>
    </row>
    <row r="35" spans="1:26" ht="25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1"/>
      <c r="S35" s="10"/>
      <c r="T35" s="10"/>
      <c r="U35" s="10"/>
      <c r="V35" s="10"/>
      <c r="W35" s="10"/>
      <c r="X35" s="10"/>
      <c r="Y35" s="10"/>
      <c r="Z35" s="10"/>
    </row>
    <row r="36" spans="1:26" ht="25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11"/>
      <c r="S36" s="10"/>
      <c r="T36" s="10"/>
      <c r="U36" s="10"/>
      <c r="V36" s="10"/>
      <c r="W36" s="10"/>
      <c r="X36" s="10"/>
      <c r="Y36" s="10"/>
      <c r="Z36" s="10"/>
    </row>
    <row r="37" spans="1:26" ht="25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1"/>
      <c r="S37" s="10"/>
      <c r="T37" s="10"/>
      <c r="U37" s="10"/>
      <c r="V37" s="10"/>
      <c r="W37" s="10"/>
      <c r="X37" s="10"/>
      <c r="Y37" s="10"/>
      <c r="Z37" s="10"/>
    </row>
    <row r="38" spans="1:26" ht="25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1"/>
      <c r="S38" s="10"/>
      <c r="T38" s="10"/>
      <c r="U38" s="10"/>
      <c r="V38" s="10"/>
      <c r="W38" s="10"/>
      <c r="X38" s="10"/>
      <c r="Y38" s="10"/>
      <c r="Z38" s="10"/>
    </row>
    <row r="39" spans="1:26" ht="25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11"/>
      <c r="S39" s="10"/>
      <c r="T39" s="10"/>
      <c r="U39" s="10"/>
      <c r="V39" s="10"/>
      <c r="W39" s="10"/>
      <c r="X39" s="10"/>
      <c r="Y39" s="10"/>
      <c r="Z39" s="10"/>
    </row>
    <row r="40" spans="1:26" ht="25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1"/>
      <c r="S40" s="10"/>
      <c r="T40" s="10"/>
      <c r="U40" s="10"/>
      <c r="V40" s="10"/>
      <c r="W40" s="10"/>
      <c r="X40" s="10"/>
      <c r="Y40" s="10"/>
      <c r="Z40" s="10"/>
    </row>
    <row r="41" spans="1:26" ht="25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1"/>
      <c r="S41" s="10"/>
      <c r="T41" s="10"/>
      <c r="U41" s="10"/>
      <c r="V41" s="10"/>
      <c r="W41" s="10"/>
      <c r="X41" s="10"/>
      <c r="Y41" s="10"/>
      <c r="Z41" s="10"/>
    </row>
    <row r="42" spans="1:26" ht="25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11"/>
      <c r="S42" s="10"/>
      <c r="T42" s="10"/>
      <c r="U42" s="10"/>
      <c r="V42" s="10"/>
      <c r="W42" s="10"/>
      <c r="X42" s="10"/>
      <c r="Y42" s="10"/>
      <c r="Z42" s="10"/>
    </row>
    <row r="43" spans="1:26" ht="25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11"/>
      <c r="S43" s="10"/>
      <c r="T43" s="10"/>
      <c r="U43" s="10"/>
      <c r="V43" s="10"/>
      <c r="W43" s="10"/>
      <c r="X43" s="10"/>
      <c r="Y43" s="10"/>
      <c r="Z43" s="10"/>
    </row>
    <row r="44" spans="1:26" ht="25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1"/>
      <c r="S44" s="10"/>
      <c r="T44" s="10"/>
      <c r="U44" s="10"/>
      <c r="V44" s="10"/>
      <c r="W44" s="10"/>
      <c r="X44" s="10"/>
      <c r="Y44" s="10"/>
      <c r="Z44" s="10"/>
    </row>
    <row r="45" spans="1:26" ht="25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1"/>
      <c r="R45" s="11"/>
      <c r="S45" s="10"/>
      <c r="T45" s="10"/>
      <c r="U45" s="10"/>
      <c r="V45" s="10"/>
      <c r="W45" s="10"/>
      <c r="X45" s="10"/>
      <c r="Y45" s="10"/>
      <c r="Z45" s="10"/>
    </row>
    <row r="46" spans="1:26" ht="25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1"/>
      <c r="S46" s="10"/>
      <c r="T46" s="10"/>
      <c r="U46" s="10"/>
      <c r="V46" s="10"/>
      <c r="W46" s="10"/>
      <c r="X46" s="10"/>
      <c r="Y46" s="10"/>
      <c r="Z46" s="10"/>
    </row>
    <row r="47" spans="1:26" ht="25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11"/>
      <c r="S47" s="10"/>
      <c r="T47" s="10"/>
      <c r="U47" s="10"/>
      <c r="V47" s="10"/>
      <c r="W47" s="10"/>
      <c r="X47" s="10"/>
      <c r="Y47" s="10"/>
      <c r="Z47" s="10"/>
    </row>
    <row r="48" spans="1:26" ht="25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1"/>
      <c r="R48" s="11"/>
      <c r="S48" s="10"/>
      <c r="T48" s="10"/>
      <c r="U48" s="10"/>
      <c r="V48" s="10"/>
      <c r="W48" s="10"/>
      <c r="X48" s="10"/>
      <c r="Y48" s="10"/>
      <c r="Z48" s="10"/>
    </row>
    <row r="49" spans="1:26" ht="25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1"/>
      <c r="S49" s="10"/>
      <c r="T49" s="10"/>
      <c r="U49" s="10"/>
      <c r="V49" s="10"/>
      <c r="W49" s="10"/>
      <c r="X49" s="10"/>
      <c r="Y49" s="10"/>
      <c r="Z49" s="10"/>
    </row>
    <row r="50" spans="1:26" ht="25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1"/>
      <c r="R50" s="11"/>
      <c r="S50" s="10"/>
      <c r="T50" s="10"/>
      <c r="U50" s="10"/>
      <c r="V50" s="10"/>
      <c r="W50" s="10"/>
      <c r="X50" s="10"/>
      <c r="Y50" s="10"/>
      <c r="Z50" s="10"/>
    </row>
    <row r="51" spans="1:26" ht="25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1"/>
      <c r="R51" s="11"/>
      <c r="S51" s="10"/>
      <c r="T51" s="10"/>
      <c r="U51" s="10"/>
      <c r="V51" s="10"/>
      <c r="W51" s="10"/>
      <c r="X51" s="10"/>
      <c r="Y51" s="10"/>
      <c r="Z51" s="10"/>
    </row>
    <row r="52" spans="1:26" ht="25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1"/>
      <c r="R52" s="11"/>
      <c r="S52" s="10"/>
      <c r="T52" s="10"/>
      <c r="U52" s="10"/>
      <c r="V52" s="10"/>
      <c r="W52" s="10"/>
      <c r="X52" s="10"/>
      <c r="Y52" s="10"/>
      <c r="Z52" s="10"/>
    </row>
    <row r="53" spans="1:26" ht="25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1"/>
      <c r="R53" s="11"/>
      <c r="S53" s="10"/>
      <c r="T53" s="10"/>
      <c r="U53" s="10"/>
      <c r="V53" s="10"/>
      <c r="W53" s="10"/>
      <c r="X53" s="10"/>
      <c r="Y53" s="10"/>
      <c r="Z53" s="10"/>
    </row>
    <row r="54" spans="1:26" ht="25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1"/>
      <c r="R54" s="11"/>
      <c r="S54" s="10"/>
      <c r="T54" s="10"/>
      <c r="U54" s="10"/>
      <c r="V54" s="10"/>
      <c r="W54" s="10"/>
      <c r="X54" s="10"/>
      <c r="Y54" s="10"/>
      <c r="Z54" s="10"/>
    </row>
    <row r="55" spans="1:26" ht="25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1"/>
      <c r="R55" s="11"/>
      <c r="S55" s="10"/>
      <c r="T55" s="10"/>
      <c r="U55" s="10"/>
      <c r="V55" s="10"/>
      <c r="W55" s="10"/>
      <c r="X55" s="10"/>
      <c r="Y55" s="10"/>
      <c r="Z55" s="10"/>
    </row>
    <row r="56" spans="1:26" ht="25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1"/>
      <c r="R56" s="11"/>
      <c r="S56" s="10"/>
      <c r="T56" s="10"/>
      <c r="U56" s="10"/>
      <c r="V56" s="10"/>
      <c r="W56" s="10"/>
      <c r="X56" s="10"/>
      <c r="Y56" s="10"/>
      <c r="Z56" s="10"/>
    </row>
    <row r="57" spans="1:26" ht="25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1"/>
      <c r="S57" s="10"/>
      <c r="T57" s="10"/>
      <c r="U57" s="10"/>
      <c r="V57" s="10"/>
      <c r="W57" s="10"/>
      <c r="X57" s="10"/>
      <c r="Y57" s="10"/>
      <c r="Z57" s="10"/>
    </row>
    <row r="58" spans="1:26" ht="25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1"/>
      <c r="R58" s="11"/>
      <c r="S58" s="10"/>
      <c r="T58" s="10"/>
      <c r="U58" s="10"/>
      <c r="V58" s="10"/>
      <c r="W58" s="10"/>
      <c r="X58" s="10"/>
      <c r="Y58" s="10"/>
      <c r="Z58" s="10"/>
    </row>
    <row r="59" spans="1:26" ht="25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1"/>
      <c r="R59" s="11"/>
      <c r="S59" s="10"/>
      <c r="T59" s="10"/>
      <c r="U59" s="10"/>
      <c r="V59" s="10"/>
      <c r="W59" s="10"/>
      <c r="X59" s="10"/>
      <c r="Y59" s="10"/>
      <c r="Z59" s="10"/>
    </row>
    <row r="60" spans="1:26" ht="25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1"/>
      <c r="R60" s="11"/>
      <c r="S60" s="10"/>
      <c r="T60" s="10"/>
      <c r="U60" s="10"/>
      <c r="V60" s="10"/>
      <c r="W60" s="10"/>
      <c r="X60" s="10"/>
      <c r="Y60" s="10"/>
      <c r="Z60" s="10"/>
    </row>
    <row r="61" spans="1:26" ht="25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1"/>
      <c r="R61" s="11"/>
      <c r="S61" s="10"/>
      <c r="T61" s="10"/>
      <c r="U61" s="10"/>
      <c r="V61" s="10"/>
      <c r="W61" s="10"/>
      <c r="X61" s="10"/>
      <c r="Y61" s="10"/>
      <c r="Z61" s="10"/>
    </row>
    <row r="62" spans="1:26" ht="25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1"/>
      <c r="R62" s="11"/>
      <c r="S62" s="10"/>
      <c r="T62" s="10"/>
      <c r="U62" s="10"/>
      <c r="V62" s="10"/>
      <c r="W62" s="10"/>
      <c r="X62" s="10"/>
      <c r="Y62" s="10"/>
      <c r="Z62" s="10"/>
    </row>
    <row r="63" spans="1:26" ht="25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1"/>
      <c r="R63" s="11"/>
      <c r="S63" s="10"/>
      <c r="T63" s="10"/>
      <c r="U63" s="10"/>
      <c r="V63" s="10"/>
      <c r="W63" s="10"/>
      <c r="X63" s="10"/>
      <c r="Y63" s="10"/>
      <c r="Z63" s="10"/>
    </row>
    <row r="64" spans="1:26" ht="25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1"/>
      <c r="R64" s="11"/>
      <c r="S64" s="10"/>
      <c r="T64" s="10"/>
      <c r="U64" s="10"/>
      <c r="V64" s="10"/>
      <c r="W64" s="10"/>
      <c r="X64" s="10"/>
      <c r="Y64" s="10"/>
      <c r="Z64" s="10"/>
    </row>
    <row r="65" spans="1:26" ht="25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1"/>
      <c r="S65" s="10"/>
      <c r="T65" s="10"/>
      <c r="U65" s="10"/>
      <c r="V65" s="10"/>
      <c r="W65" s="10"/>
      <c r="X65" s="10"/>
      <c r="Y65" s="10"/>
      <c r="Z65" s="10"/>
    </row>
    <row r="66" spans="1:26" ht="25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1"/>
      <c r="R66" s="11"/>
      <c r="S66" s="10"/>
      <c r="T66" s="10"/>
      <c r="U66" s="10"/>
      <c r="V66" s="10"/>
      <c r="W66" s="10"/>
      <c r="X66" s="10"/>
      <c r="Y66" s="10"/>
      <c r="Z66" s="10"/>
    </row>
    <row r="67" spans="1:26" ht="25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1"/>
      <c r="R67" s="11"/>
      <c r="S67" s="10"/>
      <c r="T67" s="10"/>
      <c r="U67" s="10"/>
      <c r="V67" s="10"/>
      <c r="W67" s="10"/>
      <c r="X67" s="10"/>
      <c r="Y67" s="10"/>
      <c r="Z67" s="10"/>
    </row>
    <row r="68" spans="1:26" ht="25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1"/>
      <c r="R68" s="11"/>
      <c r="S68" s="10"/>
      <c r="T68" s="10"/>
      <c r="U68" s="10"/>
      <c r="V68" s="10"/>
      <c r="W68" s="10"/>
      <c r="X68" s="10"/>
      <c r="Y68" s="10"/>
      <c r="Z68" s="10"/>
    </row>
    <row r="69" spans="1:26" ht="25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1"/>
      <c r="R69" s="11"/>
      <c r="S69" s="10"/>
      <c r="T69" s="10"/>
      <c r="U69" s="10"/>
      <c r="V69" s="10"/>
      <c r="W69" s="10"/>
      <c r="X69" s="10"/>
      <c r="Y69" s="10"/>
      <c r="Z69" s="10"/>
    </row>
    <row r="70" spans="1:26" ht="25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1"/>
      <c r="R70" s="11"/>
      <c r="S70" s="10"/>
      <c r="T70" s="10"/>
      <c r="U70" s="10"/>
      <c r="V70" s="10"/>
      <c r="W70" s="10"/>
      <c r="X70" s="10"/>
      <c r="Y70" s="10"/>
      <c r="Z70" s="10"/>
    </row>
    <row r="71" spans="1:26" ht="25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1"/>
      <c r="R71" s="11"/>
      <c r="S71" s="10"/>
      <c r="T71" s="10"/>
      <c r="U71" s="10"/>
      <c r="V71" s="10"/>
      <c r="W71" s="10"/>
      <c r="X71" s="10"/>
      <c r="Y71" s="10"/>
      <c r="Z71" s="10"/>
    </row>
    <row r="72" spans="1:26" ht="25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1"/>
      <c r="R72" s="11"/>
      <c r="S72" s="10"/>
      <c r="T72" s="10"/>
      <c r="U72" s="10"/>
      <c r="V72" s="10"/>
      <c r="W72" s="10"/>
      <c r="X72" s="10"/>
      <c r="Y72" s="10"/>
      <c r="Z72" s="10"/>
    </row>
    <row r="73" spans="1:26" ht="25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1"/>
      <c r="R73" s="11"/>
      <c r="S73" s="10"/>
      <c r="T73" s="10"/>
      <c r="U73" s="10"/>
      <c r="V73" s="10"/>
      <c r="W73" s="10"/>
      <c r="X73" s="10"/>
      <c r="Y73" s="10"/>
      <c r="Z73" s="10"/>
    </row>
    <row r="74" spans="1:26" ht="25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1"/>
      <c r="R74" s="11"/>
      <c r="S74" s="10"/>
      <c r="T74" s="10"/>
      <c r="U74" s="10"/>
      <c r="V74" s="10"/>
      <c r="W74" s="10"/>
      <c r="X74" s="10"/>
      <c r="Y74" s="10"/>
      <c r="Z74" s="10"/>
    </row>
    <row r="75" spans="1:26" ht="25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1"/>
      <c r="R75" s="11"/>
      <c r="S75" s="10"/>
      <c r="T75" s="10"/>
      <c r="U75" s="10"/>
      <c r="V75" s="10"/>
      <c r="W75" s="10"/>
      <c r="X75" s="10"/>
      <c r="Y75" s="10"/>
      <c r="Z75" s="10"/>
    </row>
    <row r="76" spans="1:26" ht="25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1"/>
      <c r="R76" s="11"/>
      <c r="S76" s="10"/>
      <c r="T76" s="10"/>
      <c r="U76" s="10"/>
      <c r="V76" s="10"/>
      <c r="W76" s="10"/>
      <c r="X76" s="10"/>
      <c r="Y76" s="10"/>
      <c r="Z76" s="10"/>
    </row>
    <row r="77" spans="1:26" ht="25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1"/>
      <c r="R77" s="11"/>
      <c r="S77" s="10"/>
      <c r="T77" s="10"/>
      <c r="U77" s="10"/>
      <c r="V77" s="10"/>
      <c r="W77" s="10"/>
      <c r="X77" s="10"/>
      <c r="Y77" s="10"/>
      <c r="Z77" s="10"/>
    </row>
    <row r="78" spans="1:26" ht="25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1"/>
      <c r="R78" s="11"/>
      <c r="S78" s="10"/>
      <c r="T78" s="10"/>
      <c r="U78" s="10"/>
      <c r="V78" s="10"/>
      <c r="W78" s="10"/>
      <c r="X78" s="10"/>
      <c r="Y78" s="10"/>
      <c r="Z78" s="10"/>
    </row>
    <row r="79" spans="1:26" ht="25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1"/>
      <c r="R79" s="11"/>
      <c r="S79" s="10"/>
      <c r="T79" s="10"/>
      <c r="U79" s="10"/>
      <c r="V79" s="10"/>
      <c r="W79" s="10"/>
      <c r="X79" s="10"/>
      <c r="Y79" s="10"/>
      <c r="Z79" s="10"/>
    </row>
    <row r="80" spans="1:26" ht="25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1"/>
      <c r="R80" s="11"/>
      <c r="S80" s="10"/>
      <c r="T80" s="10"/>
      <c r="U80" s="10"/>
      <c r="V80" s="10"/>
      <c r="W80" s="10"/>
      <c r="X80" s="10"/>
      <c r="Y80" s="10"/>
      <c r="Z80" s="10"/>
    </row>
    <row r="81" spans="1:26" ht="25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1"/>
      <c r="R81" s="11"/>
      <c r="S81" s="10"/>
      <c r="T81" s="10"/>
      <c r="U81" s="10"/>
      <c r="V81" s="10"/>
      <c r="W81" s="10"/>
      <c r="X81" s="10"/>
      <c r="Y81" s="10"/>
      <c r="Z81" s="10"/>
    </row>
    <row r="82" spans="1:26" ht="25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1"/>
      <c r="R82" s="11"/>
      <c r="S82" s="10"/>
      <c r="T82" s="10"/>
      <c r="U82" s="10"/>
      <c r="V82" s="10"/>
      <c r="W82" s="10"/>
      <c r="X82" s="10"/>
      <c r="Y82" s="10"/>
      <c r="Z82" s="10"/>
    </row>
    <row r="83" spans="1:26" ht="25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1"/>
      <c r="R83" s="11"/>
      <c r="S83" s="10"/>
      <c r="T83" s="10"/>
      <c r="U83" s="10"/>
      <c r="V83" s="10"/>
      <c r="W83" s="10"/>
      <c r="X83" s="10"/>
      <c r="Y83" s="10"/>
      <c r="Z83" s="10"/>
    </row>
    <row r="84" spans="1:26" ht="25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1"/>
      <c r="R84" s="11"/>
      <c r="S84" s="10"/>
      <c r="T84" s="10"/>
      <c r="U84" s="10"/>
      <c r="V84" s="10"/>
      <c r="W84" s="10"/>
      <c r="X84" s="10"/>
      <c r="Y84" s="10"/>
      <c r="Z84" s="10"/>
    </row>
    <row r="85" spans="1:26" ht="25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1"/>
      <c r="R85" s="11"/>
      <c r="S85" s="10"/>
      <c r="T85" s="10"/>
      <c r="U85" s="10"/>
      <c r="V85" s="10"/>
      <c r="W85" s="10"/>
      <c r="X85" s="10"/>
      <c r="Y85" s="10"/>
      <c r="Z85" s="10"/>
    </row>
    <row r="86" spans="1:26" ht="25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1"/>
      <c r="R86" s="11"/>
      <c r="S86" s="10"/>
      <c r="T86" s="10"/>
      <c r="U86" s="10"/>
      <c r="V86" s="10"/>
      <c r="W86" s="10"/>
      <c r="X86" s="10"/>
      <c r="Y86" s="10"/>
      <c r="Z86" s="10"/>
    </row>
    <row r="87" spans="1:26" ht="25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1"/>
      <c r="R87" s="11"/>
      <c r="S87" s="10"/>
      <c r="T87" s="10"/>
      <c r="U87" s="10"/>
      <c r="V87" s="10"/>
      <c r="W87" s="10"/>
      <c r="X87" s="10"/>
      <c r="Y87" s="10"/>
      <c r="Z87" s="10"/>
    </row>
    <row r="88" spans="1:26" ht="25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1"/>
      <c r="R88" s="11"/>
      <c r="S88" s="10"/>
      <c r="T88" s="10"/>
      <c r="U88" s="10"/>
      <c r="V88" s="10"/>
      <c r="W88" s="10"/>
      <c r="X88" s="10"/>
      <c r="Y88" s="10"/>
      <c r="Z88" s="10"/>
    </row>
    <row r="89" spans="1:26" ht="25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1"/>
      <c r="R89" s="11"/>
      <c r="S89" s="10"/>
      <c r="T89" s="10"/>
      <c r="U89" s="10"/>
      <c r="V89" s="10"/>
      <c r="W89" s="10"/>
      <c r="X89" s="10"/>
      <c r="Y89" s="10"/>
      <c r="Z89" s="10"/>
    </row>
    <row r="90" spans="1:26" ht="25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1"/>
      <c r="R90" s="11"/>
      <c r="S90" s="10"/>
      <c r="T90" s="10"/>
      <c r="U90" s="10"/>
      <c r="V90" s="10"/>
      <c r="W90" s="10"/>
      <c r="X90" s="10"/>
      <c r="Y90" s="10"/>
      <c r="Z90" s="10"/>
    </row>
    <row r="91" spans="1:26" ht="25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1"/>
      <c r="R91" s="11"/>
      <c r="S91" s="10"/>
      <c r="T91" s="10"/>
      <c r="U91" s="10"/>
      <c r="V91" s="10"/>
      <c r="W91" s="10"/>
      <c r="X91" s="10"/>
      <c r="Y91" s="10"/>
      <c r="Z91" s="10"/>
    </row>
    <row r="92" spans="1:26" ht="25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1"/>
      <c r="R92" s="11"/>
      <c r="S92" s="10"/>
      <c r="T92" s="10"/>
      <c r="U92" s="10"/>
      <c r="V92" s="10"/>
      <c r="W92" s="10"/>
      <c r="X92" s="10"/>
      <c r="Y92" s="10"/>
      <c r="Z92" s="10"/>
    </row>
    <row r="93" spans="1:26" ht="25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1"/>
      <c r="R93" s="11"/>
      <c r="S93" s="10"/>
      <c r="T93" s="10"/>
      <c r="U93" s="10"/>
      <c r="V93" s="10"/>
      <c r="W93" s="10"/>
      <c r="X93" s="10"/>
      <c r="Y93" s="10"/>
      <c r="Z93" s="10"/>
    </row>
    <row r="94" spans="1:26" ht="25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1"/>
      <c r="R94" s="11"/>
      <c r="S94" s="10"/>
      <c r="T94" s="10"/>
      <c r="U94" s="10"/>
      <c r="V94" s="10"/>
      <c r="W94" s="10"/>
      <c r="X94" s="10"/>
      <c r="Y94" s="10"/>
      <c r="Z94" s="10"/>
    </row>
    <row r="95" spans="1:26" ht="25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1"/>
      <c r="R95" s="11"/>
      <c r="S95" s="10"/>
      <c r="T95" s="10"/>
      <c r="U95" s="10"/>
      <c r="V95" s="10"/>
      <c r="W95" s="10"/>
      <c r="X95" s="10"/>
      <c r="Y95" s="10"/>
      <c r="Z95" s="10"/>
    </row>
    <row r="96" spans="1:26" ht="25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1"/>
      <c r="R96" s="11"/>
      <c r="S96" s="10"/>
      <c r="T96" s="10"/>
      <c r="U96" s="10"/>
      <c r="V96" s="10"/>
      <c r="W96" s="10"/>
      <c r="X96" s="10"/>
      <c r="Y96" s="10"/>
      <c r="Z96" s="10"/>
    </row>
    <row r="97" spans="1:26" ht="25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1"/>
      <c r="R97" s="11"/>
      <c r="S97" s="10"/>
      <c r="T97" s="10"/>
      <c r="U97" s="10"/>
      <c r="V97" s="10"/>
      <c r="W97" s="10"/>
      <c r="X97" s="10"/>
      <c r="Y97" s="10"/>
      <c r="Z97" s="10"/>
    </row>
    <row r="98" spans="1:26" ht="25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1"/>
      <c r="R98" s="11"/>
      <c r="S98" s="10"/>
      <c r="T98" s="10"/>
      <c r="U98" s="10"/>
      <c r="V98" s="10"/>
      <c r="W98" s="10"/>
      <c r="X98" s="10"/>
      <c r="Y98" s="10"/>
      <c r="Z98" s="10"/>
    </row>
    <row r="99" spans="1:26" ht="25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1"/>
      <c r="R99" s="11"/>
      <c r="S99" s="10"/>
      <c r="T99" s="10"/>
      <c r="U99" s="10"/>
      <c r="V99" s="10"/>
      <c r="W99" s="10"/>
      <c r="X99" s="10"/>
      <c r="Y99" s="10"/>
      <c r="Z99" s="10"/>
    </row>
    <row r="100" spans="1:26" ht="25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1"/>
      <c r="R100" s="11"/>
      <c r="S100" s="10"/>
      <c r="T100" s="10"/>
      <c r="U100" s="10"/>
      <c r="V100" s="10"/>
      <c r="W100" s="10"/>
      <c r="X100" s="10"/>
      <c r="Y100" s="10"/>
      <c r="Z100" s="10"/>
    </row>
    <row r="101" spans="1:26" ht="25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1"/>
      <c r="R101" s="11"/>
      <c r="S101" s="10"/>
      <c r="T101" s="10"/>
      <c r="U101" s="10"/>
      <c r="V101" s="10"/>
      <c r="W101" s="10"/>
      <c r="X101" s="10"/>
      <c r="Y101" s="10"/>
      <c r="Z101" s="10"/>
    </row>
    <row r="102" spans="1:26" ht="25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1"/>
      <c r="R102" s="11"/>
      <c r="S102" s="10"/>
      <c r="T102" s="10"/>
      <c r="U102" s="10"/>
      <c r="V102" s="10"/>
      <c r="W102" s="10"/>
      <c r="X102" s="10"/>
      <c r="Y102" s="10"/>
      <c r="Z102" s="10"/>
    </row>
    <row r="103" spans="1:26" ht="25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1"/>
      <c r="R103" s="11"/>
      <c r="S103" s="10"/>
      <c r="T103" s="10"/>
      <c r="U103" s="10"/>
      <c r="V103" s="10"/>
      <c r="W103" s="10"/>
      <c r="X103" s="10"/>
      <c r="Y103" s="10"/>
      <c r="Z103" s="10"/>
    </row>
    <row r="104" spans="1:26" ht="25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1"/>
      <c r="R104" s="11"/>
      <c r="S104" s="10"/>
      <c r="T104" s="10"/>
      <c r="U104" s="10"/>
      <c r="V104" s="10"/>
      <c r="W104" s="10"/>
      <c r="X104" s="10"/>
      <c r="Y104" s="10"/>
      <c r="Z104" s="10"/>
    </row>
    <row r="105" spans="1:26" ht="25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1"/>
      <c r="R105" s="11"/>
      <c r="S105" s="10"/>
      <c r="T105" s="10"/>
      <c r="U105" s="10"/>
      <c r="V105" s="10"/>
      <c r="W105" s="10"/>
      <c r="X105" s="10"/>
      <c r="Y105" s="10"/>
      <c r="Z105" s="10"/>
    </row>
    <row r="106" spans="1:26" ht="25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1"/>
      <c r="R106" s="11"/>
      <c r="S106" s="10"/>
      <c r="T106" s="10"/>
      <c r="U106" s="10"/>
      <c r="V106" s="10"/>
      <c r="W106" s="10"/>
      <c r="X106" s="10"/>
      <c r="Y106" s="10"/>
      <c r="Z106" s="10"/>
    </row>
    <row r="107" spans="1:26" ht="25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1"/>
      <c r="R107" s="11"/>
      <c r="S107" s="10"/>
      <c r="T107" s="10"/>
      <c r="U107" s="10"/>
      <c r="V107" s="10"/>
      <c r="W107" s="10"/>
      <c r="X107" s="10"/>
      <c r="Y107" s="10"/>
      <c r="Z107" s="10"/>
    </row>
    <row r="108" spans="1:26" ht="25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1"/>
      <c r="R108" s="11"/>
      <c r="S108" s="10"/>
      <c r="T108" s="10"/>
      <c r="U108" s="10"/>
      <c r="V108" s="10"/>
      <c r="W108" s="10"/>
      <c r="X108" s="10"/>
      <c r="Y108" s="10"/>
      <c r="Z108" s="10"/>
    </row>
    <row r="109" spans="1:26" ht="25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1"/>
      <c r="R109" s="11"/>
      <c r="S109" s="10"/>
      <c r="T109" s="10"/>
      <c r="U109" s="10"/>
      <c r="V109" s="10"/>
      <c r="W109" s="10"/>
      <c r="X109" s="10"/>
      <c r="Y109" s="10"/>
      <c r="Z109" s="10"/>
    </row>
    <row r="110" spans="1:26" ht="25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1"/>
      <c r="R110" s="11"/>
      <c r="S110" s="10"/>
      <c r="T110" s="10"/>
      <c r="U110" s="10"/>
      <c r="V110" s="10"/>
      <c r="W110" s="10"/>
      <c r="X110" s="10"/>
      <c r="Y110" s="10"/>
      <c r="Z110" s="10"/>
    </row>
    <row r="111" spans="1:26" ht="25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1"/>
      <c r="R111" s="11"/>
      <c r="S111" s="10"/>
      <c r="T111" s="10"/>
      <c r="U111" s="10"/>
      <c r="V111" s="10"/>
      <c r="W111" s="10"/>
      <c r="X111" s="10"/>
      <c r="Y111" s="10"/>
      <c r="Z111" s="10"/>
    </row>
    <row r="112" spans="1:26" ht="25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1"/>
      <c r="R112" s="11"/>
      <c r="S112" s="10"/>
      <c r="T112" s="10"/>
      <c r="U112" s="10"/>
      <c r="V112" s="10"/>
      <c r="W112" s="10"/>
      <c r="X112" s="10"/>
      <c r="Y112" s="10"/>
      <c r="Z112" s="10"/>
    </row>
    <row r="113" spans="1:26" ht="25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1"/>
      <c r="R113" s="11"/>
      <c r="S113" s="10"/>
      <c r="T113" s="10"/>
      <c r="U113" s="10"/>
      <c r="V113" s="10"/>
      <c r="W113" s="10"/>
      <c r="X113" s="10"/>
      <c r="Y113" s="10"/>
      <c r="Z113" s="10"/>
    </row>
    <row r="114" spans="1:26" ht="25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1"/>
      <c r="R114" s="11"/>
      <c r="S114" s="10"/>
      <c r="T114" s="10"/>
      <c r="U114" s="10"/>
      <c r="V114" s="10"/>
      <c r="W114" s="10"/>
      <c r="X114" s="10"/>
      <c r="Y114" s="10"/>
      <c r="Z114" s="10"/>
    </row>
    <row r="115" spans="1:26" ht="25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1"/>
      <c r="R115" s="11"/>
      <c r="S115" s="10"/>
      <c r="T115" s="10"/>
      <c r="U115" s="10"/>
      <c r="V115" s="10"/>
      <c r="W115" s="10"/>
      <c r="X115" s="10"/>
      <c r="Y115" s="10"/>
      <c r="Z115" s="10"/>
    </row>
    <row r="116" spans="1:26" ht="25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1"/>
      <c r="R116" s="11"/>
      <c r="S116" s="10"/>
      <c r="T116" s="10"/>
      <c r="U116" s="10"/>
      <c r="V116" s="10"/>
      <c r="W116" s="10"/>
      <c r="X116" s="10"/>
      <c r="Y116" s="10"/>
      <c r="Z116" s="10"/>
    </row>
    <row r="117" spans="1:26" ht="25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1"/>
      <c r="R117" s="11"/>
      <c r="S117" s="10"/>
      <c r="T117" s="10"/>
      <c r="U117" s="10"/>
      <c r="V117" s="10"/>
      <c r="W117" s="10"/>
      <c r="X117" s="10"/>
      <c r="Y117" s="10"/>
      <c r="Z117" s="10"/>
    </row>
    <row r="118" spans="1:26" ht="25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1"/>
      <c r="R118" s="11"/>
      <c r="S118" s="10"/>
      <c r="T118" s="10"/>
      <c r="U118" s="10"/>
      <c r="V118" s="10"/>
      <c r="W118" s="10"/>
      <c r="X118" s="10"/>
      <c r="Y118" s="10"/>
      <c r="Z118" s="10"/>
    </row>
    <row r="119" spans="1:26" ht="25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1"/>
      <c r="R119" s="11"/>
      <c r="S119" s="10"/>
      <c r="T119" s="10"/>
      <c r="U119" s="10"/>
      <c r="V119" s="10"/>
      <c r="W119" s="10"/>
      <c r="X119" s="10"/>
      <c r="Y119" s="10"/>
      <c r="Z119" s="10"/>
    </row>
    <row r="120" spans="1:26" ht="25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1"/>
      <c r="R120" s="11"/>
      <c r="S120" s="10"/>
      <c r="T120" s="10"/>
      <c r="U120" s="10"/>
      <c r="V120" s="10"/>
      <c r="W120" s="10"/>
      <c r="X120" s="10"/>
      <c r="Y120" s="10"/>
      <c r="Z120" s="10"/>
    </row>
    <row r="121" spans="1:26" ht="25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1"/>
      <c r="R121" s="11"/>
      <c r="S121" s="10"/>
      <c r="T121" s="10"/>
      <c r="U121" s="10"/>
      <c r="V121" s="10"/>
      <c r="W121" s="10"/>
      <c r="X121" s="10"/>
      <c r="Y121" s="10"/>
      <c r="Z121" s="10"/>
    </row>
    <row r="122" spans="1:26" ht="25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1"/>
      <c r="R122" s="11"/>
      <c r="S122" s="10"/>
      <c r="T122" s="10"/>
      <c r="U122" s="10"/>
      <c r="V122" s="10"/>
      <c r="W122" s="10"/>
      <c r="X122" s="10"/>
      <c r="Y122" s="10"/>
      <c r="Z122" s="10"/>
    </row>
    <row r="123" spans="1:26" ht="25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1"/>
      <c r="R123" s="11"/>
      <c r="S123" s="10"/>
      <c r="T123" s="10"/>
      <c r="U123" s="10"/>
      <c r="V123" s="10"/>
      <c r="W123" s="10"/>
      <c r="X123" s="10"/>
      <c r="Y123" s="10"/>
      <c r="Z123" s="10"/>
    </row>
    <row r="124" spans="1:26" ht="25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1"/>
      <c r="R124" s="11"/>
      <c r="S124" s="10"/>
      <c r="T124" s="10"/>
      <c r="U124" s="10"/>
      <c r="V124" s="10"/>
      <c r="W124" s="10"/>
      <c r="X124" s="10"/>
      <c r="Y124" s="10"/>
      <c r="Z124" s="10"/>
    </row>
    <row r="125" spans="1:26" ht="25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1"/>
      <c r="R125" s="11"/>
      <c r="S125" s="10"/>
      <c r="T125" s="10"/>
      <c r="U125" s="10"/>
      <c r="V125" s="10"/>
      <c r="W125" s="10"/>
      <c r="X125" s="10"/>
      <c r="Y125" s="10"/>
      <c r="Z125" s="10"/>
    </row>
    <row r="126" spans="1:26" ht="25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1"/>
      <c r="R126" s="11"/>
      <c r="S126" s="10"/>
      <c r="T126" s="10"/>
      <c r="U126" s="10"/>
      <c r="V126" s="10"/>
      <c r="W126" s="10"/>
      <c r="X126" s="10"/>
      <c r="Y126" s="10"/>
      <c r="Z126" s="10"/>
    </row>
    <row r="127" spans="1:26" ht="25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1"/>
      <c r="R127" s="11"/>
      <c r="S127" s="10"/>
      <c r="T127" s="10"/>
      <c r="U127" s="10"/>
      <c r="V127" s="10"/>
      <c r="W127" s="10"/>
      <c r="X127" s="10"/>
      <c r="Y127" s="10"/>
      <c r="Z127" s="10"/>
    </row>
    <row r="128" spans="1:26" ht="25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1"/>
      <c r="R128" s="11"/>
      <c r="S128" s="10"/>
      <c r="T128" s="10"/>
      <c r="U128" s="10"/>
      <c r="V128" s="10"/>
      <c r="W128" s="10"/>
      <c r="X128" s="10"/>
      <c r="Y128" s="10"/>
      <c r="Z128" s="10"/>
    </row>
    <row r="129" spans="1:26" ht="25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1"/>
      <c r="R129" s="11"/>
      <c r="S129" s="10"/>
      <c r="T129" s="10"/>
      <c r="U129" s="10"/>
      <c r="V129" s="10"/>
      <c r="W129" s="10"/>
      <c r="X129" s="10"/>
      <c r="Y129" s="10"/>
      <c r="Z129" s="10"/>
    </row>
    <row r="130" spans="1:26" ht="25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1"/>
      <c r="R130" s="11"/>
      <c r="S130" s="10"/>
      <c r="T130" s="10"/>
      <c r="U130" s="10"/>
      <c r="V130" s="10"/>
      <c r="W130" s="10"/>
      <c r="X130" s="10"/>
      <c r="Y130" s="10"/>
      <c r="Z130" s="10"/>
    </row>
    <row r="131" spans="1:26" ht="25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1"/>
      <c r="R131" s="11"/>
      <c r="S131" s="10"/>
      <c r="T131" s="10"/>
      <c r="U131" s="10"/>
      <c r="V131" s="10"/>
      <c r="W131" s="10"/>
      <c r="X131" s="10"/>
      <c r="Y131" s="10"/>
      <c r="Z131" s="10"/>
    </row>
    <row r="132" spans="1:26" ht="25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1"/>
      <c r="R132" s="11"/>
      <c r="S132" s="10"/>
      <c r="T132" s="10"/>
      <c r="U132" s="10"/>
      <c r="V132" s="10"/>
      <c r="W132" s="10"/>
      <c r="X132" s="10"/>
      <c r="Y132" s="10"/>
      <c r="Z132" s="10"/>
    </row>
    <row r="133" spans="1:26" ht="25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1"/>
      <c r="R133" s="11"/>
      <c r="S133" s="10"/>
      <c r="T133" s="10"/>
      <c r="U133" s="10"/>
      <c r="V133" s="10"/>
      <c r="W133" s="10"/>
      <c r="X133" s="10"/>
      <c r="Y133" s="10"/>
      <c r="Z133" s="10"/>
    </row>
    <row r="134" spans="1:26" ht="25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1"/>
      <c r="R134" s="11"/>
      <c r="S134" s="10"/>
      <c r="T134" s="10"/>
      <c r="U134" s="10"/>
      <c r="V134" s="10"/>
      <c r="W134" s="10"/>
      <c r="X134" s="10"/>
      <c r="Y134" s="10"/>
      <c r="Z134" s="10"/>
    </row>
    <row r="135" spans="1:26" ht="25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1"/>
      <c r="R135" s="11"/>
      <c r="S135" s="10"/>
      <c r="T135" s="10"/>
      <c r="U135" s="10"/>
      <c r="V135" s="10"/>
      <c r="W135" s="10"/>
      <c r="X135" s="10"/>
      <c r="Y135" s="10"/>
      <c r="Z135" s="10"/>
    </row>
    <row r="136" spans="1:26" ht="25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1"/>
      <c r="R136" s="11"/>
      <c r="S136" s="10"/>
      <c r="T136" s="10"/>
      <c r="U136" s="10"/>
      <c r="V136" s="10"/>
      <c r="W136" s="10"/>
      <c r="X136" s="10"/>
      <c r="Y136" s="10"/>
      <c r="Z136" s="10"/>
    </row>
    <row r="137" spans="1:26" ht="25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1"/>
      <c r="R137" s="11"/>
      <c r="S137" s="10"/>
      <c r="T137" s="10"/>
      <c r="U137" s="10"/>
      <c r="V137" s="10"/>
      <c r="W137" s="10"/>
      <c r="X137" s="10"/>
      <c r="Y137" s="10"/>
      <c r="Z137" s="10"/>
    </row>
    <row r="138" spans="1:26" ht="25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1"/>
      <c r="R138" s="11"/>
      <c r="S138" s="10"/>
      <c r="T138" s="10"/>
      <c r="U138" s="10"/>
      <c r="V138" s="10"/>
      <c r="W138" s="10"/>
      <c r="X138" s="10"/>
      <c r="Y138" s="10"/>
      <c r="Z138" s="10"/>
    </row>
    <row r="139" spans="1:26" ht="25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1"/>
      <c r="R139" s="11"/>
      <c r="S139" s="10"/>
      <c r="T139" s="10"/>
      <c r="U139" s="10"/>
      <c r="V139" s="10"/>
      <c r="W139" s="10"/>
      <c r="X139" s="10"/>
      <c r="Y139" s="10"/>
      <c r="Z139" s="10"/>
    </row>
    <row r="140" spans="1:26" ht="25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1"/>
      <c r="R140" s="11"/>
      <c r="S140" s="10"/>
      <c r="T140" s="10"/>
      <c r="U140" s="10"/>
      <c r="V140" s="10"/>
      <c r="W140" s="10"/>
      <c r="X140" s="10"/>
      <c r="Y140" s="10"/>
      <c r="Z140" s="10"/>
    </row>
    <row r="141" spans="1:26" ht="25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1"/>
      <c r="R141" s="11"/>
      <c r="S141" s="10"/>
      <c r="T141" s="10"/>
      <c r="U141" s="10"/>
      <c r="V141" s="10"/>
      <c r="W141" s="10"/>
      <c r="X141" s="10"/>
      <c r="Y141" s="10"/>
      <c r="Z141" s="10"/>
    </row>
    <row r="142" spans="1:26" ht="25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1"/>
      <c r="R142" s="11"/>
      <c r="S142" s="10"/>
      <c r="T142" s="10"/>
      <c r="U142" s="10"/>
      <c r="V142" s="10"/>
      <c r="W142" s="10"/>
      <c r="X142" s="10"/>
      <c r="Y142" s="10"/>
      <c r="Z142" s="10"/>
    </row>
    <row r="143" spans="1:26" ht="25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1"/>
      <c r="R143" s="11"/>
      <c r="S143" s="10"/>
      <c r="T143" s="10"/>
      <c r="U143" s="10"/>
      <c r="V143" s="10"/>
      <c r="W143" s="10"/>
      <c r="X143" s="10"/>
      <c r="Y143" s="10"/>
      <c r="Z143" s="10"/>
    </row>
    <row r="144" spans="1:26" ht="25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1"/>
      <c r="R144" s="11"/>
      <c r="S144" s="10"/>
      <c r="T144" s="10"/>
      <c r="U144" s="10"/>
      <c r="V144" s="10"/>
      <c r="W144" s="10"/>
      <c r="X144" s="10"/>
      <c r="Y144" s="10"/>
      <c r="Z144" s="10"/>
    </row>
    <row r="145" spans="1:26" ht="25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1"/>
      <c r="R145" s="11"/>
      <c r="S145" s="10"/>
      <c r="T145" s="10"/>
      <c r="U145" s="10"/>
      <c r="V145" s="10"/>
      <c r="W145" s="10"/>
      <c r="X145" s="10"/>
      <c r="Y145" s="10"/>
      <c r="Z145" s="10"/>
    </row>
    <row r="146" spans="1:26" ht="25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1"/>
      <c r="R146" s="11"/>
      <c r="S146" s="10"/>
      <c r="T146" s="10"/>
      <c r="U146" s="10"/>
      <c r="V146" s="10"/>
      <c r="W146" s="10"/>
      <c r="X146" s="10"/>
      <c r="Y146" s="10"/>
      <c r="Z146" s="10"/>
    </row>
    <row r="147" spans="1:26" ht="25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1"/>
      <c r="R147" s="11"/>
      <c r="S147" s="10"/>
      <c r="T147" s="10"/>
      <c r="U147" s="10"/>
      <c r="V147" s="10"/>
      <c r="W147" s="10"/>
      <c r="X147" s="10"/>
      <c r="Y147" s="10"/>
      <c r="Z147" s="10"/>
    </row>
    <row r="148" spans="1:26" ht="25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1"/>
      <c r="R148" s="11"/>
      <c r="S148" s="10"/>
      <c r="T148" s="10"/>
      <c r="U148" s="10"/>
      <c r="V148" s="10"/>
      <c r="W148" s="10"/>
      <c r="X148" s="10"/>
      <c r="Y148" s="10"/>
      <c r="Z148" s="10"/>
    </row>
    <row r="149" spans="1:26" ht="25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1"/>
      <c r="R149" s="11"/>
      <c r="S149" s="10"/>
      <c r="T149" s="10"/>
      <c r="U149" s="10"/>
      <c r="V149" s="10"/>
      <c r="W149" s="10"/>
      <c r="X149" s="10"/>
      <c r="Y149" s="10"/>
      <c r="Z149" s="10"/>
    </row>
    <row r="150" spans="1:26" ht="25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1"/>
      <c r="R150" s="11"/>
      <c r="S150" s="10"/>
      <c r="T150" s="10"/>
      <c r="U150" s="10"/>
      <c r="V150" s="10"/>
      <c r="W150" s="10"/>
      <c r="X150" s="10"/>
      <c r="Y150" s="10"/>
      <c r="Z150" s="10"/>
    </row>
    <row r="151" spans="1:26" ht="25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1"/>
      <c r="R151" s="11"/>
      <c r="S151" s="10"/>
      <c r="T151" s="10"/>
      <c r="U151" s="10"/>
      <c r="V151" s="10"/>
      <c r="W151" s="10"/>
      <c r="X151" s="10"/>
      <c r="Y151" s="10"/>
      <c r="Z151" s="10"/>
    </row>
    <row r="152" spans="1:26" ht="25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1"/>
      <c r="R152" s="11"/>
      <c r="S152" s="10"/>
      <c r="T152" s="10"/>
      <c r="U152" s="10"/>
      <c r="V152" s="10"/>
      <c r="W152" s="10"/>
      <c r="X152" s="10"/>
      <c r="Y152" s="10"/>
      <c r="Z152" s="10"/>
    </row>
    <row r="153" spans="1:26" ht="25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1"/>
      <c r="R153" s="11"/>
      <c r="S153" s="10"/>
      <c r="T153" s="10"/>
      <c r="U153" s="10"/>
      <c r="V153" s="10"/>
      <c r="W153" s="10"/>
      <c r="X153" s="10"/>
      <c r="Y153" s="10"/>
      <c r="Z153" s="10"/>
    </row>
    <row r="154" spans="1:26" ht="25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1"/>
      <c r="R154" s="11"/>
      <c r="S154" s="10"/>
      <c r="T154" s="10"/>
      <c r="U154" s="10"/>
      <c r="V154" s="10"/>
      <c r="W154" s="10"/>
      <c r="X154" s="10"/>
      <c r="Y154" s="10"/>
      <c r="Z154" s="10"/>
    </row>
    <row r="155" spans="1:26" ht="25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1"/>
      <c r="R155" s="11"/>
      <c r="S155" s="10"/>
      <c r="T155" s="10"/>
      <c r="U155" s="10"/>
      <c r="V155" s="10"/>
      <c r="W155" s="10"/>
      <c r="X155" s="10"/>
      <c r="Y155" s="10"/>
      <c r="Z155" s="10"/>
    </row>
    <row r="156" spans="1:26" ht="25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1"/>
      <c r="R156" s="11"/>
      <c r="S156" s="10"/>
      <c r="T156" s="10"/>
      <c r="U156" s="10"/>
      <c r="V156" s="10"/>
      <c r="W156" s="10"/>
      <c r="X156" s="10"/>
      <c r="Y156" s="10"/>
      <c r="Z156" s="10"/>
    </row>
    <row r="157" spans="1:26" ht="25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1"/>
      <c r="R157" s="11"/>
      <c r="S157" s="10"/>
      <c r="T157" s="10"/>
      <c r="U157" s="10"/>
      <c r="V157" s="10"/>
      <c r="W157" s="10"/>
      <c r="X157" s="10"/>
      <c r="Y157" s="10"/>
      <c r="Z157" s="10"/>
    </row>
    <row r="158" spans="1:26" ht="25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1"/>
      <c r="R158" s="11"/>
      <c r="S158" s="10"/>
      <c r="T158" s="10"/>
      <c r="U158" s="10"/>
      <c r="V158" s="10"/>
      <c r="W158" s="10"/>
      <c r="X158" s="10"/>
      <c r="Y158" s="10"/>
      <c r="Z158" s="10"/>
    </row>
    <row r="159" spans="1:26" ht="25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1"/>
      <c r="R159" s="11"/>
      <c r="S159" s="10"/>
      <c r="T159" s="10"/>
      <c r="U159" s="10"/>
      <c r="V159" s="10"/>
      <c r="W159" s="10"/>
      <c r="X159" s="10"/>
      <c r="Y159" s="10"/>
      <c r="Z159" s="10"/>
    </row>
    <row r="160" spans="1:26" ht="25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1"/>
      <c r="R160" s="11"/>
      <c r="S160" s="10"/>
      <c r="T160" s="10"/>
      <c r="U160" s="10"/>
      <c r="V160" s="10"/>
      <c r="W160" s="10"/>
      <c r="X160" s="10"/>
      <c r="Y160" s="10"/>
      <c r="Z160" s="10"/>
    </row>
    <row r="161" spans="1:26" ht="25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1"/>
      <c r="R161" s="11"/>
      <c r="S161" s="10"/>
      <c r="T161" s="10"/>
      <c r="U161" s="10"/>
      <c r="V161" s="10"/>
      <c r="W161" s="10"/>
      <c r="X161" s="10"/>
      <c r="Y161" s="10"/>
      <c r="Z161" s="10"/>
    </row>
    <row r="162" spans="1:26" ht="25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1"/>
      <c r="R162" s="11"/>
      <c r="S162" s="10"/>
      <c r="T162" s="10"/>
      <c r="U162" s="10"/>
      <c r="V162" s="10"/>
      <c r="W162" s="10"/>
      <c r="X162" s="10"/>
      <c r="Y162" s="10"/>
      <c r="Z162" s="10"/>
    </row>
    <row r="163" spans="1:26" ht="25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1"/>
      <c r="R163" s="11"/>
      <c r="S163" s="10"/>
      <c r="T163" s="10"/>
      <c r="U163" s="10"/>
      <c r="V163" s="10"/>
      <c r="W163" s="10"/>
      <c r="X163" s="10"/>
      <c r="Y163" s="10"/>
      <c r="Z163" s="10"/>
    </row>
    <row r="164" spans="1:26" ht="25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1"/>
      <c r="R164" s="11"/>
      <c r="S164" s="10"/>
      <c r="T164" s="10"/>
      <c r="U164" s="10"/>
      <c r="V164" s="10"/>
      <c r="W164" s="10"/>
      <c r="X164" s="10"/>
      <c r="Y164" s="10"/>
      <c r="Z164" s="10"/>
    </row>
    <row r="165" spans="1:26" ht="25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1"/>
      <c r="R165" s="11"/>
      <c r="S165" s="10"/>
      <c r="T165" s="10"/>
      <c r="U165" s="10"/>
      <c r="V165" s="10"/>
      <c r="W165" s="10"/>
      <c r="X165" s="10"/>
      <c r="Y165" s="10"/>
      <c r="Z165" s="10"/>
    </row>
    <row r="166" spans="1:26" ht="25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1"/>
      <c r="R166" s="11"/>
      <c r="S166" s="10"/>
      <c r="T166" s="10"/>
      <c r="U166" s="10"/>
      <c r="V166" s="10"/>
      <c r="W166" s="10"/>
      <c r="X166" s="10"/>
      <c r="Y166" s="10"/>
      <c r="Z166" s="10"/>
    </row>
    <row r="167" spans="1:26" ht="25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1"/>
      <c r="R167" s="11"/>
      <c r="S167" s="10"/>
      <c r="T167" s="10"/>
      <c r="U167" s="10"/>
      <c r="V167" s="10"/>
      <c r="W167" s="10"/>
      <c r="X167" s="10"/>
      <c r="Y167" s="10"/>
      <c r="Z167" s="10"/>
    </row>
    <row r="168" spans="1:26" ht="25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1"/>
      <c r="R168" s="11"/>
      <c r="S168" s="10"/>
      <c r="T168" s="10"/>
      <c r="U168" s="10"/>
      <c r="V168" s="10"/>
      <c r="W168" s="10"/>
      <c r="X168" s="10"/>
      <c r="Y168" s="10"/>
      <c r="Z168" s="10"/>
    </row>
    <row r="169" spans="1:26" ht="25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1"/>
      <c r="R169" s="11"/>
      <c r="S169" s="10"/>
      <c r="T169" s="10"/>
      <c r="U169" s="10"/>
      <c r="V169" s="10"/>
      <c r="W169" s="10"/>
      <c r="X169" s="10"/>
      <c r="Y169" s="10"/>
      <c r="Z169" s="10"/>
    </row>
    <row r="170" spans="1:26" ht="25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1"/>
      <c r="R170" s="11"/>
      <c r="S170" s="10"/>
      <c r="T170" s="10"/>
      <c r="U170" s="10"/>
      <c r="V170" s="10"/>
      <c r="W170" s="10"/>
      <c r="X170" s="10"/>
      <c r="Y170" s="10"/>
      <c r="Z170" s="10"/>
    </row>
    <row r="171" spans="1:26" ht="25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1"/>
      <c r="R171" s="11"/>
      <c r="S171" s="10"/>
      <c r="T171" s="10"/>
      <c r="U171" s="10"/>
      <c r="V171" s="10"/>
      <c r="W171" s="10"/>
      <c r="X171" s="10"/>
      <c r="Y171" s="10"/>
      <c r="Z171" s="10"/>
    </row>
    <row r="172" spans="1:26" ht="25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1"/>
      <c r="R172" s="11"/>
      <c r="S172" s="10"/>
      <c r="T172" s="10"/>
      <c r="U172" s="10"/>
      <c r="V172" s="10"/>
      <c r="W172" s="10"/>
      <c r="X172" s="10"/>
      <c r="Y172" s="10"/>
      <c r="Z172" s="10"/>
    </row>
    <row r="173" spans="1:26" ht="25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1"/>
      <c r="R173" s="11"/>
      <c r="S173" s="10"/>
      <c r="T173" s="10"/>
      <c r="U173" s="10"/>
      <c r="V173" s="10"/>
      <c r="W173" s="10"/>
      <c r="X173" s="10"/>
      <c r="Y173" s="10"/>
      <c r="Z173" s="10"/>
    </row>
    <row r="174" spans="1:26" ht="25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1"/>
      <c r="R174" s="11"/>
      <c r="S174" s="10"/>
      <c r="T174" s="10"/>
      <c r="U174" s="10"/>
      <c r="V174" s="10"/>
      <c r="W174" s="10"/>
      <c r="X174" s="10"/>
      <c r="Y174" s="10"/>
      <c r="Z174" s="10"/>
    </row>
    <row r="175" spans="1:26" ht="25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1"/>
      <c r="R175" s="11"/>
      <c r="S175" s="10"/>
      <c r="T175" s="10"/>
      <c r="U175" s="10"/>
      <c r="V175" s="10"/>
      <c r="W175" s="10"/>
      <c r="X175" s="10"/>
      <c r="Y175" s="10"/>
      <c r="Z175" s="10"/>
    </row>
    <row r="176" spans="1:26" ht="25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1"/>
      <c r="R176" s="11"/>
      <c r="S176" s="10"/>
      <c r="T176" s="10"/>
      <c r="U176" s="10"/>
      <c r="V176" s="10"/>
      <c r="W176" s="10"/>
      <c r="X176" s="10"/>
      <c r="Y176" s="10"/>
      <c r="Z176" s="10"/>
    </row>
    <row r="177" spans="1:26" ht="25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1"/>
      <c r="R177" s="11"/>
      <c r="S177" s="10"/>
      <c r="T177" s="10"/>
      <c r="U177" s="10"/>
      <c r="V177" s="10"/>
      <c r="W177" s="10"/>
      <c r="X177" s="10"/>
      <c r="Y177" s="10"/>
      <c r="Z177" s="10"/>
    </row>
    <row r="178" spans="1:26" ht="25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1"/>
      <c r="R178" s="11"/>
      <c r="S178" s="10"/>
      <c r="T178" s="10"/>
      <c r="U178" s="10"/>
      <c r="V178" s="10"/>
      <c r="W178" s="10"/>
      <c r="X178" s="10"/>
      <c r="Y178" s="10"/>
      <c r="Z178" s="10"/>
    </row>
    <row r="179" spans="1:26" ht="25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1"/>
      <c r="R179" s="11"/>
      <c r="S179" s="10"/>
      <c r="T179" s="10"/>
      <c r="U179" s="10"/>
      <c r="V179" s="10"/>
      <c r="W179" s="10"/>
      <c r="X179" s="10"/>
      <c r="Y179" s="10"/>
      <c r="Z179" s="10"/>
    </row>
    <row r="180" spans="1:26" ht="25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1"/>
      <c r="R180" s="11"/>
      <c r="S180" s="10"/>
      <c r="T180" s="10"/>
      <c r="U180" s="10"/>
      <c r="V180" s="10"/>
      <c r="W180" s="10"/>
      <c r="X180" s="10"/>
      <c r="Y180" s="10"/>
      <c r="Z180" s="10"/>
    </row>
    <row r="181" spans="1:26" ht="25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1"/>
      <c r="R181" s="11"/>
      <c r="S181" s="10"/>
      <c r="T181" s="10"/>
      <c r="U181" s="10"/>
      <c r="V181" s="10"/>
      <c r="W181" s="10"/>
      <c r="X181" s="10"/>
      <c r="Y181" s="10"/>
      <c r="Z181" s="10"/>
    </row>
    <row r="182" spans="1:26" ht="25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1"/>
      <c r="R182" s="11"/>
      <c r="S182" s="10"/>
      <c r="T182" s="10"/>
      <c r="U182" s="10"/>
      <c r="V182" s="10"/>
      <c r="W182" s="10"/>
      <c r="X182" s="10"/>
      <c r="Y182" s="10"/>
      <c r="Z182" s="10"/>
    </row>
    <row r="183" spans="1:26" ht="25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1"/>
      <c r="R183" s="11"/>
      <c r="S183" s="10"/>
      <c r="T183" s="10"/>
      <c r="U183" s="10"/>
      <c r="V183" s="10"/>
      <c r="W183" s="10"/>
      <c r="X183" s="10"/>
      <c r="Y183" s="10"/>
      <c r="Z183" s="10"/>
    </row>
    <row r="184" spans="1:26" ht="25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1"/>
      <c r="R184" s="11"/>
      <c r="S184" s="10"/>
      <c r="T184" s="10"/>
      <c r="U184" s="10"/>
      <c r="V184" s="10"/>
      <c r="W184" s="10"/>
      <c r="X184" s="10"/>
      <c r="Y184" s="10"/>
      <c r="Z184" s="10"/>
    </row>
    <row r="185" spans="1:26" ht="25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1"/>
      <c r="R185" s="11"/>
      <c r="S185" s="10"/>
      <c r="T185" s="10"/>
      <c r="U185" s="10"/>
      <c r="V185" s="10"/>
      <c r="W185" s="10"/>
      <c r="X185" s="10"/>
      <c r="Y185" s="10"/>
      <c r="Z185" s="10"/>
    </row>
    <row r="186" spans="1:26" ht="25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1"/>
      <c r="R186" s="11"/>
      <c r="S186" s="10"/>
      <c r="T186" s="10"/>
      <c r="U186" s="10"/>
      <c r="V186" s="10"/>
      <c r="W186" s="10"/>
      <c r="X186" s="10"/>
      <c r="Y186" s="10"/>
      <c r="Z186" s="10"/>
    </row>
    <row r="187" spans="1:26" ht="25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1"/>
      <c r="R187" s="11"/>
      <c r="S187" s="10"/>
      <c r="T187" s="10"/>
      <c r="U187" s="10"/>
      <c r="V187" s="10"/>
      <c r="W187" s="10"/>
      <c r="X187" s="10"/>
      <c r="Y187" s="10"/>
      <c r="Z187" s="10"/>
    </row>
    <row r="188" spans="1:26" ht="25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1"/>
      <c r="R188" s="11"/>
      <c r="S188" s="10"/>
      <c r="T188" s="10"/>
      <c r="U188" s="10"/>
      <c r="V188" s="10"/>
      <c r="W188" s="10"/>
      <c r="X188" s="10"/>
      <c r="Y188" s="10"/>
      <c r="Z188" s="10"/>
    </row>
    <row r="189" spans="1:26" ht="25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1"/>
      <c r="R189" s="11"/>
      <c r="S189" s="10"/>
      <c r="T189" s="10"/>
      <c r="U189" s="10"/>
      <c r="V189" s="10"/>
      <c r="W189" s="10"/>
      <c r="X189" s="10"/>
      <c r="Y189" s="10"/>
      <c r="Z189" s="10"/>
    </row>
    <row r="190" spans="1:26" ht="25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1"/>
      <c r="R190" s="11"/>
      <c r="S190" s="10"/>
      <c r="T190" s="10"/>
      <c r="U190" s="10"/>
      <c r="V190" s="10"/>
      <c r="W190" s="10"/>
      <c r="X190" s="10"/>
      <c r="Y190" s="10"/>
      <c r="Z190" s="10"/>
    </row>
    <row r="191" spans="1:26" ht="25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1"/>
      <c r="R191" s="11"/>
      <c r="S191" s="10"/>
      <c r="T191" s="10"/>
      <c r="U191" s="10"/>
      <c r="V191" s="10"/>
      <c r="W191" s="10"/>
      <c r="X191" s="10"/>
      <c r="Y191" s="10"/>
      <c r="Z191" s="10"/>
    </row>
    <row r="192" spans="1:26" ht="25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1"/>
      <c r="R192" s="11"/>
      <c r="S192" s="10"/>
      <c r="T192" s="10"/>
      <c r="U192" s="10"/>
      <c r="V192" s="10"/>
      <c r="W192" s="10"/>
      <c r="X192" s="10"/>
      <c r="Y192" s="10"/>
      <c r="Z192" s="10"/>
    </row>
    <row r="193" spans="1:26" ht="25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1"/>
      <c r="R193" s="11"/>
      <c r="S193" s="10"/>
      <c r="T193" s="10"/>
      <c r="U193" s="10"/>
      <c r="V193" s="10"/>
      <c r="W193" s="10"/>
      <c r="X193" s="10"/>
      <c r="Y193" s="10"/>
      <c r="Z193" s="10"/>
    </row>
    <row r="194" spans="1:26" ht="25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1"/>
      <c r="R194" s="11"/>
      <c r="S194" s="10"/>
      <c r="T194" s="10"/>
      <c r="U194" s="10"/>
      <c r="V194" s="10"/>
      <c r="W194" s="10"/>
      <c r="X194" s="10"/>
      <c r="Y194" s="10"/>
      <c r="Z194" s="10"/>
    </row>
    <row r="195" spans="1:26" ht="25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1"/>
      <c r="R195" s="11"/>
      <c r="S195" s="10"/>
      <c r="T195" s="10"/>
      <c r="U195" s="10"/>
      <c r="V195" s="10"/>
      <c r="W195" s="10"/>
      <c r="X195" s="10"/>
      <c r="Y195" s="10"/>
      <c r="Z195" s="10"/>
    </row>
    <row r="196" spans="1:26" ht="25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1"/>
      <c r="R196" s="11"/>
      <c r="S196" s="10"/>
      <c r="T196" s="10"/>
      <c r="U196" s="10"/>
      <c r="V196" s="10"/>
      <c r="W196" s="10"/>
      <c r="X196" s="10"/>
      <c r="Y196" s="10"/>
      <c r="Z196" s="10"/>
    </row>
    <row r="197" spans="1:26" ht="25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1"/>
      <c r="R197" s="11"/>
      <c r="S197" s="10"/>
      <c r="T197" s="10"/>
      <c r="U197" s="10"/>
      <c r="V197" s="10"/>
      <c r="W197" s="10"/>
      <c r="X197" s="10"/>
      <c r="Y197" s="10"/>
      <c r="Z197" s="10"/>
    </row>
    <row r="198" spans="1:26" ht="25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1"/>
      <c r="R198" s="11"/>
      <c r="S198" s="10"/>
      <c r="T198" s="10"/>
      <c r="U198" s="10"/>
      <c r="V198" s="10"/>
      <c r="W198" s="10"/>
      <c r="X198" s="10"/>
      <c r="Y198" s="10"/>
      <c r="Z198" s="10"/>
    </row>
    <row r="199" spans="1:26" ht="25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1"/>
      <c r="R199" s="11"/>
      <c r="S199" s="10"/>
      <c r="T199" s="10"/>
      <c r="U199" s="10"/>
      <c r="V199" s="10"/>
      <c r="W199" s="10"/>
      <c r="X199" s="10"/>
      <c r="Y199" s="10"/>
      <c r="Z199" s="10"/>
    </row>
    <row r="200" spans="1:26" ht="25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1"/>
      <c r="R200" s="11"/>
      <c r="S200" s="10"/>
      <c r="T200" s="10"/>
      <c r="U200" s="10"/>
      <c r="V200" s="10"/>
      <c r="W200" s="10"/>
      <c r="X200" s="10"/>
      <c r="Y200" s="10"/>
      <c r="Z200" s="10"/>
    </row>
    <row r="201" spans="1:26" ht="25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1"/>
      <c r="R201" s="11"/>
      <c r="S201" s="10"/>
      <c r="T201" s="10"/>
      <c r="U201" s="10"/>
      <c r="V201" s="10"/>
      <c r="W201" s="10"/>
      <c r="X201" s="10"/>
      <c r="Y201" s="10"/>
      <c r="Z201" s="10"/>
    </row>
    <row r="202" spans="1:26" ht="25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1"/>
      <c r="R202" s="11"/>
      <c r="S202" s="10"/>
      <c r="T202" s="10"/>
      <c r="U202" s="10"/>
      <c r="V202" s="10"/>
      <c r="W202" s="10"/>
      <c r="X202" s="10"/>
      <c r="Y202" s="10"/>
      <c r="Z202" s="10"/>
    </row>
    <row r="203" spans="1:26" ht="25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1"/>
      <c r="R203" s="11"/>
      <c r="S203" s="10"/>
      <c r="T203" s="10"/>
      <c r="U203" s="10"/>
      <c r="V203" s="10"/>
      <c r="W203" s="10"/>
      <c r="X203" s="10"/>
      <c r="Y203" s="10"/>
      <c r="Z203" s="10"/>
    </row>
    <row r="204" spans="1:26" ht="25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1"/>
      <c r="R204" s="11"/>
      <c r="S204" s="10"/>
      <c r="T204" s="10"/>
      <c r="U204" s="10"/>
      <c r="V204" s="10"/>
      <c r="W204" s="10"/>
      <c r="X204" s="10"/>
      <c r="Y204" s="10"/>
      <c r="Z204" s="10"/>
    </row>
    <row r="205" spans="1:26" ht="25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1"/>
      <c r="R205" s="11"/>
      <c r="S205" s="10"/>
      <c r="T205" s="10"/>
      <c r="U205" s="10"/>
      <c r="V205" s="10"/>
      <c r="W205" s="10"/>
      <c r="X205" s="10"/>
      <c r="Y205" s="10"/>
      <c r="Z205" s="10"/>
    </row>
    <row r="206" spans="1:26" ht="25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1"/>
      <c r="R206" s="11"/>
      <c r="S206" s="10"/>
      <c r="T206" s="10"/>
      <c r="U206" s="10"/>
      <c r="V206" s="10"/>
      <c r="W206" s="10"/>
      <c r="X206" s="10"/>
      <c r="Y206" s="10"/>
      <c r="Z206" s="10"/>
    </row>
    <row r="207" spans="1:26" ht="25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1"/>
      <c r="R207" s="11"/>
      <c r="S207" s="10"/>
      <c r="T207" s="10"/>
      <c r="U207" s="10"/>
      <c r="V207" s="10"/>
      <c r="W207" s="10"/>
      <c r="X207" s="10"/>
      <c r="Y207" s="10"/>
      <c r="Z207" s="10"/>
    </row>
    <row r="208" spans="1:26" ht="25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1"/>
      <c r="R208" s="11"/>
      <c r="S208" s="10"/>
      <c r="T208" s="10"/>
      <c r="U208" s="10"/>
      <c r="V208" s="10"/>
      <c r="W208" s="10"/>
      <c r="X208" s="10"/>
      <c r="Y208" s="10"/>
      <c r="Z208" s="10"/>
    </row>
    <row r="209" spans="1:26" ht="25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1"/>
      <c r="R209" s="11"/>
      <c r="S209" s="10"/>
      <c r="T209" s="10"/>
      <c r="U209" s="10"/>
      <c r="V209" s="10"/>
      <c r="W209" s="10"/>
      <c r="X209" s="10"/>
      <c r="Y209" s="10"/>
      <c r="Z209" s="10"/>
    </row>
    <row r="210" spans="1:26" ht="25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1"/>
      <c r="R210" s="11"/>
      <c r="S210" s="10"/>
      <c r="T210" s="10"/>
      <c r="U210" s="10"/>
      <c r="V210" s="10"/>
      <c r="W210" s="10"/>
      <c r="X210" s="10"/>
      <c r="Y210" s="10"/>
      <c r="Z210" s="10"/>
    </row>
    <row r="211" spans="1:26" ht="25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1"/>
      <c r="R211" s="11"/>
      <c r="S211" s="10"/>
      <c r="T211" s="10"/>
      <c r="U211" s="10"/>
      <c r="V211" s="10"/>
      <c r="W211" s="10"/>
      <c r="X211" s="10"/>
      <c r="Y211" s="10"/>
      <c r="Z211" s="10"/>
    </row>
    <row r="212" spans="1:26" ht="25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1"/>
      <c r="R212" s="11"/>
      <c r="S212" s="10"/>
      <c r="T212" s="10"/>
      <c r="U212" s="10"/>
      <c r="V212" s="10"/>
      <c r="W212" s="10"/>
      <c r="X212" s="10"/>
      <c r="Y212" s="10"/>
      <c r="Z212" s="10"/>
    </row>
    <row r="213" spans="1:26" ht="25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1"/>
      <c r="R213" s="11"/>
      <c r="S213" s="10"/>
      <c r="T213" s="10"/>
      <c r="U213" s="10"/>
      <c r="V213" s="10"/>
      <c r="W213" s="10"/>
      <c r="X213" s="10"/>
      <c r="Y213" s="10"/>
      <c r="Z213" s="10"/>
    </row>
    <row r="214" spans="1:26" ht="25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1"/>
      <c r="R214" s="11"/>
      <c r="S214" s="10"/>
      <c r="T214" s="10"/>
      <c r="U214" s="10"/>
      <c r="V214" s="10"/>
      <c r="W214" s="10"/>
      <c r="X214" s="10"/>
      <c r="Y214" s="10"/>
      <c r="Z214" s="10"/>
    </row>
    <row r="215" spans="1:26" ht="25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1"/>
      <c r="R215" s="11"/>
      <c r="S215" s="10"/>
      <c r="T215" s="10"/>
      <c r="U215" s="10"/>
      <c r="V215" s="10"/>
      <c r="W215" s="10"/>
      <c r="X215" s="10"/>
      <c r="Y215" s="10"/>
      <c r="Z215" s="10"/>
    </row>
    <row r="216" spans="1:26" ht="25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1"/>
      <c r="R216" s="11"/>
      <c r="S216" s="10"/>
      <c r="T216" s="10"/>
      <c r="U216" s="10"/>
      <c r="V216" s="10"/>
      <c r="W216" s="10"/>
      <c r="X216" s="10"/>
      <c r="Y216" s="10"/>
      <c r="Z216" s="10"/>
    </row>
    <row r="217" spans="1:26" ht="25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1"/>
      <c r="R217" s="11"/>
      <c r="S217" s="10"/>
      <c r="T217" s="10"/>
      <c r="U217" s="10"/>
      <c r="V217" s="10"/>
      <c r="W217" s="10"/>
      <c r="X217" s="10"/>
      <c r="Y217" s="10"/>
      <c r="Z217" s="10"/>
    </row>
    <row r="218" spans="1:26" ht="25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1"/>
      <c r="R218" s="11"/>
      <c r="S218" s="10"/>
      <c r="T218" s="10"/>
      <c r="U218" s="10"/>
      <c r="V218" s="10"/>
      <c r="W218" s="10"/>
      <c r="X218" s="10"/>
      <c r="Y218" s="10"/>
      <c r="Z218" s="10"/>
    </row>
    <row r="219" spans="1:26" ht="25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1"/>
      <c r="R219" s="11"/>
      <c r="S219" s="10"/>
      <c r="T219" s="10"/>
      <c r="U219" s="10"/>
      <c r="V219" s="10"/>
      <c r="W219" s="10"/>
      <c r="X219" s="10"/>
      <c r="Y219" s="10"/>
      <c r="Z219" s="10"/>
    </row>
    <row r="220" spans="1:26" ht="25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1"/>
      <c r="R220" s="11"/>
      <c r="S220" s="10"/>
      <c r="T220" s="10"/>
      <c r="U220" s="10"/>
      <c r="V220" s="10"/>
      <c r="W220" s="10"/>
      <c r="X220" s="10"/>
      <c r="Y220" s="10"/>
      <c r="Z220" s="10"/>
    </row>
    <row r="221" spans="1:26" ht="25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1"/>
      <c r="R221" s="11"/>
      <c r="S221" s="10"/>
      <c r="T221" s="10"/>
      <c r="U221" s="10"/>
      <c r="V221" s="10"/>
      <c r="W221" s="10"/>
      <c r="X221" s="10"/>
      <c r="Y221" s="10"/>
      <c r="Z221" s="10"/>
    </row>
    <row r="222" spans="1:26" ht="25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1"/>
      <c r="R222" s="11"/>
      <c r="S222" s="10"/>
      <c r="T222" s="10"/>
      <c r="U222" s="10"/>
      <c r="V222" s="10"/>
      <c r="W222" s="10"/>
      <c r="X222" s="10"/>
      <c r="Y222" s="10"/>
      <c r="Z222" s="10"/>
    </row>
    <row r="223" spans="1:26" ht="25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1"/>
      <c r="R223" s="11"/>
      <c r="S223" s="10"/>
      <c r="T223" s="10"/>
      <c r="U223" s="10"/>
      <c r="V223" s="10"/>
      <c r="W223" s="10"/>
      <c r="X223" s="10"/>
      <c r="Y223" s="10"/>
      <c r="Z223" s="10"/>
    </row>
    <row r="224" spans="1:26" ht="25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1"/>
      <c r="R224" s="11"/>
      <c r="S224" s="10"/>
      <c r="T224" s="10"/>
      <c r="U224" s="10"/>
      <c r="V224" s="10"/>
      <c r="W224" s="10"/>
      <c r="X224" s="10"/>
      <c r="Y224" s="10"/>
      <c r="Z224" s="10"/>
    </row>
    <row r="225" spans="1:26" ht="25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1"/>
      <c r="R225" s="11"/>
      <c r="S225" s="10"/>
      <c r="T225" s="10"/>
      <c r="U225" s="10"/>
      <c r="V225" s="10"/>
      <c r="W225" s="10"/>
      <c r="X225" s="10"/>
      <c r="Y225" s="10"/>
      <c r="Z225" s="10"/>
    </row>
    <row r="226" spans="1:26" ht="25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1"/>
      <c r="R226" s="11"/>
      <c r="S226" s="10"/>
      <c r="T226" s="10"/>
      <c r="U226" s="10"/>
      <c r="V226" s="10"/>
      <c r="W226" s="10"/>
      <c r="X226" s="10"/>
      <c r="Y226" s="10"/>
      <c r="Z226" s="10"/>
    </row>
    <row r="227" spans="1:26" ht="25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1"/>
      <c r="R227" s="11"/>
      <c r="S227" s="10"/>
      <c r="T227" s="10"/>
      <c r="U227" s="10"/>
      <c r="V227" s="10"/>
      <c r="W227" s="10"/>
      <c r="X227" s="10"/>
      <c r="Y227" s="10"/>
      <c r="Z227" s="10"/>
    </row>
    <row r="228" spans="1:26" ht="25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1"/>
      <c r="R228" s="11"/>
      <c r="S228" s="10"/>
      <c r="T228" s="10"/>
      <c r="U228" s="10"/>
      <c r="V228" s="10"/>
      <c r="W228" s="10"/>
      <c r="X228" s="10"/>
      <c r="Y228" s="10"/>
      <c r="Z228" s="10"/>
    </row>
    <row r="229" spans="1:26" ht="25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1"/>
      <c r="R229" s="11"/>
      <c r="S229" s="10"/>
      <c r="T229" s="10"/>
      <c r="U229" s="10"/>
      <c r="V229" s="10"/>
      <c r="W229" s="10"/>
      <c r="X229" s="10"/>
      <c r="Y229" s="10"/>
      <c r="Z229" s="10"/>
    </row>
    <row r="230" spans="1:26" ht="25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1"/>
      <c r="R230" s="11"/>
      <c r="S230" s="10"/>
      <c r="T230" s="10"/>
      <c r="U230" s="10"/>
      <c r="V230" s="10"/>
      <c r="W230" s="10"/>
      <c r="X230" s="10"/>
      <c r="Y230" s="10"/>
      <c r="Z230" s="10"/>
    </row>
    <row r="231" spans="1:26" ht="25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1"/>
      <c r="R231" s="11"/>
      <c r="S231" s="10"/>
      <c r="T231" s="10"/>
      <c r="U231" s="10"/>
      <c r="V231" s="10"/>
      <c r="W231" s="10"/>
      <c r="X231" s="10"/>
      <c r="Y231" s="10"/>
      <c r="Z231" s="10"/>
    </row>
    <row r="232" spans="1:26" ht="25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1"/>
      <c r="R232" s="11"/>
      <c r="S232" s="10"/>
      <c r="T232" s="10"/>
      <c r="U232" s="10"/>
      <c r="V232" s="10"/>
      <c r="W232" s="10"/>
      <c r="X232" s="10"/>
      <c r="Y232" s="10"/>
      <c r="Z232" s="10"/>
    </row>
    <row r="233" spans="1:26" ht="25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1"/>
      <c r="R233" s="11"/>
      <c r="S233" s="10"/>
      <c r="T233" s="10"/>
      <c r="U233" s="10"/>
      <c r="V233" s="10"/>
      <c r="W233" s="10"/>
      <c r="X233" s="10"/>
      <c r="Y233" s="10"/>
      <c r="Z233" s="10"/>
    </row>
    <row r="234" spans="1:26" ht="25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1"/>
      <c r="R234" s="11"/>
      <c r="S234" s="10"/>
      <c r="T234" s="10"/>
      <c r="U234" s="10"/>
      <c r="V234" s="10"/>
      <c r="W234" s="10"/>
      <c r="X234" s="10"/>
      <c r="Y234" s="10"/>
      <c r="Z234" s="10"/>
    </row>
    <row r="235" spans="1:26" ht="25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1"/>
      <c r="R235" s="11"/>
      <c r="S235" s="10"/>
      <c r="T235" s="10"/>
      <c r="U235" s="10"/>
      <c r="V235" s="10"/>
      <c r="W235" s="10"/>
      <c r="X235" s="10"/>
      <c r="Y235" s="10"/>
      <c r="Z235" s="10"/>
    </row>
    <row r="236" spans="1:26" ht="25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1"/>
      <c r="R236" s="11"/>
      <c r="S236" s="10"/>
      <c r="T236" s="10"/>
      <c r="U236" s="10"/>
      <c r="V236" s="10"/>
      <c r="W236" s="10"/>
      <c r="X236" s="10"/>
      <c r="Y236" s="10"/>
      <c r="Z236" s="10"/>
    </row>
    <row r="237" spans="1:26" ht="25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1"/>
      <c r="R237" s="11"/>
      <c r="S237" s="10"/>
      <c r="T237" s="10"/>
      <c r="U237" s="10"/>
      <c r="V237" s="10"/>
      <c r="W237" s="10"/>
      <c r="X237" s="10"/>
      <c r="Y237" s="10"/>
      <c r="Z237" s="10"/>
    </row>
    <row r="238" spans="1:26" ht="25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1"/>
      <c r="R238" s="11"/>
      <c r="S238" s="10"/>
      <c r="T238" s="10"/>
      <c r="U238" s="10"/>
      <c r="V238" s="10"/>
      <c r="W238" s="10"/>
      <c r="X238" s="10"/>
      <c r="Y238" s="10"/>
      <c r="Z238" s="10"/>
    </row>
    <row r="239" spans="1:26" ht="25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1"/>
      <c r="R239" s="11"/>
      <c r="S239" s="10"/>
      <c r="T239" s="10"/>
      <c r="U239" s="10"/>
      <c r="V239" s="10"/>
      <c r="W239" s="10"/>
      <c r="X239" s="10"/>
      <c r="Y239" s="10"/>
      <c r="Z239" s="10"/>
    </row>
    <row r="240" spans="1:26" ht="25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1"/>
      <c r="R240" s="11"/>
      <c r="S240" s="10"/>
      <c r="T240" s="10"/>
      <c r="U240" s="10"/>
      <c r="V240" s="10"/>
      <c r="W240" s="10"/>
      <c r="X240" s="10"/>
      <c r="Y240" s="10"/>
      <c r="Z240" s="10"/>
    </row>
    <row r="241" spans="1:26" ht="25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1"/>
      <c r="R241" s="11"/>
      <c r="S241" s="10"/>
      <c r="T241" s="10"/>
      <c r="U241" s="10"/>
      <c r="V241" s="10"/>
      <c r="W241" s="10"/>
      <c r="X241" s="10"/>
      <c r="Y241" s="10"/>
      <c r="Z241" s="10"/>
    </row>
    <row r="242" spans="1:26" ht="25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1"/>
      <c r="R242" s="11"/>
      <c r="S242" s="10"/>
      <c r="T242" s="10"/>
      <c r="U242" s="10"/>
      <c r="V242" s="10"/>
      <c r="W242" s="10"/>
      <c r="X242" s="10"/>
      <c r="Y242" s="10"/>
      <c r="Z242" s="10"/>
    </row>
    <row r="243" spans="1:26" ht="25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1"/>
      <c r="R243" s="11"/>
      <c r="S243" s="10"/>
      <c r="T243" s="10"/>
      <c r="U243" s="10"/>
      <c r="V243" s="10"/>
      <c r="W243" s="10"/>
      <c r="X243" s="10"/>
      <c r="Y243" s="10"/>
      <c r="Z243" s="10"/>
    </row>
    <row r="244" spans="1:26" ht="25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1"/>
      <c r="R244" s="11"/>
      <c r="S244" s="10"/>
      <c r="T244" s="10"/>
      <c r="U244" s="10"/>
      <c r="V244" s="10"/>
      <c r="W244" s="10"/>
      <c r="X244" s="10"/>
      <c r="Y244" s="10"/>
      <c r="Z244" s="10"/>
    </row>
    <row r="245" spans="1:26" ht="25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1"/>
      <c r="R245" s="11"/>
      <c r="S245" s="10"/>
      <c r="T245" s="10"/>
      <c r="U245" s="10"/>
      <c r="V245" s="10"/>
      <c r="W245" s="10"/>
      <c r="X245" s="10"/>
      <c r="Y245" s="10"/>
      <c r="Z245" s="10"/>
    </row>
    <row r="246" spans="1:26" ht="25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1"/>
      <c r="R246" s="11"/>
      <c r="S246" s="10"/>
      <c r="T246" s="10"/>
      <c r="U246" s="10"/>
      <c r="V246" s="10"/>
      <c r="W246" s="10"/>
      <c r="X246" s="10"/>
      <c r="Y246" s="10"/>
      <c r="Z246" s="10"/>
    </row>
    <row r="247" spans="1:26" ht="25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1"/>
      <c r="R247" s="11"/>
      <c r="S247" s="10"/>
      <c r="T247" s="10"/>
      <c r="U247" s="10"/>
      <c r="V247" s="10"/>
      <c r="W247" s="10"/>
      <c r="X247" s="10"/>
      <c r="Y247" s="10"/>
      <c r="Z247" s="10"/>
    </row>
    <row r="248" spans="1:26" ht="25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1"/>
      <c r="R248" s="11"/>
      <c r="S248" s="10"/>
      <c r="T248" s="10"/>
      <c r="U248" s="10"/>
      <c r="V248" s="10"/>
      <c r="W248" s="10"/>
      <c r="X248" s="10"/>
      <c r="Y248" s="10"/>
      <c r="Z248" s="10"/>
    </row>
    <row r="249" spans="1:26" ht="25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1"/>
      <c r="R249" s="11"/>
      <c r="S249" s="10"/>
      <c r="T249" s="10"/>
      <c r="U249" s="10"/>
      <c r="V249" s="10"/>
      <c r="W249" s="10"/>
      <c r="X249" s="10"/>
      <c r="Y249" s="10"/>
      <c r="Z249" s="10"/>
    </row>
    <row r="250" spans="1:26" ht="25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1"/>
      <c r="R250" s="11"/>
      <c r="S250" s="10"/>
      <c r="T250" s="10"/>
      <c r="U250" s="10"/>
      <c r="V250" s="10"/>
      <c r="W250" s="10"/>
      <c r="X250" s="10"/>
      <c r="Y250" s="10"/>
      <c r="Z250" s="10"/>
    </row>
    <row r="251" spans="1:26" ht="25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1"/>
      <c r="R251" s="11"/>
      <c r="S251" s="10"/>
      <c r="T251" s="10"/>
      <c r="U251" s="10"/>
      <c r="V251" s="10"/>
      <c r="W251" s="10"/>
      <c r="X251" s="10"/>
      <c r="Y251" s="10"/>
      <c r="Z251" s="10"/>
    </row>
    <row r="252" spans="1:26" ht="25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1"/>
      <c r="R252" s="11"/>
      <c r="S252" s="10"/>
      <c r="T252" s="10"/>
      <c r="U252" s="10"/>
      <c r="V252" s="10"/>
      <c r="W252" s="10"/>
      <c r="X252" s="10"/>
      <c r="Y252" s="10"/>
      <c r="Z252" s="10"/>
    </row>
    <row r="253" spans="1:26" ht="25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1"/>
      <c r="R253" s="11"/>
      <c r="S253" s="10"/>
      <c r="T253" s="10"/>
      <c r="U253" s="10"/>
      <c r="V253" s="10"/>
      <c r="W253" s="10"/>
      <c r="X253" s="10"/>
      <c r="Y253" s="10"/>
      <c r="Z253" s="10"/>
    </row>
    <row r="254" spans="1:26" ht="25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1"/>
      <c r="R254" s="11"/>
      <c r="S254" s="10"/>
      <c r="T254" s="10"/>
      <c r="U254" s="10"/>
      <c r="V254" s="10"/>
      <c r="W254" s="10"/>
      <c r="X254" s="10"/>
      <c r="Y254" s="10"/>
      <c r="Z254" s="10"/>
    </row>
    <row r="255" spans="1:26" ht="25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1"/>
      <c r="R255" s="11"/>
      <c r="S255" s="10"/>
      <c r="T255" s="10"/>
      <c r="U255" s="10"/>
      <c r="V255" s="10"/>
      <c r="W255" s="10"/>
      <c r="X255" s="10"/>
      <c r="Y255" s="10"/>
      <c r="Z255" s="10"/>
    </row>
    <row r="256" spans="1:26" ht="25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1"/>
      <c r="R256" s="11"/>
      <c r="S256" s="10"/>
      <c r="T256" s="10"/>
      <c r="U256" s="10"/>
      <c r="V256" s="10"/>
      <c r="W256" s="10"/>
      <c r="X256" s="10"/>
      <c r="Y256" s="10"/>
      <c r="Z256" s="10"/>
    </row>
    <row r="257" spans="1:26" ht="25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1"/>
      <c r="R257" s="11"/>
      <c r="S257" s="10"/>
      <c r="T257" s="10"/>
      <c r="U257" s="10"/>
      <c r="V257" s="10"/>
      <c r="W257" s="10"/>
      <c r="X257" s="10"/>
      <c r="Y257" s="10"/>
      <c r="Z257" s="10"/>
    </row>
    <row r="258" spans="1:26" ht="25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1"/>
      <c r="R258" s="11"/>
      <c r="S258" s="10"/>
      <c r="T258" s="10"/>
      <c r="U258" s="10"/>
      <c r="V258" s="10"/>
      <c r="W258" s="10"/>
      <c r="X258" s="10"/>
      <c r="Y258" s="10"/>
      <c r="Z258" s="10"/>
    </row>
    <row r="259" spans="1:26" ht="25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1"/>
      <c r="R259" s="11"/>
      <c r="S259" s="10"/>
      <c r="T259" s="10"/>
      <c r="U259" s="10"/>
      <c r="V259" s="10"/>
      <c r="W259" s="10"/>
      <c r="X259" s="10"/>
      <c r="Y259" s="10"/>
      <c r="Z259" s="10"/>
    </row>
    <row r="260" spans="1:26" ht="25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1"/>
      <c r="R260" s="11"/>
      <c r="S260" s="10"/>
      <c r="T260" s="10"/>
      <c r="U260" s="10"/>
      <c r="V260" s="10"/>
      <c r="W260" s="10"/>
      <c r="X260" s="10"/>
      <c r="Y260" s="10"/>
      <c r="Z260" s="10"/>
    </row>
    <row r="261" spans="1:26" ht="25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1"/>
      <c r="R261" s="11"/>
      <c r="S261" s="10"/>
      <c r="T261" s="10"/>
      <c r="U261" s="10"/>
      <c r="V261" s="10"/>
      <c r="W261" s="10"/>
      <c r="X261" s="10"/>
      <c r="Y261" s="10"/>
      <c r="Z261" s="10"/>
    </row>
    <row r="262" spans="1:26" ht="25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1"/>
      <c r="R262" s="11"/>
      <c r="S262" s="10"/>
      <c r="T262" s="10"/>
      <c r="U262" s="10"/>
      <c r="V262" s="10"/>
      <c r="W262" s="10"/>
      <c r="X262" s="10"/>
      <c r="Y262" s="10"/>
      <c r="Z262" s="10"/>
    </row>
    <row r="263" spans="1:26" ht="25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1"/>
      <c r="R263" s="11"/>
      <c r="S263" s="10"/>
      <c r="T263" s="10"/>
      <c r="U263" s="10"/>
      <c r="V263" s="10"/>
      <c r="W263" s="10"/>
      <c r="X263" s="10"/>
      <c r="Y263" s="10"/>
      <c r="Z263" s="10"/>
    </row>
    <row r="264" spans="1:26" ht="25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1"/>
      <c r="R264" s="11"/>
      <c r="S264" s="10"/>
      <c r="T264" s="10"/>
      <c r="U264" s="10"/>
      <c r="V264" s="10"/>
      <c r="W264" s="10"/>
      <c r="X264" s="10"/>
      <c r="Y264" s="10"/>
      <c r="Z264" s="10"/>
    </row>
    <row r="265" spans="1:26" ht="25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1"/>
      <c r="R265" s="11"/>
      <c r="S265" s="10"/>
      <c r="T265" s="10"/>
      <c r="U265" s="10"/>
      <c r="V265" s="10"/>
      <c r="W265" s="10"/>
      <c r="X265" s="10"/>
      <c r="Y265" s="10"/>
      <c r="Z265" s="10"/>
    </row>
    <row r="266" spans="1:26" ht="25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1"/>
      <c r="R266" s="11"/>
      <c r="S266" s="10"/>
      <c r="T266" s="10"/>
      <c r="U266" s="10"/>
      <c r="V266" s="10"/>
      <c r="W266" s="10"/>
      <c r="X266" s="10"/>
      <c r="Y266" s="10"/>
      <c r="Z266" s="10"/>
    </row>
    <row r="267" spans="1:26" ht="25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1"/>
      <c r="R267" s="11"/>
      <c r="S267" s="10"/>
      <c r="T267" s="10"/>
      <c r="U267" s="10"/>
      <c r="V267" s="10"/>
      <c r="W267" s="10"/>
      <c r="X267" s="10"/>
      <c r="Y267" s="10"/>
      <c r="Z267" s="10"/>
    </row>
    <row r="268" spans="1:26" ht="25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1"/>
      <c r="R268" s="11"/>
      <c r="S268" s="10"/>
      <c r="T268" s="10"/>
      <c r="U268" s="10"/>
      <c r="V268" s="10"/>
      <c r="W268" s="10"/>
      <c r="X268" s="10"/>
      <c r="Y268" s="10"/>
      <c r="Z268" s="10"/>
    </row>
    <row r="269" spans="1:26" ht="25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1"/>
      <c r="R269" s="11"/>
      <c r="S269" s="10"/>
      <c r="T269" s="10"/>
      <c r="U269" s="10"/>
      <c r="V269" s="10"/>
      <c r="W269" s="10"/>
      <c r="X269" s="10"/>
      <c r="Y269" s="10"/>
      <c r="Z269" s="10"/>
    </row>
    <row r="270" spans="1:26" ht="25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1"/>
      <c r="R270" s="11"/>
      <c r="S270" s="10"/>
      <c r="T270" s="10"/>
      <c r="U270" s="10"/>
      <c r="V270" s="10"/>
      <c r="W270" s="10"/>
      <c r="X270" s="10"/>
      <c r="Y270" s="10"/>
      <c r="Z270" s="10"/>
    </row>
    <row r="271" spans="1:26" ht="25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1"/>
      <c r="R271" s="11"/>
      <c r="S271" s="10"/>
      <c r="T271" s="10"/>
      <c r="U271" s="10"/>
      <c r="V271" s="10"/>
      <c r="W271" s="10"/>
      <c r="X271" s="10"/>
      <c r="Y271" s="10"/>
      <c r="Z271" s="10"/>
    </row>
    <row r="272" spans="1:26" ht="25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1"/>
      <c r="R272" s="11"/>
      <c r="S272" s="10"/>
      <c r="T272" s="10"/>
      <c r="U272" s="10"/>
      <c r="V272" s="10"/>
      <c r="W272" s="10"/>
      <c r="X272" s="10"/>
      <c r="Y272" s="10"/>
      <c r="Z272" s="10"/>
    </row>
    <row r="273" spans="1:26" ht="25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1"/>
      <c r="R273" s="11"/>
      <c r="S273" s="10"/>
      <c r="T273" s="10"/>
      <c r="U273" s="10"/>
      <c r="V273" s="10"/>
      <c r="W273" s="10"/>
      <c r="X273" s="10"/>
      <c r="Y273" s="10"/>
      <c r="Z273" s="10"/>
    </row>
    <row r="274" spans="1:26" ht="25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1"/>
      <c r="R274" s="11"/>
      <c r="S274" s="10"/>
      <c r="T274" s="10"/>
      <c r="U274" s="10"/>
      <c r="V274" s="10"/>
      <c r="W274" s="10"/>
      <c r="X274" s="10"/>
      <c r="Y274" s="10"/>
      <c r="Z274" s="10"/>
    </row>
    <row r="275" spans="1:26" ht="25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1"/>
      <c r="R275" s="11"/>
      <c r="S275" s="10"/>
      <c r="T275" s="10"/>
      <c r="U275" s="10"/>
      <c r="V275" s="10"/>
      <c r="W275" s="10"/>
      <c r="X275" s="10"/>
      <c r="Y275" s="10"/>
      <c r="Z275" s="10"/>
    </row>
    <row r="276" spans="1:26" ht="25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1"/>
      <c r="R276" s="11"/>
      <c r="S276" s="10"/>
      <c r="T276" s="10"/>
      <c r="U276" s="10"/>
      <c r="V276" s="10"/>
      <c r="W276" s="10"/>
      <c r="X276" s="10"/>
      <c r="Y276" s="10"/>
      <c r="Z276" s="10"/>
    </row>
    <row r="277" spans="1:26" ht="25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1"/>
      <c r="R277" s="11"/>
      <c r="S277" s="10"/>
      <c r="T277" s="10"/>
      <c r="U277" s="10"/>
      <c r="V277" s="10"/>
      <c r="W277" s="10"/>
      <c r="X277" s="10"/>
      <c r="Y277" s="10"/>
      <c r="Z277" s="10"/>
    </row>
    <row r="278" spans="1:26" ht="25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1"/>
      <c r="R278" s="11"/>
      <c r="S278" s="10"/>
      <c r="T278" s="10"/>
      <c r="U278" s="10"/>
      <c r="V278" s="10"/>
      <c r="W278" s="10"/>
      <c r="X278" s="10"/>
      <c r="Y278" s="10"/>
      <c r="Z278" s="10"/>
    </row>
    <row r="279" spans="1:26" ht="25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1"/>
      <c r="R279" s="11"/>
      <c r="S279" s="10"/>
      <c r="T279" s="10"/>
      <c r="U279" s="10"/>
      <c r="V279" s="10"/>
      <c r="W279" s="10"/>
      <c r="X279" s="10"/>
      <c r="Y279" s="10"/>
      <c r="Z279" s="10"/>
    </row>
    <row r="280" spans="1:26" ht="25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1"/>
      <c r="R280" s="11"/>
      <c r="S280" s="10"/>
      <c r="T280" s="10"/>
      <c r="U280" s="10"/>
      <c r="V280" s="10"/>
      <c r="W280" s="10"/>
      <c r="X280" s="10"/>
      <c r="Y280" s="10"/>
      <c r="Z280" s="10"/>
    </row>
    <row r="281" spans="1:26" ht="25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1"/>
      <c r="R281" s="11"/>
      <c r="S281" s="10"/>
      <c r="T281" s="10"/>
      <c r="U281" s="10"/>
      <c r="V281" s="10"/>
      <c r="W281" s="10"/>
      <c r="X281" s="10"/>
      <c r="Y281" s="10"/>
      <c r="Z281" s="10"/>
    </row>
    <row r="282" spans="1:26" ht="25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1"/>
      <c r="R282" s="11"/>
      <c r="S282" s="10"/>
      <c r="T282" s="10"/>
      <c r="U282" s="10"/>
      <c r="V282" s="10"/>
      <c r="W282" s="10"/>
      <c r="X282" s="10"/>
      <c r="Y282" s="10"/>
      <c r="Z282" s="10"/>
    </row>
    <row r="283" spans="1:26" ht="25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1"/>
      <c r="R283" s="11"/>
      <c r="S283" s="10"/>
      <c r="T283" s="10"/>
      <c r="U283" s="10"/>
      <c r="V283" s="10"/>
      <c r="W283" s="10"/>
      <c r="X283" s="10"/>
      <c r="Y283" s="10"/>
      <c r="Z283" s="10"/>
    </row>
    <row r="284" spans="1:26" ht="25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1"/>
      <c r="R284" s="11"/>
      <c r="S284" s="10"/>
      <c r="T284" s="10"/>
      <c r="U284" s="10"/>
      <c r="V284" s="10"/>
      <c r="W284" s="10"/>
      <c r="X284" s="10"/>
      <c r="Y284" s="10"/>
      <c r="Z284" s="10"/>
    </row>
    <row r="285" spans="1:26" ht="25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1"/>
      <c r="R285" s="11"/>
      <c r="S285" s="10"/>
      <c r="T285" s="10"/>
      <c r="U285" s="10"/>
      <c r="V285" s="10"/>
      <c r="W285" s="10"/>
      <c r="X285" s="10"/>
      <c r="Y285" s="10"/>
      <c r="Z285" s="10"/>
    </row>
    <row r="286" spans="1:26" ht="25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1"/>
      <c r="R286" s="11"/>
      <c r="S286" s="10"/>
      <c r="T286" s="10"/>
      <c r="U286" s="10"/>
      <c r="V286" s="10"/>
      <c r="W286" s="10"/>
      <c r="X286" s="10"/>
      <c r="Y286" s="10"/>
      <c r="Z286" s="10"/>
    </row>
    <row r="287" spans="1:26" ht="25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1"/>
      <c r="R287" s="11"/>
      <c r="S287" s="10"/>
      <c r="T287" s="10"/>
      <c r="U287" s="10"/>
      <c r="V287" s="10"/>
      <c r="W287" s="10"/>
      <c r="X287" s="10"/>
      <c r="Y287" s="10"/>
      <c r="Z287" s="10"/>
    </row>
    <row r="288" spans="1:26" ht="25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1"/>
      <c r="R288" s="11"/>
      <c r="S288" s="10"/>
      <c r="T288" s="10"/>
      <c r="U288" s="10"/>
      <c r="V288" s="10"/>
      <c r="W288" s="10"/>
      <c r="X288" s="10"/>
      <c r="Y288" s="10"/>
      <c r="Z288" s="10"/>
    </row>
    <row r="289" spans="1:26" ht="25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1"/>
      <c r="R289" s="11"/>
      <c r="S289" s="10"/>
      <c r="T289" s="10"/>
      <c r="U289" s="10"/>
      <c r="V289" s="10"/>
      <c r="W289" s="10"/>
      <c r="X289" s="10"/>
      <c r="Y289" s="10"/>
      <c r="Z289" s="10"/>
    </row>
    <row r="290" spans="1:26" ht="25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1"/>
      <c r="R290" s="11"/>
      <c r="S290" s="10"/>
      <c r="T290" s="10"/>
      <c r="U290" s="10"/>
      <c r="V290" s="10"/>
      <c r="W290" s="10"/>
      <c r="X290" s="10"/>
      <c r="Y290" s="10"/>
      <c r="Z290" s="10"/>
    </row>
    <row r="291" spans="1:26" ht="25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1"/>
      <c r="R291" s="11"/>
      <c r="S291" s="10"/>
      <c r="T291" s="10"/>
      <c r="U291" s="10"/>
      <c r="V291" s="10"/>
      <c r="W291" s="10"/>
      <c r="X291" s="10"/>
      <c r="Y291" s="10"/>
      <c r="Z291" s="10"/>
    </row>
    <row r="292" spans="1:26" ht="25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1"/>
      <c r="R292" s="11"/>
      <c r="S292" s="10"/>
      <c r="T292" s="10"/>
      <c r="U292" s="10"/>
      <c r="V292" s="10"/>
      <c r="W292" s="10"/>
      <c r="X292" s="10"/>
      <c r="Y292" s="10"/>
      <c r="Z292" s="10"/>
    </row>
    <row r="293" spans="1:26" ht="25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1"/>
      <c r="R293" s="11"/>
      <c r="S293" s="10"/>
      <c r="T293" s="10"/>
      <c r="U293" s="10"/>
      <c r="V293" s="10"/>
      <c r="W293" s="10"/>
      <c r="X293" s="10"/>
      <c r="Y293" s="10"/>
      <c r="Z293" s="10"/>
    </row>
    <row r="294" spans="1:26" ht="25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1"/>
      <c r="R294" s="11"/>
      <c r="S294" s="10"/>
      <c r="T294" s="10"/>
      <c r="U294" s="10"/>
      <c r="V294" s="10"/>
      <c r="W294" s="10"/>
      <c r="X294" s="10"/>
      <c r="Y294" s="10"/>
      <c r="Z294" s="10"/>
    </row>
    <row r="295" spans="1:26" ht="25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1"/>
      <c r="R295" s="11"/>
      <c r="S295" s="10"/>
      <c r="T295" s="10"/>
      <c r="U295" s="10"/>
      <c r="V295" s="10"/>
      <c r="W295" s="10"/>
      <c r="X295" s="10"/>
      <c r="Y295" s="10"/>
      <c r="Z295" s="10"/>
    </row>
    <row r="296" spans="1:26" ht="25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1"/>
      <c r="R296" s="11"/>
      <c r="S296" s="10"/>
      <c r="T296" s="10"/>
      <c r="U296" s="10"/>
      <c r="V296" s="10"/>
      <c r="W296" s="10"/>
      <c r="X296" s="10"/>
      <c r="Y296" s="10"/>
      <c r="Z296" s="10"/>
    </row>
    <row r="297" spans="1:26" ht="25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1"/>
      <c r="R297" s="11"/>
      <c r="S297" s="10"/>
      <c r="T297" s="10"/>
      <c r="U297" s="10"/>
      <c r="V297" s="10"/>
      <c r="W297" s="10"/>
      <c r="X297" s="10"/>
      <c r="Y297" s="10"/>
      <c r="Z297" s="10"/>
    </row>
    <row r="298" spans="1:26" ht="25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1"/>
      <c r="R298" s="11"/>
      <c r="S298" s="10"/>
      <c r="T298" s="10"/>
      <c r="U298" s="10"/>
      <c r="V298" s="10"/>
      <c r="W298" s="10"/>
      <c r="X298" s="10"/>
      <c r="Y298" s="10"/>
      <c r="Z298" s="10"/>
    </row>
    <row r="299" spans="1:26" ht="25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1"/>
      <c r="R299" s="11"/>
      <c r="S299" s="10"/>
      <c r="T299" s="10"/>
      <c r="U299" s="10"/>
      <c r="V299" s="10"/>
      <c r="W299" s="10"/>
      <c r="X299" s="10"/>
      <c r="Y299" s="10"/>
      <c r="Z299" s="10"/>
    </row>
    <row r="300" spans="1:26" ht="25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1"/>
      <c r="R300" s="11"/>
      <c r="S300" s="10"/>
      <c r="T300" s="10"/>
      <c r="U300" s="10"/>
      <c r="V300" s="10"/>
      <c r="W300" s="10"/>
      <c r="X300" s="10"/>
      <c r="Y300" s="10"/>
      <c r="Z300" s="10"/>
    </row>
    <row r="301" spans="1:26" ht="25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1"/>
      <c r="R301" s="11"/>
      <c r="S301" s="10"/>
      <c r="T301" s="10"/>
      <c r="U301" s="10"/>
      <c r="V301" s="10"/>
      <c r="W301" s="10"/>
      <c r="X301" s="10"/>
      <c r="Y301" s="10"/>
      <c r="Z301" s="10"/>
    </row>
    <row r="302" spans="1:26" ht="25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1"/>
      <c r="R302" s="11"/>
      <c r="S302" s="10"/>
      <c r="T302" s="10"/>
      <c r="U302" s="10"/>
      <c r="V302" s="10"/>
      <c r="W302" s="10"/>
      <c r="X302" s="10"/>
      <c r="Y302" s="10"/>
      <c r="Z302" s="10"/>
    </row>
    <row r="303" spans="1:26" ht="25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1"/>
      <c r="R303" s="11"/>
      <c r="S303" s="10"/>
      <c r="T303" s="10"/>
      <c r="U303" s="10"/>
      <c r="V303" s="10"/>
      <c r="W303" s="10"/>
      <c r="X303" s="10"/>
      <c r="Y303" s="10"/>
      <c r="Z303" s="10"/>
    </row>
    <row r="304" spans="1:26" ht="25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1"/>
      <c r="R304" s="11"/>
      <c r="S304" s="10"/>
      <c r="T304" s="10"/>
      <c r="U304" s="10"/>
      <c r="V304" s="10"/>
      <c r="W304" s="10"/>
      <c r="X304" s="10"/>
      <c r="Y304" s="10"/>
      <c r="Z304" s="10"/>
    </row>
    <row r="305" spans="1:26" ht="25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1"/>
      <c r="R305" s="11"/>
      <c r="S305" s="10"/>
      <c r="T305" s="10"/>
      <c r="U305" s="10"/>
      <c r="V305" s="10"/>
      <c r="W305" s="10"/>
      <c r="X305" s="10"/>
      <c r="Y305" s="10"/>
      <c r="Z305" s="10"/>
    </row>
    <row r="306" spans="1:26" ht="25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1"/>
      <c r="R306" s="11"/>
      <c r="S306" s="10"/>
      <c r="T306" s="10"/>
      <c r="U306" s="10"/>
      <c r="V306" s="10"/>
      <c r="W306" s="10"/>
      <c r="X306" s="10"/>
      <c r="Y306" s="10"/>
      <c r="Z306" s="10"/>
    </row>
    <row r="307" spans="1:26" ht="25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1"/>
      <c r="R307" s="11"/>
      <c r="S307" s="10"/>
      <c r="T307" s="10"/>
      <c r="U307" s="10"/>
      <c r="V307" s="10"/>
      <c r="W307" s="10"/>
      <c r="X307" s="10"/>
      <c r="Y307" s="10"/>
      <c r="Z307" s="10"/>
    </row>
    <row r="308" spans="1:26" ht="25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1"/>
      <c r="R308" s="11"/>
      <c r="S308" s="10"/>
      <c r="T308" s="10"/>
      <c r="U308" s="10"/>
      <c r="V308" s="10"/>
      <c r="W308" s="10"/>
      <c r="X308" s="10"/>
      <c r="Y308" s="10"/>
      <c r="Z308" s="10"/>
    </row>
    <row r="309" spans="1:26" ht="25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1"/>
      <c r="R309" s="11"/>
      <c r="S309" s="10"/>
      <c r="T309" s="10"/>
      <c r="U309" s="10"/>
      <c r="V309" s="10"/>
      <c r="W309" s="10"/>
      <c r="X309" s="10"/>
      <c r="Y309" s="10"/>
      <c r="Z309" s="10"/>
    </row>
    <row r="310" spans="1:26" ht="25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1"/>
      <c r="R310" s="11"/>
      <c r="S310" s="10"/>
      <c r="T310" s="10"/>
      <c r="U310" s="10"/>
      <c r="V310" s="10"/>
      <c r="W310" s="10"/>
      <c r="X310" s="10"/>
      <c r="Y310" s="10"/>
      <c r="Z310" s="10"/>
    </row>
    <row r="311" spans="1:26" ht="25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1"/>
      <c r="R311" s="11"/>
      <c r="S311" s="10"/>
      <c r="T311" s="10"/>
      <c r="U311" s="10"/>
      <c r="V311" s="10"/>
      <c r="W311" s="10"/>
      <c r="X311" s="10"/>
      <c r="Y311" s="10"/>
      <c r="Z311" s="10"/>
    </row>
    <row r="312" spans="1:26" ht="25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1"/>
      <c r="R312" s="11"/>
      <c r="S312" s="10"/>
      <c r="T312" s="10"/>
      <c r="U312" s="10"/>
      <c r="V312" s="10"/>
      <c r="W312" s="10"/>
      <c r="X312" s="10"/>
      <c r="Y312" s="10"/>
      <c r="Z312" s="10"/>
    </row>
    <row r="313" spans="1:26" ht="25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1"/>
      <c r="R313" s="11"/>
      <c r="S313" s="10"/>
      <c r="T313" s="10"/>
      <c r="U313" s="10"/>
      <c r="V313" s="10"/>
      <c r="W313" s="10"/>
      <c r="X313" s="10"/>
      <c r="Y313" s="10"/>
      <c r="Z313" s="10"/>
    </row>
    <row r="314" spans="1:26" ht="25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1"/>
      <c r="R314" s="11"/>
      <c r="S314" s="10"/>
      <c r="T314" s="10"/>
      <c r="U314" s="10"/>
      <c r="V314" s="10"/>
      <c r="W314" s="10"/>
      <c r="X314" s="10"/>
      <c r="Y314" s="10"/>
      <c r="Z314" s="10"/>
    </row>
    <row r="315" spans="1:26" ht="25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1"/>
      <c r="R315" s="11"/>
      <c r="S315" s="10"/>
      <c r="T315" s="10"/>
      <c r="U315" s="10"/>
      <c r="V315" s="10"/>
      <c r="W315" s="10"/>
      <c r="X315" s="10"/>
      <c r="Y315" s="10"/>
      <c r="Z315" s="10"/>
    </row>
    <row r="316" spans="1:26" ht="25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1"/>
      <c r="R316" s="11"/>
      <c r="S316" s="10"/>
      <c r="T316" s="10"/>
      <c r="U316" s="10"/>
      <c r="V316" s="10"/>
      <c r="W316" s="10"/>
      <c r="X316" s="10"/>
      <c r="Y316" s="10"/>
      <c r="Z316" s="10"/>
    </row>
    <row r="317" spans="1:26" ht="25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1"/>
      <c r="R317" s="11"/>
      <c r="S317" s="10"/>
      <c r="T317" s="10"/>
      <c r="U317" s="10"/>
      <c r="V317" s="10"/>
      <c r="W317" s="10"/>
      <c r="X317" s="10"/>
      <c r="Y317" s="10"/>
      <c r="Z317" s="10"/>
    </row>
    <row r="318" spans="1:26" ht="25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1"/>
      <c r="R318" s="11"/>
      <c r="S318" s="10"/>
      <c r="T318" s="10"/>
      <c r="U318" s="10"/>
      <c r="V318" s="10"/>
      <c r="W318" s="10"/>
      <c r="X318" s="10"/>
      <c r="Y318" s="10"/>
      <c r="Z318" s="10"/>
    </row>
    <row r="319" spans="1:26" ht="25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1"/>
      <c r="R319" s="11"/>
      <c r="S319" s="10"/>
      <c r="T319" s="10"/>
      <c r="U319" s="10"/>
      <c r="V319" s="10"/>
      <c r="W319" s="10"/>
      <c r="X319" s="10"/>
      <c r="Y319" s="10"/>
      <c r="Z319" s="10"/>
    </row>
    <row r="320" spans="1:26" ht="25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1"/>
      <c r="R320" s="11"/>
      <c r="S320" s="10"/>
      <c r="T320" s="10"/>
      <c r="U320" s="10"/>
      <c r="V320" s="10"/>
      <c r="W320" s="10"/>
      <c r="X320" s="10"/>
      <c r="Y320" s="10"/>
      <c r="Z320" s="10"/>
    </row>
    <row r="321" spans="1:26" ht="25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1"/>
      <c r="R321" s="11"/>
      <c r="S321" s="10"/>
      <c r="T321" s="10"/>
      <c r="U321" s="10"/>
      <c r="V321" s="10"/>
      <c r="W321" s="10"/>
      <c r="X321" s="10"/>
      <c r="Y321" s="10"/>
      <c r="Z321" s="10"/>
    </row>
    <row r="322" spans="1:26" ht="25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1"/>
      <c r="R322" s="11"/>
      <c r="S322" s="10"/>
      <c r="T322" s="10"/>
      <c r="U322" s="10"/>
      <c r="V322" s="10"/>
      <c r="W322" s="10"/>
      <c r="X322" s="10"/>
      <c r="Y322" s="10"/>
      <c r="Z322" s="10"/>
    </row>
    <row r="323" spans="1:26" ht="25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1"/>
      <c r="R323" s="11"/>
      <c r="S323" s="10"/>
      <c r="T323" s="10"/>
      <c r="U323" s="10"/>
      <c r="V323" s="10"/>
      <c r="W323" s="10"/>
      <c r="X323" s="10"/>
      <c r="Y323" s="10"/>
      <c r="Z323" s="10"/>
    </row>
    <row r="324" spans="1:26" ht="25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1"/>
      <c r="R324" s="11"/>
      <c r="S324" s="10"/>
      <c r="T324" s="10"/>
      <c r="U324" s="10"/>
      <c r="V324" s="10"/>
      <c r="W324" s="10"/>
      <c r="X324" s="10"/>
      <c r="Y324" s="10"/>
      <c r="Z324" s="10"/>
    </row>
    <row r="325" spans="1:26" ht="25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1"/>
      <c r="R325" s="11"/>
      <c r="S325" s="10"/>
      <c r="T325" s="10"/>
      <c r="U325" s="10"/>
      <c r="V325" s="10"/>
      <c r="W325" s="10"/>
      <c r="X325" s="10"/>
      <c r="Y325" s="10"/>
      <c r="Z325" s="10"/>
    </row>
    <row r="326" spans="1:26" ht="25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1"/>
      <c r="R326" s="11"/>
      <c r="S326" s="10"/>
      <c r="T326" s="10"/>
      <c r="U326" s="10"/>
      <c r="V326" s="10"/>
      <c r="W326" s="10"/>
      <c r="X326" s="10"/>
      <c r="Y326" s="10"/>
      <c r="Z326" s="10"/>
    </row>
    <row r="327" spans="1:26" ht="25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1"/>
      <c r="R327" s="11"/>
      <c r="S327" s="10"/>
      <c r="T327" s="10"/>
      <c r="U327" s="10"/>
      <c r="V327" s="10"/>
      <c r="W327" s="10"/>
      <c r="X327" s="10"/>
      <c r="Y327" s="10"/>
      <c r="Z327" s="10"/>
    </row>
    <row r="328" spans="1:26" ht="25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1"/>
      <c r="R328" s="11"/>
      <c r="S328" s="10"/>
      <c r="T328" s="10"/>
      <c r="U328" s="10"/>
      <c r="V328" s="10"/>
      <c r="W328" s="10"/>
      <c r="X328" s="10"/>
      <c r="Y328" s="10"/>
      <c r="Z328" s="10"/>
    </row>
    <row r="329" spans="1:26" ht="25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1"/>
      <c r="R329" s="11"/>
      <c r="S329" s="10"/>
      <c r="T329" s="10"/>
      <c r="U329" s="10"/>
      <c r="V329" s="10"/>
      <c r="W329" s="10"/>
      <c r="X329" s="10"/>
      <c r="Y329" s="10"/>
      <c r="Z329" s="10"/>
    </row>
    <row r="330" spans="1:26" ht="25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1"/>
      <c r="R330" s="11"/>
      <c r="S330" s="10"/>
      <c r="T330" s="10"/>
      <c r="U330" s="10"/>
      <c r="V330" s="10"/>
      <c r="W330" s="10"/>
      <c r="X330" s="10"/>
      <c r="Y330" s="10"/>
      <c r="Z330" s="10"/>
    </row>
    <row r="331" spans="1:26" ht="25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1"/>
      <c r="R331" s="11"/>
      <c r="S331" s="10"/>
      <c r="T331" s="10"/>
      <c r="U331" s="10"/>
      <c r="V331" s="10"/>
      <c r="W331" s="10"/>
      <c r="X331" s="10"/>
      <c r="Y331" s="10"/>
      <c r="Z331" s="10"/>
    </row>
    <row r="332" spans="1:26" ht="25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1"/>
      <c r="R332" s="11"/>
      <c r="S332" s="10"/>
      <c r="T332" s="10"/>
      <c r="U332" s="10"/>
      <c r="V332" s="10"/>
      <c r="W332" s="10"/>
      <c r="X332" s="10"/>
      <c r="Y332" s="10"/>
      <c r="Z332" s="10"/>
    </row>
    <row r="333" spans="1:26" ht="25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1"/>
      <c r="R333" s="11"/>
      <c r="S333" s="10"/>
      <c r="T333" s="10"/>
      <c r="U333" s="10"/>
      <c r="V333" s="10"/>
      <c r="W333" s="10"/>
      <c r="X333" s="10"/>
      <c r="Y333" s="10"/>
      <c r="Z333" s="10"/>
    </row>
    <row r="334" spans="1:26" ht="25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1"/>
      <c r="R334" s="11"/>
      <c r="S334" s="10"/>
      <c r="T334" s="10"/>
      <c r="U334" s="10"/>
      <c r="V334" s="10"/>
      <c r="W334" s="10"/>
      <c r="X334" s="10"/>
      <c r="Y334" s="10"/>
      <c r="Z334" s="10"/>
    </row>
    <row r="335" spans="1:26" ht="25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1"/>
      <c r="R335" s="11"/>
      <c r="S335" s="10"/>
      <c r="T335" s="10"/>
      <c r="U335" s="10"/>
      <c r="V335" s="10"/>
      <c r="W335" s="10"/>
      <c r="X335" s="10"/>
      <c r="Y335" s="10"/>
      <c r="Z335" s="10"/>
    </row>
    <row r="336" spans="1:26" ht="25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1"/>
      <c r="R336" s="11"/>
      <c r="S336" s="10"/>
      <c r="T336" s="10"/>
      <c r="U336" s="10"/>
      <c r="V336" s="10"/>
      <c r="W336" s="10"/>
      <c r="X336" s="10"/>
      <c r="Y336" s="10"/>
      <c r="Z336" s="10"/>
    </row>
    <row r="337" spans="1:26" ht="25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1"/>
      <c r="R337" s="11"/>
      <c r="S337" s="10"/>
      <c r="T337" s="10"/>
      <c r="U337" s="10"/>
      <c r="V337" s="10"/>
      <c r="W337" s="10"/>
      <c r="X337" s="10"/>
      <c r="Y337" s="10"/>
      <c r="Z337" s="10"/>
    </row>
    <row r="338" spans="1:26" ht="25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1"/>
      <c r="R338" s="11"/>
      <c r="S338" s="10"/>
      <c r="T338" s="10"/>
      <c r="U338" s="10"/>
      <c r="V338" s="10"/>
      <c r="W338" s="10"/>
      <c r="X338" s="10"/>
      <c r="Y338" s="10"/>
      <c r="Z338" s="10"/>
    </row>
    <row r="339" spans="1:26" ht="25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1"/>
      <c r="R339" s="11"/>
      <c r="S339" s="10"/>
      <c r="T339" s="10"/>
      <c r="U339" s="10"/>
      <c r="V339" s="10"/>
      <c r="W339" s="10"/>
      <c r="X339" s="10"/>
      <c r="Y339" s="10"/>
      <c r="Z339" s="10"/>
    </row>
    <row r="340" spans="1:26" ht="25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1"/>
      <c r="R340" s="11"/>
      <c r="S340" s="10"/>
      <c r="T340" s="10"/>
      <c r="U340" s="10"/>
      <c r="V340" s="10"/>
      <c r="W340" s="10"/>
      <c r="X340" s="10"/>
      <c r="Y340" s="10"/>
      <c r="Z340" s="10"/>
    </row>
    <row r="341" spans="1:26" ht="25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1"/>
      <c r="R341" s="11"/>
      <c r="S341" s="10"/>
      <c r="T341" s="10"/>
      <c r="U341" s="10"/>
      <c r="V341" s="10"/>
      <c r="W341" s="10"/>
      <c r="X341" s="10"/>
      <c r="Y341" s="10"/>
      <c r="Z341" s="10"/>
    </row>
    <row r="342" spans="1:26" ht="25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1"/>
      <c r="R342" s="11"/>
      <c r="S342" s="10"/>
      <c r="T342" s="10"/>
      <c r="U342" s="10"/>
      <c r="V342" s="10"/>
      <c r="W342" s="10"/>
      <c r="X342" s="10"/>
      <c r="Y342" s="10"/>
      <c r="Z342" s="10"/>
    </row>
    <row r="343" spans="1:26" ht="25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1"/>
      <c r="R343" s="11"/>
      <c r="S343" s="10"/>
      <c r="T343" s="10"/>
      <c r="U343" s="10"/>
      <c r="V343" s="10"/>
      <c r="W343" s="10"/>
      <c r="X343" s="10"/>
      <c r="Y343" s="10"/>
      <c r="Z343" s="10"/>
    </row>
    <row r="344" spans="1:26" ht="25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1"/>
      <c r="R344" s="11"/>
      <c r="S344" s="10"/>
      <c r="T344" s="10"/>
      <c r="U344" s="10"/>
      <c r="V344" s="10"/>
      <c r="W344" s="10"/>
      <c r="X344" s="10"/>
      <c r="Y344" s="10"/>
      <c r="Z344" s="10"/>
    </row>
    <row r="345" spans="1:26" ht="25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1"/>
      <c r="R345" s="11"/>
      <c r="S345" s="10"/>
      <c r="T345" s="10"/>
      <c r="U345" s="10"/>
      <c r="V345" s="10"/>
      <c r="W345" s="10"/>
      <c r="X345" s="10"/>
      <c r="Y345" s="10"/>
      <c r="Z345" s="10"/>
    </row>
    <row r="346" spans="1:26" ht="25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1"/>
      <c r="R346" s="11"/>
      <c r="S346" s="10"/>
      <c r="T346" s="10"/>
      <c r="U346" s="10"/>
      <c r="V346" s="10"/>
      <c r="W346" s="10"/>
      <c r="X346" s="10"/>
      <c r="Y346" s="10"/>
      <c r="Z346" s="10"/>
    </row>
    <row r="347" spans="1:26" ht="25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1"/>
      <c r="R347" s="11"/>
      <c r="S347" s="10"/>
      <c r="T347" s="10"/>
      <c r="U347" s="10"/>
      <c r="V347" s="10"/>
      <c r="W347" s="10"/>
      <c r="X347" s="10"/>
      <c r="Y347" s="10"/>
      <c r="Z347" s="10"/>
    </row>
    <row r="348" spans="1:26" ht="25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1"/>
      <c r="R348" s="11"/>
      <c r="S348" s="10"/>
      <c r="T348" s="10"/>
      <c r="U348" s="10"/>
      <c r="V348" s="10"/>
      <c r="W348" s="10"/>
      <c r="X348" s="10"/>
      <c r="Y348" s="10"/>
      <c r="Z348" s="10"/>
    </row>
    <row r="349" spans="1:26" ht="25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1"/>
      <c r="R349" s="11"/>
      <c r="S349" s="10"/>
      <c r="T349" s="10"/>
      <c r="U349" s="10"/>
      <c r="V349" s="10"/>
      <c r="W349" s="10"/>
      <c r="X349" s="10"/>
      <c r="Y349" s="10"/>
      <c r="Z349" s="10"/>
    </row>
    <row r="350" spans="1:26" ht="25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1"/>
      <c r="R350" s="11"/>
      <c r="S350" s="10"/>
      <c r="T350" s="10"/>
      <c r="U350" s="10"/>
      <c r="V350" s="10"/>
      <c r="W350" s="10"/>
      <c r="X350" s="10"/>
      <c r="Y350" s="10"/>
      <c r="Z350" s="10"/>
    </row>
    <row r="351" spans="1:26" ht="25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1"/>
      <c r="R351" s="11"/>
      <c r="S351" s="10"/>
      <c r="T351" s="10"/>
      <c r="U351" s="10"/>
      <c r="V351" s="10"/>
      <c r="W351" s="10"/>
      <c r="X351" s="10"/>
      <c r="Y351" s="10"/>
      <c r="Z351" s="10"/>
    </row>
    <row r="352" spans="1:26" ht="25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1"/>
      <c r="R352" s="11"/>
      <c r="S352" s="10"/>
      <c r="T352" s="10"/>
      <c r="U352" s="10"/>
      <c r="V352" s="10"/>
      <c r="W352" s="10"/>
      <c r="X352" s="10"/>
      <c r="Y352" s="10"/>
      <c r="Z352" s="10"/>
    </row>
    <row r="353" spans="1:26" ht="25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1"/>
      <c r="R353" s="11"/>
      <c r="S353" s="10"/>
      <c r="T353" s="10"/>
      <c r="U353" s="10"/>
      <c r="V353" s="10"/>
      <c r="W353" s="10"/>
      <c r="X353" s="10"/>
      <c r="Y353" s="10"/>
      <c r="Z353" s="10"/>
    </row>
    <row r="354" spans="1:26" ht="25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1"/>
      <c r="R354" s="11"/>
      <c r="S354" s="10"/>
      <c r="T354" s="10"/>
      <c r="U354" s="10"/>
      <c r="V354" s="10"/>
      <c r="W354" s="10"/>
      <c r="X354" s="10"/>
      <c r="Y354" s="10"/>
      <c r="Z354" s="10"/>
    </row>
    <row r="355" spans="1:26" ht="25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1"/>
      <c r="R355" s="11"/>
      <c r="S355" s="10"/>
      <c r="T355" s="10"/>
      <c r="U355" s="10"/>
      <c r="V355" s="10"/>
      <c r="W355" s="10"/>
      <c r="X355" s="10"/>
      <c r="Y355" s="10"/>
      <c r="Z355" s="10"/>
    </row>
    <row r="356" spans="1:26" ht="25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1"/>
      <c r="R356" s="11"/>
      <c r="S356" s="10"/>
      <c r="T356" s="10"/>
      <c r="U356" s="10"/>
      <c r="V356" s="10"/>
      <c r="W356" s="10"/>
      <c r="X356" s="10"/>
      <c r="Y356" s="10"/>
      <c r="Z356" s="10"/>
    </row>
    <row r="357" spans="1:26" ht="25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1"/>
      <c r="R357" s="11"/>
      <c r="S357" s="10"/>
      <c r="T357" s="10"/>
      <c r="U357" s="10"/>
      <c r="V357" s="10"/>
      <c r="W357" s="10"/>
      <c r="X357" s="10"/>
      <c r="Y357" s="10"/>
      <c r="Z357" s="10"/>
    </row>
    <row r="358" spans="1:26" ht="25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1"/>
      <c r="R358" s="11"/>
      <c r="S358" s="10"/>
      <c r="T358" s="10"/>
      <c r="U358" s="10"/>
      <c r="V358" s="10"/>
      <c r="W358" s="10"/>
      <c r="X358" s="10"/>
      <c r="Y358" s="10"/>
      <c r="Z358" s="10"/>
    </row>
    <row r="359" spans="1:26" ht="25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1"/>
      <c r="R359" s="11"/>
      <c r="S359" s="10"/>
      <c r="T359" s="10"/>
      <c r="U359" s="10"/>
      <c r="V359" s="10"/>
      <c r="W359" s="10"/>
      <c r="X359" s="10"/>
      <c r="Y359" s="10"/>
      <c r="Z359" s="10"/>
    </row>
    <row r="360" spans="1:26" ht="25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1"/>
      <c r="R360" s="11"/>
      <c r="S360" s="10"/>
      <c r="T360" s="10"/>
      <c r="U360" s="10"/>
      <c r="V360" s="10"/>
      <c r="W360" s="10"/>
      <c r="X360" s="10"/>
      <c r="Y360" s="10"/>
      <c r="Z360" s="10"/>
    </row>
    <row r="361" spans="1:26" ht="25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1"/>
      <c r="R361" s="11"/>
      <c r="S361" s="10"/>
      <c r="T361" s="10"/>
      <c r="U361" s="10"/>
      <c r="V361" s="10"/>
      <c r="W361" s="10"/>
      <c r="X361" s="10"/>
      <c r="Y361" s="10"/>
      <c r="Z361" s="10"/>
    </row>
    <row r="362" spans="1:26" ht="25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1"/>
      <c r="R362" s="11"/>
      <c r="S362" s="10"/>
      <c r="T362" s="10"/>
      <c r="U362" s="10"/>
      <c r="V362" s="10"/>
      <c r="W362" s="10"/>
      <c r="X362" s="10"/>
      <c r="Y362" s="10"/>
      <c r="Z362" s="10"/>
    </row>
    <row r="363" spans="1:26" ht="25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1"/>
      <c r="R363" s="11"/>
      <c r="S363" s="10"/>
      <c r="T363" s="10"/>
      <c r="U363" s="10"/>
      <c r="V363" s="10"/>
      <c r="W363" s="10"/>
      <c r="X363" s="10"/>
      <c r="Y363" s="10"/>
      <c r="Z363" s="10"/>
    </row>
    <row r="364" spans="1:26" ht="25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1"/>
      <c r="R364" s="11"/>
      <c r="S364" s="10"/>
      <c r="T364" s="10"/>
      <c r="U364" s="10"/>
      <c r="V364" s="10"/>
      <c r="W364" s="10"/>
      <c r="X364" s="10"/>
      <c r="Y364" s="10"/>
      <c r="Z364" s="10"/>
    </row>
    <row r="365" spans="1:26" ht="25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1"/>
      <c r="R365" s="11"/>
      <c r="S365" s="10"/>
      <c r="T365" s="10"/>
      <c r="U365" s="10"/>
      <c r="V365" s="10"/>
      <c r="W365" s="10"/>
      <c r="X365" s="10"/>
      <c r="Y365" s="10"/>
      <c r="Z365" s="10"/>
    </row>
    <row r="366" spans="1:26" ht="25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1"/>
      <c r="R366" s="11"/>
      <c r="S366" s="10"/>
      <c r="T366" s="10"/>
      <c r="U366" s="10"/>
      <c r="V366" s="10"/>
      <c r="W366" s="10"/>
      <c r="X366" s="10"/>
      <c r="Y366" s="10"/>
      <c r="Z366" s="10"/>
    </row>
    <row r="367" spans="1:26" ht="25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1"/>
      <c r="R367" s="11"/>
      <c r="S367" s="10"/>
      <c r="T367" s="10"/>
      <c r="U367" s="10"/>
      <c r="V367" s="10"/>
      <c r="W367" s="10"/>
      <c r="X367" s="10"/>
      <c r="Y367" s="10"/>
      <c r="Z367" s="10"/>
    </row>
    <row r="368" spans="1:26" ht="25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1"/>
      <c r="R368" s="11"/>
      <c r="S368" s="10"/>
      <c r="T368" s="10"/>
      <c r="U368" s="10"/>
      <c r="V368" s="10"/>
      <c r="W368" s="10"/>
      <c r="X368" s="10"/>
      <c r="Y368" s="10"/>
      <c r="Z368" s="10"/>
    </row>
    <row r="369" spans="1:26" ht="25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1"/>
      <c r="R369" s="11"/>
      <c r="S369" s="10"/>
      <c r="T369" s="10"/>
      <c r="U369" s="10"/>
      <c r="V369" s="10"/>
      <c r="W369" s="10"/>
      <c r="X369" s="10"/>
      <c r="Y369" s="10"/>
      <c r="Z369" s="10"/>
    </row>
    <row r="370" spans="1:26" ht="25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1"/>
      <c r="R370" s="11"/>
      <c r="S370" s="10"/>
      <c r="T370" s="10"/>
      <c r="U370" s="10"/>
      <c r="V370" s="10"/>
      <c r="W370" s="10"/>
      <c r="X370" s="10"/>
      <c r="Y370" s="10"/>
      <c r="Z370" s="10"/>
    </row>
    <row r="371" spans="1:26" ht="25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1"/>
      <c r="R371" s="11"/>
      <c r="S371" s="10"/>
      <c r="T371" s="10"/>
      <c r="U371" s="10"/>
      <c r="V371" s="10"/>
      <c r="W371" s="10"/>
      <c r="X371" s="10"/>
      <c r="Y371" s="10"/>
      <c r="Z371" s="10"/>
    </row>
    <row r="372" spans="1:26" ht="25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1"/>
      <c r="R372" s="11"/>
      <c r="S372" s="10"/>
      <c r="T372" s="10"/>
      <c r="U372" s="10"/>
      <c r="V372" s="10"/>
      <c r="W372" s="10"/>
      <c r="X372" s="10"/>
      <c r="Y372" s="10"/>
      <c r="Z372" s="10"/>
    </row>
    <row r="373" spans="1:26" ht="25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1"/>
      <c r="R373" s="11"/>
      <c r="S373" s="10"/>
      <c r="T373" s="10"/>
      <c r="U373" s="10"/>
      <c r="V373" s="10"/>
      <c r="W373" s="10"/>
      <c r="X373" s="10"/>
      <c r="Y373" s="10"/>
      <c r="Z373" s="10"/>
    </row>
    <row r="374" spans="1:26" ht="25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1"/>
      <c r="R374" s="11"/>
      <c r="S374" s="10"/>
      <c r="T374" s="10"/>
      <c r="U374" s="10"/>
      <c r="V374" s="10"/>
      <c r="W374" s="10"/>
      <c r="X374" s="10"/>
      <c r="Y374" s="10"/>
      <c r="Z374" s="10"/>
    </row>
    <row r="375" spans="1:26" ht="25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1"/>
      <c r="R375" s="11"/>
      <c r="S375" s="10"/>
      <c r="T375" s="10"/>
      <c r="U375" s="10"/>
      <c r="V375" s="10"/>
      <c r="W375" s="10"/>
      <c r="X375" s="10"/>
      <c r="Y375" s="10"/>
      <c r="Z375" s="10"/>
    </row>
    <row r="376" spans="1:26" ht="25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1"/>
      <c r="R376" s="11"/>
      <c r="S376" s="10"/>
      <c r="T376" s="10"/>
      <c r="U376" s="10"/>
      <c r="V376" s="10"/>
      <c r="W376" s="10"/>
      <c r="X376" s="10"/>
      <c r="Y376" s="10"/>
      <c r="Z376" s="10"/>
    </row>
    <row r="377" spans="1:26" ht="25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1"/>
      <c r="R377" s="11"/>
      <c r="S377" s="10"/>
      <c r="T377" s="10"/>
      <c r="U377" s="10"/>
      <c r="V377" s="10"/>
      <c r="W377" s="10"/>
      <c r="X377" s="10"/>
      <c r="Y377" s="10"/>
      <c r="Z377" s="10"/>
    </row>
    <row r="378" spans="1:26" ht="25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1"/>
      <c r="R378" s="11"/>
      <c r="S378" s="10"/>
      <c r="T378" s="10"/>
      <c r="U378" s="10"/>
      <c r="V378" s="10"/>
      <c r="W378" s="10"/>
      <c r="X378" s="10"/>
      <c r="Y378" s="10"/>
      <c r="Z378" s="10"/>
    </row>
    <row r="379" spans="1:26" ht="25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1"/>
      <c r="R379" s="11"/>
      <c r="S379" s="10"/>
      <c r="T379" s="10"/>
      <c r="U379" s="10"/>
      <c r="V379" s="10"/>
      <c r="W379" s="10"/>
      <c r="X379" s="10"/>
      <c r="Y379" s="10"/>
      <c r="Z379" s="10"/>
    </row>
    <row r="380" spans="1:26" ht="25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1"/>
      <c r="R380" s="11"/>
      <c r="S380" s="10"/>
      <c r="T380" s="10"/>
      <c r="U380" s="10"/>
      <c r="V380" s="10"/>
      <c r="W380" s="10"/>
      <c r="X380" s="10"/>
      <c r="Y380" s="10"/>
      <c r="Z380" s="10"/>
    </row>
    <row r="381" spans="1:26" ht="25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1"/>
      <c r="R381" s="11"/>
      <c r="S381" s="10"/>
      <c r="T381" s="10"/>
      <c r="U381" s="10"/>
      <c r="V381" s="10"/>
      <c r="W381" s="10"/>
      <c r="X381" s="10"/>
      <c r="Y381" s="10"/>
      <c r="Z381" s="10"/>
    </row>
    <row r="382" spans="1:26" ht="25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1"/>
      <c r="R382" s="11"/>
      <c r="S382" s="10"/>
      <c r="T382" s="10"/>
      <c r="U382" s="10"/>
      <c r="V382" s="10"/>
      <c r="W382" s="10"/>
      <c r="X382" s="10"/>
      <c r="Y382" s="10"/>
      <c r="Z382" s="10"/>
    </row>
    <row r="383" spans="1:26" ht="25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1"/>
      <c r="R383" s="11"/>
      <c r="S383" s="10"/>
      <c r="T383" s="10"/>
      <c r="U383" s="10"/>
      <c r="V383" s="10"/>
      <c r="W383" s="10"/>
      <c r="X383" s="10"/>
      <c r="Y383" s="10"/>
      <c r="Z383" s="10"/>
    </row>
    <row r="384" spans="1:26" ht="25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1"/>
      <c r="R384" s="11"/>
      <c r="S384" s="10"/>
      <c r="T384" s="10"/>
      <c r="U384" s="10"/>
      <c r="V384" s="10"/>
      <c r="W384" s="10"/>
      <c r="X384" s="10"/>
      <c r="Y384" s="10"/>
      <c r="Z384" s="10"/>
    </row>
    <row r="385" spans="1:26" ht="25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1"/>
      <c r="R385" s="11"/>
      <c r="S385" s="10"/>
      <c r="T385" s="10"/>
      <c r="U385" s="10"/>
      <c r="V385" s="10"/>
      <c r="W385" s="10"/>
      <c r="X385" s="10"/>
      <c r="Y385" s="10"/>
      <c r="Z385" s="10"/>
    </row>
    <row r="386" spans="1:26" ht="25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1"/>
      <c r="R386" s="11"/>
      <c r="S386" s="10"/>
      <c r="T386" s="10"/>
      <c r="U386" s="10"/>
      <c r="V386" s="10"/>
      <c r="W386" s="10"/>
      <c r="X386" s="10"/>
      <c r="Y386" s="10"/>
      <c r="Z386" s="10"/>
    </row>
    <row r="387" spans="1:26" ht="25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1"/>
      <c r="R387" s="11"/>
      <c r="S387" s="10"/>
      <c r="T387" s="10"/>
      <c r="U387" s="10"/>
      <c r="V387" s="10"/>
      <c r="W387" s="10"/>
      <c r="X387" s="10"/>
      <c r="Y387" s="10"/>
      <c r="Z387" s="10"/>
    </row>
    <row r="388" spans="1:26" ht="25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1"/>
      <c r="R388" s="11"/>
      <c r="S388" s="10"/>
      <c r="T388" s="10"/>
      <c r="U388" s="10"/>
      <c r="V388" s="10"/>
      <c r="W388" s="10"/>
      <c r="X388" s="10"/>
      <c r="Y388" s="10"/>
      <c r="Z388" s="10"/>
    </row>
    <row r="389" spans="1:26" ht="25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1"/>
      <c r="R389" s="11"/>
      <c r="S389" s="10"/>
      <c r="T389" s="10"/>
      <c r="U389" s="10"/>
      <c r="V389" s="10"/>
      <c r="W389" s="10"/>
      <c r="X389" s="10"/>
      <c r="Y389" s="10"/>
      <c r="Z389" s="10"/>
    </row>
    <row r="390" spans="1:26" ht="25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1"/>
      <c r="R390" s="11"/>
      <c r="S390" s="10"/>
      <c r="T390" s="10"/>
      <c r="U390" s="10"/>
      <c r="V390" s="10"/>
      <c r="W390" s="10"/>
      <c r="X390" s="10"/>
      <c r="Y390" s="10"/>
      <c r="Z390" s="10"/>
    </row>
    <row r="391" spans="1:26" ht="25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1"/>
      <c r="R391" s="11"/>
      <c r="S391" s="10"/>
      <c r="T391" s="10"/>
      <c r="U391" s="10"/>
      <c r="V391" s="10"/>
      <c r="W391" s="10"/>
      <c r="X391" s="10"/>
      <c r="Y391" s="10"/>
      <c r="Z391" s="10"/>
    </row>
    <row r="392" spans="1:26" ht="25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1"/>
      <c r="R392" s="11"/>
      <c r="S392" s="10"/>
      <c r="T392" s="10"/>
      <c r="U392" s="10"/>
      <c r="V392" s="10"/>
      <c r="W392" s="10"/>
      <c r="X392" s="10"/>
      <c r="Y392" s="10"/>
      <c r="Z392" s="10"/>
    </row>
    <row r="393" spans="1:26" ht="25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1"/>
      <c r="R393" s="11"/>
      <c r="S393" s="10"/>
      <c r="T393" s="10"/>
      <c r="U393" s="10"/>
      <c r="V393" s="10"/>
      <c r="W393" s="10"/>
      <c r="X393" s="10"/>
      <c r="Y393" s="10"/>
      <c r="Z393" s="10"/>
    </row>
    <row r="394" spans="1:26" ht="25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1"/>
      <c r="R394" s="11"/>
      <c r="S394" s="10"/>
      <c r="T394" s="10"/>
      <c r="U394" s="10"/>
      <c r="V394" s="10"/>
      <c r="W394" s="10"/>
      <c r="X394" s="10"/>
      <c r="Y394" s="10"/>
      <c r="Z394" s="10"/>
    </row>
    <row r="395" spans="1:26" ht="25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1"/>
      <c r="R395" s="11"/>
      <c r="S395" s="10"/>
      <c r="T395" s="10"/>
      <c r="U395" s="10"/>
      <c r="V395" s="10"/>
      <c r="W395" s="10"/>
      <c r="X395" s="10"/>
      <c r="Y395" s="10"/>
      <c r="Z395" s="10"/>
    </row>
    <row r="396" spans="1:26" ht="25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1"/>
      <c r="R396" s="11"/>
      <c r="S396" s="10"/>
      <c r="T396" s="10"/>
      <c r="U396" s="10"/>
      <c r="V396" s="10"/>
      <c r="W396" s="10"/>
      <c r="X396" s="10"/>
      <c r="Y396" s="10"/>
      <c r="Z396" s="10"/>
    </row>
    <row r="397" spans="1:26" ht="25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1"/>
      <c r="R397" s="11"/>
      <c r="S397" s="10"/>
      <c r="T397" s="10"/>
      <c r="U397" s="10"/>
      <c r="V397" s="10"/>
      <c r="W397" s="10"/>
      <c r="X397" s="10"/>
      <c r="Y397" s="10"/>
      <c r="Z397" s="10"/>
    </row>
    <row r="398" spans="1:26" ht="25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1"/>
      <c r="R398" s="11"/>
      <c r="S398" s="10"/>
      <c r="T398" s="10"/>
      <c r="U398" s="10"/>
      <c r="V398" s="10"/>
      <c r="W398" s="10"/>
      <c r="X398" s="10"/>
      <c r="Y398" s="10"/>
      <c r="Z398" s="10"/>
    </row>
    <row r="399" spans="1:26" ht="25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1"/>
      <c r="R399" s="11"/>
      <c r="S399" s="10"/>
      <c r="T399" s="10"/>
      <c r="U399" s="10"/>
      <c r="V399" s="10"/>
      <c r="W399" s="10"/>
      <c r="X399" s="10"/>
      <c r="Y399" s="10"/>
      <c r="Z399" s="10"/>
    </row>
    <row r="400" spans="1:26" ht="25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1"/>
      <c r="R400" s="11"/>
      <c r="S400" s="10"/>
      <c r="T400" s="10"/>
      <c r="U400" s="10"/>
      <c r="V400" s="10"/>
      <c r="W400" s="10"/>
      <c r="X400" s="10"/>
      <c r="Y400" s="10"/>
      <c r="Z400" s="10"/>
    </row>
    <row r="401" spans="1:26" ht="25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1"/>
      <c r="R401" s="11"/>
      <c r="S401" s="10"/>
      <c r="T401" s="10"/>
      <c r="U401" s="10"/>
      <c r="V401" s="10"/>
      <c r="W401" s="10"/>
      <c r="X401" s="10"/>
      <c r="Y401" s="10"/>
      <c r="Z401" s="10"/>
    </row>
    <row r="402" spans="1:26" ht="25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1"/>
      <c r="R402" s="11"/>
      <c r="S402" s="10"/>
      <c r="T402" s="10"/>
      <c r="U402" s="10"/>
      <c r="V402" s="10"/>
      <c r="W402" s="10"/>
      <c r="X402" s="10"/>
      <c r="Y402" s="10"/>
      <c r="Z402" s="10"/>
    </row>
    <row r="403" spans="1:26" ht="25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1"/>
      <c r="R403" s="11"/>
      <c r="S403" s="10"/>
      <c r="T403" s="10"/>
      <c r="U403" s="10"/>
      <c r="V403" s="10"/>
      <c r="W403" s="10"/>
      <c r="X403" s="10"/>
      <c r="Y403" s="10"/>
      <c r="Z403" s="10"/>
    </row>
    <row r="404" spans="1:26" ht="25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1"/>
      <c r="R404" s="11"/>
      <c r="S404" s="10"/>
      <c r="T404" s="10"/>
      <c r="U404" s="10"/>
      <c r="V404" s="10"/>
      <c r="W404" s="10"/>
      <c r="X404" s="10"/>
      <c r="Y404" s="10"/>
      <c r="Z404" s="10"/>
    </row>
    <row r="405" spans="1:26" ht="25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1"/>
      <c r="R405" s="11"/>
      <c r="S405" s="10"/>
      <c r="T405" s="10"/>
      <c r="U405" s="10"/>
      <c r="V405" s="10"/>
      <c r="W405" s="10"/>
      <c r="X405" s="10"/>
      <c r="Y405" s="10"/>
      <c r="Z405" s="10"/>
    </row>
    <row r="406" spans="1:26" ht="25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1"/>
      <c r="R406" s="11"/>
      <c r="S406" s="10"/>
      <c r="T406" s="10"/>
      <c r="U406" s="10"/>
      <c r="V406" s="10"/>
      <c r="W406" s="10"/>
      <c r="X406" s="10"/>
      <c r="Y406" s="10"/>
      <c r="Z406" s="10"/>
    </row>
    <row r="407" spans="1:26" ht="25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1"/>
      <c r="R407" s="11"/>
      <c r="S407" s="10"/>
      <c r="T407" s="10"/>
      <c r="U407" s="10"/>
      <c r="V407" s="10"/>
      <c r="W407" s="10"/>
      <c r="X407" s="10"/>
      <c r="Y407" s="10"/>
      <c r="Z407" s="10"/>
    </row>
    <row r="408" spans="1:26" ht="25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1"/>
      <c r="R408" s="11"/>
      <c r="S408" s="10"/>
      <c r="T408" s="10"/>
      <c r="U408" s="10"/>
      <c r="V408" s="10"/>
      <c r="W408" s="10"/>
      <c r="X408" s="10"/>
      <c r="Y408" s="10"/>
      <c r="Z408" s="10"/>
    </row>
    <row r="409" spans="1:26" ht="25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1"/>
      <c r="R409" s="11"/>
      <c r="S409" s="10"/>
      <c r="T409" s="10"/>
      <c r="U409" s="10"/>
      <c r="V409" s="10"/>
      <c r="W409" s="10"/>
      <c r="X409" s="10"/>
      <c r="Y409" s="10"/>
      <c r="Z409" s="10"/>
    </row>
    <row r="410" spans="1:26" ht="25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1"/>
      <c r="R410" s="11"/>
      <c r="S410" s="10"/>
      <c r="T410" s="10"/>
      <c r="U410" s="10"/>
      <c r="V410" s="10"/>
      <c r="W410" s="10"/>
      <c r="X410" s="10"/>
      <c r="Y410" s="10"/>
      <c r="Z410" s="10"/>
    </row>
    <row r="411" spans="1:26" ht="25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1"/>
      <c r="R411" s="11"/>
      <c r="S411" s="10"/>
      <c r="T411" s="10"/>
      <c r="U411" s="10"/>
      <c r="V411" s="10"/>
      <c r="W411" s="10"/>
      <c r="X411" s="10"/>
      <c r="Y411" s="10"/>
      <c r="Z411" s="10"/>
    </row>
    <row r="412" spans="1:26" ht="25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1"/>
      <c r="R412" s="11"/>
      <c r="S412" s="10"/>
      <c r="T412" s="10"/>
      <c r="U412" s="10"/>
      <c r="V412" s="10"/>
      <c r="W412" s="10"/>
      <c r="X412" s="10"/>
      <c r="Y412" s="10"/>
      <c r="Z412" s="10"/>
    </row>
    <row r="413" spans="1:26" ht="25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1"/>
      <c r="R413" s="11"/>
      <c r="S413" s="10"/>
      <c r="T413" s="10"/>
      <c r="U413" s="10"/>
      <c r="V413" s="10"/>
      <c r="W413" s="10"/>
      <c r="X413" s="10"/>
      <c r="Y413" s="10"/>
      <c r="Z413" s="10"/>
    </row>
    <row r="414" spans="1:26" ht="25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1"/>
      <c r="R414" s="11"/>
      <c r="S414" s="10"/>
      <c r="T414" s="10"/>
      <c r="U414" s="10"/>
      <c r="V414" s="10"/>
      <c r="W414" s="10"/>
      <c r="X414" s="10"/>
      <c r="Y414" s="10"/>
      <c r="Z414" s="10"/>
    </row>
    <row r="415" spans="1:26" ht="25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1"/>
      <c r="R415" s="11"/>
      <c r="S415" s="10"/>
      <c r="T415" s="10"/>
      <c r="U415" s="10"/>
      <c r="V415" s="10"/>
      <c r="W415" s="10"/>
      <c r="X415" s="10"/>
      <c r="Y415" s="10"/>
      <c r="Z415" s="10"/>
    </row>
    <row r="416" spans="1:26" ht="25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1"/>
      <c r="R416" s="11"/>
      <c r="S416" s="10"/>
      <c r="T416" s="10"/>
      <c r="U416" s="10"/>
      <c r="V416" s="10"/>
      <c r="W416" s="10"/>
      <c r="X416" s="10"/>
      <c r="Y416" s="10"/>
      <c r="Z416" s="10"/>
    </row>
    <row r="417" spans="1:26" ht="25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1"/>
      <c r="R417" s="11"/>
      <c r="S417" s="10"/>
      <c r="T417" s="10"/>
      <c r="U417" s="10"/>
      <c r="V417" s="10"/>
      <c r="W417" s="10"/>
      <c r="X417" s="10"/>
      <c r="Y417" s="10"/>
      <c r="Z417" s="10"/>
    </row>
    <row r="418" spans="1:26" ht="25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1"/>
      <c r="R418" s="11"/>
      <c r="S418" s="10"/>
      <c r="T418" s="10"/>
      <c r="U418" s="10"/>
      <c r="V418" s="10"/>
      <c r="W418" s="10"/>
      <c r="X418" s="10"/>
      <c r="Y418" s="10"/>
      <c r="Z418" s="10"/>
    </row>
    <row r="419" spans="1:26" ht="25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1"/>
      <c r="R419" s="11"/>
      <c r="S419" s="10"/>
      <c r="T419" s="10"/>
      <c r="U419" s="10"/>
      <c r="V419" s="10"/>
      <c r="W419" s="10"/>
      <c r="X419" s="10"/>
      <c r="Y419" s="10"/>
      <c r="Z419" s="10"/>
    </row>
    <row r="420" spans="1:26" ht="25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1"/>
      <c r="R420" s="11"/>
      <c r="S420" s="10"/>
      <c r="T420" s="10"/>
      <c r="U420" s="10"/>
      <c r="V420" s="10"/>
      <c r="W420" s="10"/>
      <c r="X420" s="10"/>
      <c r="Y420" s="10"/>
      <c r="Z420" s="10"/>
    </row>
    <row r="421" spans="1:26" ht="25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1"/>
      <c r="R421" s="11"/>
      <c r="S421" s="10"/>
      <c r="T421" s="10"/>
      <c r="U421" s="10"/>
      <c r="V421" s="10"/>
      <c r="W421" s="10"/>
      <c r="X421" s="10"/>
      <c r="Y421" s="10"/>
      <c r="Z421" s="10"/>
    </row>
    <row r="422" spans="1:26" ht="25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1"/>
      <c r="R422" s="11"/>
      <c r="S422" s="10"/>
      <c r="T422" s="10"/>
      <c r="U422" s="10"/>
      <c r="V422" s="10"/>
      <c r="W422" s="10"/>
      <c r="X422" s="10"/>
      <c r="Y422" s="10"/>
      <c r="Z422" s="10"/>
    </row>
    <row r="423" spans="1:26" ht="25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1"/>
      <c r="R423" s="11"/>
      <c r="S423" s="10"/>
      <c r="T423" s="10"/>
      <c r="U423" s="10"/>
      <c r="V423" s="10"/>
      <c r="W423" s="10"/>
      <c r="X423" s="10"/>
      <c r="Y423" s="10"/>
      <c r="Z423" s="10"/>
    </row>
    <row r="424" spans="1:26" ht="25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1"/>
      <c r="R424" s="11"/>
      <c r="S424" s="10"/>
      <c r="T424" s="10"/>
      <c r="U424" s="10"/>
      <c r="V424" s="10"/>
      <c r="W424" s="10"/>
      <c r="X424" s="10"/>
      <c r="Y424" s="10"/>
      <c r="Z424" s="10"/>
    </row>
    <row r="425" spans="1:26" ht="25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1"/>
      <c r="R425" s="11"/>
      <c r="S425" s="10"/>
      <c r="T425" s="10"/>
      <c r="U425" s="10"/>
      <c r="V425" s="10"/>
      <c r="W425" s="10"/>
      <c r="X425" s="10"/>
      <c r="Y425" s="10"/>
      <c r="Z425" s="10"/>
    </row>
    <row r="426" spans="1:26" ht="25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1"/>
      <c r="R426" s="11"/>
      <c r="S426" s="10"/>
      <c r="T426" s="10"/>
      <c r="U426" s="10"/>
      <c r="V426" s="10"/>
      <c r="W426" s="10"/>
      <c r="X426" s="10"/>
      <c r="Y426" s="10"/>
      <c r="Z426" s="10"/>
    </row>
    <row r="427" spans="1:26" ht="25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1"/>
      <c r="R427" s="11"/>
      <c r="S427" s="10"/>
      <c r="T427" s="10"/>
      <c r="U427" s="10"/>
      <c r="V427" s="10"/>
      <c r="W427" s="10"/>
      <c r="X427" s="10"/>
      <c r="Y427" s="10"/>
      <c r="Z427" s="10"/>
    </row>
    <row r="428" spans="1:26" ht="25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1"/>
      <c r="R428" s="11"/>
      <c r="S428" s="10"/>
      <c r="T428" s="10"/>
      <c r="U428" s="10"/>
      <c r="V428" s="10"/>
      <c r="W428" s="10"/>
      <c r="X428" s="10"/>
      <c r="Y428" s="10"/>
      <c r="Z428" s="10"/>
    </row>
    <row r="429" spans="1:26" ht="25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1"/>
      <c r="R429" s="11"/>
      <c r="S429" s="10"/>
      <c r="T429" s="10"/>
      <c r="U429" s="10"/>
      <c r="V429" s="10"/>
      <c r="W429" s="10"/>
      <c r="X429" s="10"/>
      <c r="Y429" s="10"/>
      <c r="Z429" s="10"/>
    </row>
    <row r="430" spans="1:26" ht="25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1"/>
      <c r="R430" s="11"/>
      <c r="S430" s="10"/>
      <c r="T430" s="10"/>
      <c r="U430" s="10"/>
      <c r="V430" s="10"/>
      <c r="W430" s="10"/>
      <c r="X430" s="10"/>
      <c r="Y430" s="10"/>
      <c r="Z430" s="10"/>
    </row>
    <row r="431" spans="1:26" ht="25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1"/>
      <c r="R431" s="11"/>
      <c r="S431" s="10"/>
      <c r="T431" s="10"/>
      <c r="U431" s="10"/>
      <c r="V431" s="10"/>
      <c r="W431" s="10"/>
      <c r="X431" s="10"/>
      <c r="Y431" s="10"/>
      <c r="Z431" s="10"/>
    </row>
    <row r="432" spans="1:26" ht="25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1"/>
      <c r="R432" s="11"/>
      <c r="S432" s="10"/>
      <c r="T432" s="10"/>
      <c r="U432" s="10"/>
      <c r="V432" s="10"/>
      <c r="W432" s="10"/>
      <c r="X432" s="10"/>
      <c r="Y432" s="10"/>
      <c r="Z432" s="10"/>
    </row>
    <row r="433" spans="1:26" ht="25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1"/>
      <c r="R433" s="11"/>
      <c r="S433" s="10"/>
      <c r="T433" s="10"/>
      <c r="U433" s="10"/>
      <c r="V433" s="10"/>
      <c r="W433" s="10"/>
      <c r="X433" s="10"/>
      <c r="Y433" s="10"/>
      <c r="Z433" s="10"/>
    </row>
    <row r="434" spans="1:26" ht="25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1"/>
      <c r="R434" s="11"/>
      <c r="S434" s="10"/>
      <c r="T434" s="10"/>
      <c r="U434" s="10"/>
      <c r="V434" s="10"/>
      <c r="W434" s="10"/>
      <c r="X434" s="10"/>
      <c r="Y434" s="10"/>
      <c r="Z434" s="10"/>
    </row>
    <row r="435" spans="1:26" ht="25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1"/>
      <c r="R435" s="11"/>
      <c r="S435" s="10"/>
      <c r="T435" s="10"/>
      <c r="U435" s="10"/>
      <c r="V435" s="10"/>
      <c r="W435" s="10"/>
      <c r="X435" s="10"/>
      <c r="Y435" s="10"/>
      <c r="Z435" s="10"/>
    </row>
    <row r="436" spans="1:26" ht="25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1"/>
      <c r="R436" s="11"/>
      <c r="S436" s="10"/>
      <c r="T436" s="10"/>
      <c r="U436" s="10"/>
      <c r="V436" s="10"/>
      <c r="W436" s="10"/>
      <c r="X436" s="10"/>
      <c r="Y436" s="10"/>
      <c r="Z436" s="10"/>
    </row>
    <row r="437" spans="1:26" ht="25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1"/>
      <c r="R437" s="11"/>
      <c r="S437" s="10"/>
      <c r="T437" s="10"/>
      <c r="U437" s="10"/>
      <c r="V437" s="10"/>
      <c r="W437" s="10"/>
      <c r="X437" s="10"/>
      <c r="Y437" s="10"/>
      <c r="Z437" s="10"/>
    </row>
    <row r="438" spans="1:26" ht="25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1"/>
      <c r="R438" s="11"/>
      <c r="S438" s="10"/>
      <c r="T438" s="10"/>
      <c r="U438" s="10"/>
      <c r="V438" s="10"/>
      <c r="W438" s="10"/>
      <c r="X438" s="10"/>
      <c r="Y438" s="10"/>
      <c r="Z438" s="10"/>
    </row>
    <row r="439" spans="1:26" ht="25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1"/>
      <c r="R439" s="11"/>
      <c r="S439" s="10"/>
      <c r="T439" s="10"/>
      <c r="U439" s="10"/>
      <c r="V439" s="10"/>
      <c r="W439" s="10"/>
      <c r="X439" s="10"/>
      <c r="Y439" s="10"/>
      <c r="Z439" s="10"/>
    </row>
    <row r="440" spans="1:26" ht="25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1"/>
      <c r="R440" s="11"/>
      <c r="S440" s="10"/>
      <c r="T440" s="10"/>
      <c r="U440" s="10"/>
      <c r="V440" s="10"/>
      <c r="W440" s="10"/>
      <c r="X440" s="10"/>
      <c r="Y440" s="10"/>
      <c r="Z440" s="10"/>
    </row>
    <row r="441" spans="1:26" ht="25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1"/>
      <c r="R441" s="11"/>
      <c r="S441" s="10"/>
      <c r="T441" s="10"/>
      <c r="U441" s="10"/>
      <c r="V441" s="10"/>
      <c r="W441" s="10"/>
      <c r="X441" s="10"/>
      <c r="Y441" s="10"/>
      <c r="Z441" s="10"/>
    </row>
    <row r="442" spans="1:26" ht="25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1"/>
      <c r="R442" s="11"/>
      <c r="S442" s="10"/>
      <c r="T442" s="10"/>
      <c r="U442" s="10"/>
      <c r="V442" s="10"/>
      <c r="W442" s="10"/>
      <c r="X442" s="10"/>
      <c r="Y442" s="10"/>
      <c r="Z442" s="10"/>
    </row>
    <row r="443" spans="1:26" ht="25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1"/>
      <c r="R443" s="11"/>
      <c r="S443" s="10"/>
      <c r="T443" s="10"/>
      <c r="U443" s="10"/>
      <c r="V443" s="10"/>
      <c r="W443" s="10"/>
      <c r="X443" s="10"/>
      <c r="Y443" s="10"/>
      <c r="Z443" s="10"/>
    </row>
    <row r="444" spans="1:26" ht="25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1"/>
      <c r="R444" s="11"/>
      <c r="S444" s="10"/>
      <c r="T444" s="10"/>
      <c r="U444" s="10"/>
      <c r="V444" s="10"/>
      <c r="W444" s="10"/>
      <c r="X444" s="10"/>
      <c r="Y444" s="10"/>
      <c r="Z444" s="10"/>
    </row>
    <row r="445" spans="1:26" ht="25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1"/>
      <c r="R445" s="11"/>
      <c r="S445" s="10"/>
      <c r="T445" s="10"/>
      <c r="U445" s="10"/>
      <c r="V445" s="10"/>
      <c r="W445" s="10"/>
      <c r="X445" s="10"/>
      <c r="Y445" s="10"/>
      <c r="Z445" s="10"/>
    </row>
    <row r="446" spans="1:26" ht="25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1"/>
      <c r="R446" s="11"/>
      <c r="S446" s="10"/>
      <c r="T446" s="10"/>
      <c r="U446" s="10"/>
      <c r="V446" s="10"/>
      <c r="W446" s="10"/>
      <c r="X446" s="10"/>
      <c r="Y446" s="10"/>
      <c r="Z446" s="10"/>
    </row>
    <row r="447" spans="1:26" ht="25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1"/>
      <c r="R447" s="11"/>
      <c r="S447" s="10"/>
      <c r="T447" s="10"/>
      <c r="U447" s="10"/>
      <c r="V447" s="10"/>
      <c r="W447" s="10"/>
      <c r="X447" s="10"/>
      <c r="Y447" s="10"/>
      <c r="Z447" s="10"/>
    </row>
    <row r="448" spans="1:26" ht="25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1"/>
      <c r="R448" s="11"/>
      <c r="S448" s="10"/>
      <c r="T448" s="10"/>
      <c r="U448" s="10"/>
      <c r="V448" s="10"/>
      <c r="W448" s="10"/>
      <c r="X448" s="10"/>
      <c r="Y448" s="10"/>
      <c r="Z448" s="10"/>
    </row>
    <row r="449" spans="1:26" ht="25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1"/>
      <c r="R449" s="11"/>
      <c r="S449" s="10"/>
      <c r="T449" s="10"/>
      <c r="U449" s="10"/>
      <c r="V449" s="10"/>
      <c r="W449" s="10"/>
      <c r="X449" s="10"/>
      <c r="Y449" s="10"/>
      <c r="Z449" s="10"/>
    </row>
    <row r="450" spans="1:26" ht="25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1"/>
      <c r="R450" s="11"/>
      <c r="S450" s="10"/>
      <c r="T450" s="10"/>
      <c r="U450" s="10"/>
      <c r="V450" s="10"/>
      <c r="W450" s="10"/>
      <c r="X450" s="10"/>
      <c r="Y450" s="10"/>
      <c r="Z450" s="10"/>
    </row>
    <row r="451" spans="1:26" ht="25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1"/>
      <c r="R451" s="11"/>
      <c r="S451" s="10"/>
      <c r="T451" s="10"/>
      <c r="U451" s="10"/>
      <c r="V451" s="10"/>
      <c r="W451" s="10"/>
      <c r="X451" s="10"/>
      <c r="Y451" s="10"/>
      <c r="Z451" s="10"/>
    </row>
    <row r="452" spans="1:26" ht="25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1"/>
      <c r="R452" s="11"/>
      <c r="S452" s="10"/>
      <c r="T452" s="10"/>
      <c r="U452" s="10"/>
      <c r="V452" s="10"/>
      <c r="W452" s="10"/>
      <c r="X452" s="10"/>
      <c r="Y452" s="10"/>
      <c r="Z452" s="10"/>
    </row>
    <row r="453" spans="1:26" ht="25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1"/>
      <c r="R453" s="11"/>
      <c r="S453" s="10"/>
      <c r="T453" s="10"/>
      <c r="U453" s="10"/>
      <c r="V453" s="10"/>
      <c r="W453" s="10"/>
      <c r="X453" s="10"/>
      <c r="Y453" s="10"/>
      <c r="Z453" s="10"/>
    </row>
    <row r="454" spans="1:26" ht="25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1"/>
      <c r="R454" s="11"/>
      <c r="S454" s="10"/>
      <c r="T454" s="10"/>
      <c r="U454" s="10"/>
      <c r="V454" s="10"/>
      <c r="W454" s="10"/>
      <c r="X454" s="10"/>
      <c r="Y454" s="10"/>
      <c r="Z454" s="10"/>
    </row>
    <row r="455" spans="1:26" ht="25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1"/>
      <c r="R455" s="11"/>
      <c r="S455" s="10"/>
      <c r="T455" s="10"/>
      <c r="U455" s="10"/>
      <c r="V455" s="10"/>
      <c r="W455" s="10"/>
      <c r="X455" s="10"/>
      <c r="Y455" s="10"/>
      <c r="Z455" s="10"/>
    </row>
    <row r="456" spans="1:26" ht="25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1"/>
      <c r="R456" s="11"/>
      <c r="S456" s="10"/>
      <c r="T456" s="10"/>
      <c r="U456" s="10"/>
      <c r="V456" s="10"/>
      <c r="W456" s="10"/>
      <c r="X456" s="10"/>
      <c r="Y456" s="10"/>
      <c r="Z456" s="10"/>
    </row>
    <row r="457" spans="1:26" ht="25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1"/>
      <c r="R457" s="11"/>
      <c r="S457" s="10"/>
      <c r="T457" s="10"/>
      <c r="U457" s="10"/>
      <c r="V457" s="10"/>
      <c r="W457" s="10"/>
      <c r="X457" s="10"/>
      <c r="Y457" s="10"/>
      <c r="Z457" s="10"/>
    </row>
    <row r="458" spans="1:26" ht="25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1"/>
      <c r="R458" s="11"/>
      <c r="S458" s="10"/>
      <c r="T458" s="10"/>
      <c r="U458" s="10"/>
      <c r="V458" s="10"/>
      <c r="W458" s="10"/>
      <c r="X458" s="10"/>
      <c r="Y458" s="10"/>
      <c r="Z458" s="10"/>
    </row>
    <row r="459" spans="1:26" ht="25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1"/>
      <c r="R459" s="11"/>
      <c r="S459" s="10"/>
      <c r="T459" s="10"/>
      <c r="U459" s="10"/>
      <c r="V459" s="10"/>
      <c r="W459" s="10"/>
      <c r="X459" s="10"/>
      <c r="Y459" s="10"/>
      <c r="Z459" s="10"/>
    </row>
    <row r="460" spans="1:26" ht="25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1"/>
      <c r="R460" s="11"/>
      <c r="S460" s="10"/>
      <c r="T460" s="10"/>
      <c r="U460" s="10"/>
      <c r="V460" s="10"/>
      <c r="W460" s="10"/>
      <c r="X460" s="10"/>
      <c r="Y460" s="10"/>
      <c r="Z460" s="10"/>
    </row>
    <row r="461" spans="1:26" ht="25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1"/>
      <c r="R461" s="11"/>
      <c r="S461" s="10"/>
      <c r="T461" s="10"/>
      <c r="U461" s="10"/>
      <c r="V461" s="10"/>
      <c r="W461" s="10"/>
      <c r="X461" s="10"/>
      <c r="Y461" s="10"/>
      <c r="Z461" s="10"/>
    </row>
    <row r="462" spans="1:26" ht="25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1"/>
      <c r="R462" s="11"/>
      <c r="S462" s="10"/>
      <c r="T462" s="10"/>
      <c r="U462" s="10"/>
      <c r="V462" s="10"/>
      <c r="W462" s="10"/>
      <c r="X462" s="10"/>
      <c r="Y462" s="10"/>
      <c r="Z462" s="10"/>
    </row>
    <row r="463" spans="1:26" ht="25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1"/>
      <c r="R463" s="11"/>
      <c r="S463" s="10"/>
      <c r="T463" s="10"/>
      <c r="U463" s="10"/>
      <c r="V463" s="10"/>
      <c r="W463" s="10"/>
      <c r="X463" s="10"/>
      <c r="Y463" s="10"/>
      <c r="Z463" s="10"/>
    </row>
    <row r="464" spans="1:26" ht="25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1"/>
      <c r="R464" s="11"/>
      <c r="S464" s="10"/>
      <c r="T464" s="10"/>
      <c r="U464" s="10"/>
      <c r="V464" s="10"/>
      <c r="W464" s="10"/>
      <c r="X464" s="10"/>
      <c r="Y464" s="10"/>
      <c r="Z464" s="10"/>
    </row>
    <row r="465" spans="1:26" ht="25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1"/>
      <c r="R465" s="11"/>
      <c r="S465" s="10"/>
      <c r="T465" s="10"/>
      <c r="U465" s="10"/>
      <c r="V465" s="10"/>
      <c r="W465" s="10"/>
      <c r="X465" s="10"/>
      <c r="Y465" s="10"/>
      <c r="Z465" s="10"/>
    </row>
    <row r="466" spans="1:26" ht="25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1"/>
      <c r="R466" s="11"/>
      <c r="S466" s="10"/>
      <c r="T466" s="10"/>
      <c r="U466" s="10"/>
      <c r="V466" s="10"/>
      <c r="W466" s="10"/>
      <c r="X466" s="10"/>
      <c r="Y466" s="10"/>
      <c r="Z466" s="10"/>
    </row>
    <row r="467" spans="1:26" ht="25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1"/>
      <c r="R467" s="11"/>
      <c r="S467" s="10"/>
      <c r="T467" s="10"/>
      <c r="U467" s="10"/>
      <c r="V467" s="10"/>
      <c r="W467" s="10"/>
      <c r="X467" s="10"/>
      <c r="Y467" s="10"/>
      <c r="Z467" s="10"/>
    </row>
    <row r="468" spans="1:26" ht="25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1"/>
      <c r="R468" s="11"/>
      <c r="S468" s="10"/>
      <c r="T468" s="10"/>
      <c r="U468" s="10"/>
      <c r="V468" s="10"/>
      <c r="W468" s="10"/>
      <c r="X468" s="10"/>
      <c r="Y468" s="10"/>
      <c r="Z468" s="10"/>
    </row>
    <row r="469" spans="1:26" ht="25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1"/>
      <c r="R469" s="11"/>
      <c r="S469" s="10"/>
      <c r="T469" s="10"/>
      <c r="U469" s="10"/>
      <c r="V469" s="10"/>
      <c r="W469" s="10"/>
      <c r="X469" s="10"/>
      <c r="Y469" s="10"/>
      <c r="Z469" s="10"/>
    </row>
    <row r="470" spans="1:26" ht="25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1"/>
      <c r="R470" s="11"/>
      <c r="S470" s="10"/>
      <c r="T470" s="10"/>
      <c r="U470" s="10"/>
      <c r="V470" s="10"/>
      <c r="W470" s="10"/>
      <c r="X470" s="10"/>
      <c r="Y470" s="10"/>
      <c r="Z470" s="10"/>
    </row>
    <row r="471" spans="1:26" ht="25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1"/>
      <c r="R471" s="11"/>
      <c r="S471" s="10"/>
      <c r="T471" s="10"/>
      <c r="U471" s="10"/>
      <c r="V471" s="10"/>
      <c r="W471" s="10"/>
      <c r="X471" s="10"/>
      <c r="Y471" s="10"/>
      <c r="Z471" s="10"/>
    </row>
    <row r="472" spans="1:26" ht="25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1"/>
      <c r="R472" s="11"/>
      <c r="S472" s="10"/>
      <c r="T472" s="10"/>
      <c r="U472" s="10"/>
      <c r="V472" s="10"/>
      <c r="W472" s="10"/>
      <c r="X472" s="10"/>
      <c r="Y472" s="10"/>
      <c r="Z472" s="10"/>
    </row>
    <row r="473" spans="1:26" ht="25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1"/>
      <c r="R473" s="11"/>
      <c r="S473" s="10"/>
      <c r="T473" s="10"/>
      <c r="U473" s="10"/>
      <c r="V473" s="10"/>
      <c r="W473" s="10"/>
      <c r="X473" s="10"/>
      <c r="Y473" s="10"/>
      <c r="Z473" s="10"/>
    </row>
    <row r="474" spans="1:26" ht="25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1"/>
      <c r="R474" s="11"/>
      <c r="S474" s="10"/>
      <c r="T474" s="10"/>
      <c r="U474" s="10"/>
      <c r="V474" s="10"/>
      <c r="W474" s="10"/>
      <c r="X474" s="10"/>
      <c r="Y474" s="10"/>
      <c r="Z474" s="10"/>
    </row>
    <row r="475" spans="1:26" ht="25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1"/>
      <c r="R475" s="11"/>
      <c r="S475" s="10"/>
      <c r="T475" s="10"/>
      <c r="U475" s="10"/>
      <c r="V475" s="10"/>
      <c r="W475" s="10"/>
      <c r="X475" s="10"/>
      <c r="Y475" s="10"/>
      <c r="Z475" s="10"/>
    </row>
    <row r="476" spans="1:26" ht="25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1"/>
      <c r="R476" s="11"/>
      <c r="S476" s="10"/>
      <c r="T476" s="10"/>
      <c r="U476" s="10"/>
      <c r="V476" s="10"/>
      <c r="W476" s="10"/>
      <c r="X476" s="10"/>
      <c r="Y476" s="10"/>
      <c r="Z476" s="10"/>
    </row>
    <row r="477" spans="1:26" ht="25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1"/>
      <c r="R477" s="11"/>
      <c r="S477" s="10"/>
      <c r="T477" s="10"/>
      <c r="U477" s="10"/>
      <c r="V477" s="10"/>
      <c r="W477" s="10"/>
      <c r="X477" s="10"/>
      <c r="Y477" s="10"/>
      <c r="Z477" s="10"/>
    </row>
    <row r="478" spans="1:26" ht="25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1"/>
      <c r="R478" s="11"/>
      <c r="S478" s="10"/>
      <c r="T478" s="10"/>
      <c r="U478" s="10"/>
      <c r="V478" s="10"/>
      <c r="W478" s="10"/>
      <c r="X478" s="10"/>
      <c r="Y478" s="10"/>
      <c r="Z478" s="10"/>
    </row>
    <row r="479" spans="1:26" ht="25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1"/>
      <c r="R479" s="11"/>
      <c r="S479" s="10"/>
      <c r="T479" s="10"/>
      <c r="U479" s="10"/>
      <c r="V479" s="10"/>
      <c r="W479" s="10"/>
      <c r="X479" s="10"/>
      <c r="Y479" s="10"/>
      <c r="Z479" s="10"/>
    </row>
    <row r="480" spans="1:26" ht="25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1"/>
      <c r="R480" s="11"/>
      <c r="S480" s="10"/>
      <c r="T480" s="10"/>
      <c r="U480" s="10"/>
      <c r="V480" s="10"/>
      <c r="W480" s="10"/>
      <c r="X480" s="10"/>
      <c r="Y480" s="10"/>
      <c r="Z480" s="10"/>
    </row>
    <row r="481" spans="1:26" ht="25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1"/>
      <c r="R481" s="11"/>
      <c r="S481" s="10"/>
      <c r="T481" s="10"/>
      <c r="U481" s="10"/>
      <c r="V481" s="10"/>
      <c r="W481" s="10"/>
      <c r="X481" s="10"/>
      <c r="Y481" s="10"/>
      <c r="Z481" s="10"/>
    </row>
    <row r="482" spans="1:26" ht="25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1"/>
      <c r="R482" s="11"/>
      <c r="S482" s="10"/>
      <c r="T482" s="10"/>
      <c r="U482" s="10"/>
      <c r="V482" s="10"/>
      <c r="W482" s="10"/>
      <c r="X482" s="10"/>
      <c r="Y482" s="10"/>
      <c r="Z482" s="10"/>
    </row>
    <row r="483" spans="1:26" ht="25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1"/>
      <c r="R483" s="11"/>
      <c r="S483" s="10"/>
      <c r="T483" s="10"/>
      <c r="U483" s="10"/>
      <c r="V483" s="10"/>
      <c r="W483" s="10"/>
      <c r="X483" s="10"/>
      <c r="Y483" s="10"/>
      <c r="Z483" s="10"/>
    </row>
    <row r="484" spans="1:26" ht="25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1"/>
      <c r="R484" s="11"/>
      <c r="S484" s="10"/>
      <c r="T484" s="10"/>
      <c r="U484" s="10"/>
      <c r="V484" s="10"/>
      <c r="W484" s="10"/>
      <c r="X484" s="10"/>
      <c r="Y484" s="10"/>
      <c r="Z484" s="10"/>
    </row>
    <row r="485" spans="1:26" ht="25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1"/>
      <c r="R485" s="11"/>
      <c r="S485" s="10"/>
      <c r="T485" s="10"/>
      <c r="U485" s="10"/>
      <c r="V485" s="10"/>
      <c r="W485" s="10"/>
      <c r="X485" s="10"/>
      <c r="Y485" s="10"/>
      <c r="Z485" s="10"/>
    </row>
    <row r="486" spans="1:26" ht="25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1"/>
      <c r="R486" s="11"/>
      <c r="S486" s="10"/>
      <c r="T486" s="10"/>
      <c r="U486" s="10"/>
      <c r="V486" s="10"/>
      <c r="W486" s="10"/>
      <c r="X486" s="10"/>
      <c r="Y486" s="10"/>
      <c r="Z486" s="10"/>
    </row>
    <row r="487" spans="1:26" ht="25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1"/>
      <c r="R487" s="11"/>
      <c r="S487" s="10"/>
      <c r="T487" s="10"/>
      <c r="U487" s="10"/>
      <c r="V487" s="10"/>
      <c r="W487" s="10"/>
      <c r="X487" s="10"/>
      <c r="Y487" s="10"/>
      <c r="Z487" s="10"/>
    </row>
    <row r="488" spans="1:26" ht="25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1"/>
      <c r="R488" s="11"/>
      <c r="S488" s="10"/>
      <c r="T488" s="10"/>
      <c r="U488" s="10"/>
      <c r="V488" s="10"/>
      <c r="W488" s="10"/>
      <c r="X488" s="10"/>
      <c r="Y488" s="10"/>
      <c r="Z488" s="10"/>
    </row>
    <row r="489" spans="1:26" ht="25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1"/>
      <c r="R489" s="11"/>
      <c r="S489" s="10"/>
      <c r="T489" s="10"/>
      <c r="U489" s="10"/>
      <c r="V489" s="10"/>
      <c r="W489" s="10"/>
      <c r="X489" s="10"/>
      <c r="Y489" s="10"/>
      <c r="Z489" s="10"/>
    </row>
    <row r="490" spans="1:26" ht="25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1"/>
      <c r="R490" s="11"/>
      <c r="S490" s="10"/>
      <c r="T490" s="10"/>
      <c r="U490" s="10"/>
      <c r="V490" s="10"/>
      <c r="W490" s="10"/>
      <c r="X490" s="10"/>
      <c r="Y490" s="10"/>
      <c r="Z490" s="10"/>
    </row>
    <row r="491" spans="1:26" ht="25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1"/>
      <c r="R491" s="11"/>
      <c r="S491" s="10"/>
      <c r="T491" s="10"/>
      <c r="U491" s="10"/>
      <c r="V491" s="10"/>
      <c r="W491" s="10"/>
      <c r="X491" s="10"/>
      <c r="Y491" s="10"/>
      <c r="Z491" s="10"/>
    </row>
    <row r="492" spans="1:26" ht="25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1"/>
      <c r="R492" s="11"/>
      <c r="S492" s="10"/>
      <c r="T492" s="10"/>
      <c r="U492" s="10"/>
      <c r="V492" s="10"/>
      <c r="W492" s="10"/>
      <c r="X492" s="10"/>
      <c r="Y492" s="10"/>
      <c r="Z492" s="10"/>
    </row>
    <row r="493" spans="1:26" ht="25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1"/>
      <c r="R493" s="11"/>
      <c r="S493" s="10"/>
      <c r="T493" s="10"/>
      <c r="U493" s="10"/>
      <c r="V493" s="10"/>
      <c r="W493" s="10"/>
      <c r="X493" s="10"/>
      <c r="Y493" s="10"/>
      <c r="Z493" s="10"/>
    </row>
    <row r="494" spans="1:26" ht="25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1"/>
      <c r="R494" s="11"/>
      <c r="S494" s="10"/>
      <c r="T494" s="10"/>
      <c r="U494" s="10"/>
      <c r="V494" s="10"/>
      <c r="W494" s="10"/>
      <c r="X494" s="10"/>
      <c r="Y494" s="10"/>
      <c r="Z494" s="10"/>
    </row>
    <row r="495" spans="1:26" ht="25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1"/>
      <c r="R495" s="11"/>
      <c r="S495" s="10"/>
      <c r="T495" s="10"/>
      <c r="U495" s="10"/>
      <c r="V495" s="10"/>
      <c r="W495" s="10"/>
      <c r="X495" s="10"/>
      <c r="Y495" s="10"/>
      <c r="Z495" s="10"/>
    </row>
    <row r="496" spans="1:26" ht="25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1"/>
      <c r="R496" s="11"/>
      <c r="S496" s="10"/>
      <c r="T496" s="10"/>
      <c r="U496" s="10"/>
      <c r="V496" s="10"/>
      <c r="W496" s="10"/>
      <c r="X496" s="10"/>
      <c r="Y496" s="10"/>
      <c r="Z496" s="10"/>
    </row>
    <row r="497" spans="1:26" ht="25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1"/>
      <c r="R497" s="11"/>
      <c r="S497" s="10"/>
      <c r="T497" s="10"/>
      <c r="U497" s="10"/>
      <c r="V497" s="10"/>
      <c r="W497" s="10"/>
      <c r="X497" s="10"/>
      <c r="Y497" s="10"/>
      <c r="Z497" s="10"/>
    </row>
    <row r="498" spans="1:26" ht="25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1"/>
      <c r="R498" s="11"/>
      <c r="S498" s="10"/>
      <c r="T498" s="10"/>
      <c r="U498" s="10"/>
      <c r="V498" s="10"/>
      <c r="W498" s="10"/>
      <c r="X498" s="10"/>
      <c r="Y498" s="10"/>
      <c r="Z498" s="10"/>
    </row>
    <row r="499" spans="1:26" ht="25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1"/>
      <c r="R499" s="11"/>
      <c r="S499" s="10"/>
      <c r="T499" s="10"/>
      <c r="U499" s="10"/>
      <c r="V499" s="10"/>
      <c r="W499" s="10"/>
      <c r="X499" s="10"/>
      <c r="Y499" s="10"/>
      <c r="Z499" s="10"/>
    </row>
    <row r="500" spans="1:26" ht="25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1"/>
      <c r="R500" s="11"/>
      <c r="S500" s="10"/>
      <c r="T500" s="10"/>
      <c r="U500" s="10"/>
      <c r="V500" s="10"/>
      <c r="W500" s="10"/>
      <c r="X500" s="10"/>
      <c r="Y500" s="10"/>
      <c r="Z500" s="10"/>
    </row>
    <row r="501" spans="1:26" ht="25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1"/>
      <c r="R501" s="11"/>
      <c r="S501" s="10"/>
      <c r="T501" s="10"/>
      <c r="U501" s="10"/>
      <c r="V501" s="10"/>
      <c r="W501" s="10"/>
      <c r="X501" s="10"/>
      <c r="Y501" s="10"/>
      <c r="Z501" s="10"/>
    </row>
    <row r="502" spans="1:26" ht="25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1"/>
      <c r="R502" s="11"/>
      <c r="S502" s="10"/>
      <c r="T502" s="10"/>
      <c r="U502" s="10"/>
      <c r="V502" s="10"/>
      <c r="W502" s="10"/>
      <c r="X502" s="10"/>
      <c r="Y502" s="10"/>
      <c r="Z502" s="10"/>
    </row>
    <row r="503" spans="1:26" ht="25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1"/>
      <c r="R503" s="11"/>
      <c r="S503" s="10"/>
      <c r="T503" s="10"/>
      <c r="U503" s="10"/>
      <c r="V503" s="10"/>
      <c r="W503" s="10"/>
      <c r="X503" s="10"/>
      <c r="Y503" s="10"/>
      <c r="Z503" s="10"/>
    </row>
    <row r="504" spans="1:26" ht="25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1"/>
      <c r="R504" s="11"/>
      <c r="S504" s="10"/>
      <c r="T504" s="10"/>
      <c r="U504" s="10"/>
      <c r="V504" s="10"/>
      <c r="W504" s="10"/>
      <c r="X504" s="10"/>
      <c r="Y504" s="10"/>
      <c r="Z504" s="10"/>
    </row>
    <row r="505" spans="1:26" ht="25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1"/>
      <c r="R505" s="11"/>
      <c r="S505" s="10"/>
      <c r="T505" s="10"/>
      <c r="U505" s="10"/>
      <c r="V505" s="10"/>
      <c r="W505" s="10"/>
      <c r="X505" s="10"/>
      <c r="Y505" s="10"/>
      <c r="Z505" s="10"/>
    </row>
    <row r="506" spans="1:26" ht="25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1"/>
      <c r="R506" s="11"/>
      <c r="S506" s="10"/>
      <c r="T506" s="10"/>
      <c r="U506" s="10"/>
      <c r="V506" s="10"/>
      <c r="W506" s="10"/>
      <c r="X506" s="10"/>
      <c r="Y506" s="10"/>
      <c r="Z506" s="10"/>
    </row>
    <row r="507" spans="1:26" ht="25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1"/>
      <c r="R507" s="11"/>
      <c r="S507" s="10"/>
      <c r="T507" s="10"/>
      <c r="U507" s="10"/>
      <c r="V507" s="10"/>
      <c r="W507" s="10"/>
      <c r="X507" s="10"/>
      <c r="Y507" s="10"/>
      <c r="Z507" s="10"/>
    </row>
    <row r="508" spans="1:26" ht="25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1"/>
      <c r="R508" s="11"/>
      <c r="S508" s="10"/>
      <c r="T508" s="10"/>
      <c r="U508" s="10"/>
      <c r="V508" s="10"/>
      <c r="W508" s="10"/>
      <c r="X508" s="10"/>
      <c r="Y508" s="10"/>
      <c r="Z508" s="10"/>
    </row>
    <row r="509" spans="1:26" ht="25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1"/>
      <c r="R509" s="11"/>
      <c r="S509" s="10"/>
      <c r="T509" s="10"/>
      <c r="U509" s="10"/>
      <c r="V509" s="10"/>
      <c r="W509" s="10"/>
      <c r="X509" s="10"/>
      <c r="Y509" s="10"/>
      <c r="Z509" s="10"/>
    </row>
    <row r="510" spans="1:26" ht="25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1"/>
      <c r="R510" s="11"/>
      <c r="S510" s="10"/>
      <c r="T510" s="10"/>
      <c r="U510" s="10"/>
      <c r="V510" s="10"/>
      <c r="W510" s="10"/>
      <c r="X510" s="10"/>
      <c r="Y510" s="10"/>
      <c r="Z510" s="10"/>
    </row>
    <row r="511" spans="1:26" ht="25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1"/>
      <c r="R511" s="11"/>
      <c r="S511" s="10"/>
      <c r="T511" s="10"/>
      <c r="U511" s="10"/>
      <c r="V511" s="10"/>
      <c r="W511" s="10"/>
      <c r="X511" s="10"/>
      <c r="Y511" s="10"/>
      <c r="Z511" s="10"/>
    </row>
    <row r="512" spans="1:26" ht="25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1"/>
      <c r="R512" s="11"/>
      <c r="S512" s="10"/>
      <c r="T512" s="10"/>
      <c r="U512" s="10"/>
      <c r="V512" s="10"/>
      <c r="W512" s="10"/>
      <c r="X512" s="10"/>
      <c r="Y512" s="10"/>
      <c r="Z512" s="10"/>
    </row>
    <row r="513" spans="1:26" ht="25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1"/>
      <c r="R513" s="11"/>
      <c r="S513" s="10"/>
      <c r="T513" s="10"/>
      <c r="U513" s="10"/>
      <c r="V513" s="10"/>
      <c r="W513" s="10"/>
      <c r="X513" s="10"/>
      <c r="Y513" s="10"/>
      <c r="Z513" s="10"/>
    </row>
    <row r="514" spans="1:26" ht="25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1"/>
      <c r="R514" s="11"/>
      <c r="S514" s="10"/>
      <c r="T514" s="10"/>
      <c r="U514" s="10"/>
      <c r="V514" s="10"/>
      <c r="W514" s="10"/>
      <c r="X514" s="10"/>
      <c r="Y514" s="10"/>
      <c r="Z514" s="10"/>
    </row>
    <row r="515" spans="1:26" ht="25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1"/>
      <c r="R515" s="11"/>
      <c r="S515" s="10"/>
      <c r="T515" s="10"/>
      <c r="U515" s="10"/>
      <c r="V515" s="10"/>
      <c r="W515" s="10"/>
      <c r="X515" s="10"/>
      <c r="Y515" s="10"/>
      <c r="Z515" s="10"/>
    </row>
    <row r="516" spans="1:26" ht="25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1"/>
      <c r="R516" s="11"/>
      <c r="S516" s="10"/>
      <c r="T516" s="10"/>
      <c r="U516" s="10"/>
      <c r="V516" s="10"/>
      <c r="W516" s="10"/>
      <c r="X516" s="10"/>
      <c r="Y516" s="10"/>
      <c r="Z516" s="10"/>
    </row>
    <row r="517" spans="1:26" ht="25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1"/>
      <c r="R517" s="11"/>
      <c r="S517" s="10"/>
      <c r="T517" s="10"/>
      <c r="U517" s="10"/>
      <c r="V517" s="10"/>
      <c r="W517" s="10"/>
      <c r="X517" s="10"/>
      <c r="Y517" s="10"/>
      <c r="Z517" s="10"/>
    </row>
    <row r="518" spans="1:26" ht="25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1"/>
      <c r="R518" s="11"/>
      <c r="S518" s="10"/>
      <c r="T518" s="10"/>
      <c r="U518" s="10"/>
      <c r="V518" s="10"/>
      <c r="W518" s="10"/>
      <c r="X518" s="10"/>
      <c r="Y518" s="10"/>
      <c r="Z518" s="10"/>
    </row>
    <row r="519" spans="1:26" ht="25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1"/>
      <c r="R519" s="11"/>
      <c r="S519" s="10"/>
      <c r="T519" s="10"/>
      <c r="U519" s="10"/>
      <c r="V519" s="10"/>
      <c r="W519" s="10"/>
      <c r="X519" s="10"/>
      <c r="Y519" s="10"/>
      <c r="Z519" s="10"/>
    </row>
    <row r="520" spans="1:26" ht="25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1"/>
      <c r="R520" s="11"/>
      <c r="S520" s="10"/>
      <c r="T520" s="10"/>
      <c r="U520" s="10"/>
      <c r="V520" s="10"/>
      <c r="W520" s="10"/>
      <c r="X520" s="10"/>
      <c r="Y520" s="10"/>
      <c r="Z520" s="10"/>
    </row>
    <row r="521" spans="1:26" ht="25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1"/>
      <c r="R521" s="11"/>
      <c r="S521" s="10"/>
      <c r="T521" s="10"/>
      <c r="U521" s="10"/>
      <c r="V521" s="10"/>
      <c r="W521" s="10"/>
      <c r="X521" s="10"/>
      <c r="Y521" s="10"/>
      <c r="Z521" s="10"/>
    </row>
    <row r="522" spans="1:26" ht="25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1"/>
      <c r="R522" s="11"/>
      <c r="S522" s="10"/>
      <c r="T522" s="10"/>
      <c r="U522" s="10"/>
      <c r="V522" s="10"/>
      <c r="W522" s="10"/>
      <c r="X522" s="10"/>
      <c r="Y522" s="10"/>
      <c r="Z522" s="10"/>
    </row>
    <row r="523" spans="1:26" ht="25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1"/>
      <c r="R523" s="11"/>
      <c r="S523" s="10"/>
      <c r="T523" s="10"/>
      <c r="U523" s="10"/>
      <c r="V523" s="10"/>
      <c r="W523" s="10"/>
      <c r="X523" s="10"/>
      <c r="Y523" s="10"/>
      <c r="Z523" s="10"/>
    </row>
    <row r="524" spans="1:26" ht="25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1"/>
      <c r="R524" s="11"/>
      <c r="S524" s="10"/>
      <c r="T524" s="10"/>
      <c r="U524" s="10"/>
      <c r="V524" s="10"/>
      <c r="W524" s="10"/>
      <c r="X524" s="10"/>
      <c r="Y524" s="10"/>
      <c r="Z524" s="10"/>
    </row>
    <row r="525" spans="1:26" ht="25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1"/>
      <c r="R525" s="11"/>
      <c r="S525" s="10"/>
      <c r="T525" s="10"/>
      <c r="U525" s="10"/>
      <c r="V525" s="10"/>
      <c r="W525" s="10"/>
      <c r="X525" s="10"/>
      <c r="Y525" s="10"/>
      <c r="Z525" s="10"/>
    </row>
    <row r="526" spans="1:26" ht="25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1"/>
      <c r="R526" s="11"/>
      <c r="S526" s="10"/>
      <c r="T526" s="10"/>
      <c r="U526" s="10"/>
      <c r="V526" s="10"/>
      <c r="W526" s="10"/>
      <c r="X526" s="10"/>
      <c r="Y526" s="10"/>
      <c r="Z526" s="10"/>
    </row>
    <row r="527" spans="1:26" ht="25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1"/>
      <c r="R527" s="11"/>
      <c r="S527" s="10"/>
      <c r="T527" s="10"/>
      <c r="U527" s="10"/>
      <c r="V527" s="10"/>
      <c r="W527" s="10"/>
      <c r="X527" s="10"/>
      <c r="Y527" s="10"/>
      <c r="Z527" s="10"/>
    </row>
    <row r="528" spans="1:26" ht="25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1"/>
      <c r="R528" s="11"/>
      <c r="S528" s="10"/>
      <c r="T528" s="10"/>
      <c r="U528" s="10"/>
      <c r="V528" s="10"/>
      <c r="W528" s="10"/>
      <c r="X528" s="10"/>
      <c r="Y528" s="10"/>
      <c r="Z528" s="10"/>
    </row>
    <row r="529" spans="1:26" ht="25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1"/>
      <c r="R529" s="11"/>
      <c r="S529" s="10"/>
      <c r="T529" s="10"/>
      <c r="U529" s="10"/>
      <c r="V529" s="10"/>
      <c r="W529" s="10"/>
      <c r="X529" s="10"/>
      <c r="Y529" s="10"/>
      <c r="Z529" s="10"/>
    </row>
    <row r="530" spans="1:26" ht="25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1"/>
      <c r="R530" s="11"/>
      <c r="S530" s="10"/>
      <c r="T530" s="10"/>
      <c r="U530" s="10"/>
      <c r="V530" s="10"/>
      <c r="W530" s="10"/>
      <c r="X530" s="10"/>
      <c r="Y530" s="10"/>
      <c r="Z530" s="10"/>
    </row>
    <row r="531" spans="1:26" ht="25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1"/>
      <c r="R531" s="11"/>
      <c r="S531" s="10"/>
      <c r="T531" s="10"/>
      <c r="U531" s="10"/>
      <c r="V531" s="10"/>
      <c r="W531" s="10"/>
      <c r="X531" s="10"/>
      <c r="Y531" s="10"/>
      <c r="Z531" s="10"/>
    </row>
    <row r="532" spans="1:26" ht="25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1"/>
      <c r="R532" s="11"/>
      <c r="S532" s="10"/>
      <c r="T532" s="10"/>
      <c r="U532" s="10"/>
      <c r="V532" s="10"/>
      <c r="W532" s="10"/>
      <c r="X532" s="10"/>
      <c r="Y532" s="10"/>
      <c r="Z532" s="10"/>
    </row>
    <row r="533" spans="1:26" ht="25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1"/>
      <c r="R533" s="11"/>
      <c r="S533" s="10"/>
      <c r="T533" s="10"/>
      <c r="U533" s="10"/>
      <c r="V533" s="10"/>
      <c r="W533" s="10"/>
      <c r="X533" s="10"/>
      <c r="Y533" s="10"/>
      <c r="Z533" s="10"/>
    </row>
    <row r="534" spans="1:26" ht="25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1"/>
      <c r="R534" s="11"/>
      <c r="S534" s="10"/>
      <c r="T534" s="10"/>
      <c r="U534" s="10"/>
      <c r="V534" s="10"/>
      <c r="W534" s="10"/>
      <c r="X534" s="10"/>
      <c r="Y534" s="10"/>
      <c r="Z534" s="10"/>
    </row>
    <row r="535" spans="1:26" ht="25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1"/>
      <c r="R535" s="11"/>
      <c r="S535" s="10"/>
      <c r="T535" s="10"/>
      <c r="U535" s="10"/>
      <c r="V535" s="10"/>
      <c r="W535" s="10"/>
      <c r="X535" s="10"/>
      <c r="Y535" s="10"/>
      <c r="Z535" s="10"/>
    </row>
    <row r="536" spans="1:26" ht="25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1"/>
      <c r="R536" s="11"/>
      <c r="S536" s="10"/>
      <c r="T536" s="10"/>
      <c r="U536" s="10"/>
      <c r="V536" s="10"/>
      <c r="W536" s="10"/>
      <c r="X536" s="10"/>
      <c r="Y536" s="10"/>
      <c r="Z536" s="10"/>
    </row>
    <row r="537" spans="1:26" ht="25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1"/>
      <c r="R537" s="11"/>
      <c r="S537" s="10"/>
      <c r="T537" s="10"/>
      <c r="U537" s="10"/>
      <c r="V537" s="10"/>
      <c r="W537" s="10"/>
      <c r="X537" s="10"/>
      <c r="Y537" s="10"/>
      <c r="Z537" s="10"/>
    </row>
    <row r="538" spans="1:26" ht="25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1"/>
      <c r="R538" s="11"/>
      <c r="S538" s="10"/>
      <c r="T538" s="10"/>
      <c r="U538" s="10"/>
      <c r="V538" s="10"/>
      <c r="W538" s="10"/>
      <c r="X538" s="10"/>
      <c r="Y538" s="10"/>
      <c r="Z538" s="10"/>
    </row>
    <row r="539" spans="1:26" ht="25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1"/>
      <c r="R539" s="11"/>
      <c r="S539" s="10"/>
      <c r="T539" s="10"/>
      <c r="U539" s="10"/>
      <c r="V539" s="10"/>
      <c r="W539" s="10"/>
      <c r="X539" s="10"/>
      <c r="Y539" s="10"/>
      <c r="Z539" s="10"/>
    </row>
    <row r="540" spans="1:26" ht="25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1"/>
      <c r="R540" s="11"/>
      <c r="S540" s="10"/>
      <c r="T540" s="10"/>
      <c r="U540" s="10"/>
      <c r="V540" s="10"/>
      <c r="W540" s="10"/>
      <c r="X540" s="10"/>
      <c r="Y540" s="10"/>
      <c r="Z540" s="10"/>
    </row>
    <row r="541" spans="1:26" ht="25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1"/>
      <c r="R541" s="11"/>
      <c r="S541" s="10"/>
      <c r="T541" s="10"/>
      <c r="U541" s="10"/>
      <c r="V541" s="10"/>
      <c r="W541" s="10"/>
      <c r="X541" s="10"/>
      <c r="Y541" s="10"/>
      <c r="Z541" s="10"/>
    </row>
    <row r="542" spans="1:26" ht="25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1"/>
      <c r="R542" s="11"/>
      <c r="S542" s="10"/>
      <c r="T542" s="10"/>
      <c r="U542" s="10"/>
      <c r="V542" s="10"/>
      <c r="W542" s="10"/>
      <c r="X542" s="10"/>
      <c r="Y542" s="10"/>
      <c r="Z542" s="10"/>
    </row>
    <row r="543" spans="1:26" ht="25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1"/>
      <c r="R543" s="11"/>
      <c r="S543" s="10"/>
      <c r="T543" s="10"/>
      <c r="U543" s="10"/>
      <c r="V543" s="10"/>
      <c r="W543" s="10"/>
      <c r="X543" s="10"/>
      <c r="Y543" s="10"/>
      <c r="Z543" s="10"/>
    </row>
    <row r="544" spans="1:26" ht="25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1"/>
      <c r="R544" s="11"/>
      <c r="S544" s="10"/>
      <c r="T544" s="10"/>
      <c r="U544" s="10"/>
      <c r="V544" s="10"/>
      <c r="W544" s="10"/>
      <c r="X544" s="10"/>
      <c r="Y544" s="10"/>
      <c r="Z544" s="10"/>
    </row>
    <row r="545" spans="1:26" ht="25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1"/>
      <c r="R545" s="11"/>
      <c r="S545" s="10"/>
      <c r="T545" s="10"/>
      <c r="U545" s="10"/>
      <c r="V545" s="10"/>
      <c r="W545" s="10"/>
      <c r="X545" s="10"/>
      <c r="Y545" s="10"/>
      <c r="Z545" s="10"/>
    </row>
    <row r="546" spans="1:26" ht="25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1"/>
      <c r="R546" s="11"/>
      <c r="S546" s="10"/>
      <c r="T546" s="10"/>
      <c r="U546" s="10"/>
      <c r="V546" s="10"/>
      <c r="W546" s="10"/>
      <c r="X546" s="10"/>
      <c r="Y546" s="10"/>
      <c r="Z546" s="10"/>
    </row>
    <row r="547" spans="1:26" ht="25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1"/>
      <c r="R547" s="11"/>
      <c r="S547" s="10"/>
      <c r="T547" s="10"/>
      <c r="U547" s="10"/>
      <c r="V547" s="10"/>
      <c r="W547" s="10"/>
      <c r="X547" s="10"/>
      <c r="Y547" s="10"/>
      <c r="Z547" s="10"/>
    </row>
    <row r="548" spans="1:26" ht="25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1"/>
      <c r="R548" s="11"/>
      <c r="S548" s="10"/>
      <c r="T548" s="10"/>
      <c r="U548" s="10"/>
      <c r="V548" s="10"/>
      <c r="W548" s="10"/>
      <c r="X548" s="10"/>
      <c r="Y548" s="10"/>
      <c r="Z548" s="10"/>
    </row>
    <row r="549" spans="1:26" ht="25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1"/>
      <c r="R549" s="11"/>
      <c r="S549" s="10"/>
      <c r="T549" s="10"/>
      <c r="U549" s="10"/>
      <c r="V549" s="10"/>
      <c r="W549" s="10"/>
      <c r="X549" s="10"/>
      <c r="Y549" s="10"/>
      <c r="Z549" s="10"/>
    </row>
    <row r="550" spans="1:26" ht="25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1"/>
      <c r="R550" s="11"/>
      <c r="S550" s="10"/>
      <c r="T550" s="10"/>
      <c r="U550" s="10"/>
      <c r="V550" s="10"/>
      <c r="W550" s="10"/>
      <c r="X550" s="10"/>
      <c r="Y550" s="10"/>
      <c r="Z550" s="10"/>
    </row>
    <row r="551" spans="1:26" ht="25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1"/>
      <c r="R551" s="11"/>
      <c r="S551" s="10"/>
      <c r="T551" s="10"/>
      <c r="U551" s="10"/>
      <c r="V551" s="10"/>
      <c r="W551" s="10"/>
      <c r="X551" s="10"/>
      <c r="Y551" s="10"/>
      <c r="Z551" s="10"/>
    </row>
    <row r="552" spans="1:26" ht="25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1"/>
      <c r="R552" s="11"/>
      <c r="S552" s="10"/>
      <c r="T552" s="10"/>
      <c r="U552" s="10"/>
      <c r="V552" s="10"/>
      <c r="W552" s="10"/>
      <c r="X552" s="10"/>
      <c r="Y552" s="10"/>
      <c r="Z552" s="10"/>
    </row>
    <row r="553" spans="1:26" ht="25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1"/>
      <c r="R553" s="11"/>
      <c r="S553" s="10"/>
      <c r="T553" s="10"/>
      <c r="U553" s="10"/>
      <c r="V553" s="10"/>
      <c r="W553" s="10"/>
      <c r="X553" s="10"/>
      <c r="Y553" s="10"/>
      <c r="Z553" s="10"/>
    </row>
    <row r="554" spans="1:26" ht="25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1"/>
      <c r="R554" s="11"/>
      <c r="S554" s="10"/>
      <c r="T554" s="10"/>
      <c r="U554" s="10"/>
      <c r="V554" s="10"/>
      <c r="W554" s="10"/>
      <c r="X554" s="10"/>
      <c r="Y554" s="10"/>
      <c r="Z554" s="10"/>
    </row>
    <row r="555" spans="1:26" ht="25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1"/>
      <c r="R555" s="11"/>
      <c r="S555" s="10"/>
      <c r="T555" s="10"/>
      <c r="U555" s="10"/>
      <c r="V555" s="10"/>
      <c r="W555" s="10"/>
      <c r="X555" s="10"/>
      <c r="Y555" s="10"/>
      <c r="Z555" s="10"/>
    </row>
    <row r="556" spans="1:26" ht="25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1"/>
      <c r="R556" s="11"/>
      <c r="S556" s="10"/>
      <c r="T556" s="10"/>
      <c r="U556" s="10"/>
      <c r="V556" s="10"/>
      <c r="W556" s="10"/>
      <c r="X556" s="10"/>
      <c r="Y556" s="10"/>
      <c r="Z556" s="10"/>
    </row>
    <row r="557" spans="1:26" ht="25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1"/>
      <c r="R557" s="11"/>
      <c r="S557" s="10"/>
      <c r="T557" s="10"/>
      <c r="U557" s="10"/>
      <c r="V557" s="10"/>
      <c r="W557" s="10"/>
      <c r="X557" s="10"/>
      <c r="Y557" s="10"/>
      <c r="Z557" s="10"/>
    </row>
    <row r="558" spans="1:26" ht="25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1"/>
      <c r="R558" s="11"/>
      <c r="S558" s="10"/>
      <c r="T558" s="10"/>
      <c r="U558" s="10"/>
      <c r="V558" s="10"/>
      <c r="W558" s="10"/>
      <c r="X558" s="10"/>
      <c r="Y558" s="10"/>
      <c r="Z558" s="10"/>
    </row>
    <row r="559" spans="1:26" ht="25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1"/>
      <c r="R559" s="11"/>
      <c r="S559" s="10"/>
      <c r="T559" s="10"/>
      <c r="U559" s="10"/>
      <c r="V559" s="10"/>
      <c r="W559" s="10"/>
      <c r="X559" s="10"/>
      <c r="Y559" s="10"/>
      <c r="Z559" s="10"/>
    </row>
    <row r="560" spans="1:26" ht="25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1"/>
      <c r="R560" s="11"/>
      <c r="S560" s="10"/>
      <c r="T560" s="10"/>
      <c r="U560" s="10"/>
      <c r="V560" s="10"/>
      <c r="W560" s="10"/>
      <c r="X560" s="10"/>
      <c r="Y560" s="10"/>
      <c r="Z560" s="10"/>
    </row>
    <row r="561" spans="1:26" ht="25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1"/>
      <c r="R561" s="11"/>
      <c r="S561" s="10"/>
      <c r="T561" s="10"/>
      <c r="U561" s="10"/>
      <c r="V561" s="10"/>
      <c r="W561" s="10"/>
      <c r="X561" s="10"/>
      <c r="Y561" s="10"/>
      <c r="Z561" s="10"/>
    </row>
    <row r="562" spans="1:26" ht="25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1"/>
      <c r="R562" s="11"/>
      <c r="S562" s="10"/>
      <c r="T562" s="10"/>
      <c r="U562" s="10"/>
      <c r="V562" s="10"/>
      <c r="W562" s="10"/>
      <c r="X562" s="10"/>
      <c r="Y562" s="10"/>
      <c r="Z562" s="10"/>
    </row>
    <row r="563" spans="1:26" ht="25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1"/>
      <c r="R563" s="11"/>
      <c r="S563" s="10"/>
      <c r="T563" s="10"/>
      <c r="U563" s="10"/>
      <c r="V563" s="10"/>
      <c r="W563" s="10"/>
      <c r="X563" s="10"/>
      <c r="Y563" s="10"/>
      <c r="Z563" s="10"/>
    </row>
    <row r="564" spans="1:26" ht="25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1"/>
      <c r="R564" s="11"/>
      <c r="S564" s="10"/>
      <c r="T564" s="10"/>
      <c r="U564" s="10"/>
      <c r="V564" s="10"/>
      <c r="W564" s="10"/>
      <c r="X564" s="10"/>
      <c r="Y564" s="10"/>
      <c r="Z564" s="10"/>
    </row>
    <row r="565" spans="1:26" ht="25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1"/>
      <c r="R565" s="11"/>
      <c r="S565" s="10"/>
      <c r="T565" s="10"/>
      <c r="U565" s="10"/>
      <c r="V565" s="10"/>
      <c r="W565" s="10"/>
      <c r="X565" s="10"/>
      <c r="Y565" s="10"/>
      <c r="Z565" s="10"/>
    </row>
    <row r="566" spans="1:26" ht="25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1"/>
      <c r="R566" s="11"/>
      <c r="S566" s="10"/>
      <c r="T566" s="10"/>
      <c r="U566" s="10"/>
      <c r="V566" s="10"/>
      <c r="W566" s="10"/>
      <c r="X566" s="10"/>
      <c r="Y566" s="10"/>
      <c r="Z566" s="10"/>
    </row>
    <row r="567" spans="1:26" ht="25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1"/>
      <c r="R567" s="11"/>
      <c r="S567" s="10"/>
      <c r="T567" s="10"/>
      <c r="U567" s="10"/>
      <c r="V567" s="10"/>
      <c r="W567" s="10"/>
      <c r="X567" s="10"/>
      <c r="Y567" s="10"/>
      <c r="Z567" s="10"/>
    </row>
    <row r="568" spans="1:26" ht="25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1"/>
      <c r="R568" s="11"/>
      <c r="S568" s="10"/>
      <c r="T568" s="10"/>
      <c r="U568" s="10"/>
      <c r="V568" s="10"/>
      <c r="W568" s="10"/>
      <c r="X568" s="10"/>
      <c r="Y568" s="10"/>
      <c r="Z568" s="10"/>
    </row>
    <row r="569" spans="1:26" ht="25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1"/>
      <c r="R569" s="11"/>
      <c r="S569" s="10"/>
      <c r="T569" s="10"/>
      <c r="U569" s="10"/>
      <c r="V569" s="10"/>
      <c r="W569" s="10"/>
      <c r="X569" s="10"/>
      <c r="Y569" s="10"/>
      <c r="Z569" s="10"/>
    </row>
    <row r="570" spans="1:26" ht="25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1"/>
      <c r="R570" s="11"/>
      <c r="S570" s="10"/>
      <c r="T570" s="10"/>
      <c r="U570" s="10"/>
      <c r="V570" s="10"/>
      <c r="W570" s="10"/>
      <c r="X570" s="10"/>
      <c r="Y570" s="10"/>
      <c r="Z570" s="10"/>
    </row>
    <row r="571" spans="1:26" ht="25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1"/>
      <c r="R571" s="11"/>
      <c r="S571" s="10"/>
      <c r="T571" s="10"/>
      <c r="U571" s="10"/>
      <c r="V571" s="10"/>
      <c r="W571" s="10"/>
      <c r="X571" s="10"/>
      <c r="Y571" s="10"/>
      <c r="Z571" s="10"/>
    </row>
    <row r="572" spans="1:26" ht="25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1"/>
      <c r="R572" s="11"/>
      <c r="S572" s="10"/>
      <c r="T572" s="10"/>
      <c r="U572" s="10"/>
      <c r="V572" s="10"/>
      <c r="W572" s="10"/>
      <c r="X572" s="10"/>
      <c r="Y572" s="10"/>
      <c r="Z572" s="10"/>
    </row>
    <row r="573" spans="1:26" ht="25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1"/>
      <c r="R573" s="11"/>
      <c r="S573" s="10"/>
      <c r="T573" s="10"/>
      <c r="U573" s="10"/>
      <c r="V573" s="10"/>
      <c r="W573" s="10"/>
      <c r="X573" s="10"/>
      <c r="Y573" s="10"/>
      <c r="Z573" s="10"/>
    </row>
    <row r="574" spans="1:26" ht="25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1"/>
      <c r="R574" s="11"/>
      <c r="S574" s="10"/>
      <c r="T574" s="10"/>
      <c r="U574" s="10"/>
      <c r="V574" s="10"/>
      <c r="W574" s="10"/>
      <c r="X574" s="10"/>
      <c r="Y574" s="10"/>
      <c r="Z574" s="10"/>
    </row>
    <row r="575" spans="1:26" ht="25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1"/>
      <c r="R575" s="11"/>
      <c r="S575" s="10"/>
      <c r="T575" s="10"/>
      <c r="U575" s="10"/>
      <c r="V575" s="10"/>
      <c r="W575" s="10"/>
      <c r="X575" s="10"/>
      <c r="Y575" s="10"/>
      <c r="Z575" s="10"/>
    </row>
    <row r="576" spans="1:26" ht="25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1"/>
      <c r="R576" s="11"/>
      <c r="S576" s="10"/>
      <c r="T576" s="10"/>
      <c r="U576" s="10"/>
      <c r="V576" s="10"/>
      <c r="W576" s="10"/>
      <c r="X576" s="10"/>
      <c r="Y576" s="10"/>
      <c r="Z576" s="10"/>
    </row>
    <row r="577" spans="1:26" ht="25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1"/>
      <c r="R577" s="11"/>
      <c r="S577" s="10"/>
      <c r="T577" s="10"/>
      <c r="U577" s="10"/>
      <c r="V577" s="10"/>
      <c r="W577" s="10"/>
      <c r="X577" s="10"/>
      <c r="Y577" s="10"/>
      <c r="Z577" s="10"/>
    </row>
    <row r="578" spans="1:26" ht="25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1"/>
      <c r="R578" s="11"/>
      <c r="S578" s="10"/>
      <c r="T578" s="10"/>
      <c r="U578" s="10"/>
      <c r="V578" s="10"/>
      <c r="W578" s="10"/>
      <c r="X578" s="10"/>
      <c r="Y578" s="10"/>
      <c r="Z578" s="10"/>
    </row>
    <row r="579" spans="1:26" ht="25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1"/>
      <c r="R579" s="11"/>
      <c r="S579" s="10"/>
      <c r="T579" s="10"/>
      <c r="U579" s="10"/>
      <c r="V579" s="10"/>
      <c r="W579" s="10"/>
      <c r="X579" s="10"/>
      <c r="Y579" s="10"/>
      <c r="Z579" s="10"/>
    </row>
    <row r="580" spans="1:26" ht="25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1"/>
      <c r="R580" s="11"/>
      <c r="S580" s="10"/>
      <c r="T580" s="10"/>
      <c r="U580" s="10"/>
      <c r="V580" s="10"/>
      <c r="W580" s="10"/>
      <c r="X580" s="10"/>
      <c r="Y580" s="10"/>
      <c r="Z580" s="10"/>
    </row>
    <row r="581" spans="1:26" ht="25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1"/>
      <c r="R581" s="11"/>
      <c r="S581" s="10"/>
      <c r="T581" s="10"/>
      <c r="U581" s="10"/>
      <c r="V581" s="10"/>
      <c r="W581" s="10"/>
      <c r="X581" s="10"/>
      <c r="Y581" s="10"/>
      <c r="Z581" s="10"/>
    </row>
    <row r="582" spans="1:26" ht="25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1"/>
      <c r="R582" s="11"/>
      <c r="S582" s="10"/>
      <c r="T582" s="10"/>
      <c r="U582" s="10"/>
      <c r="V582" s="10"/>
      <c r="W582" s="10"/>
      <c r="X582" s="10"/>
      <c r="Y582" s="10"/>
      <c r="Z582" s="10"/>
    </row>
    <row r="583" spans="1:26" ht="25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1"/>
      <c r="R583" s="11"/>
      <c r="S583" s="10"/>
      <c r="T583" s="10"/>
      <c r="U583" s="10"/>
      <c r="V583" s="10"/>
      <c r="W583" s="10"/>
      <c r="X583" s="10"/>
      <c r="Y583" s="10"/>
      <c r="Z583" s="10"/>
    </row>
    <row r="584" spans="1:26" ht="25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1"/>
      <c r="R584" s="11"/>
      <c r="S584" s="10"/>
      <c r="T584" s="10"/>
      <c r="U584" s="10"/>
      <c r="V584" s="10"/>
      <c r="W584" s="10"/>
      <c r="X584" s="10"/>
      <c r="Y584" s="10"/>
      <c r="Z584" s="10"/>
    </row>
    <row r="585" spans="1:26" ht="25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1"/>
      <c r="R585" s="11"/>
      <c r="S585" s="10"/>
      <c r="T585" s="10"/>
      <c r="U585" s="10"/>
      <c r="V585" s="10"/>
      <c r="W585" s="10"/>
      <c r="X585" s="10"/>
      <c r="Y585" s="10"/>
      <c r="Z585" s="10"/>
    </row>
    <row r="586" spans="1:26" ht="25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1"/>
      <c r="R586" s="11"/>
      <c r="S586" s="10"/>
      <c r="T586" s="10"/>
      <c r="U586" s="10"/>
      <c r="V586" s="10"/>
      <c r="W586" s="10"/>
      <c r="X586" s="10"/>
      <c r="Y586" s="10"/>
      <c r="Z586" s="10"/>
    </row>
    <row r="587" spans="1:26" ht="25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1"/>
      <c r="R587" s="11"/>
      <c r="S587" s="10"/>
      <c r="T587" s="10"/>
      <c r="U587" s="10"/>
      <c r="V587" s="10"/>
      <c r="W587" s="10"/>
      <c r="X587" s="10"/>
      <c r="Y587" s="10"/>
      <c r="Z587" s="10"/>
    </row>
    <row r="588" spans="1:26" ht="25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1"/>
      <c r="R588" s="11"/>
      <c r="S588" s="10"/>
      <c r="T588" s="10"/>
      <c r="U588" s="10"/>
      <c r="V588" s="10"/>
      <c r="W588" s="10"/>
      <c r="X588" s="10"/>
      <c r="Y588" s="10"/>
      <c r="Z588" s="10"/>
    </row>
    <row r="589" spans="1:26" ht="25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1"/>
      <c r="R589" s="11"/>
      <c r="S589" s="10"/>
      <c r="T589" s="10"/>
      <c r="U589" s="10"/>
      <c r="V589" s="10"/>
      <c r="W589" s="10"/>
      <c r="X589" s="10"/>
      <c r="Y589" s="10"/>
      <c r="Z589" s="10"/>
    </row>
    <row r="590" spans="1:26" ht="25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1"/>
      <c r="R590" s="11"/>
      <c r="S590" s="10"/>
      <c r="T590" s="10"/>
      <c r="U590" s="10"/>
      <c r="V590" s="10"/>
      <c r="W590" s="10"/>
      <c r="X590" s="10"/>
      <c r="Y590" s="10"/>
      <c r="Z590" s="10"/>
    </row>
    <row r="591" spans="1:26" ht="25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1"/>
      <c r="R591" s="11"/>
      <c r="S591" s="10"/>
      <c r="T591" s="10"/>
      <c r="U591" s="10"/>
      <c r="V591" s="10"/>
      <c r="W591" s="10"/>
      <c r="X591" s="10"/>
      <c r="Y591" s="10"/>
      <c r="Z591" s="10"/>
    </row>
    <row r="592" spans="1:26" ht="25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1"/>
      <c r="R592" s="11"/>
      <c r="S592" s="10"/>
      <c r="T592" s="10"/>
      <c r="U592" s="10"/>
      <c r="V592" s="10"/>
      <c r="W592" s="10"/>
      <c r="X592" s="10"/>
      <c r="Y592" s="10"/>
      <c r="Z592" s="10"/>
    </row>
    <row r="593" spans="1:26" ht="25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1"/>
      <c r="R593" s="11"/>
      <c r="S593" s="10"/>
      <c r="T593" s="10"/>
      <c r="U593" s="10"/>
      <c r="V593" s="10"/>
      <c r="W593" s="10"/>
      <c r="X593" s="10"/>
      <c r="Y593" s="10"/>
      <c r="Z593" s="10"/>
    </row>
    <row r="594" spans="1:26" ht="25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1"/>
      <c r="R594" s="11"/>
      <c r="S594" s="10"/>
      <c r="T594" s="10"/>
      <c r="U594" s="10"/>
      <c r="V594" s="10"/>
      <c r="W594" s="10"/>
      <c r="X594" s="10"/>
      <c r="Y594" s="10"/>
      <c r="Z594" s="10"/>
    </row>
    <row r="595" spans="1:26" ht="25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1"/>
      <c r="R595" s="11"/>
      <c r="S595" s="10"/>
      <c r="T595" s="10"/>
      <c r="U595" s="10"/>
      <c r="V595" s="10"/>
      <c r="W595" s="10"/>
      <c r="X595" s="10"/>
      <c r="Y595" s="10"/>
      <c r="Z595" s="10"/>
    </row>
    <row r="596" spans="1:26" ht="25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1"/>
      <c r="R596" s="11"/>
      <c r="S596" s="10"/>
      <c r="T596" s="10"/>
      <c r="U596" s="10"/>
      <c r="V596" s="10"/>
      <c r="W596" s="10"/>
      <c r="X596" s="10"/>
      <c r="Y596" s="10"/>
      <c r="Z596" s="10"/>
    </row>
    <row r="597" spans="1:26" ht="25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1"/>
      <c r="R597" s="11"/>
      <c r="S597" s="10"/>
      <c r="T597" s="10"/>
      <c r="U597" s="10"/>
      <c r="V597" s="10"/>
      <c r="W597" s="10"/>
      <c r="X597" s="10"/>
      <c r="Y597" s="10"/>
      <c r="Z597" s="10"/>
    </row>
    <row r="598" spans="1:26" ht="25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1"/>
      <c r="R598" s="11"/>
      <c r="S598" s="10"/>
      <c r="T598" s="10"/>
      <c r="U598" s="10"/>
      <c r="V598" s="10"/>
      <c r="W598" s="10"/>
      <c r="X598" s="10"/>
      <c r="Y598" s="10"/>
      <c r="Z598" s="10"/>
    </row>
    <row r="599" spans="1:26" ht="25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1"/>
      <c r="R599" s="11"/>
      <c r="S599" s="10"/>
      <c r="T599" s="10"/>
      <c r="U599" s="10"/>
      <c r="V599" s="10"/>
      <c r="W599" s="10"/>
      <c r="X599" s="10"/>
      <c r="Y599" s="10"/>
      <c r="Z599" s="10"/>
    </row>
    <row r="600" spans="1:26" ht="25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1"/>
      <c r="R600" s="11"/>
      <c r="S600" s="10"/>
      <c r="T600" s="10"/>
      <c r="U600" s="10"/>
      <c r="V600" s="10"/>
      <c r="W600" s="10"/>
      <c r="X600" s="10"/>
      <c r="Y600" s="10"/>
      <c r="Z600" s="10"/>
    </row>
    <row r="601" spans="1:26" ht="25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1"/>
      <c r="R601" s="11"/>
      <c r="S601" s="10"/>
      <c r="T601" s="10"/>
      <c r="U601" s="10"/>
      <c r="V601" s="10"/>
      <c r="W601" s="10"/>
      <c r="X601" s="10"/>
      <c r="Y601" s="10"/>
      <c r="Z601" s="10"/>
    </row>
    <row r="602" spans="1:26" ht="25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1"/>
      <c r="R602" s="11"/>
      <c r="S602" s="10"/>
      <c r="T602" s="10"/>
      <c r="U602" s="10"/>
      <c r="V602" s="10"/>
      <c r="W602" s="10"/>
      <c r="X602" s="10"/>
      <c r="Y602" s="10"/>
      <c r="Z602" s="10"/>
    </row>
    <row r="603" spans="1:26" ht="25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1"/>
      <c r="R603" s="11"/>
      <c r="S603" s="10"/>
      <c r="T603" s="10"/>
      <c r="U603" s="10"/>
      <c r="V603" s="10"/>
      <c r="W603" s="10"/>
      <c r="X603" s="10"/>
      <c r="Y603" s="10"/>
      <c r="Z603" s="10"/>
    </row>
    <row r="604" spans="1:26" ht="25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1"/>
      <c r="R604" s="11"/>
      <c r="S604" s="10"/>
      <c r="T604" s="10"/>
      <c r="U604" s="10"/>
      <c r="V604" s="10"/>
      <c r="W604" s="10"/>
      <c r="X604" s="10"/>
      <c r="Y604" s="10"/>
      <c r="Z604" s="10"/>
    </row>
    <row r="605" spans="1:26" ht="25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1"/>
      <c r="R605" s="11"/>
      <c r="S605" s="10"/>
      <c r="T605" s="10"/>
      <c r="U605" s="10"/>
      <c r="V605" s="10"/>
      <c r="W605" s="10"/>
      <c r="X605" s="10"/>
      <c r="Y605" s="10"/>
      <c r="Z605" s="10"/>
    </row>
    <row r="606" spans="1:26" ht="25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1"/>
      <c r="R606" s="11"/>
      <c r="S606" s="10"/>
      <c r="T606" s="10"/>
      <c r="U606" s="10"/>
      <c r="V606" s="10"/>
      <c r="W606" s="10"/>
      <c r="X606" s="10"/>
      <c r="Y606" s="10"/>
      <c r="Z606" s="10"/>
    </row>
    <row r="607" spans="1:26" ht="25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1"/>
      <c r="R607" s="11"/>
      <c r="S607" s="10"/>
      <c r="T607" s="10"/>
      <c r="U607" s="10"/>
      <c r="V607" s="10"/>
      <c r="W607" s="10"/>
      <c r="X607" s="10"/>
      <c r="Y607" s="10"/>
      <c r="Z607" s="10"/>
    </row>
    <row r="608" spans="1:26" ht="25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1"/>
      <c r="R608" s="11"/>
      <c r="S608" s="10"/>
      <c r="T608" s="10"/>
      <c r="U608" s="10"/>
      <c r="V608" s="10"/>
      <c r="W608" s="10"/>
      <c r="X608" s="10"/>
      <c r="Y608" s="10"/>
      <c r="Z608" s="10"/>
    </row>
    <row r="609" spans="1:26" ht="25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1"/>
      <c r="R609" s="11"/>
      <c r="S609" s="10"/>
      <c r="T609" s="10"/>
      <c r="U609" s="10"/>
      <c r="V609" s="10"/>
      <c r="W609" s="10"/>
      <c r="X609" s="10"/>
      <c r="Y609" s="10"/>
      <c r="Z609" s="10"/>
    </row>
    <row r="610" spans="1:26" ht="25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1"/>
      <c r="R610" s="11"/>
      <c r="S610" s="10"/>
      <c r="T610" s="10"/>
      <c r="U610" s="10"/>
      <c r="V610" s="10"/>
      <c r="W610" s="10"/>
      <c r="X610" s="10"/>
      <c r="Y610" s="10"/>
      <c r="Z610" s="10"/>
    </row>
    <row r="611" spans="1:26" ht="25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1"/>
      <c r="R611" s="11"/>
      <c r="S611" s="10"/>
      <c r="T611" s="10"/>
      <c r="U611" s="10"/>
      <c r="V611" s="10"/>
      <c r="W611" s="10"/>
      <c r="X611" s="10"/>
      <c r="Y611" s="10"/>
      <c r="Z611" s="10"/>
    </row>
    <row r="612" spans="1:26" ht="25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1"/>
      <c r="R612" s="11"/>
      <c r="S612" s="10"/>
      <c r="T612" s="10"/>
      <c r="U612" s="10"/>
      <c r="V612" s="10"/>
      <c r="W612" s="10"/>
      <c r="X612" s="10"/>
      <c r="Y612" s="10"/>
      <c r="Z612" s="10"/>
    </row>
    <row r="613" spans="1:26" ht="25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1"/>
      <c r="R613" s="11"/>
      <c r="S613" s="10"/>
      <c r="T613" s="10"/>
      <c r="U613" s="10"/>
      <c r="V613" s="10"/>
      <c r="W613" s="10"/>
      <c r="X613" s="10"/>
      <c r="Y613" s="10"/>
      <c r="Z613" s="10"/>
    </row>
    <row r="614" spans="1:26" ht="25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1"/>
      <c r="R614" s="11"/>
      <c r="S614" s="10"/>
      <c r="T614" s="10"/>
      <c r="U614" s="10"/>
      <c r="V614" s="10"/>
      <c r="W614" s="10"/>
      <c r="X614" s="10"/>
      <c r="Y614" s="10"/>
      <c r="Z614" s="10"/>
    </row>
    <row r="615" spans="1:26" ht="25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1"/>
      <c r="R615" s="11"/>
      <c r="S615" s="10"/>
      <c r="T615" s="10"/>
      <c r="U615" s="10"/>
      <c r="V615" s="10"/>
      <c r="W615" s="10"/>
      <c r="X615" s="10"/>
      <c r="Y615" s="10"/>
      <c r="Z615" s="10"/>
    </row>
    <row r="616" spans="1:26" ht="25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1"/>
      <c r="R616" s="11"/>
      <c r="S616" s="10"/>
      <c r="T616" s="10"/>
      <c r="U616" s="10"/>
      <c r="V616" s="10"/>
      <c r="W616" s="10"/>
      <c r="X616" s="10"/>
      <c r="Y616" s="10"/>
      <c r="Z616" s="10"/>
    </row>
    <row r="617" spans="1:26" ht="25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1"/>
      <c r="R617" s="11"/>
      <c r="S617" s="10"/>
      <c r="T617" s="10"/>
      <c r="U617" s="10"/>
      <c r="V617" s="10"/>
      <c r="W617" s="10"/>
      <c r="X617" s="10"/>
      <c r="Y617" s="10"/>
      <c r="Z617" s="10"/>
    </row>
    <row r="618" spans="1:26" ht="25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1"/>
      <c r="R618" s="11"/>
      <c r="S618" s="10"/>
      <c r="T618" s="10"/>
      <c r="U618" s="10"/>
      <c r="V618" s="10"/>
      <c r="W618" s="10"/>
      <c r="X618" s="10"/>
      <c r="Y618" s="10"/>
      <c r="Z618" s="10"/>
    </row>
    <row r="619" spans="1:26" ht="25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1"/>
      <c r="R619" s="11"/>
      <c r="S619" s="10"/>
      <c r="T619" s="10"/>
      <c r="U619" s="10"/>
      <c r="V619" s="10"/>
      <c r="W619" s="10"/>
      <c r="X619" s="10"/>
      <c r="Y619" s="10"/>
      <c r="Z619" s="10"/>
    </row>
    <row r="620" spans="1:26" ht="25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1"/>
      <c r="R620" s="11"/>
      <c r="S620" s="10"/>
      <c r="T620" s="10"/>
      <c r="U620" s="10"/>
      <c r="V620" s="10"/>
      <c r="W620" s="10"/>
      <c r="X620" s="10"/>
      <c r="Y620" s="10"/>
      <c r="Z620" s="10"/>
    </row>
    <row r="621" spans="1:26" ht="25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1"/>
      <c r="R621" s="11"/>
      <c r="S621" s="10"/>
      <c r="T621" s="10"/>
      <c r="U621" s="10"/>
      <c r="V621" s="10"/>
      <c r="W621" s="10"/>
      <c r="X621" s="10"/>
      <c r="Y621" s="10"/>
      <c r="Z621" s="10"/>
    </row>
    <row r="622" spans="1:26" ht="25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1"/>
      <c r="R622" s="11"/>
      <c r="S622" s="10"/>
      <c r="T622" s="10"/>
      <c r="U622" s="10"/>
      <c r="V622" s="10"/>
      <c r="W622" s="10"/>
      <c r="X622" s="10"/>
      <c r="Y622" s="10"/>
      <c r="Z622" s="10"/>
    </row>
    <row r="623" spans="1:26" ht="25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1"/>
      <c r="R623" s="11"/>
      <c r="S623" s="10"/>
      <c r="T623" s="10"/>
      <c r="U623" s="10"/>
      <c r="V623" s="10"/>
      <c r="W623" s="10"/>
      <c r="X623" s="10"/>
      <c r="Y623" s="10"/>
      <c r="Z623" s="10"/>
    </row>
    <row r="624" spans="1:26" ht="25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1"/>
      <c r="R624" s="11"/>
      <c r="S624" s="10"/>
      <c r="T624" s="10"/>
      <c r="U624" s="10"/>
      <c r="V624" s="10"/>
      <c r="W624" s="10"/>
      <c r="X624" s="10"/>
      <c r="Y624" s="10"/>
      <c r="Z624" s="10"/>
    </row>
    <row r="625" spans="1:26" ht="25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1"/>
      <c r="R625" s="11"/>
      <c r="S625" s="10"/>
      <c r="T625" s="10"/>
      <c r="U625" s="10"/>
      <c r="V625" s="10"/>
      <c r="W625" s="10"/>
      <c r="X625" s="10"/>
      <c r="Y625" s="10"/>
      <c r="Z625" s="10"/>
    </row>
    <row r="626" spans="1:26" ht="25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1"/>
      <c r="R626" s="11"/>
      <c r="S626" s="10"/>
      <c r="T626" s="10"/>
      <c r="U626" s="10"/>
      <c r="V626" s="10"/>
      <c r="W626" s="10"/>
      <c r="X626" s="10"/>
      <c r="Y626" s="10"/>
      <c r="Z626" s="10"/>
    </row>
    <row r="627" spans="1:26" ht="25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1"/>
      <c r="R627" s="11"/>
      <c r="S627" s="10"/>
      <c r="T627" s="10"/>
      <c r="U627" s="10"/>
      <c r="V627" s="10"/>
      <c r="W627" s="10"/>
      <c r="X627" s="10"/>
      <c r="Y627" s="10"/>
      <c r="Z627" s="10"/>
    </row>
    <row r="628" spans="1:26" ht="25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1"/>
      <c r="R628" s="11"/>
      <c r="S628" s="10"/>
      <c r="T628" s="10"/>
      <c r="U628" s="10"/>
      <c r="V628" s="10"/>
      <c r="W628" s="10"/>
      <c r="X628" s="10"/>
      <c r="Y628" s="10"/>
      <c r="Z628" s="10"/>
    </row>
    <row r="629" spans="1:26" ht="25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1"/>
      <c r="R629" s="11"/>
      <c r="S629" s="10"/>
      <c r="T629" s="10"/>
      <c r="U629" s="10"/>
      <c r="V629" s="10"/>
      <c r="W629" s="10"/>
      <c r="X629" s="10"/>
      <c r="Y629" s="10"/>
      <c r="Z629" s="10"/>
    </row>
    <row r="630" spans="1:26" ht="25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1"/>
      <c r="R630" s="11"/>
      <c r="S630" s="10"/>
      <c r="T630" s="10"/>
      <c r="U630" s="10"/>
      <c r="V630" s="10"/>
      <c r="W630" s="10"/>
      <c r="X630" s="10"/>
      <c r="Y630" s="10"/>
      <c r="Z630" s="10"/>
    </row>
    <row r="631" spans="1:26" ht="25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1"/>
      <c r="R631" s="11"/>
      <c r="S631" s="10"/>
      <c r="T631" s="10"/>
      <c r="U631" s="10"/>
      <c r="V631" s="10"/>
      <c r="W631" s="10"/>
      <c r="X631" s="10"/>
      <c r="Y631" s="10"/>
      <c r="Z631" s="10"/>
    </row>
    <row r="632" spans="1:26" ht="25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1"/>
      <c r="R632" s="11"/>
      <c r="S632" s="10"/>
      <c r="T632" s="10"/>
      <c r="U632" s="10"/>
      <c r="V632" s="10"/>
      <c r="W632" s="10"/>
      <c r="X632" s="10"/>
      <c r="Y632" s="10"/>
      <c r="Z632" s="10"/>
    </row>
    <row r="633" spans="1:26" ht="25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1"/>
      <c r="R633" s="11"/>
      <c r="S633" s="10"/>
      <c r="T633" s="10"/>
      <c r="U633" s="10"/>
      <c r="V633" s="10"/>
      <c r="W633" s="10"/>
      <c r="X633" s="10"/>
      <c r="Y633" s="10"/>
      <c r="Z633" s="10"/>
    </row>
    <row r="634" spans="1:26" ht="25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1"/>
      <c r="R634" s="11"/>
      <c r="S634" s="10"/>
      <c r="T634" s="10"/>
      <c r="U634" s="10"/>
      <c r="V634" s="10"/>
      <c r="W634" s="10"/>
      <c r="X634" s="10"/>
      <c r="Y634" s="10"/>
      <c r="Z634" s="10"/>
    </row>
    <row r="635" spans="1:26" ht="25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1"/>
      <c r="R635" s="11"/>
      <c r="S635" s="10"/>
      <c r="T635" s="10"/>
      <c r="U635" s="10"/>
      <c r="V635" s="10"/>
      <c r="W635" s="10"/>
      <c r="X635" s="10"/>
      <c r="Y635" s="10"/>
      <c r="Z635" s="10"/>
    </row>
    <row r="636" spans="1:26" ht="25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1"/>
      <c r="R636" s="11"/>
      <c r="S636" s="10"/>
      <c r="T636" s="10"/>
      <c r="U636" s="10"/>
      <c r="V636" s="10"/>
      <c r="W636" s="10"/>
      <c r="X636" s="10"/>
      <c r="Y636" s="10"/>
      <c r="Z636" s="10"/>
    </row>
    <row r="637" spans="1:26" ht="25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1"/>
      <c r="R637" s="11"/>
      <c r="S637" s="10"/>
      <c r="T637" s="10"/>
      <c r="U637" s="10"/>
      <c r="V637" s="10"/>
      <c r="W637" s="10"/>
      <c r="X637" s="10"/>
      <c r="Y637" s="10"/>
      <c r="Z637" s="10"/>
    </row>
    <row r="638" spans="1:26" ht="25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1"/>
      <c r="R638" s="11"/>
      <c r="S638" s="10"/>
      <c r="T638" s="10"/>
      <c r="U638" s="10"/>
      <c r="V638" s="10"/>
      <c r="W638" s="10"/>
      <c r="X638" s="10"/>
      <c r="Y638" s="10"/>
      <c r="Z638" s="10"/>
    </row>
    <row r="639" spans="1:26" ht="25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1"/>
      <c r="R639" s="11"/>
      <c r="S639" s="10"/>
      <c r="T639" s="10"/>
      <c r="U639" s="10"/>
      <c r="V639" s="10"/>
      <c r="W639" s="10"/>
      <c r="X639" s="10"/>
      <c r="Y639" s="10"/>
      <c r="Z639" s="10"/>
    </row>
    <row r="640" spans="1:26" ht="25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1"/>
      <c r="R640" s="11"/>
      <c r="S640" s="10"/>
      <c r="T640" s="10"/>
      <c r="U640" s="10"/>
      <c r="V640" s="10"/>
      <c r="W640" s="10"/>
      <c r="X640" s="10"/>
      <c r="Y640" s="10"/>
      <c r="Z640" s="10"/>
    </row>
    <row r="641" spans="1:26" ht="25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1"/>
      <c r="R641" s="11"/>
      <c r="S641" s="10"/>
      <c r="T641" s="10"/>
      <c r="U641" s="10"/>
      <c r="V641" s="10"/>
      <c r="W641" s="10"/>
      <c r="X641" s="10"/>
      <c r="Y641" s="10"/>
      <c r="Z641" s="10"/>
    </row>
    <row r="642" spans="1:26" ht="25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1"/>
      <c r="R642" s="11"/>
      <c r="S642" s="10"/>
      <c r="T642" s="10"/>
      <c r="U642" s="10"/>
      <c r="V642" s="10"/>
      <c r="W642" s="10"/>
      <c r="X642" s="10"/>
      <c r="Y642" s="10"/>
      <c r="Z642" s="10"/>
    </row>
    <row r="643" spans="1:26" ht="25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1"/>
      <c r="R643" s="11"/>
      <c r="S643" s="10"/>
      <c r="T643" s="10"/>
      <c r="U643" s="10"/>
      <c r="V643" s="10"/>
      <c r="W643" s="10"/>
      <c r="X643" s="10"/>
      <c r="Y643" s="10"/>
      <c r="Z643" s="10"/>
    </row>
    <row r="644" spans="1:26" ht="25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1"/>
      <c r="R644" s="11"/>
      <c r="S644" s="10"/>
      <c r="T644" s="10"/>
      <c r="U644" s="10"/>
      <c r="V644" s="10"/>
      <c r="W644" s="10"/>
      <c r="X644" s="10"/>
      <c r="Y644" s="10"/>
      <c r="Z644" s="10"/>
    </row>
    <row r="645" spans="1:26" ht="25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1"/>
      <c r="R645" s="11"/>
      <c r="S645" s="10"/>
      <c r="T645" s="10"/>
      <c r="U645" s="10"/>
      <c r="V645" s="10"/>
      <c r="W645" s="10"/>
      <c r="X645" s="10"/>
      <c r="Y645" s="10"/>
      <c r="Z645" s="10"/>
    </row>
    <row r="646" spans="1:26" ht="25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1"/>
      <c r="R646" s="11"/>
      <c r="S646" s="10"/>
      <c r="T646" s="10"/>
      <c r="U646" s="10"/>
      <c r="V646" s="10"/>
      <c r="W646" s="10"/>
      <c r="X646" s="10"/>
      <c r="Y646" s="10"/>
      <c r="Z646" s="10"/>
    </row>
    <row r="647" spans="1:26" ht="25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1"/>
      <c r="R647" s="11"/>
      <c r="S647" s="10"/>
      <c r="T647" s="10"/>
      <c r="U647" s="10"/>
      <c r="V647" s="10"/>
      <c r="W647" s="10"/>
      <c r="X647" s="10"/>
      <c r="Y647" s="10"/>
      <c r="Z647" s="10"/>
    </row>
    <row r="648" spans="1:26" ht="25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1"/>
      <c r="R648" s="11"/>
      <c r="S648" s="10"/>
      <c r="T648" s="10"/>
      <c r="U648" s="10"/>
      <c r="V648" s="10"/>
      <c r="W648" s="10"/>
      <c r="X648" s="10"/>
      <c r="Y648" s="10"/>
      <c r="Z648" s="10"/>
    </row>
    <row r="649" spans="1:26" ht="25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1"/>
      <c r="R649" s="11"/>
      <c r="S649" s="10"/>
      <c r="T649" s="10"/>
      <c r="U649" s="10"/>
      <c r="V649" s="10"/>
      <c r="W649" s="10"/>
      <c r="X649" s="10"/>
      <c r="Y649" s="10"/>
      <c r="Z649" s="10"/>
    </row>
    <row r="650" spans="1:26" ht="25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1"/>
      <c r="R650" s="11"/>
      <c r="S650" s="10"/>
      <c r="T650" s="10"/>
      <c r="U650" s="10"/>
      <c r="V650" s="10"/>
      <c r="W650" s="10"/>
      <c r="X650" s="10"/>
      <c r="Y650" s="10"/>
      <c r="Z650" s="10"/>
    </row>
    <row r="651" spans="1:26" ht="25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1"/>
      <c r="R651" s="11"/>
      <c r="S651" s="10"/>
      <c r="T651" s="10"/>
      <c r="U651" s="10"/>
      <c r="V651" s="10"/>
      <c r="W651" s="10"/>
      <c r="X651" s="10"/>
      <c r="Y651" s="10"/>
      <c r="Z651" s="10"/>
    </row>
    <row r="652" spans="1:26" ht="25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1"/>
      <c r="R652" s="11"/>
      <c r="S652" s="10"/>
      <c r="T652" s="10"/>
      <c r="U652" s="10"/>
      <c r="V652" s="10"/>
      <c r="W652" s="10"/>
      <c r="X652" s="10"/>
      <c r="Y652" s="10"/>
      <c r="Z652" s="10"/>
    </row>
    <row r="653" spans="1:26" ht="25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1"/>
      <c r="R653" s="11"/>
      <c r="S653" s="10"/>
      <c r="T653" s="10"/>
      <c r="U653" s="10"/>
      <c r="V653" s="10"/>
      <c r="W653" s="10"/>
      <c r="X653" s="10"/>
      <c r="Y653" s="10"/>
      <c r="Z653" s="10"/>
    </row>
    <row r="654" spans="1:26" ht="25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1"/>
      <c r="R654" s="11"/>
      <c r="S654" s="10"/>
      <c r="T654" s="10"/>
      <c r="U654" s="10"/>
      <c r="V654" s="10"/>
      <c r="W654" s="10"/>
      <c r="X654" s="10"/>
      <c r="Y654" s="10"/>
      <c r="Z654" s="10"/>
    </row>
    <row r="655" spans="1:26" ht="25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1"/>
      <c r="R655" s="11"/>
      <c r="S655" s="10"/>
      <c r="T655" s="10"/>
      <c r="U655" s="10"/>
      <c r="V655" s="10"/>
      <c r="W655" s="10"/>
      <c r="X655" s="10"/>
      <c r="Y655" s="10"/>
      <c r="Z655" s="10"/>
    </row>
    <row r="656" spans="1:26" ht="25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1"/>
      <c r="R656" s="11"/>
      <c r="S656" s="10"/>
      <c r="T656" s="10"/>
      <c r="U656" s="10"/>
      <c r="V656" s="10"/>
      <c r="W656" s="10"/>
      <c r="X656" s="10"/>
      <c r="Y656" s="10"/>
      <c r="Z656" s="10"/>
    </row>
    <row r="657" spans="1:26" ht="25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1"/>
      <c r="R657" s="11"/>
      <c r="S657" s="10"/>
      <c r="T657" s="10"/>
      <c r="U657" s="10"/>
      <c r="V657" s="10"/>
      <c r="W657" s="10"/>
      <c r="X657" s="10"/>
      <c r="Y657" s="10"/>
      <c r="Z657" s="10"/>
    </row>
    <row r="658" spans="1:26" ht="25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1"/>
      <c r="R658" s="11"/>
      <c r="S658" s="10"/>
      <c r="T658" s="10"/>
      <c r="U658" s="10"/>
      <c r="V658" s="10"/>
      <c r="W658" s="10"/>
      <c r="X658" s="10"/>
      <c r="Y658" s="10"/>
      <c r="Z658" s="10"/>
    </row>
    <row r="659" spans="1:26" ht="25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1"/>
      <c r="R659" s="11"/>
      <c r="S659" s="10"/>
      <c r="T659" s="10"/>
      <c r="U659" s="10"/>
      <c r="V659" s="10"/>
      <c r="W659" s="10"/>
      <c r="X659" s="10"/>
      <c r="Y659" s="10"/>
      <c r="Z659" s="10"/>
    </row>
    <row r="660" spans="1:26" ht="25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1"/>
      <c r="R660" s="11"/>
      <c r="S660" s="10"/>
      <c r="T660" s="10"/>
      <c r="U660" s="10"/>
      <c r="V660" s="10"/>
      <c r="W660" s="10"/>
      <c r="X660" s="10"/>
      <c r="Y660" s="10"/>
      <c r="Z660" s="10"/>
    </row>
    <row r="661" spans="1:26" ht="25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1"/>
      <c r="R661" s="11"/>
      <c r="S661" s="10"/>
      <c r="T661" s="10"/>
      <c r="U661" s="10"/>
      <c r="V661" s="10"/>
      <c r="W661" s="10"/>
      <c r="X661" s="10"/>
      <c r="Y661" s="10"/>
      <c r="Z661" s="10"/>
    </row>
    <row r="662" spans="1:26" ht="25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1"/>
      <c r="R662" s="11"/>
      <c r="S662" s="10"/>
      <c r="T662" s="10"/>
      <c r="U662" s="10"/>
      <c r="V662" s="10"/>
      <c r="W662" s="10"/>
      <c r="X662" s="10"/>
      <c r="Y662" s="10"/>
      <c r="Z662" s="10"/>
    </row>
    <row r="663" spans="1:26" ht="25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1"/>
      <c r="R663" s="11"/>
      <c r="S663" s="10"/>
      <c r="T663" s="10"/>
      <c r="U663" s="10"/>
      <c r="V663" s="10"/>
      <c r="W663" s="10"/>
      <c r="X663" s="10"/>
      <c r="Y663" s="10"/>
      <c r="Z663" s="10"/>
    </row>
    <row r="664" spans="1:26" ht="25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1"/>
      <c r="R664" s="11"/>
      <c r="S664" s="10"/>
      <c r="T664" s="10"/>
      <c r="U664" s="10"/>
      <c r="V664" s="10"/>
      <c r="W664" s="10"/>
      <c r="X664" s="10"/>
      <c r="Y664" s="10"/>
      <c r="Z664" s="10"/>
    </row>
    <row r="665" spans="1:26" ht="25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1"/>
      <c r="R665" s="11"/>
      <c r="S665" s="10"/>
      <c r="T665" s="10"/>
      <c r="U665" s="10"/>
      <c r="V665" s="10"/>
      <c r="W665" s="10"/>
      <c r="X665" s="10"/>
      <c r="Y665" s="10"/>
      <c r="Z665" s="10"/>
    </row>
    <row r="666" spans="1:26" ht="25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1"/>
      <c r="R666" s="11"/>
      <c r="S666" s="10"/>
      <c r="T666" s="10"/>
      <c r="U666" s="10"/>
      <c r="V666" s="10"/>
      <c r="W666" s="10"/>
      <c r="X666" s="10"/>
      <c r="Y666" s="10"/>
      <c r="Z666" s="10"/>
    </row>
    <row r="667" spans="1:26" ht="25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1"/>
      <c r="R667" s="11"/>
      <c r="S667" s="10"/>
      <c r="T667" s="10"/>
      <c r="U667" s="10"/>
      <c r="V667" s="10"/>
      <c r="W667" s="10"/>
      <c r="X667" s="10"/>
      <c r="Y667" s="10"/>
      <c r="Z667" s="10"/>
    </row>
    <row r="668" spans="1:26" ht="25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1"/>
      <c r="R668" s="11"/>
      <c r="S668" s="10"/>
      <c r="T668" s="10"/>
      <c r="U668" s="10"/>
      <c r="V668" s="10"/>
      <c r="W668" s="10"/>
      <c r="X668" s="10"/>
      <c r="Y668" s="10"/>
      <c r="Z668" s="10"/>
    </row>
    <row r="669" spans="1:26" ht="25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1"/>
      <c r="R669" s="11"/>
      <c r="S669" s="10"/>
      <c r="T669" s="10"/>
      <c r="U669" s="10"/>
      <c r="V669" s="10"/>
      <c r="W669" s="10"/>
      <c r="X669" s="10"/>
      <c r="Y669" s="10"/>
      <c r="Z669" s="10"/>
    </row>
    <row r="670" spans="1:26" ht="25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1"/>
      <c r="R670" s="11"/>
      <c r="S670" s="10"/>
      <c r="T670" s="10"/>
      <c r="U670" s="10"/>
      <c r="V670" s="10"/>
      <c r="W670" s="10"/>
      <c r="X670" s="10"/>
      <c r="Y670" s="10"/>
      <c r="Z670" s="10"/>
    </row>
    <row r="671" spans="1:26" ht="25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1"/>
      <c r="R671" s="11"/>
      <c r="S671" s="10"/>
      <c r="T671" s="10"/>
      <c r="U671" s="10"/>
      <c r="V671" s="10"/>
      <c r="W671" s="10"/>
      <c r="X671" s="10"/>
      <c r="Y671" s="10"/>
      <c r="Z671" s="10"/>
    </row>
    <row r="672" spans="1:26" ht="25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1"/>
      <c r="R672" s="11"/>
      <c r="S672" s="10"/>
      <c r="T672" s="10"/>
      <c r="U672" s="10"/>
      <c r="V672" s="10"/>
      <c r="W672" s="10"/>
      <c r="X672" s="10"/>
      <c r="Y672" s="10"/>
      <c r="Z672" s="10"/>
    </row>
    <row r="673" spans="1:26" ht="25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1"/>
      <c r="R673" s="11"/>
      <c r="S673" s="10"/>
      <c r="T673" s="10"/>
      <c r="U673" s="10"/>
      <c r="V673" s="10"/>
      <c r="W673" s="10"/>
      <c r="X673" s="10"/>
      <c r="Y673" s="10"/>
      <c r="Z673" s="10"/>
    </row>
    <row r="674" spans="1:26" ht="25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1"/>
      <c r="R674" s="11"/>
      <c r="S674" s="10"/>
      <c r="T674" s="10"/>
      <c r="U674" s="10"/>
      <c r="V674" s="10"/>
      <c r="W674" s="10"/>
      <c r="X674" s="10"/>
      <c r="Y674" s="10"/>
      <c r="Z674" s="10"/>
    </row>
    <row r="675" spans="1:26" ht="25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1"/>
      <c r="R675" s="11"/>
      <c r="S675" s="10"/>
      <c r="T675" s="10"/>
      <c r="U675" s="10"/>
      <c r="V675" s="10"/>
      <c r="W675" s="10"/>
      <c r="X675" s="10"/>
      <c r="Y675" s="10"/>
      <c r="Z675" s="10"/>
    </row>
    <row r="676" spans="1:26" ht="25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1"/>
      <c r="R676" s="11"/>
      <c r="S676" s="10"/>
      <c r="T676" s="10"/>
      <c r="U676" s="10"/>
      <c r="V676" s="10"/>
      <c r="W676" s="10"/>
      <c r="X676" s="10"/>
      <c r="Y676" s="10"/>
      <c r="Z676" s="10"/>
    </row>
    <row r="677" spans="1:26" ht="25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1"/>
      <c r="R677" s="11"/>
      <c r="S677" s="10"/>
      <c r="T677" s="10"/>
      <c r="U677" s="10"/>
      <c r="V677" s="10"/>
      <c r="W677" s="10"/>
      <c r="X677" s="10"/>
      <c r="Y677" s="10"/>
      <c r="Z677" s="10"/>
    </row>
    <row r="678" spans="1:26" ht="25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1"/>
      <c r="R678" s="11"/>
      <c r="S678" s="10"/>
      <c r="T678" s="10"/>
      <c r="U678" s="10"/>
      <c r="V678" s="10"/>
      <c r="W678" s="10"/>
      <c r="X678" s="10"/>
      <c r="Y678" s="10"/>
      <c r="Z678" s="10"/>
    </row>
    <row r="679" spans="1:26" ht="25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1"/>
      <c r="R679" s="11"/>
      <c r="S679" s="10"/>
      <c r="T679" s="10"/>
      <c r="U679" s="10"/>
      <c r="V679" s="10"/>
      <c r="W679" s="10"/>
      <c r="X679" s="10"/>
      <c r="Y679" s="10"/>
      <c r="Z679" s="10"/>
    </row>
    <row r="680" spans="1:26" ht="25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1"/>
      <c r="R680" s="11"/>
      <c r="S680" s="10"/>
      <c r="T680" s="10"/>
      <c r="U680" s="10"/>
      <c r="V680" s="10"/>
      <c r="W680" s="10"/>
      <c r="X680" s="10"/>
      <c r="Y680" s="10"/>
      <c r="Z680" s="10"/>
    </row>
    <row r="681" spans="1:26" ht="25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1"/>
      <c r="R681" s="11"/>
      <c r="S681" s="10"/>
      <c r="T681" s="10"/>
      <c r="U681" s="10"/>
      <c r="V681" s="10"/>
      <c r="W681" s="10"/>
      <c r="X681" s="10"/>
      <c r="Y681" s="10"/>
      <c r="Z681" s="10"/>
    </row>
    <row r="682" spans="1:26" ht="25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1"/>
      <c r="R682" s="11"/>
      <c r="S682" s="10"/>
      <c r="T682" s="10"/>
      <c r="U682" s="10"/>
      <c r="V682" s="10"/>
      <c r="W682" s="10"/>
      <c r="X682" s="10"/>
      <c r="Y682" s="10"/>
      <c r="Z682" s="10"/>
    </row>
    <row r="683" spans="1:26" ht="25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1"/>
      <c r="R683" s="11"/>
      <c r="S683" s="10"/>
      <c r="T683" s="10"/>
      <c r="U683" s="10"/>
      <c r="V683" s="10"/>
      <c r="W683" s="10"/>
      <c r="X683" s="10"/>
      <c r="Y683" s="10"/>
      <c r="Z683" s="10"/>
    </row>
    <row r="684" spans="1:26" ht="25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1"/>
      <c r="R684" s="11"/>
      <c r="S684" s="10"/>
      <c r="T684" s="10"/>
      <c r="U684" s="10"/>
      <c r="V684" s="10"/>
      <c r="W684" s="10"/>
      <c r="X684" s="10"/>
      <c r="Y684" s="10"/>
      <c r="Z684" s="10"/>
    </row>
    <row r="685" spans="1:26" ht="25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1"/>
      <c r="R685" s="11"/>
      <c r="S685" s="10"/>
      <c r="T685" s="10"/>
      <c r="U685" s="10"/>
      <c r="V685" s="10"/>
      <c r="W685" s="10"/>
      <c r="X685" s="10"/>
      <c r="Y685" s="10"/>
      <c r="Z685" s="10"/>
    </row>
    <row r="686" spans="1:26" ht="25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1"/>
      <c r="R686" s="11"/>
      <c r="S686" s="10"/>
      <c r="T686" s="10"/>
      <c r="U686" s="10"/>
      <c r="V686" s="10"/>
      <c r="W686" s="10"/>
      <c r="X686" s="10"/>
      <c r="Y686" s="10"/>
      <c r="Z686" s="10"/>
    </row>
    <row r="687" spans="1:26" ht="25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1"/>
      <c r="R687" s="11"/>
      <c r="S687" s="10"/>
      <c r="T687" s="10"/>
      <c r="U687" s="10"/>
      <c r="V687" s="10"/>
      <c r="W687" s="10"/>
      <c r="X687" s="10"/>
      <c r="Y687" s="10"/>
      <c r="Z687" s="10"/>
    </row>
    <row r="688" spans="1:26" ht="25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1"/>
      <c r="R688" s="11"/>
      <c r="S688" s="10"/>
      <c r="T688" s="10"/>
      <c r="U688" s="10"/>
      <c r="V688" s="10"/>
      <c r="W688" s="10"/>
      <c r="X688" s="10"/>
      <c r="Y688" s="10"/>
      <c r="Z688" s="10"/>
    </row>
    <row r="689" spans="1:26" ht="25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1"/>
      <c r="R689" s="11"/>
      <c r="S689" s="10"/>
      <c r="T689" s="10"/>
      <c r="U689" s="10"/>
      <c r="V689" s="10"/>
      <c r="W689" s="10"/>
      <c r="X689" s="10"/>
      <c r="Y689" s="10"/>
      <c r="Z689" s="10"/>
    </row>
    <row r="690" spans="1:26" ht="25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1"/>
      <c r="R690" s="11"/>
      <c r="S690" s="10"/>
      <c r="T690" s="10"/>
      <c r="U690" s="10"/>
      <c r="V690" s="10"/>
      <c r="W690" s="10"/>
      <c r="X690" s="10"/>
      <c r="Y690" s="10"/>
      <c r="Z690" s="10"/>
    </row>
    <row r="691" spans="1:26" ht="25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1"/>
      <c r="R691" s="11"/>
      <c r="S691" s="10"/>
      <c r="T691" s="10"/>
      <c r="U691" s="10"/>
      <c r="V691" s="10"/>
      <c r="W691" s="10"/>
      <c r="X691" s="10"/>
      <c r="Y691" s="10"/>
      <c r="Z691" s="10"/>
    </row>
    <row r="692" spans="1:26" ht="25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1"/>
      <c r="R692" s="11"/>
      <c r="S692" s="10"/>
      <c r="T692" s="10"/>
      <c r="U692" s="10"/>
      <c r="V692" s="10"/>
      <c r="W692" s="10"/>
      <c r="X692" s="10"/>
      <c r="Y692" s="10"/>
      <c r="Z692" s="10"/>
    </row>
    <row r="693" spans="1:26" ht="25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1"/>
      <c r="R693" s="11"/>
      <c r="S693" s="10"/>
      <c r="T693" s="10"/>
      <c r="U693" s="10"/>
      <c r="V693" s="10"/>
      <c r="W693" s="10"/>
      <c r="X693" s="10"/>
      <c r="Y693" s="10"/>
      <c r="Z693" s="10"/>
    </row>
    <row r="694" spans="1:26" ht="25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1"/>
      <c r="R694" s="11"/>
      <c r="S694" s="10"/>
      <c r="T694" s="10"/>
      <c r="U694" s="10"/>
      <c r="V694" s="10"/>
      <c r="W694" s="10"/>
      <c r="X694" s="10"/>
      <c r="Y694" s="10"/>
      <c r="Z694" s="10"/>
    </row>
    <row r="695" spans="1:26" ht="25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1"/>
      <c r="R695" s="11"/>
      <c r="S695" s="10"/>
      <c r="T695" s="10"/>
      <c r="U695" s="10"/>
      <c r="V695" s="10"/>
      <c r="W695" s="10"/>
      <c r="X695" s="10"/>
      <c r="Y695" s="10"/>
      <c r="Z695" s="10"/>
    </row>
    <row r="696" spans="1:26" ht="25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1"/>
      <c r="R696" s="11"/>
      <c r="S696" s="10"/>
      <c r="T696" s="10"/>
      <c r="U696" s="10"/>
      <c r="V696" s="10"/>
      <c r="W696" s="10"/>
      <c r="X696" s="10"/>
      <c r="Y696" s="10"/>
      <c r="Z696" s="10"/>
    </row>
    <row r="697" spans="1:26" ht="25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1"/>
      <c r="R697" s="11"/>
      <c r="S697" s="10"/>
      <c r="T697" s="10"/>
      <c r="U697" s="10"/>
      <c r="V697" s="10"/>
      <c r="W697" s="10"/>
      <c r="X697" s="10"/>
      <c r="Y697" s="10"/>
      <c r="Z697" s="10"/>
    </row>
    <row r="698" spans="1:26" ht="25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1"/>
      <c r="R698" s="11"/>
      <c r="S698" s="10"/>
      <c r="T698" s="10"/>
      <c r="U698" s="10"/>
      <c r="V698" s="10"/>
      <c r="W698" s="10"/>
      <c r="X698" s="10"/>
      <c r="Y698" s="10"/>
      <c r="Z698" s="10"/>
    </row>
    <row r="699" spans="1:26" ht="25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1"/>
      <c r="R699" s="11"/>
      <c r="S699" s="10"/>
      <c r="T699" s="10"/>
      <c r="U699" s="10"/>
      <c r="V699" s="10"/>
      <c r="W699" s="10"/>
      <c r="X699" s="10"/>
      <c r="Y699" s="10"/>
      <c r="Z699" s="10"/>
    </row>
    <row r="700" spans="1:26" ht="25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1"/>
      <c r="R700" s="11"/>
      <c r="S700" s="10"/>
      <c r="T700" s="10"/>
      <c r="U700" s="10"/>
      <c r="V700" s="10"/>
      <c r="W700" s="10"/>
      <c r="X700" s="10"/>
      <c r="Y700" s="10"/>
      <c r="Z700" s="10"/>
    </row>
    <row r="701" spans="1:26" ht="25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1"/>
      <c r="R701" s="11"/>
      <c r="S701" s="10"/>
      <c r="T701" s="10"/>
      <c r="U701" s="10"/>
      <c r="V701" s="10"/>
      <c r="W701" s="10"/>
      <c r="X701" s="10"/>
      <c r="Y701" s="10"/>
      <c r="Z701" s="10"/>
    </row>
    <row r="702" spans="1:26" ht="25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1"/>
      <c r="R702" s="11"/>
      <c r="S702" s="10"/>
      <c r="T702" s="10"/>
      <c r="U702" s="10"/>
      <c r="V702" s="10"/>
      <c r="W702" s="10"/>
      <c r="X702" s="10"/>
      <c r="Y702" s="10"/>
      <c r="Z702" s="10"/>
    </row>
    <row r="703" spans="1:26" ht="25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1"/>
      <c r="R703" s="11"/>
      <c r="S703" s="10"/>
      <c r="T703" s="10"/>
      <c r="U703" s="10"/>
      <c r="V703" s="10"/>
      <c r="W703" s="10"/>
      <c r="X703" s="10"/>
      <c r="Y703" s="10"/>
      <c r="Z703" s="10"/>
    </row>
    <row r="704" spans="1:26" ht="25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1"/>
      <c r="R704" s="11"/>
      <c r="S704" s="10"/>
      <c r="T704" s="10"/>
      <c r="U704" s="10"/>
      <c r="V704" s="10"/>
      <c r="W704" s="10"/>
      <c r="X704" s="10"/>
      <c r="Y704" s="10"/>
      <c r="Z704" s="10"/>
    </row>
    <row r="705" spans="1:26" ht="25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1"/>
      <c r="R705" s="11"/>
      <c r="S705" s="10"/>
      <c r="T705" s="10"/>
      <c r="U705" s="10"/>
      <c r="V705" s="10"/>
      <c r="W705" s="10"/>
      <c r="X705" s="10"/>
      <c r="Y705" s="10"/>
      <c r="Z705" s="10"/>
    </row>
    <row r="706" spans="1:26" ht="25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1"/>
      <c r="R706" s="11"/>
      <c r="S706" s="10"/>
      <c r="T706" s="10"/>
      <c r="U706" s="10"/>
      <c r="V706" s="10"/>
      <c r="W706" s="10"/>
      <c r="X706" s="10"/>
      <c r="Y706" s="10"/>
      <c r="Z706" s="10"/>
    </row>
    <row r="707" spans="1:26" ht="25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1"/>
      <c r="R707" s="11"/>
      <c r="S707" s="10"/>
      <c r="T707" s="10"/>
      <c r="U707" s="10"/>
      <c r="V707" s="10"/>
      <c r="W707" s="10"/>
      <c r="X707" s="10"/>
      <c r="Y707" s="10"/>
      <c r="Z707" s="10"/>
    </row>
    <row r="708" spans="1:26" ht="25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1"/>
      <c r="R708" s="11"/>
      <c r="S708" s="10"/>
      <c r="T708" s="10"/>
      <c r="U708" s="10"/>
      <c r="V708" s="10"/>
      <c r="W708" s="10"/>
      <c r="X708" s="10"/>
      <c r="Y708" s="10"/>
      <c r="Z708" s="10"/>
    </row>
    <row r="709" spans="1:26" ht="25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1"/>
      <c r="R709" s="11"/>
      <c r="S709" s="10"/>
      <c r="T709" s="10"/>
      <c r="U709" s="10"/>
      <c r="V709" s="10"/>
      <c r="W709" s="10"/>
      <c r="X709" s="10"/>
      <c r="Y709" s="10"/>
      <c r="Z709" s="10"/>
    </row>
    <row r="710" spans="1:26" ht="25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1"/>
      <c r="R710" s="11"/>
      <c r="S710" s="10"/>
      <c r="T710" s="10"/>
      <c r="U710" s="10"/>
      <c r="V710" s="10"/>
      <c r="W710" s="10"/>
      <c r="X710" s="10"/>
      <c r="Y710" s="10"/>
      <c r="Z710" s="10"/>
    </row>
    <row r="711" spans="1:26" ht="25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1"/>
      <c r="R711" s="11"/>
      <c r="S711" s="10"/>
      <c r="T711" s="10"/>
      <c r="U711" s="10"/>
      <c r="V711" s="10"/>
      <c r="W711" s="10"/>
      <c r="X711" s="10"/>
      <c r="Y711" s="10"/>
      <c r="Z711" s="10"/>
    </row>
    <row r="712" spans="1:26" ht="25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1"/>
      <c r="R712" s="11"/>
      <c r="S712" s="10"/>
      <c r="T712" s="10"/>
      <c r="U712" s="10"/>
      <c r="V712" s="10"/>
      <c r="W712" s="10"/>
      <c r="X712" s="10"/>
      <c r="Y712" s="10"/>
      <c r="Z712" s="10"/>
    </row>
    <row r="713" spans="1:26" ht="25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1"/>
      <c r="R713" s="11"/>
      <c r="S713" s="10"/>
      <c r="T713" s="10"/>
      <c r="U713" s="10"/>
      <c r="V713" s="10"/>
      <c r="W713" s="10"/>
      <c r="X713" s="10"/>
      <c r="Y713" s="10"/>
      <c r="Z713" s="10"/>
    </row>
    <row r="714" spans="1:26" ht="25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1"/>
      <c r="R714" s="11"/>
      <c r="S714" s="10"/>
      <c r="T714" s="10"/>
      <c r="U714" s="10"/>
      <c r="V714" s="10"/>
      <c r="W714" s="10"/>
      <c r="X714" s="10"/>
      <c r="Y714" s="10"/>
      <c r="Z714" s="10"/>
    </row>
    <row r="715" spans="1:26" ht="25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1"/>
      <c r="R715" s="11"/>
      <c r="S715" s="10"/>
      <c r="T715" s="10"/>
      <c r="U715" s="10"/>
      <c r="V715" s="10"/>
      <c r="W715" s="10"/>
      <c r="X715" s="10"/>
      <c r="Y715" s="10"/>
      <c r="Z715" s="10"/>
    </row>
    <row r="716" spans="1:26" ht="25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1"/>
      <c r="R716" s="11"/>
      <c r="S716" s="10"/>
      <c r="T716" s="10"/>
      <c r="U716" s="10"/>
      <c r="V716" s="10"/>
      <c r="W716" s="10"/>
      <c r="X716" s="10"/>
      <c r="Y716" s="10"/>
      <c r="Z716" s="10"/>
    </row>
    <row r="717" spans="1:26" ht="25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1"/>
      <c r="R717" s="11"/>
      <c r="S717" s="10"/>
      <c r="T717" s="10"/>
      <c r="U717" s="10"/>
      <c r="V717" s="10"/>
      <c r="W717" s="10"/>
      <c r="X717" s="10"/>
      <c r="Y717" s="10"/>
      <c r="Z717" s="10"/>
    </row>
    <row r="718" spans="1:26" ht="25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1"/>
      <c r="R718" s="11"/>
      <c r="S718" s="10"/>
      <c r="T718" s="10"/>
      <c r="U718" s="10"/>
      <c r="V718" s="10"/>
      <c r="W718" s="10"/>
      <c r="X718" s="10"/>
      <c r="Y718" s="10"/>
      <c r="Z718" s="10"/>
    </row>
    <row r="719" spans="1:26" ht="25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1"/>
      <c r="R719" s="11"/>
      <c r="S719" s="10"/>
      <c r="T719" s="10"/>
      <c r="U719" s="10"/>
      <c r="V719" s="10"/>
      <c r="W719" s="10"/>
      <c r="X719" s="10"/>
      <c r="Y719" s="10"/>
      <c r="Z719" s="10"/>
    </row>
    <row r="720" spans="1:26" ht="25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1"/>
      <c r="R720" s="11"/>
      <c r="S720" s="10"/>
      <c r="T720" s="10"/>
      <c r="U720" s="10"/>
      <c r="V720" s="10"/>
      <c r="W720" s="10"/>
      <c r="X720" s="10"/>
      <c r="Y720" s="10"/>
      <c r="Z720" s="10"/>
    </row>
    <row r="721" spans="1:26" ht="25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1"/>
      <c r="R721" s="11"/>
      <c r="S721" s="10"/>
      <c r="T721" s="10"/>
      <c r="U721" s="10"/>
      <c r="V721" s="10"/>
      <c r="W721" s="10"/>
      <c r="X721" s="10"/>
      <c r="Y721" s="10"/>
      <c r="Z721" s="10"/>
    </row>
    <row r="722" spans="1:26" ht="25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1"/>
      <c r="R722" s="11"/>
      <c r="S722" s="10"/>
      <c r="T722" s="10"/>
      <c r="U722" s="10"/>
      <c r="V722" s="10"/>
      <c r="W722" s="10"/>
      <c r="X722" s="10"/>
      <c r="Y722" s="10"/>
      <c r="Z722" s="10"/>
    </row>
    <row r="723" spans="1:26" ht="25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1"/>
      <c r="R723" s="11"/>
      <c r="S723" s="10"/>
      <c r="T723" s="10"/>
      <c r="U723" s="10"/>
      <c r="V723" s="10"/>
      <c r="W723" s="10"/>
      <c r="X723" s="10"/>
      <c r="Y723" s="10"/>
      <c r="Z723" s="10"/>
    </row>
    <row r="724" spans="1:26" ht="25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1"/>
      <c r="R724" s="11"/>
      <c r="S724" s="10"/>
      <c r="T724" s="10"/>
      <c r="U724" s="10"/>
      <c r="V724" s="10"/>
      <c r="W724" s="10"/>
      <c r="X724" s="10"/>
      <c r="Y724" s="10"/>
      <c r="Z724" s="10"/>
    </row>
    <row r="725" spans="1:26" ht="25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1"/>
      <c r="R725" s="11"/>
      <c r="S725" s="10"/>
      <c r="T725" s="10"/>
      <c r="U725" s="10"/>
      <c r="V725" s="10"/>
      <c r="W725" s="10"/>
      <c r="X725" s="10"/>
      <c r="Y725" s="10"/>
      <c r="Z725" s="10"/>
    </row>
    <row r="726" spans="1:26" ht="25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1"/>
      <c r="R726" s="11"/>
      <c r="S726" s="10"/>
      <c r="T726" s="10"/>
      <c r="U726" s="10"/>
      <c r="V726" s="10"/>
      <c r="W726" s="10"/>
      <c r="X726" s="10"/>
      <c r="Y726" s="10"/>
      <c r="Z726" s="10"/>
    </row>
    <row r="727" spans="1:26" ht="25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1"/>
      <c r="R727" s="11"/>
      <c r="S727" s="10"/>
      <c r="T727" s="10"/>
      <c r="U727" s="10"/>
      <c r="V727" s="10"/>
      <c r="W727" s="10"/>
      <c r="X727" s="10"/>
      <c r="Y727" s="10"/>
      <c r="Z727" s="10"/>
    </row>
    <row r="728" spans="1:26" ht="25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1"/>
      <c r="R728" s="11"/>
      <c r="S728" s="10"/>
      <c r="T728" s="10"/>
      <c r="U728" s="10"/>
      <c r="V728" s="10"/>
      <c r="W728" s="10"/>
      <c r="X728" s="10"/>
      <c r="Y728" s="10"/>
      <c r="Z728" s="10"/>
    </row>
    <row r="729" spans="1:26" ht="25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1"/>
      <c r="R729" s="11"/>
      <c r="S729" s="10"/>
      <c r="T729" s="10"/>
      <c r="U729" s="10"/>
      <c r="V729" s="10"/>
      <c r="W729" s="10"/>
      <c r="X729" s="10"/>
      <c r="Y729" s="10"/>
      <c r="Z729" s="10"/>
    </row>
    <row r="730" spans="1:26" ht="25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1"/>
      <c r="R730" s="11"/>
      <c r="S730" s="10"/>
      <c r="T730" s="10"/>
      <c r="U730" s="10"/>
      <c r="V730" s="10"/>
      <c r="W730" s="10"/>
      <c r="X730" s="10"/>
      <c r="Y730" s="10"/>
      <c r="Z730" s="10"/>
    </row>
    <row r="731" spans="1:26" ht="25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1"/>
      <c r="R731" s="11"/>
      <c r="S731" s="10"/>
      <c r="T731" s="10"/>
      <c r="U731" s="10"/>
      <c r="V731" s="10"/>
      <c r="W731" s="10"/>
      <c r="X731" s="10"/>
      <c r="Y731" s="10"/>
      <c r="Z731" s="10"/>
    </row>
    <row r="732" spans="1:26" ht="25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1"/>
      <c r="R732" s="11"/>
      <c r="S732" s="10"/>
      <c r="T732" s="10"/>
      <c r="U732" s="10"/>
      <c r="V732" s="10"/>
      <c r="W732" s="10"/>
      <c r="X732" s="10"/>
      <c r="Y732" s="10"/>
      <c r="Z732" s="10"/>
    </row>
    <row r="733" spans="1:26" ht="25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1"/>
      <c r="R733" s="11"/>
      <c r="S733" s="10"/>
      <c r="T733" s="10"/>
      <c r="U733" s="10"/>
      <c r="V733" s="10"/>
      <c r="W733" s="10"/>
      <c r="X733" s="10"/>
      <c r="Y733" s="10"/>
      <c r="Z733" s="10"/>
    </row>
    <row r="734" spans="1:26" ht="25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1"/>
      <c r="R734" s="11"/>
      <c r="S734" s="10"/>
      <c r="T734" s="10"/>
      <c r="U734" s="10"/>
      <c r="V734" s="10"/>
      <c r="W734" s="10"/>
      <c r="X734" s="10"/>
      <c r="Y734" s="10"/>
      <c r="Z734" s="10"/>
    </row>
    <row r="735" spans="1:26" ht="25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1"/>
      <c r="R735" s="11"/>
      <c r="S735" s="10"/>
      <c r="T735" s="10"/>
      <c r="U735" s="10"/>
      <c r="V735" s="10"/>
      <c r="W735" s="10"/>
      <c r="X735" s="10"/>
      <c r="Y735" s="10"/>
      <c r="Z735" s="10"/>
    </row>
    <row r="736" spans="1:26" ht="25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1"/>
      <c r="R736" s="11"/>
      <c r="S736" s="10"/>
      <c r="T736" s="10"/>
      <c r="U736" s="10"/>
      <c r="V736" s="10"/>
      <c r="W736" s="10"/>
      <c r="X736" s="10"/>
      <c r="Y736" s="10"/>
      <c r="Z736" s="10"/>
    </row>
    <row r="737" spans="1:26" ht="25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1"/>
      <c r="R737" s="11"/>
      <c r="S737" s="10"/>
      <c r="T737" s="10"/>
      <c r="U737" s="10"/>
      <c r="V737" s="10"/>
      <c r="W737" s="10"/>
      <c r="X737" s="10"/>
      <c r="Y737" s="10"/>
      <c r="Z737" s="10"/>
    </row>
    <row r="738" spans="1:26" ht="25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1"/>
      <c r="R738" s="11"/>
      <c r="S738" s="10"/>
      <c r="T738" s="10"/>
      <c r="U738" s="10"/>
      <c r="V738" s="10"/>
      <c r="W738" s="10"/>
      <c r="X738" s="10"/>
      <c r="Y738" s="10"/>
      <c r="Z738" s="10"/>
    </row>
    <row r="739" spans="1:26" ht="25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1"/>
      <c r="R739" s="11"/>
      <c r="S739" s="10"/>
      <c r="T739" s="10"/>
      <c r="U739" s="10"/>
      <c r="V739" s="10"/>
      <c r="W739" s="10"/>
      <c r="X739" s="10"/>
      <c r="Y739" s="10"/>
      <c r="Z739" s="10"/>
    </row>
    <row r="740" spans="1:26" ht="25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1"/>
      <c r="R740" s="11"/>
      <c r="S740" s="10"/>
      <c r="T740" s="10"/>
      <c r="U740" s="10"/>
      <c r="V740" s="10"/>
      <c r="W740" s="10"/>
      <c r="X740" s="10"/>
      <c r="Y740" s="10"/>
      <c r="Z740" s="10"/>
    </row>
    <row r="741" spans="1:26" ht="25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1"/>
      <c r="R741" s="11"/>
      <c r="S741" s="10"/>
      <c r="T741" s="10"/>
      <c r="U741" s="10"/>
      <c r="V741" s="10"/>
      <c r="W741" s="10"/>
      <c r="X741" s="10"/>
      <c r="Y741" s="10"/>
      <c r="Z741" s="10"/>
    </row>
    <row r="742" spans="1:26" ht="25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1"/>
      <c r="R742" s="11"/>
      <c r="S742" s="10"/>
      <c r="T742" s="10"/>
      <c r="U742" s="10"/>
      <c r="V742" s="10"/>
      <c r="W742" s="10"/>
      <c r="X742" s="10"/>
      <c r="Y742" s="10"/>
      <c r="Z742" s="10"/>
    </row>
    <row r="743" spans="1:26" ht="25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1"/>
      <c r="R743" s="11"/>
      <c r="S743" s="10"/>
      <c r="T743" s="10"/>
      <c r="U743" s="10"/>
      <c r="V743" s="10"/>
      <c r="W743" s="10"/>
      <c r="X743" s="10"/>
      <c r="Y743" s="10"/>
      <c r="Z743" s="10"/>
    </row>
    <row r="744" spans="1:26" ht="25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1"/>
      <c r="R744" s="11"/>
      <c r="S744" s="10"/>
      <c r="T744" s="10"/>
      <c r="U744" s="10"/>
      <c r="V744" s="10"/>
      <c r="W744" s="10"/>
      <c r="X744" s="10"/>
      <c r="Y744" s="10"/>
      <c r="Z744" s="10"/>
    </row>
    <row r="745" spans="1:26" ht="25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1"/>
      <c r="R745" s="11"/>
      <c r="S745" s="10"/>
      <c r="T745" s="10"/>
      <c r="U745" s="10"/>
      <c r="V745" s="10"/>
      <c r="W745" s="10"/>
      <c r="X745" s="10"/>
      <c r="Y745" s="10"/>
      <c r="Z745" s="10"/>
    </row>
    <row r="746" spans="1:26" ht="25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1"/>
      <c r="R746" s="11"/>
      <c r="S746" s="10"/>
      <c r="T746" s="10"/>
      <c r="U746" s="10"/>
      <c r="V746" s="10"/>
      <c r="W746" s="10"/>
      <c r="X746" s="10"/>
      <c r="Y746" s="10"/>
      <c r="Z746" s="10"/>
    </row>
    <row r="747" spans="1:26" ht="25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1"/>
      <c r="R747" s="11"/>
      <c r="S747" s="10"/>
      <c r="T747" s="10"/>
      <c r="U747" s="10"/>
      <c r="V747" s="10"/>
      <c r="W747" s="10"/>
      <c r="X747" s="10"/>
      <c r="Y747" s="10"/>
      <c r="Z747" s="10"/>
    </row>
    <row r="748" spans="1:26" ht="25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1"/>
      <c r="R748" s="11"/>
      <c r="S748" s="10"/>
      <c r="T748" s="10"/>
      <c r="U748" s="10"/>
      <c r="V748" s="10"/>
      <c r="W748" s="10"/>
      <c r="X748" s="10"/>
      <c r="Y748" s="10"/>
      <c r="Z748" s="10"/>
    </row>
    <row r="749" spans="1:26" ht="25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1"/>
      <c r="R749" s="11"/>
      <c r="S749" s="10"/>
      <c r="T749" s="10"/>
      <c r="U749" s="10"/>
      <c r="V749" s="10"/>
      <c r="W749" s="10"/>
      <c r="X749" s="10"/>
      <c r="Y749" s="10"/>
      <c r="Z749" s="10"/>
    </row>
    <row r="750" spans="1:26" ht="25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1"/>
      <c r="R750" s="11"/>
      <c r="S750" s="10"/>
      <c r="T750" s="10"/>
      <c r="U750" s="10"/>
      <c r="V750" s="10"/>
      <c r="W750" s="10"/>
      <c r="X750" s="10"/>
      <c r="Y750" s="10"/>
      <c r="Z750" s="10"/>
    </row>
    <row r="751" spans="1:26" ht="25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1"/>
      <c r="R751" s="11"/>
      <c r="S751" s="10"/>
      <c r="T751" s="10"/>
      <c r="U751" s="10"/>
      <c r="V751" s="10"/>
      <c r="W751" s="10"/>
      <c r="X751" s="10"/>
      <c r="Y751" s="10"/>
      <c r="Z751" s="10"/>
    </row>
    <row r="752" spans="1:26" ht="25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1"/>
      <c r="R752" s="11"/>
      <c r="S752" s="10"/>
      <c r="T752" s="10"/>
      <c r="U752" s="10"/>
      <c r="V752" s="10"/>
      <c r="W752" s="10"/>
      <c r="X752" s="10"/>
      <c r="Y752" s="10"/>
      <c r="Z752" s="10"/>
    </row>
    <row r="753" spans="1:26" ht="25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1"/>
      <c r="R753" s="11"/>
      <c r="S753" s="10"/>
      <c r="T753" s="10"/>
      <c r="U753" s="10"/>
      <c r="V753" s="10"/>
      <c r="W753" s="10"/>
      <c r="X753" s="10"/>
      <c r="Y753" s="10"/>
      <c r="Z753" s="10"/>
    </row>
    <row r="754" spans="1:26" ht="25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1"/>
      <c r="R754" s="11"/>
      <c r="S754" s="10"/>
      <c r="T754" s="10"/>
      <c r="U754" s="10"/>
      <c r="V754" s="10"/>
      <c r="W754" s="10"/>
      <c r="X754" s="10"/>
      <c r="Y754" s="10"/>
      <c r="Z754" s="10"/>
    </row>
    <row r="755" spans="1:26" ht="25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1"/>
      <c r="R755" s="11"/>
      <c r="S755" s="10"/>
      <c r="T755" s="10"/>
      <c r="U755" s="10"/>
      <c r="V755" s="10"/>
      <c r="W755" s="10"/>
      <c r="X755" s="10"/>
      <c r="Y755" s="10"/>
      <c r="Z755" s="10"/>
    </row>
    <row r="756" spans="1:26" ht="25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1"/>
      <c r="R756" s="11"/>
      <c r="S756" s="10"/>
      <c r="T756" s="10"/>
      <c r="U756" s="10"/>
      <c r="V756" s="10"/>
      <c r="W756" s="10"/>
      <c r="X756" s="10"/>
      <c r="Y756" s="10"/>
      <c r="Z756" s="10"/>
    </row>
    <row r="757" spans="1:26" ht="25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1"/>
      <c r="R757" s="11"/>
      <c r="S757" s="10"/>
      <c r="T757" s="10"/>
      <c r="U757" s="10"/>
      <c r="V757" s="10"/>
      <c r="W757" s="10"/>
      <c r="X757" s="10"/>
      <c r="Y757" s="10"/>
      <c r="Z757" s="10"/>
    </row>
    <row r="758" spans="1:26" ht="25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1"/>
      <c r="R758" s="11"/>
      <c r="S758" s="10"/>
      <c r="T758" s="10"/>
      <c r="U758" s="10"/>
      <c r="V758" s="10"/>
      <c r="W758" s="10"/>
      <c r="X758" s="10"/>
      <c r="Y758" s="10"/>
      <c r="Z758" s="10"/>
    </row>
    <row r="759" spans="1:26" ht="25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1"/>
      <c r="R759" s="11"/>
      <c r="S759" s="10"/>
      <c r="T759" s="10"/>
      <c r="U759" s="10"/>
      <c r="V759" s="10"/>
      <c r="W759" s="10"/>
      <c r="X759" s="10"/>
      <c r="Y759" s="10"/>
      <c r="Z759" s="10"/>
    </row>
    <row r="760" spans="1:26" ht="25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1"/>
      <c r="R760" s="11"/>
      <c r="S760" s="10"/>
      <c r="T760" s="10"/>
      <c r="U760" s="10"/>
      <c r="V760" s="10"/>
      <c r="W760" s="10"/>
      <c r="X760" s="10"/>
      <c r="Y760" s="10"/>
      <c r="Z760" s="10"/>
    </row>
    <row r="761" spans="1:26" ht="25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1"/>
      <c r="R761" s="11"/>
      <c r="S761" s="10"/>
      <c r="T761" s="10"/>
      <c r="U761" s="10"/>
      <c r="V761" s="10"/>
      <c r="W761" s="10"/>
      <c r="X761" s="10"/>
      <c r="Y761" s="10"/>
      <c r="Z761" s="10"/>
    </row>
    <row r="762" spans="1:26" ht="25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1"/>
      <c r="R762" s="11"/>
      <c r="S762" s="10"/>
      <c r="T762" s="10"/>
      <c r="U762" s="10"/>
      <c r="V762" s="10"/>
      <c r="W762" s="10"/>
      <c r="X762" s="10"/>
      <c r="Y762" s="10"/>
      <c r="Z762" s="10"/>
    </row>
    <row r="763" spans="1:26" ht="25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1"/>
      <c r="R763" s="11"/>
      <c r="S763" s="10"/>
      <c r="T763" s="10"/>
      <c r="U763" s="10"/>
      <c r="V763" s="10"/>
      <c r="W763" s="10"/>
      <c r="X763" s="10"/>
      <c r="Y763" s="10"/>
      <c r="Z763" s="10"/>
    </row>
    <row r="764" spans="1:26" ht="25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1"/>
      <c r="R764" s="11"/>
      <c r="S764" s="10"/>
      <c r="T764" s="10"/>
      <c r="U764" s="10"/>
      <c r="V764" s="10"/>
      <c r="W764" s="10"/>
      <c r="X764" s="10"/>
      <c r="Y764" s="10"/>
      <c r="Z764" s="10"/>
    </row>
    <row r="765" spans="1:26" ht="25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1"/>
      <c r="R765" s="11"/>
      <c r="S765" s="10"/>
      <c r="T765" s="10"/>
      <c r="U765" s="10"/>
      <c r="V765" s="10"/>
      <c r="W765" s="10"/>
      <c r="X765" s="10"/>
      <c r="Y765" s="10"/>
      <c r="Z765" s="10"/>
    </row>
    <row r="766" spans="1:26" ht="25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1"/>
      <c r="R766" s="11"/>
      <c r="S766" s="10"/>
      <c r="T766" s="10"/>
      <c r="U766" s="10"/>
      <c r="V766" s="10"/>
      <c r="W766" s="10"/>
      <c r="X766" s="10"/>
      <c r="Y766" s="10"/>
      <c r="Z766" s="10"/>
    </row>
    <row r="767" spans="1:26" ht="25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1"/>
      <c r="R767" s="11"/>
      <c r="S767" s="10"/>
      <c r="T767" s="10"/>
      <c r="U767" s="10"/>
      <c r="V767" s="10"/>
      <c r="W767" s="10"/>
      <c r="X767" s="10"/>
      <c r="Y767" s="10"/>
      <c r="Z767" s="10"/>
    </row>
    <row r="768" spans="1:26" ht="25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1"/>
      <c r="R768" s="11"/>
      <c r="S768" s="10"/>
      <c r="T768" s="10"/>
      <c r="U768" s="10"/>
      <c r="V768" s="10"/>
      <c r="W768" s="10"/>
      <c r="X768" s="10"/>
      <c r="Y768" s="10"/>
      <c r="Z768" s="10"/>
    </row>
    <row r="769" spans="1:26" ht="25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1"/>
      <c r="R769" s="11"/>
      <c r="S769" s="10"/>
      <c r="T769" s="10"/>
      <c r="U769" s="10"/>
      <c r="V769" s="10"/>
      <c r="W769" s="10"/>
      <c r="X769" s="10"/>
      <c r="Y769" s="10"/>
      <c r="Z769" s="10"/>
    </row>
    <row r="770" spans="1:26" ht="25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1"/>
      <c r="R770" s="11"/>
      <c r="S770" s="10"/>
      <c r="T770" s="10"/>
      <c r="U770" s="10"/>
      <c r="V770" s="10"/>
      <c r="W770" s="10"/>
      <c r="X770" s="10"/>
      <c r="Y770" s="10"/>
      <c r="Z770" s="10"/>
    </row>
    <row r="771" spans="1:26" ht="25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1"/>
      <c r="R771" s="11"/>
      <c r="S771" s="10"/>
      <c r="T771" s="10"/>
      <c r="U771" s="10"/>
      <c r="V771" s="10"/>
      <c r="W771" s="10"/>
      <c r="X771" s="10"/>
      <c r="Y771" s="10"/>
      <c r="Z771" s="10"/>
    </row>
    <row r="772" spans="1:26" ht="25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1"/>
      <c r="R772" s="11"/>
      <c r="S772" s="10"/>
      <c r="T772" s="10"/>
      <c r="U772" s="10"/>
      <c r="V772" s="10"/>
      <c r="W772" s="10"/>
      <c r="X772" s="10"/>
      <c r="Y772" s="10"/>
      <c r="Z772" s="10"/>
    </row>
    <row r="773" spans="1:26" ht="25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1"/>
      <c r="R773" s="11"/>
      <c r="S773" s="10"/>
      <c r="T773" s="10"/>
      <c r="U773" s="10"/>
      <c r="V773" s="10"/>
      <c r="W773" s="10"/>
      <c r="X773" s="10"/>
      <c r="Y773" s="10"/>
      <c r="Z773" s="10"/>
    </row>
    <row r="774" spans="1:26" ht="25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1"/>
      <c r="R774" s="11"/>
      <c r="S774" s="10"/>
      <c r="T774" s="10"/>
      <c r="U774" s="10"/>
      <c r="V774" s="10"/>
      <c r="W774" s="10"/>
      <c r="X774" s="10"/>
      <c r="Y774" s="10"/>
      <c r="Z774" s="10"/>
    </row>
    <row r="775" spans="1:26" ht="25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1"/>
      <c r="R775" s="11"/>
      <c r="S775" s="10"/>
      <c r="T775" s="10"/>
      <c r="U775" s="10"/>
      <c r="V775" s="10"/>
      <c r="W775" s="10"/>
      <c r="X775" s="10"/>
      <c r="Y775" s="10"/>
      <c r="Z775" s="10"/>
    </row>
    <row r="776" spans="1:26" ht="25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1"/>
      <c r="R776" s="11"/>
      <c r="S776" s="10"/>
      <c r="T776" s="10"/>
      <c r="U776" s="10"/>
      <c r="V776" s="10"/>
      <c r="W776" s="10"/>
      <c r="X776" s="10"/>
      <c r="Y776" s="10"/>
      <c r="Z776" s="10"/>
    </row>
    <row r="777" spans="1:26" ht="25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1"/>
      <c r="R777" s="11"/>
      <c r="S777" s="10"/>
      <c r="T777" s="10"/>
      <c r="U777" s="10"/>
      <c r="V777" s="10"/>
      <c r="W777" s="10"/>
      <c r="X777" s="10"/>
      <c r="Y777" s="10"/>
      <c r="Z777" s="10"/>
    </row>
    <row r="778" spans="1:26" ht="25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1"/>
      <c r="R778" s="11"/>
      <c r="S778" s="10"/>
      <c r="T778" s="10"/>
      <c r="U778" s="10"/>
      <c r="V778" s="10"/>
      <c r="W778" s="10"/>
      <c r="X778" s="10"/>
      <c r="Y778" s="10"/>
      <c r="Z778" s="10"/>
    </row>
    <row r="779" spans="1:26" ht="25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1"/>
      <c r="R779" s="11"/>
      <c r="S779" s="10"/>
      <c r="T779" s="10"/>
      <c r="U779" s="10"/>
      <c r="V779" s="10"/>
      <c r="W779" s="10"/>
      <c r="X779" s="10"/>
      <c r="Y779" s="10"/>
      <c r="Z779" s="10"/>
    </row>
    <row r="780" spans="1:26" ht="25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1"/>
      <c r="R780" s="11"/>
      <c r="S780" s="10"/>
      <c r="T780" s="10"/>
      <c r="U780" s="10"/>
      <c r="V780" s="10"/>
      <c r="W780" s="10"/>
      <c r="X780" s="10"/>
      <c r="Y780" s="10"/>
      <c r="Z780" s="10"/>
    </row>
    <row r="781" spans="1:26" ht="25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1"/>
      <c r="R781" s="11"/>
      <c r="S781" s="10"/>
      <c r="T781" s="10"/>
      <c r="U781" s="10"/>
      <c r="V781" s="10"/>
      <c r="W781" s="10"/>
      <c r="X781" s="10"/>
      <c r="Y781" s="10"/>
      <c r="Z781" s="10"/>
    </row>
    <row r="782" spans="1:26" ht="25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1"/>
      <c r="R782" s="11"/>
      <c r="S782" s="10"/>
      <c r="T782" s="10"/>
      <c r="U782" s="10"/>
      <c r="V782" s="10"/>
      <c r="W782" s="10"/>
      <c r="X782" s="10"/>
      <c r="Y782" s="10"/>
      <c r="Z782" s="10"/>
    </row>
    <row r="783" spans="1:26" ht="25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1"/>
      <c r="R783" s="11"/>
      <c r="S783" s="10"/>
      <c r="T783" s="10"/>
      <c r="U783" s="10"/>
      <c r="V783" s="10"/>
      <c r="W783" s="10"/>
      <c r="X783" s="10"/>
      <c r="Y783" s="10"/>
      <c r="Z783" s="10"/>
    </row>
    <row r="784" spans="1:26" ht="25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1"/>
      <c r="R784" s="11"/>
      <c r="S784" s="10"/>
      <c r="T784" s="10"/>
      <c r="U784" s="10"/>
      <c r="V784" s="10"/>
      <c r="W784" s="10"/>
      <c r="X784" s="10"/>
      <c r="Y784" s="10"/>
      <c r="Z784" s="10"/>
    </row>
    <row r="785" spans="1:26" ht="25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1"/>
      <c r="R785" s="11"/>
      <c r="S785" s="10"/>
      <c r="T785" s="10"/>
      <c r="U785" s="10"/>
      <c r="V785" s="10"/>
      <c r="W785" s="10"/>
      <c r="X785" s="10"/>
      <c r="Y785" s="10"/>
      <c r="Z785" s="10"/>
    </row>
    <row r="786" spans="1:26" ht="25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1"/>
      <c r="R786" s="11"/>
      <c r="S786" s="10"/>
      <c r="T786" s="10"/>
      <c r="U786" s="10"/>
      <c r="V786" s="10"/>
      <c r="W786" s="10"/>
      <c r="X786" s="10"/>
      <c r="Y786" s="10"/>
      <c r="Z786" s="10"/>
    </row>
    <row r="787" spans="1:26" ht="25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1"/>
      <c r="R787" s="11"/>
      <c r="S787" s="10"/>
      <c r="T787" s="10"/>
      <c r="U787" s="10"/>
      <c r="V787" s="10"/>
      <c r="W787" s="10"/>
      <c r="X787" s="10"/>
      <c r="Y787" s="10"/>
      <c r="Z787" s="10"/>
    </row>
    <row r="788" spans="1:26" ht="25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1"/>
      <c r="R788" s="11"/>
      <c r="S788" s="10"/>
      <c r="T788" s="10"/>
      <c r="U788" s="10"/>
      <c r="V788" s="10"/>
      <c r="W788" s="10"/>
      <c r="X788" s="10"/>
      <c r="Y788" s="10"/>
      <c r="Z788" s="10"/>
    </row>
    <row r="789" spans="1:26" ht="25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1"/>
      <c r="R789" s="11"/>
      <c r="S789" s="10"/>
      <c r="T789" s="10"/>
      <c r="U789" s="10"/>
      <c r="V789" s="10"/>
      <c r="W789" s="10"/>
      <c r="X789" s="10"/>
      <c r="Y789" s="10"/>
      <c r="Z789" s="10"/>
    </row>
    <row r="790" spans="1:26" ht="25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1"/>
      <c r="R790" s="11"/>
      <c r="S790" s="10"/>
      <c r="T790" s="10"/>
      <c r="U790" s="10"/>
      <c r="V790" s="10"/>
      <c r="W790" s="10"/>
      <c r="X790" s="10"/>
      <c r="Y790" s="10"/>
      <c r="Z790" s="10"/>
    </row>
    <row r="791" spans="1:26" ht="25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1"/>
      <c r="R791" s="11"/>
      <c r="S791" s="10"/>
      <c r="T791" s="10"/>
      <c r="U791" s="10"/>
      <c r="V791" s="10"/>
      <c r="W791" s="10"/>
      <c r="X791" s="10"/>
      <c r="Y791" s="10"/>
      <c r="Z791" s="10"/>
    </row>
    <row r="792" spans="1:26" ht="25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1"/>
      <c r="R792" s="11"/>
      <c r="S792" s="10"/>
      <c r="T792" s="10"/>
      <c r="U792" s="10"/>
      <c r="V792" s="10"/>
      <c r="W792" s="10"/>
      <c r="X792" s="10"/>
      <c r="Y792" s="10"/>
      <c r="Z792" s="10"/>
    </row>
    <row r="793" spans="1:26" ht="25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1"/>
      <c r="R793" s="11"/>
      <c r="S793" s="10"/>
      <c r="T793" s="10"/>
      <c r="U793" s="10"/>
      <c r="V793" s="10"/>
      <c r="W793" s="10"/>
      <c r="X793" s="10"/>
      <c r="Y793" s="10"/>
      <c r="Z793" s="10"/>
    </row>
    <row r="794" spans="1:26" ht="25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1"/>
      <c r="R794" s="11"/>
      <c r="S794" s="10"/>
      <c r="T794" s="10"/>
      <c r="U794" s="10"/>
      <c r="V794" s="10"/>
      <c r="W794" s="10"/>
      <c r="X794" s="10"/>
      <c r="Y794" s="10"/>
      <c r="Z794" s="10"/>
    </row>
    <row r="795" spans="1:26" ht="25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1"/>
      <c r="R795" s="11"/>
      <c r="S795" s="10"/>
      <c r="T795" s="10"/>
      <c r="U795" s="10"/>
      <c r="V795" s="10"/>
      <c r="W795" s="10"/>
      <c r="X795" s="10"/>
      <c r="Y795" s="10"/>
      <c r="Z795" s="10"/>
    </row>
    <row r="796" spans="1:26" ht="25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1"/>
      <c r="R796" s="11"/>
      <c r="S796" s="10"/>
      <c r="T796" s="10"/>
      <c r="U796" s="10"/>
      <c r="V796" s="10"/>
      <c r="W796" s="10"/>
      <c r="X796" s="10"/>
      <c r="Y796" s="10"/>
      <c r="Z796" s="10"/>
    </row>
    <row r="797" spans="1:26" ht="25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1"/>
      <c r="R797" s="11"/>
      <c r="S797" s="10"/>
      <c r="T797" s="10"/>
      <c r="U797" s="10"/>
      <c r="V797" s="10"/>
      <c r="W797" s="10"/>
      <c r="X797" s="10"/>
      <c r="Y797" s="10"/>
      <c r="Z797" s="10"/>
    </row>
    <row r="798" spans="1:26" ht="25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1"/>
      <c r="R798" s="11"/>
      <c r="S798" s="10"/>
      <c r="T798" s="10"/>
      <c r="U798" s="10"/>
      <c r="V798" s="10"/>
      <c r="W798" s="10"/>
      <c r="X798" s="10"/>
      <c r="Y798" s="10"/>
      <c r="Z798" s="10"/>
    </row>
    <row r="799" spans="1:26" ht="25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1"/>
      <c r="R799" s="11"/>
      <c r="S799" s="10"/>
      <c r="T799" s="10"/>
      <c r="U799" s="10"/>
      <c r="V799" s="10"/>
      <c r="W799" s="10"/>
      <c r="X799" s="10"/>
      <c r="Y799" s="10"/>
      <c r="Z799" s="10"/>
    </row>
    <row r="800" spans="1:26" ht="25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1"/>
      <c r="R800" s="11"/>
      <c r="S800" s="10"/>
      <c r="T800" s="10"/>
      <c r="U800" s="10"/>
      <c r="V800" s="10"/>
      <c r="W800" s="10"/>
      <c r="X800" s="10"/>
      <c r="Y800" s="10"/>
      <c r="Z800" s="10"/>
    </row>
    <row r="801" spans="1:26" ht="25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1"/>
      <c r="R801" s="11"/>
      <c r="S801" s="10"/>
      <c r="T801" s="10"/>
      <c r="U801" s="10"/>
      <c r="V801" s="10"/>
      <c r="W801" s="10"/>
      <c r="X801" s="10"/>
      <c r="Y801" s="10"/>
      <c r="Z801" s="10"/>
    </row>
    <row r="802" spans="1:26" ht="25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1"/>
      <c r="R802" s="11"/>
      <c r="S802" s="10"/>
      <c r="T802" s="10"/>
      <c r="U802" s="10"/>
      <c r="V802" s="10"/>
      <c r="W802" s="10"/>
      <c r="X802" s="10"/>
      <c r="Y802" s="10"/>
      <c r="Z802" s="10"/>
    </row>
    <row r="803" spans="1:26" ht="25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1"/>
      <c r="R803" s="11"/>
      <c r="S803" s="10"/>
      <c r="T803" s="10"/>
      <c r="U803" s="10"/>
      <c r="V803" s="10"/>
      <c r="W803" s="10"/>
      <c r="X803" s="10"/>
      <c r="Y803" s="10"/>
      <c r="Z803" s="10"/>
    </row>
    <row r="804" spans="1:26" ht="25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1"/>
      <c r="R804" s="11"/>
      <c r="S804" s="10"/>
      <c r="T804" s="10"/>
      <c r="U804" s="10"/>
      <c r="V804" s="10"/>
      <c r="W804" s="10"/>
      <c r="X804" s="10"/>
      <c r="Y804" s="10"/>
      <c r="Z804" s="10"/>
    </row>
    <row r="805" spans="1:26" ht="25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1"/>
      <c r="R805" s="11"/>
      <c r="S805" s="10"/>
      <c r="T805" s="10"/>
      <c r="U805" s="10"/>
      <c r="V805" s="10"/>
      <c r="W805" s="10"/>
      <c r="X805" s="10"/>
      <c r="Y805" s="10"/>
      <c r="Z805" s="10"/>
    </row>
    <row r="806" spans="1:26" ht="25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1"/>
      <c r="R806" s="11"/>
      <c r="S806" s="10"/>
      <c r="T806" s="10"/>
      <c r="U806" s="10"/>
      <c r="V806" s="10"/>
      <c r="W806" s="10"/>
      <c r="X806" s="10"/>
      <c r="Y806" s="10"/>
      <c r="Z806" s="10"/>
    </row>
    <row r="807" spans="1:26" ht="25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1"/>
      <c r="R807" s="11"/>
      <c r="S807" s="10"/>
      <c r="T807" s="10"/>
      <c r="U807" s="10"/>
      <c r="V807" s="10"/>
      <c r="W807" s="10"/>
      <c r="X807" s="10"/>
      <c r="Y807" s="10"/>
      <c r="Z807" s="10"/>
    </row>
    <row r="808" spans="1:26" ht="25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1"/>
      <c r="R808" s="11"/>
      <c r="S808" s="10"/>
      <c r="T808" s="10"/>
      <c r="U808" s="10"/>
      <c r="V808" s="10"/>
      <c r="W808" s="10"/>
      <c r="X808" s="10"/>
      <c r="Y808" s="10"/>
      <c r="Z808" s="10"/>
    </row>
    <row r="809" spans="1:26" ht="25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1"/>
      <c r="R809" s="11"/>
      <c r="S809" s="10"/>
      <c r="T809" s="10"/>
      <c r="U809" s="10"/>
      <c r="V809" s="10"/>
      <c r="W809" s="10"/>
      <c r="X809" s="10"/>
      <c r="Y809" s="10"/>
      <c r="Z809" s="10"/>
    </row>
    <row r="810" spans="1:26" ht="25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1"/>
      <c r="R810" s="11"/>
      <c r="S810" s="10"/>
      <c r="T810" s="10"/>
      <c r="U810" s="10"/>
      <c r="V810" s="10"/>
      <c r="W810" s="10"/>
      <c r="X810" s="10"/>
      <c r="Y810" s="10"/>
      <c r="Z810" s="10"/>
    </row>
    <row r="811" spans="1:26" ht="25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1"/>
      <c r="R811" s="11"/>
      <c r="S811" s="10"/>
      <c r="T811" s="10"/>
      <c r="U811" s="10"/>
      <c r="V811" s="10"/>
      <c r="W811" s="10"/>
      <c r="X811" s="10"/>
      <c r="Y811" s="10"/>
      <c r="Z811" s="10"/>
    </row>
    <row r="812" spans="1:26" ht="25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1"/>
      <c r="R812" s="11"/>
      <c r="S812" s="10"/>
      <c r="T812" s="10"/>
      <c r="U812" s="10"/>
      <c r="V812" s="10"/>
      <c r="W812" s="10"/>
      <c r="X812" s="10"/>
      <c r="Y812" s="10"/>
      <c r="Z812" s="10"/>
    </row>
    <row r="813" spans="1:26" ht="25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1"/>
      <c r="R813" s="11"/>
      <c r="S813" s="10"/>
      <c r="T813" s="10"/>
      <c r="U813" s="10"/>
      <c r="V813" s="10"/>
      <c r="W813" s="10"/>
      <c r="X813" s="10"/>
      <c r="Y813" s="10"/>
      <c r="Z813" s="10"/>
    </row>
    <row r="814" spans="1:26" ht="25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1"/>
      <c r="R814" s="11"/>
      <c r="S814" s="10"/>
      <c r="T814" s="10"/>
      <c r="U814" s="10"/>
      <c r="V814" s="10"/>
      <c r="W814" s="10"/>
      <c r="X814" s="10"/>
      <c r="Y814" s="10"/>
      <c r="Z814" s="10"/>
    </row>
    <row r="815" spans="1:26" ht="25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1"/>
      <c r="R815" s="11"/>
      <c r="S815" s="10"/>
      <c r="T815" s="10"/>
      <c r="U815" s="10"/>
      <c r="V815" s="10"/>
      <c r="W815" s="10"/>
      <c r="X815" s="10"/>
      <c r="Y815" s="10"/>
      <c r="Z815" s="10"/>
    </row>
    <row r="816" spans="1:26" ht="25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1"/>
      <c r="R816" s="11"/>
      <c r="S816" s="10"/>
      <c r="T816" s="10"/>
      <c r="U816" s="10"/>
      <c r="V816" s="10"/>
      <c r="W816" s="10"/>
      <c r="X816" s="10"/>
      <c r="Y816" s="10"/>
      <c r="Z816" s="10"/>
    </row>
    <row r="817" spans="1:26" ht="25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1"/>
      <c r="R817" s="11"/>
      <c r="S817" s="10"/>
      <c r="T817" s="10"/>
      <c r="U817" s="10"/>
      <c r="V817" s="10"/>
      <c r="W817" s="10"/>
      <c r="X817" s="10"/>
      <c r="Y817" s="10"/>
      <c r="Z817" s="10"/>
    </row>
    <row r="818" spans="1:26" ht="25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1"/>
      <c r="R818" s="11"/>
      <c r="S818" s="10"/>
      <c r="T818" s="10"/>
      <c r="U818" s="10"/>
      <c r="V818" s="10"/>
      <c r="W818" s="10"/>
      <c r="X818" s="10"/>
      <c r="Y818" s="10"/>
      <c r="Z818" s="10"/>
    </row>
    <row r="819" spans="1:26" ht="25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1"/>
      <c r="R819" s="11"/>
      <c r="S819" s="10"/>
      <c r="T819" s="10"/>
      <c r="U819" s="10"/>
      <c r="V819" s="10"/>
      <c r="W819" s="10"/>
      <c r="X819" s="10"/>
      <c r="Y819" s="10"/>
      <c r="Z819" s="10"/>
    </row>
    <row r="820" spans="1:26" ht="25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1"/>
      <c r="R820" s="11"/>
      <c r="S820" s="10"/>
      <c r="T820" s="10"/>
      <c r="U820" s="10"/>
      <c r="V820" s="10"/>
      <c r="W820" s="10"/>
      <c r="X820" s="10"/>
      <c r="Y820" s="10"/>
      <c r="Z820" s="10"/>
    </row>
    <row r="821" spans="1:26" ht="25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1"/>
      <c r="R821" s="11"/>
      <c r="S821" s="10"/>
      <c r="T821" s="10"/>
      <c r="U821" s="10"/>
      <c r="V821" s="10"/>
      <c r="W821" s="10"/>
      <c r="X821" s="10"/>
      <c r="Y821" s="10"/>
      <c r="Z821" s="10"/>
    </row>
    <row r="822" spans="1:26" ht="25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1"/>
      <c r="R822" s="11"/>
      <c r="S822" s="10"/>
      <c r="T822" s="10"/>
      <c r="U822" s="10"/>
      <c r="V822" s="10"/>
      <c r="W822" s="10"/>
      <c r="X822" s="10"/>
      <c r="Y822" s="10"/>
      <c r="Z822" s="10"/>
    </row>
    <row r="823" spans="1:26" ht="25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1"/>
      <c r="R823" s="11"/>
      <c r="S823" s="10"/>
      <c r="T823" s="10"/>
      <c r="U823" s="10"/>
      <c r="V823" s="10"/>
      <c r="W823" s="10"/>
      <c r="X823" s="10"/>
      <c r="Y823" s="10"/>
      <c r="Z823" s="10"/>
    </row>
    <row r="824" spans="1:26" ht="25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1"/>
      <c r="R824" s="11"/>
      <c r="S824" s="10"/>
      <c r="T824" s="10"/>
      <c r="U824" s="10"/>
      <c r="V824" s="10"/>
      <c r="W824" s="10"/>
      <c r="X824" s="10"/>
      <c r="Y824" s="10"/>
      <c r="Z824" s="10"/>
    </row>
    <row r="825" spans="1:26" ht="25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1"/>
      <c r="R825" s="11"/>
      <c r="S825" s="10"/>
      <c r="T825" s="10"/>
      <c r="U825" s="10"/>
      <c r="V825" s="10"/>
      <c r="W825" s="10"/>
      <c r="X825" s="10"/>
      <c r="Y825" s="10"/>
      <c r="Z825" s="10"/>
    </row>
    <row r="826" spans="1:26" ht="25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1"/>
      <c r="R826" s="11"/>
      <c r="S826" s="10"/>
      <c r="T826" s="10"/>
      <c r="U826" s="10"/>
      <c r="V826" s="10"/>
      <c r="W826" s="10"/>
      <c r="X826" s="10"/>
      <c r="Y826" s="10"/>
      <c r="Z826" s="10"/>
    </row>
    <row r="827" spans="1:26" ht="25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1"/>
      <c r="R827" s="11"/>
      <c r="S827" s="10"/>
      <c r="T827" s="10"/>
      <c r="U827" s="10"/>
      <c r="V827" s="10"/>
      <c r="W827" s="10"/>
      <c r="X827" s="10"/>
      <c r="Y827" s="10"/>
      <c r="Z827" s="10"/>
    </row>
    <row r="828" spans="1:26" ht="25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1"/>
      <c r="R828" s="11"/>
      <c r="S828" s="10"/>
      <c r="T828" s="10"/>
      <c r="U828" s="10"/>
      <c r="V828" s="10"/>
      <c r="W828" s="10"/>
      <c r="X828" s="10"/>
      <c r="Y828" s="10"/>
      <c r="Z828" s="10"/>
    </row>
    <row r="829" spans="1:26" ht="25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1"/>
      <c r="R829" s="11"/>
      <c r="S829" s="10"/>
      <c r="T829" s="10"/>
      <c r="U829" s="10"/>
      <c r="V829" s="10"/>
      <c r="W829" s="10"/>
      <c r="X829" s="10"/>
      <c r="Y829" s="10"/>
      <c r="Z829" s="10"/>
    </row>
    <row r="830" spans="1:26" ht="25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1"/>
      <c r="R830" s="11"/>
      <c r="S830" s="10"/>
      <c r="T830" s="10"/>
      <c r="U830" s="10"/>
      <c r="V830" s="10"/>
      <c r="W830" s="10"/>
      <c r="X830" s="10"/>
      <c r="Y830" s="10"/>
      <c r="Z830" s="10"/>
    </row>
    <row r="831" spans="1:26" ht="25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1"/>
      <c r="R831" s="11"/>
      <c r="S831" s="10"/>
      <c r="T831" s="10"/>
      <c r="U831" s="10"/>
      <c r="V831" s="10"/>
      <c r="W831" s="10"/>
      <c r="X831" s="10"/>
      <c r="Y831" s="10"/>
      <c r="Z831" s="10"/>
    </row>
    <row r="832" spans="1:26" ht="25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1"/>
      <c r="R832" s="11"/>
      <c r="S832" s="10"/>
      <c r="T832" s="10"/>
      <c r="U832" s="10"/>
      <c r="V832" s="10"/>
      <c r="W832" s="10"/>
      <c r="X832" s="10"/>
      <c r="Y832" s="10"/>
      <c r="Z832" s="10"/>
    </row>
    <row r="833" spans="1:26" ht="25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1"/>
      <c r="R833" s="11"/>
      <c r="S833" s="10"/>
      <c r="T833" s="10"/>
      <c r="U833" s="10"/>
      <c r="V833" s="10"/>
      <c r="W833" s="10"/>
      <c r="X833" s="10"/>
      <c r="Y833" s="10"/>
      <c r="Z833" s="10"/>
    </row>
    <row r="834" spans="1:26" ht="25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1"/>
      <c r="R834" s="11"/>
      <c r="S834" s="10"/>
      <c r="T834" s="10"/>
      <c r="U834" s="10"/>
      <c r="V834" s="10"/>
      <c r="W834" s="10"/>
      <c r="X834" s="10"/>
      <c r="Y834" s="10"/>
      <c r="Z834" s="10"/>
    </row>
    <row r="835" spans="1:26" ht="25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1"/>
      <c r="R835" s="11"/>
      <c r="S835" s="10"/>
      <c r="T835" s="10"/>
      <c r="U835" s="10"/>
      <c r="V835" s="10"/>
      <c r="W835" s="10"/>
      <c r="X835" s="10"/>
      <c r="Y835" s="10"/>
      <c r="Z835" s="10"/>
    </row>
    <row r="836" spans="1:26" ht="25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1"/>
      <c r="R836" s="11"/>
      <c r="S836" s="10"/>
      <c r="T836" s="10"/>
      <c r="U836" s="10"/>
      <c r="V836" s="10"/>
      <c r="W836" s="10"/>
      <c r="X836" s="10"/>
      <c r="Y836" s="10"/>
      <c r="Z836" s="10"/>
    </row>
    <row r="837" spans="1:26" ht="25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1"/>
      <c r="R837" s="11"/>
      <c r="S837" s="10"/>
      <c r="T837" s="10"/>
      <c r="U837" s="10"/>
      <c r="V837" s="10"/>
      <c r="W837" s="10"/>
      <c r="X837" s="10"/>
      <c r="Y837" s="10"/>
      <c r="Z837" s="10"/>
    </row>
    <row r="838" spans="1:26" ht="25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1"/>
      <c r="R838" s="11"/>
      <c r="S838" s="10"/>
      <c r="T838" s="10"/>
      <c r="U838" s="10"/>
      <c r="V838" s="10"/>
      <c r="W838" s="10"/>
      <c r="X838" s="10"/>
      <c r="Y838" s="10"/>
      <c r="Z838" s="10"/>
    </row>
    <row r="839" spans="1:26" ht="25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1"/>
      <c r="R839" s="11"/>
      <c r="S839" s="10"/>
      <c r="T839" s="10"/>
      <c r="U839" s="10"/>
      <c r="V839" s="10"/>
      <c r="W839" s="10"/>
      <c r="X839" s="10"/>
      <c r="Y839" s="10"/>
      <c r="Z839" s="10"/>
    </row>
    <row r="840" spans="1:26" ht="25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1"/>
      <c r="R840" s="11"/>
      <c r="S840" s="10"/>
      <c r="T840" s="10"/>
      <c r="U840" s="10"/>
      <c r="V840" s="10"/>
      <c r="W840" s="10"/>
      <c r="X840" s="10"/>
      <c r="Y840" s="10"/>
      <c r="Z840" s="10"/>
    </row>
    <row r="841" spans="1:26" ht="25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1"/>
      <c r="R841" s="11"/>
      <c r="S841" s="10"/>
      <c r="T841" s="10"/>
      <c r="U841" s="10"/>
      <c r="V841" s="10"/>
      <c r="W841" s="10"/>
      <c r="X841" s="10"/>
      <c r="Y841" s="10"/>
      <c r="Z841" s="10"/>
    </row>
    <row r="842" spans="1:26" ht="25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1"/>
      <c r="R842" s="11"/>
      <c r="S842" s="10"/>
      <c r="T842" s="10"/>
      <c r="U842" s="10"/>
      <c r="V842" s="10"/>
      <c r="W842" s="10"/>
      <c r="X842" s="10"/>
      <c r="Y842" s="10"/>
      <c r="Z842" s="10"/>
    </row>
    <row r="843" spans="1:26" ht="25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1"/>
      <c r="R843" s="11"/>
      <c r="S843" s="10"/>
      <c r="T843" s="10"/>
      <c r="U843" s="10"/>
      <c r="V843" s="10"/>
      <c r="W843" s="10"/>
      <c r="X843" s="10"/>
      <c r="Y843" s="10"/>
      <c r="Z843" s="10"/>
    </row>
    <row r="844" spans="1:26" ht="25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1"/>
      <c r="R844" s="11"/>
      <c r="S844" s="10"/>
      <c r="T844" s="10"/>
      <c r="U844" s="10"/>
      <c r="V844" s="10"/>
      <c r="W844" s="10"/>
      <c r="X844" s="10"/>
      <c r="Y844" s="10"/>
      <c r="Z844" s="10"/>
    </row>
    <row r="845" spans="1:26" ht="25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1"/>
      <c r="R845" s="11"/>
      <c r="S845" s="10"/>
      <c r="T845" s="10"/>
      <c r="U845" s="10"/>
      <c r="V845" s="10"/>
      <c r="W845" s="10"/>
      <c r="X845" s="10"/>
      <c r="Y845" s="10"/>
      <c r="Z845" s="10"/>
    </row>
    <row r="846" spans="1:26" ht="25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1"/>
      <c r="R846" s="11"/>
      <c r="S846" s="10"/>
      <c r="T846" s="10"/>
      <c r="U846" s="10"/>
      <c r="V846" s="10"/>
      <c r="W846" s="10"/>
      <c r="X846" s="10"/>
      <c r="Y846" s="10"/>
      <c r="Z846" s="10"/>
    </row>
    <row r="847" spans="1:26" ht="25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1"/>
      <c r="R847" s="11"/>
      <c r="S847" s="10"/>
      <c r="T847" s="10"/>
      <c r="U847" s="10"/>
      <c r="V847" s="10"/>
      <c r="W847" s="10"/>
      <c r="X847" s="10"/>
      <c r="Y847" s="10"/>
      <c r="Z847" s="10"/>
    </row>
    <row r="848" spans="1:26" ht="25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1"/>
      <c r="R848" s="11"/>
      <c r="S848" s="10"/>
      <c r="T848" s="10"/>
      <c r="U848" s="10"/>
      <c r="V848" s="10"/>
      <c r="W848" s="10"/>
      <c r="X848" s="10"/>
      <c r="Y848" s="10"/>
      <c r="Z848" s="10"/>
    </row>
    <row r="849" spans="1:26" ht="25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1"/>
      <c r="R849" s="11"/>
      <c r="S849" s="10"/>
      <c r="T849" s="10"/>
      <c r="U849" s="10"/>
      <c r="V849" s="10"/>
      <c r="W849" s="10"/>
      <c r="X849" s="10"/>
      <c r="Y849" s="10"/>
      <c r="Z849" s="10"/>
    </row>
    <row r="850" spans="1:26" ht="25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1"/>
      <c r="R850" s="11"/>
      <c r="S850" s="10"/>
      <c r="T850" s="10"/>
      <c r="U850" s="10"/>
      <c r="V850" s="10"/>
      <c r="W850" s="10"/>
      <c r="X850" s="10"/>
      <c r="Y850" s="10"/>
      <c r="Z850" s="10"/>
    </row>
    <row r="851" spans="1:26" ht="25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1"/>
      <c r="R851" s="11"/>
      <c r="S851" s="10"/>
      <c r="T851" s="10"/>
      <c r="U851" s="10"/>
      <c r="V851" s="10"/>
      <c r="W851" s="10"/>
      <c r="X851" s="10"/>
      <c r="Y851" s="10"/>
      <c r="Z851" s="10"/>
    </row>
    <row r="852" spans="1:26" ht="25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1"/>
      <c r="R852" s="11"/>
      <c r="S852" s="10"/>
      <c r="T852" s="10"/>
      <c r="U852" s="10"/>
      <c r="V852" s="10"/>
      <c r="W852" s="10"/>
      <c r="X852" s="10"/>
      <c r="Y852" s="10"/>
      <c r="Z852" s="10"/>
    </row>
    <row r="853" spans="1:26" ht="25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1"/>
      <c r="R853" s="11"/>
      <c r="S853" s="10"/>
      <c r="T853" s="10"/>
      <c r="U853" s="10"/>
      <c r="V853" s="10"/>
      <c r="W853" s="10"/>
      <c r="X853" s="10"/>
      <c r="Y853" s="10"/>
      <c r="Z853" s="10"/>
    </row>
    <row r="854" spans="1:26" ht="25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1"/>
      <c r="R854" s="11"/>
      <c r="S854" s="10"/>
      <c r="T854" s="10"/>
      <c r="U854" s="10"/>
      <c r="V854" s="10"/>
      <c r="W854" s="10"/>
      <c r="X854" s="10"/>
      <c r="Y854" s="10"/>
      <c r="Z854" s="10"/>
    </row>
    <row r="855" spans="1:26" ht="25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1"/>
      <c r="R855" s="11"/>
      <c r="S855" s="10"/>
      <c r="T855" s="10"/>
      <c r="U855" s="10"/>
      <c r="V855" s="10"/>
      <c r="W855" s="10"/>
      <c r="X855" s="10"/>
      <c r="Y855" s="10"/>
      <c r="Z855" s="10"/>
    </row>
    <row r="856" spans="1:26" ht="25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1"/>
      <c r="R856" s="11"/>
      <c r="S856" s="10"/>
      <c r="T856" s="10"/>
      <c r="U856" s="10"/>
      <c r="V856" s="10"/>
      <c r="W856" s="10"/>
      <c r="X856" s="10"/>
      <c r="Y856" s="10"/>
      <c r="Z856" s="10"/>
    </row>
    <row r="857" spans="1:26" ht="25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1"/>
      <c r="R857" s="11"/>
      <c r="S857" s="10"/>
      <c r="T857" s="10"/>
      <c r="U857" s="10"/>
      <c r="V857" s="10"/>
      <c r="W857" s="10"/>
      <c r="X857" s="10"/>
      <c r="Y857" s="10"/>
      <c r="Z857" s="10"/>
    </row>
    <row r="858" spans="1:26" ht="25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1"/>
      <c r="R858" s="11"/>
      <c r="S858" s="10"/>
      <c r="T858" s="10"/>
      <c r="U858" s="10"/>
      <c r="V858" s="10"/>
      <c r="W858" s="10"/>
      <c r="X858" s="10"/>
      <c r="Y858" s="10"/>
      <c r="Z858" s="10"/>
    </row>
    <row r="859" spans="1:26" ht="25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1"/>
      <c r="R859" s="11"/>
      <c r="S859" s="10"/>
      <c r="T859" s="10"/>
      <c r="U859" s="10"/>
      <c r="V859" s="10"/>
      <c r="W859" s="10"/>
      <c r="X859" s="10"/>
      <c r="Y859" s="10"/>
      <c r="Z859" s="10"/>
    </row>
    <row r="860" spans="1:26" ht="25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1"/>
      <c r="R860" s="11"/>
      <c r="S860" s="10"/>
      <c r="T860" s="10"/>
      <c r="U860" s="10"/>
      <c r="V860" s="10"/>
      <c r="W860" s="10"/>
      <c r="X860" s="10"/>
      <c r="Y860" s="10"/>
      <c r="Z860" s="10"/>
    </row>
    <row r="861" spans="1:26" ht="25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1"/>
      <c r="R861" s="11"/>
      <c r="S861" s="10"/>
      <c r="T861" s="10"/>
      <c r="U861" s="10"/>
      <c r="V861" s="10"/>
      <c r="W861" s="10"/>
      <c r="X861" s="10"/>
      <c r="Y861" s="10"/>
      <c r="Z861" s="10"/>
    </row>
    <row r="862" spans="1:26" ht="25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1"/>
      <c r="R862" s="11"/>
      <c r="S862" s="10"/>
      <c r="T862" s="10"/>
      <c r="U862" s="10"/>
      <c r="V862" s="10"/>
      <c r="W862" s="10"/>
      <c r="X862" s="10"/>
      <c r="Y862" s="10"/>
      <c r="Z862" s="10"/>
    </row>
    <row r="863" spans="1:26" ht="25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1"/>
      <c r="R863" s="11"/>
      <c r="S863" s="10"/>
      <c r="T863" s="10"/>
      <c r="U863" s="10"/>
      <c r="V863" s="10"/>
      <c r="W863" s="10"/>
      <c r="X863" s="10"/>
      <c r="Y863" s="10"/>
      <c r="Z863" s="10"/>
    </row>
    <row r="864" spans="1:26" ht="25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1"/>
      <c r="R864" s="11"/>
      <c r="S864" s="10"/>
      <c r="T864" s="10"/>
      <c r="U864" s="10"/>
      <c r="V864" s="10"/>
      <c r="W864" s="10"/>
      <c r="X864" s="10"/>
      <c r="Y864" s="10"/>
      <c r="Z864" s="10"/>
    </row>
    <row r="865" spans="1:26" ht="25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1"/>
      <c r="R865" s="11"/>
      <c r="S865" s="10"/>
      <c r="T865" s="10"/>
      <c r="U865" s="10"/>
      <c r="V865" s="10"/>
      <c r="W865" s="10"/>
      <c r="X865" s="10"/>
      <c r="Y865" s="10"/>
      <c r="Z865" s="10"/>
    </row>
    <row r="866" spans="1:26" ht="25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1"/>
      <c r="R866" s="11"/>
      <c r="S866" s="10"/>
      <c r="T866" s="10"/>
      <c r="U866" s="10"/>
      <c r="V866" s="10"/>
      <c r="W866" s="10"/>
      <c r="X866" s="10"/>
      <c r="Y866" s="10"/>
      <c r="Z866" s="10"/>
    </row>
    <row r="867" spans="1:26" ht="25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1"/>
      <c r="R867" s="11"/>
      <c r="S867" s="10"/>
      <c r="T867" s="10"/>
      <c r="U867" s="10"/>
      <c r="V867" s="10"/>
      <c r="W867" s="10"/>
      <c r="X867" s="10"/>
      <c r="Y867" s="10"/>
      <c r="Z867" s="10"/>
    </row>
    <row r="868" spans="1:26" ht="25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1"/>
      <c r="R868" s="11"/>
      <c r="S868" s="10"/>
      <c r="T868" s="10"/>
      <c r="U868" s="10"/>
      <c r="V868" s="10"/>
      <c r="W868" s="10"/>
      <c r="X868" s="10"/>
      <c r="Y868" s="10"/>
      <c r="Z868" s="10"/>
    </row>
    <row r="869" spans="1:26" ht="25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1"/>
      <c r="R869" s="11"/>
      <c r="S869" s="10"/>
      <c r="T869" s="10"/>
      <c r="U869" s="10"/>
      <c r="V869" s="10"/>
      <c r="W869" s="10"/>
      <c r="X869" s="10"/>
      <c r="Y869" s="10"/>
      <c r="Z869" s="10"/>
    </row>
    <row r="870" spans="1:26" ht="25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1"/>
      <c r="R870" s="11"/>
      <c r="S870" s="10"/>
      <c r="T870" s="10"/>
      <c r="U870" s="10"/>
      <c r="V870" s="10"/>
      <c r="W870" s="10"/>
      <c r="X870" s="10"/>
      <c r="Y870" s="10"/>
      <c r="Z870" s="10"/>
    </row>
    <row r="871" spans="1:26" ht="25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1"/>
      <c r="R871" s="11"/>
      <c r="S871" s="10"/>
      <c r="T871" s="10"/>
      <c r="U871" s="10"/>
      <c r="V871" s="10"/>
      <c r="W871" s="10"/>
      <c r="X871" s="10"/>
      <c r="Y871" s="10"/>
      <c r="Z871" s="10"/>
    </row>
    <row r="872" spans="1:26" ht="25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1"/>
      <c r="R872" s="11"/>
      <c r="S872" s="10"/>
      <c r="T872" s="10"/>
      <c r="U872" s="10"/>
      <c r="V872" s="10"/>
      <c r="W872" s="10"/>
      <c r="X872" s="10"/>
      <c r="Y872" s="10"/>
      <c r="Z872" s="10"/>
    </row>
    <row r="873" spans="1:26" ht="25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1"/>
      <c r="R873" s="11"/>
      <c r="S873" s="10"/>
      <c r="T873" s="10"/>
      <c r="U873" s="10"/>
      <c r="V873" s="10"/>
      <c r="W873" s="10"/>
      <c r="X873" s="10"/>
      <c r="Y873" s="10"/>
      <c r="Z873" s="10"/>
    </row>
    <row r="874" spans="1:26" ht="25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1"/>
      <c r="R874" s="11"/>
      <c r="S874" s="10"/>
      <c r="T874" s="10"/>
      <c r="U874" s="10"/>
      <c r="V874" s="10"/>
      <c r="W874" s="10"/>
      <c r="X874" s="10"/>
      <c r="Y874" s="10"/>
      <c r="Z874" s="10"/>
    </row>
    <row r="875" spans="1:26" ht="25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1"/>
      <c r="R875" s="11"/>
      <c r="S875" s="10"/>
      <c r="T875" s="10"/>
      <c r="U875" s="10"/>
      <c r="V875" s="10"/>
      <c r="W875" s="10"/>
      <c r="X875" s="10"/>
      <c r="Y875" s="10"/>
      <c r="Z875" s="10"/>
    </row>
    <row r="876" spans="1:26" ht="25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1"/>
      <c r="R876" s="11"/>
      <c r="S876" s="10"/>
      <c r="T876" s="10"/>
      <c r="U876" s="10"/>
      <c r="V876" s="10"/>
      <c r="W876" s="10"/>
      <c r="X876" s="10"/>
      <c r="Y876" s="10"/>
      <c r="Z876" s="10"/>
    </row>
    <row r="877" spans="1:26" ht="25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1"/>
      <c r="R877" s="11"/>
      <c r="S877" s="10"/>
      <c r="T877" s="10"/>
      <c r="U877" s="10"/>
      <c r="V877" s="10"/>
      <c r="W877" s="10"/>
      <c r="X877" s="10"/>
      <c r="Y877" s="10"/>
      <c r="Z877" s="10"/>
    </row>
    <row r="878" spans="1:26" ht="25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1"/>
      <c r="R878" s="11"/>
      <c r="S878" s="10"/>
      <c r="T878" s="10"/>
      <c r="U878" s="10"/>
      <c r="V878" s="10"/>
      <c r="W878" s="10"/>
      <c r="X878" s="10"/>
      <c r="Y878" s="10"/>
      <c r="Z878" s="10"/>
    </row>
    <row r="879" spans="1:26" ht="25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1"/>
      <c r="R879" s="11"/>
      <c r="S879" s="10"/>
      <c r="T879" s="10"/>
      <c r="U879" s="10"/>
      <c r="V879" s="10"/>
      <c r="W879" s="10"/>
      <c r="X879" s="10"/>
      <c r="Y879" s="10"/>
      <c r="Z879" s="10"/>
    </row>
    <row r="880" spans="1:26" ht="25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1"/>
      <c r="R880" s="11"/>
      <c r="S880" s="10"/>
      <c r="T880" s="10"/>
      <c r="U880" s="10"/>
      <c r="V880" s="10"/>
      <c r="W880" s="10"/>
      <c r="X880" s="10"/>
      <c r="Y880" s="10"/>
      <c r="Z880" s="10"/>
    </row>
    <row r="881" spans="1:26" ht="25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1"/>
      <c r="R881" s="11"/>
      <c r="S881" s="10"/>
      <c r="T881" s="10"/>
      <c r="U881" s="10"/>
      <c r="V881" s="10"/>
      <c r="W881" s="10"/>
      <c r="X881" s="10"/>
      <c r="Y881" s="10"/>
      <c r="Z881" s="10"/>
    </row>
    <row r="882" spans="1:26" ht="25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1"/>
      <c r="R882" s="11"/>
      <c r="S882" s="10"/>
      <c r="T882" s="10"/>
      <c r="U882" s="10"/>
      <c r="V882" s="10"/>
      <c r="W882" s="10"/>
      <c r="X882" s="10"/>
      <c r="Y882" s="10"/>
      <c r="Z882" s="10"/>
    </row>
    <row r="883" spans="1:26" ht="25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1"/>
      <c r="R883" s="11"/>
      <c r="S883" s="10"/>
      <c r="T883" s="10"/>
      <c r="U883" s="10"/>
      <c r="V883" s="10"/>
      <c r="W883" s="10"/>
      <c r="X883" s="10"/>
      <c r="Y883" s="10"/>
      <c r="Z883" s="10"/>
    </row>
    <row r="884" spans="1:26" ht="25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1"/>
      <c r="R884" s="11"/>
      <c r="S884" s="10"/>
      <c r="T884" s="10"/>
      <c r="U884" s="10"/>
      <c r="V884" s="10"/>
      <c r="W884" s="10"/>
      <c r="X884" s="10"/>
      <c r="Y884" s="10"/>
      <c r="Z884" s="10"/>
    </row>
    <row r="885" spans="1:26" ht="25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1"/>
      <c r="R885" s="11"/>
      <c r="S885" s="10"/>
      <c r="T885" s="10"/>
      <c r="U885" s="10"/>
      <c r="V885" s="10"/>
      <c r="W885" s="10"/>
      <c r="X885" s="10"/>
      <c r="Y885" s="10"/>
      <c r="Z885" s="10"/>
    </row>
    <row r="886" spans="1:26" ht="25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1"/>
      <c r="R886" s="11"/>
      <c r="S886" s="10"/>
      <c r="T886" s="10"/>
      <c r="U886" s="10"/>
      <c r="V886" s="10"/>
      <c r="W886" s="10"/>
      <c r="X886" s="10"/>
      <c r="Y886" s="10"/>
      <c r="Z886" s="10"/>
    </row>
    <row r="887" spans="1:26" ht="25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1"/>
      <c r="R887" s="11"/>
      <c r="S887" s="10"/>
      <c r="T887" s="10"/>
      <c r="U887" s="10"/>
      <c r="V887" s="10"/>
      <c r="W887" s="10"/>
      <c r="X887" s="10"/>
      <c r="Y887" s="10"/>
      <c r="Z887" s="10"/>
    </row>
    <row r="888" spans="1:26" ht="25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1"/>
      <c r="R888" s="11"/>
      <c r="S888" s="10"/>
      <c r="T888" s="10"/>
      <c r="U888" s="10"/>
      <c r="V888" s="10"/>
      <c r="W888" s="10"/>
      <c r="X888" s="10"/>
      <c r="Y888" s="10"/>
      <c r="Z888" s="10"/>
    </row>
    <row r="889" spans="1:26" ht="25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1"/>
      <c r="R889" s="11"/>
      <c r="S889" s="10"/>
      <c r="T889" s="10"/>
      <c r="U889" s="10"/>
      <c r="V889" s="10"/>
      <c r="W889" s="10"/>
      <c r="X889" s="10"/>
      <c r="Y889" s="10"/>
      <c r="Z889" s="10"/>
    </row>
    <row r="890" spans="1:26" ht="25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1"/>
      <c r="R890" s="11"/>
      <c r="S890" s="10"/>
      <c r="T890" s="10"/>
      <c r="U890" s="10"/>
      <c r="V890" s="10"/>
      <c r="W890" s="10"/>
      <c r="X890" s="10"/>
      <c r="Y890" s="10"/>
      <c r="Z890" s="10"/>
    </row>
    <row r="891" spans="1:26" ht="25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1"/>
      <c r="R891" s="11"/>
      <c r="S891" s="10"/>
      <c r="T891" s="10"/>
      <c r="U891" s="10"/>
      <c r="V891" s="10"/>
      <c r="W891" s="10"/>
      <c r="X891" s="10"/>
      <c r="Y891" s="10"/>
      <c r="Z891" s="10"/>
    </row>
    <row r="892" spans="1:26" ht="25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1"/>
      <c r="R892" s="11"/>
      <c r="S892" s="10"/>
      <c r="T892" s="10"/>
      <c r="U892" s="10"/>
      <c r="V892" s="10"/>
      <c r="W892" s="10"/>
      <c r="X892" s="10"/>
      <c r="Y892" s="10"/>
      <c r="Z892" s="10"/>
    </row>
    <row r="893" spans="1:26" ht="25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1"/>
      <c r="R893" s="11"/>
      <c r="S893" s="10"/>
      <c r="T893" s="10"/>
      <c r="U893" s="10"/>
      <c r="V893" s="10"/>
      <c r="W893" s="10"/>
      <c r="X893" s="10"/>
      <c r="Y893" s="10"/>
      <c r="Z893" s="10"/>
    </row>
    <row r="894" spans="1:26" ht="25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1"/>
      <c r="R894" s="11"/>
      <c r="S894" s="10"/>
      <c r="T894" s="10"/>
      <c r="U894" s="10"/>
      <c r="V894" s="10"/>
      <c r="W894" s="10"/>
      <c r="X894" s="10"/>
      <c r="Y894" s="10"/>
      <c r="Z894" s="10"/>
    </row>
    <row r="895" spans="1:26" ht="25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1"/>
      <c r="R895" s="11"/>
      <c r="S895" s="10"/>
      <c r="T895" s="10"/>
      <c r="U895" s="10"/>
      <c r="V895" s="10"/>
      <c r="W895" s="10"/>
      <c r="X895" s="10"/>
      <c r="Y895" s="10"/>
      <c r="Z895" s="10"/>
    </row>
    <row r="896" spans="1:26" ht="25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1"/>
      <c r="R896" s="11"/>
      <c r="S896" s="10"/>
      <c r="T896" s="10"/>
      <c r="U896" s="10"/>
      <c r="V896" s="10"/>
      <c r="W896" s="10"/>
      <c r="X896" s="10"/>
      <c r="Y896" s="10"/>
      <c r="Z896" s="10"/>
    </row>
    <row r="897" spans="1:26" ht="25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1"/>
      <c r="R897" s="11"/>
      <c r="S897" s="10"/>
      <c r="T897" s="10"/>
      <c r="U897" s="10"/>
      <c r="V897" s="10"/>
      <c r="W897" s="10"/>
      <c r="X897" s="10"/>
      <c r="Y897" s="10"/>
      <c r="Z897" s="10"/>
    </row>
    <row r="898" spans="1:26" ht="25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1"/>
      <c r="R898" s="11"/>
      <c r="S898" s="10"/>
      <c r="T898" s="10"/>
      <c r="U898" s="10"/>
      <c r="V898" s="10"/>
      <c r="W898" s="10"/>
      <c r="X898" s="10"/>
      <c r="Y898" s="10"/>
      <c r="Z898" s="10"/>
    </row>
    <row r="899" spans="1:26" ht="25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1"/>
      <c r="R899" s="11"/>
      <c r="S899" s="10"/>
      <c r="T899" s="10"/>
      <c r="U899" s="10"/>
      <c r="V899" s="10"/>
      <c r="W899" s="10"/>
      <c r="X899" s="10"/>
      <c r="Y899" s="10"/>
      <c r="Z899" s="10"/>
    </row>
    <row r="900" spans="1:26" ht="25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1"/>
      <c r="R900" s="11"/>
      <c r="S900" s="10"/>
      <c r="T900" s="10"/>
      <c r="U900" s="10"/>
      <c r="V900" s="10"/>
      <c r="W900" s="10"/>
      <c r="X900" s="10"/>
      <c r="Y900" s="10"/>
      <c r="Z900" s="10"/>
    </row>
    <row r="901" spans="1:26" ht="25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1"/>
      <c r="R901" s="11"/>
      <c r="S901" s="10"/>
      <c r="T901" s="10"/>
      <c r="U901" s="10"/>
      <c r="V901" s="10"/>
      <c r="W901" s="10"/>
      <c r="X901" s="10"/>
      <c r="Y901" s="10"/>
      <c r="Z901" s="10"/>
    </row>
    <row r="902" spans="1:26" ht="25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1"/>
      <c r="R902" s="11"/>
      <c r="S902" s="10"/>
      <c r="T902" s="10"/>
      <c r="U902" s="10"/>
      <c r="V902" s="10"/>
      <c r="W902" s="10"/>
      <c r="X902" s="10"/>
      <c r="Y902" s="10"/>
      <c r="Z902" s="10"/>
    </row>
    <row r="903" spans="1:26" ht="25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1"/>
      <c r="R903" s="11"/>
      <c r="S903" s="10"/>
      <c r="T903" s="10"/>
      <c r="U903" s="10"/>
      <c r="V903" s="10"/>
      <c r="W903" s="10"/>
      <c r="X903" s="10"/>
      <c r="Y903" s="10"/>
      <c r="Z903" s="10"/>
    </row>
    <row r="904" spans="1:26" ht="25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1"/>
      <c r="R904" s="11"/>
      <c r="S904" s="10"/>
      <c r="T904" s="10"/>
      <c r="U904" s="10"/>
      <c r="V904" s="10"/>
      <c r="W904" s="10"/>
      <c r="X904" s="10"/>
      <c r="Y904" s="10"/>
      <c r="Z904" s="10"/>
    </row>
    <row r="905" spans="1:26" ht="25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1"/>
      <c r="R905" s="11"/>
      <c r="S905" s="10"/>
      <c r="T905" s="10"/>
      <c r="U905" s="10"/>
      <c r="V905" s="10"/>
      <c r="W905" s="10"/>
      <c r="X905" s="10"/>
      <c r="Y905" s="10"/>
      <c r="Z905" s="10"/>
    </row>
    <row r="906" spans="1:26" ht="25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1"/>
      <c r="R906" s="11"/>
      <c r="S906" s="10"/>
      <c r="T906" s="10"/>
      <c r="U906" s="10"/>
      <c r="V906" s="10"/>
      <c r="W906" s="10"/>
      <c r="X906" s="10"/>
      <c r="Y906" s="10"/>
      <c r="Z906" s="10"/>
    </row>
    <row r="907" spans="1:26" ht="25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1"/>
      <c r="R907" s="11"/>
      <c r="S907" s="10"/>
      <c r="T907" s="10"/>
      <c r="U907" s="10"/>
      <c r="V907" s="10"/>
      <c r="W907" s="10"/>
      <c r="X907" s="10"/>
      <c r="Y907" s="10"/>
      <c r="Z907" s="10"/>
    </row>
    <row r="908" spans="1:26" ht="25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1"/>
      <c r="R908" s="11"/>
      <c r="S908" s="10"/>
      <c r="T908" s="10"/>
      <c r="U908" s="10"/>
      <c r="V908" s="10"/>
      <c r="W908" s="10"/>
      <c r="X908" s="10"/>
      <c r="Y908" s="10"/>
      <c r="Z908" s="10"/>
    </row>
    <row r="909" spans="1:26" ht="25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1"/>
      <c r="R909" s="11"/>
      <c r="S909" s="10"/>
      <c r="T909" s="10"/>
      <c r="U909" s="10"/>
      <c r="V909" s="10"/>
      <c r="W909" s="10"/>
      <c r="X909" s="10"/>
      <c r="Y909" s="10"/>
      <c r="Z909" s="10"/>
    </row>
    <row r="910" spans="1:26" ht="25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1"/>
      <c r="R910" s="11"/>
      <c r="S910" s="10"/>
      <c r="T910" s="10"/>
      <c r="U910" s="10"/>
      <c r="V910" s="10"/>
      <c r="W910" s="10"/>
      <c r="X910" s="10"/>
      <c r="Y910" s="10"/>
      <c r="Z910" s="10"/>
    </row>
    <row r="911" spans="1:26" ht="25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1"/>
      <c r="R911" s="11"/>
      <c r="S911" s="10"/>
      <c r="T911" s="10"/>
      <c r="U911" s="10"/>
      <c r="V911" s="10"/>
      <c r="W911" s="10"/>
      <c r="X911" s="10"/>
      <c r="Y911" s="10"/>
      <c r="Z911" s="10"/>
    </row>
    <row r="912" spans="1:26" ht="25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1"/>
      <c r="R912" s="11"/>
      <c r="S912" s="10"/>
      <c r="T912" s="10"/>
      <c r="U912" s="10"/>
      <c r="V912" s="10"/>
      <c r="W912" s="10"/>
      <c r="X912" s="10"/>
      <c r="Y912" s="10"/>
      <c r="Z912" s="10"/>
    </row>
    <row r="913" spans="1:26" ht="25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1"/>
      <c r="R913" s="11"/>
      <c r="S913" s="10"/>
      <c r="T913" s="10"/>
      <c r="U913" s="10"/>
      <c r="V913" s="10"/>
      <c r="W913" s="10"/>
      <c r="X913" s="10"/>
      <c r="Y913" s="10"/>
      <c r="Z913" s="10"/>
    </row>
    <row r="914" spans="1:26" ht="25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1"/>
      <c r="R914" s="11"/>
      <c r="S914" s="10"/>
      <c r="T914" s="10"/>
      <c r="U914" s="10"/>
      <c r="V914" s="10"/>
      <c r="W914" s="10"/>
      <c r="X914" s="10"/>
      <c r="Y914" s="10"/>
      <c r="Z914" s="10"/>
    </row>
    <row r="915" spans="1:26" ht="25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1"/>
      <c r="R915" s="11"/>
      <c r="S915" s="10"/>
      <c r="T915" s="10"/>
      <c r="U915" s="10"/>
      <c r="V915" s="10"/>
      <c r="W915" s="10"/>
      <c r="X915" s="10"/>
      <c r="Y915" s="10"/>
      <c r="Z915" s="10"/>
    </row>
    <row r="916" spans="1:26" ht="25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1"/>
      <c r="R916" s="11"/>
      <c r="S916" s="10"/>
      <c r="T916" s="10"/>
      <c r="U916" s="10"/>
      <c r="V916" s="10"/>
      <c r="W916" s="10"/>
      <c r="X916" s="10"/>
      <c r="Y916" s="10"/>
      <c r="Z916" s="10"/>
    </row>
    <row r="917" spans="1:26" ht="25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1"/>
      <c r="R917" s="11"/>
      <c r="S917" s="10"/>
      <c r="T917" s="10"/>
      <c r="U917" s="10"/>
      <c r="V917" s="10"/>
      <c r="W917" s="10"/>
      <c r="X917" s="10"/>
      <c r="Y917" s="10"/>
      <c r="Z917" s="10"/>
    </row>
    <row r="918" spans="1:26" ht="25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1"/>
      <c r="R918" s="11"/>
      <c r="S918" s="10"/>
      <c r="T918" s="10"/>
      <c r="U918" s="10"/>
      <c r="V918" s="10"/>
      <c r="W918" s="10"/>
      <c r="X918" s="10"/>
      <c r="Y918" s="10"/>
      <c r="Z918" s="10"/>
    </row>
    <row r="919" spans="1:26" ht="25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1"/>
      <c r="R919" s="11"/>
      <c r="S919" s="10"/>
      <c r="T919" s="10"/>
      <c r="U919" s="10"/>
      <c r="V919" s="10"/>
      <c r="W919" s="10"/>
      <c r="X919" s="10"/>
      <c r="Y919" s="10"/>
      <c r="Z919" s="10"/>
    </row>
    <row r="920" spans="1:26" ht="25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1"/>
      <c r="R920" s="11"/>
      <c r="S920" s="10"/>
      <c r="T920" s="10"/>
      <c r="U920" s="10"/>
      <c r="V920" s="10"/>
      <c r="W920" s="10"/>
      <c r="X920" s="10"/>
      <c r="Y920" s="10"/>
      <c r="Z920" s="10"/>
    </row>
    <row r="921" spans="1:26" ht="25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1"/>
      <c r="R921" s="11"/>
      <c r="S921" s="10"/>
      <c r="T921" s="10"/>
      <c r="U921" s="10"/>
      <c r="V921" s="10"/>
      <c r="W921" s="10"/>
      <c r="X921" s="10"/>
      <c r="Y921" s="10"/>
      <c r="Z921" s="10"/>
    </row>
    <row r="922" spans="1:26" ht="25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1"/>
      <c r="R922" s="11"/>
      <c r="S922" s="10"/>
      <c r="T922" s="10"/>
      <c r="U922" s="10"/>
      <c r="V922" s="10"/>
      <c r="W922" s="10"/>
      <c r="X922" s="10"/>
      <c r="Y922" s="10"/>
      <c r="Z922" s="10"/>
    </row>
    <row r="923" spans="1:26" ht="25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1"/>
      <c r="R923" s="11"/>
      <c r="S923" s="10"/>
      <c r="T923" s="10"/>
      <c r="U923" s="10"/>
      <c r="V923" s="10"/>
      <c r="W923" s="10"/>
      <c r="X923" s="10"/>
      <c r="Y923" s="10"/>
      <c r="Z923" s="10"/>
    </row>
    <row r="924" spans="1:26" ht="25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1"/>
      <c r="R924" s="11"/>
      <c r="S924" s="10"/>
      <c r="T924" s="10"/>
      <c r="U924" s="10"/>
      <c r="V924" s="10"/>
      <c r="W924" s="10"/>
      <c r="X924" s="10"/>
      <c r="Y924" s="10"/>
      <c r="Z924" s="10"/>
    </row>
    <row r="925" spans="1:26" ht="25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1"/>
      <c r="R925" s="11"/>
      <c r="S925" s="10"/>
      <c r="T925" s="10"/>
      <c r="U925" s="10"/>
      <c r="V925" s="10"/>
      <c r="W925" s="10"/>
      <c r="X925" s="10"/>
      <c r="Y925" s="10"/>
      <c r="Z925" s="10"/>
    </row>
    <row r="926" spans="1:26" ht="25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1"/>
      <c r="R926" s="11"/>
      <c r="S926" s="10"/>
      <c r="T926" s="10"/>
      <c r="U926" s="10"/>
      <c r="V926" s="10"/>
      <c r="W926" s="10"/>
      <c r="X926" s="10"/>
      <c r="Y926" s="10"/>
      <c r="Z926" s="10"/>
    </row>
    <row r="927" spans="1:26" ht="25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1"/>
      <c r="R927" s="11"/>
      <c r="S927" s="10"/>
      <c r="T927" s="10"/>
      <c r="U927" s="10"/>
      <c r="V927" s="10"/>
      <c r="W927" s="10"/>
      <c r="X927" s="10"/>
      <c r="Y927" s="10"/>
      <c r="Z927" s="10"/>
    </row>
    <row r="928" spans="1:26" ht="25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1"/>
      <c r="R928" s="11"/>
      <c r="S928" s="10"/>
      <c r="T928" s="10"/>
      <c r="U928" s="10"/>
      <c r="V928" s="10"/>
      <c r="W928" s="10"/>
      <c r="X928" s="10"/>
      <c r="Y928" s="10"/>
      <c r="Z928" s="10"/>
    </row>
    <row r="929" spans="1:26" ht="25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1"/>
      <c r="R929" s="11"/>
      <c r="S929" s="10"/>
      <c r="T929" s="10"/>
      <c r="U929" s="10"/>
      <c r="V929" s="10"/>
      <c r="W929" s="10"/>
      <c r="X929" s="10"/>
      <c r="Y929" s="10"/>
      <c r="Z929" s="10"/>
    </row>
    <row r="930" spans="1:26" ht="25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1"/>
      <c r="R930" s="11"/>
      <c r="S930" s="10"/>
      <c r="T930" s="10"/>
      <c r="U930" s="10"/>
      <c r="V930" s="10"/>
      <c r="W930" s="10"/>
      <c r="X930" s="10"/>
      <c r="Y930" s="10"/>
      <c r="Z930" s="10"/>
    </row>
    <row r="931" spans="1:26" ht="25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1"/>
      <c r="R931" s="11"/>
      <c r="S931" s="10"/>
      <c r="T931" s="10"/>
      <c r="U931" s="10"/>
      <c r="V931" s="10"/>
      <c r="W931" s="10"/>
      <c r="X931" s="10"/>
      <c r="Y931" s="10"/>
      <c r="Z931" s="10"/>
    </row>
    <row r="932" spans="1:26" ht="25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1"/>
      <c r="R932" s="11"/>
      <c r="S932" s="10"/>
      <c r="T932" s="10"/>
      <c r="U932" s="10"/>
      <c r="V932" s="10"/>
      <c r="W932" s="10"/>
      <c r="X932" s="10"/>
      <c r="Y932" s="10"/>
      <c r="Z932" s="10"/>
    </row>
    <row r="933" spans="1:26" ht="25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1"/>
      <c r="R933" s="11"/>
      <c r="S933" s="10"/>
      <c r="T933" s="10"/>
      <c r="U933" s="10"/>
      <c r="V933" s="10"/>
      <c r="W933" s="10"/>
      <c r="X933" s="10"/>
      <c r="Y933" s="10"/>
      <c r="Z933" s="10"/>
    </row>
    <row r="934" spans="1:26" ht="25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1"/>
      <c r="R934" s="11"/>
      <c r="S934" s="10"/>
      <c r="T934" s="10"/>
      <c r="U934" s="10"/>
      <c r="V934" s="10"/>
      <c r="W934" s="10"/>
      <c r="X934" s="10"/>
      <c r="Y934" s="10"/>
      <c r="Z934" s="10"/>
    </row>
    <row r="935" spans="1:26" ht="25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1"/>
      <c r="R935" s="11"/>
      <c r="S935" s="10"/>
      <c r="T935" s="10"/>
      <c r="U935" s="10"/>
      <c r="V935" s="10"/>
      <c r="W935" s="10"/>
      <c r="X935" s="10"/>
      <c r="Y935" s="10"/>
      <c r="Z935" s="10"/>
    </row>
    <row r="936" spans="1:26" ht="25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1"/>
      <c r="R936" s="11"/>
      <c r="S936" s="10"/>
      <c r="T936" s="10"/>
      <c r="U936" s="10"/>
      <c r="V936" s="10"/>
      <c r="W936" s="10"/>
      <c r="X936" s="10"/>
      <c r="Y936" s="10"/>
      <c r="Z936" s="10"/>
    </row>
    <row r="937" spans="1:26" ht="25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1"/>
      <c r="R937" s="11"/>
      <c r="S937" s="10"/>
      <c r="T937" s="10"/>
      <c r="U937" s="10"/>
      <c r="V937" s="10"/>
      <c r="W937" s="10"/>
      <c r="X937" s="10"/>
      <c r="Y937" s="10"/>
      <c r="Z937" s="10"/>
    </row>
    <row r="938" spans="1:26" ht="25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1"/>
      <c r="R938" s="11"/>
      <c r="S938" s="10"/>
      <c r="T938" s="10"/>
      <c r="U938" s="10"/>
      <c r="V938" s="10"/>
      <c r="W938" s="10"/>
      <c r="X938" s="10"/>
      <c r="Y938" s="10"/>
      <c r="Z938" s="10"/>
    </row>
    <row r="939" spans="1:26" ht="25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1"/>
      <c r="R939" s="11"/>
      <c r="S939" s="10"/>
      <c r="T939" s="10"/>
      <c r="U939" s="10"/>
      <c r="V939" s="10"/>
      <c r="W939" s="10"/>
      <c r="X939" s="10"/>
      <c r="Y939" s="10"/>
      <c r="Z939" s="10"/>
    </row>
    <row r="940" spans="1:26" ht="25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1"/>
      <c r="R940" s="11"/>
      <c r="S940" s="10"/>
      <c r="T940" s="10"/>
      <c r="U940" s="10"/>
      <c r="V940" s="10"/>
      <c r="W940" s="10"/>
      <c r="X940" s="10"/>
      <c r="Y940" s="10"/>
      <c r="Z940" s="10"/>
    </row>
    <row r="941" spans="1:26" ht="25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1"/>
      <c r="R941" s="11"/>
      <c r="S941" s="10"/>
      <c r="T941" s="10"/>
      <c r="U941" s="10"/>
      <c r="V941" s="10"/>
      <c r="W941" s="10"/>
      <c r="X941" s="10"/>
      <c r="Y941" s="10"/>
      <c r="Z941" s="10"/>
    </row>
    <row r="942" spans="1:26" ht="25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1"/>
      <c r="R942" s="11"/>
      <c r="S942" s="10"/>
      <c r="T942" s="10"/>
      <c r="U942" s="10"/>
      <c r="V942" s="10"/>
      <c r="W942" s="10"/>
      <c r="X942" s="10"/>
      <c r="Y942" s="10"/>
      <c r="Z942" s="10"/>
    </row>
    <row r="943" spans="1:26" ht="25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1"/>
      <c r="R943" s="11"/>
      <c r="S943" s="10"/>
      <c r="T943" s="10"/>
      <c r="U943" s="10"/>
      <c r="V943" s="10"/>
      <c r="W943" s="10"/>
      <c r="X943" s="10"/>
      <c r="Y943" s="10"/>
      <c r="Z943" s="10"/>
    </row>
    <row r="944" spans="1:26" ht="25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1"/>
      <c r="R944" s="11"/>
      <c r="S944" s="10"/>
      <c r="T944" s="10"/>
      <c r="U944" s="10"/>
      <c r="V944" s="10"/>
      <c r="W944" s="10"/>
      <c r="X944" s="10"/>
      <c r="Y944" s="10"/>
      <c r="Z944" s="10"/>
    </row>
    <row r="945" spans="1:26" ht="25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1"/>
      <c r="R945" s="11"/>
      <c r="S945" s="10"/>
      <c r="T945" s="10"/>
      <c r="U945" s="10"/>
      <c r="V945" s="10"/>
      <c r="W945" s="10"/>
      <c r="X945" s="10"/>
      <c r="Y945" s="10"/>
      <c r="Z945" s="10"/>
    </row>
    <row r="946" spans="1:26" ht="25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1"/>
      <c r="R946" s="11"/>
      <c r="S946" s="10"/>
      <c r="T946" s="10"/>
      <c r="U946" s="10"/>
      <c r="V946" s="10"/>
      <c r="W946" s="10"/>
      <c r="X946" s="10"/>
      <c r="Y946" s="10"/>
      <c r="Z946" s="10"/>
    </row>
    <row r="947" spans="1:26" ht="25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1"/>
      <c r="R947" s="11"/>
      <c r="S947" s="10"/>
      <c r="T947" s="10"/>
      <c r="U947" s="10"/>
      <c r="V947" s="10"/>
      <c r="W947" s="10"/>
      <c r="X947" s="10"/>
      <c r="Y947" s="10"/>
      <c r="Z947" s="10"/>
    </row>
    <row r="948" spans="1:26" ht="25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1"/>
      <c r="R948" s="11"/>
      <c r="S948" s="10"/>
      <c r="T948" s="10"/>
      <c r="U948" s="10"/>
      <c r="V948" s="10"/>
      <c r="W948" s="10"/>
      <c r="X948" s="10"/>
      <c r="Y948" s="10"/>
      <c r="Z948" s="10"/>
    </row>
    <row r="949" spans="1:26" ht="25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1"/>
      <c r="R949" s="11"/>
      <c r="S949" s="10"/>
      <c r="T949" s="10"/>
      <c r="U949" s="10"/>
      <c r="V949" s="10"/>
      <c r="W949" s="10"/>
      <c r="X949" s="10"/>
      <c r="Y949" s="10"/>
      <c r="Z949" s="10"/>
    </row>
    <row r="950" spans="1:26" ht="25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1"/>
      <c r="R950" s="11"/>
      <c r="S950" s="10"/>
      <c r="T950" s="10"/>
      <c r="U950" s="10"/>
      <c r="V950" s="10"/>
      <c r="W950" s="10"/>
      <c r="X950" s="10"/>
      <c r="Y950" s="10"/>
      <c r="Z950" s="10"/>
    </row>
    <row r="951" spans="1:26" ht="25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1"/>
      <c r="R951" s="11"/>
      <c r="S951" s="10"/>
      <c r="T951" s="10"/>
      <c r="U951" s="10"/>
      <c r="V951" s="10"/>
      <c r="W951" s="10"/>
      <c r="X951" s="10"/>
      <c r="Y951" s="10"/>
      <c r="Z951" s="10"/>
    </row>
    <row r="952" spans="1:26" ht="25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1"/>
      <c r="R952" s="11"/>
      <c r="S952" s="10"/>
      <c r="T952" s="10"/>
      <c r="U952" s="10"/>
      <c r="V952" s="10"/>
      <c r="W952" s="10"/>
      <c r="X952" s="10"/>
      <c r="Y952" s="10"/>
      <c r="Z952" s="10"/>
    </row>
    <row r="953" spans="1:26" ht="25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1"/>
      <c r="R953" s="11"/>
      <c r="S953" s="10"/>
      <c r="T953" s="10"/>
      <c r="U953" s="10"/>
      <c r="V953" s="10"/>
      <c r="W953" s="10"/>
      <c r="X953" s="10"/>
      <c r="Y953" s="10"/>
      <c r="Z953" s="10"/>
    </row>
    <row r="954" spans="1:26" ht="25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1"/>
      <c r="R954" s="11"/>
      <c r="S954" s="10"/>
      <c r="T954" s="10"/>
      <c r="U954" s="10"/>
      <c r="V954" s="10"/>
      <c r="W954" s="10"/>
      <c r="X954" s="10"/>
      <c r="Y954" s="10"/>
      <c r="Z954" s="10"/>
    </row>
    <row r="955" spans="1:26" ht="25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1"/>
      <c r="R955" s="11"/>
      <c r="S955" s="10"/>
      <c r="T955" s="10"/>
      <c r="U955" s="10"/>
      <c r="V955" s="10"/>
      <c r="W955" s="10"/>
      <c r="X955" s="10"/>
      <c r="Y955" s="10"/>
      <c r="Z955" s="10"/>
    </row>
    <row r="956" spans="1:26" ht="25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1"/>
      <c r="R956" s="11"/>
      <c r="S956" s="10"/>
      <c r="T956" s="10"/>
      <c r="U956" s="10"/>
      <c r="V956" s="10"/>
      <c r="W956" s="10"/>
      <c r="X956" s="10"/>
      <c r="Y956" s="10"/>
      <c r="Z956" s="10"/>
    </row>
    <row r="957" spans="1:26" ht="25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1"/>
      <c r="R957" s="11"/>
      <c r="S957" s="10"/>
      <c r="T957" s="10"/>
      <c r="U957" s="10"/>
      <c r="V957" s="10"/>
      <c r="W957" s="10"/>
      <c r="X957" s="10"/>
      <c r="Y957" s="10"/>
      <c r="Z957" s="10"/>
    </row>
    <row r="958" spans="1:26" ht="25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1"/>
      <c r="R958" s="11"/>
      <c r="S958" s="10"/>
      <c r="T958" s="10"/>
      <c r="U958" s="10"/>
      <c r="V958" s="10"/>
      <c r="W958" s="10"/>
      <c r="X958" s="10"/>
      <c r="Y958" s="10"/>
      <c r="Z958" s="10"/>
    </row>
    <row r="959" spans="1:26" ht="25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1"/>
      <c r="R959" s="11"/>
      <c r="S959" s="10"/>
      <c r="T959" s="10"/>
      <c r="U959" s="10"/>
      <c r="V959" s="10"/>
      <c r="W959" s="10"/>
      <c r="X959" s="10"/>
      <c r="Y959" s="10"/>
      <c r="Z959" s="10"/>
    </row>
    <row r="960" spans="1:26" ht="25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1"/>
      <c r="R960" s="11"/>
      <c r="S960" s="10"/>
      <c r="T960" s="10"/>
      <c r="U960" s="10"/>
      <c r="V960" s="10"/>
      <c r="W960" s="10"/>
      <c r="X960" s="10"/>
      <c r="Y960" s="10"/>
      <c r="Z960" s="10"/>
    </row>
    <row r="961" spans="1:26" ht="25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1"/>
      <c r="R961" s="11"/>
      <c r="S961" s="10"/>
      <c r="T961" s="10"/>
      <c r="U961" s="10"/>
      <c r="V961" s="10"/>
      <c r="W961" s="10"/>
      <c r="X961" s="10"/>
      <c r="Y961" s="10"/>
      <c r="Z961" s="10"/>
    </row>
    <row r="962" spans="1:26" ht="25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1"/>
      <c r="R962" s="11"/>
      <c r="S962" s="10"/>
      <c r="T962" s="10"/>
      <c r="U962" s="10"/>
      <c r="V962" s="10"/>
      <c r="W962" s="10"/>
      <c r="X962" s="10"/>
      <c r="Y962" s="10"/>
      <c r="Z962" s="10"/>
    </row>
    <row r="963" spans="1:26" ht="25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1"/>
      <c r="R963" s="11"/>
      <c r="S963" s="10"/>
      <c r="T963" s="10"/>
      <c r="U963" s="10"/>
      <c r="V963" s="10"/>
      <c r="W963" s="10"/>
      <c r="X963" s="10"/>
      <c r="Y963" s="10"/>
      <c r="Z963" s="10"/>
    </row>
    <row r="964" spans="1:26" ht="25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1"/>
      <c r="R964" s="11"/>
      <c r="S964" s="10"/>
      <c r="T964" s="10"/>
      <c r="U964" s="10"/>
      <c r="V964" s="10"/>
      <c r="W964" s="10"/>
      <c r="X964" s="10"/>
      <c r="Y964" s="10"/>
      <c r="Z964" s="10"/>
    </row>
    <row r="965" spans="1:26" ht="25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1"/>
      <c r="R965" s="11"/>
      <c r="S965" s="10"/>
      <c r="T965" s="10"/>
      <c r="U965" s="10"/>
      <c r="V965" s="10"/>
      <c r="W965" s="10"/>
      <c r="X965" s="10"/>
      <c r="Y965" s="10"/>
      <c r="Z965" s="10"/>
    </row>
    <row r="966" spans="1:26" ht="25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1"/>
      <c r="R966" s="11"/>
      <c r="S966" s="10"/>
      <c r="T966" s="10"/>
      <c r="U966" s="10"/>
      <c r="V966" s="10"/>
      <c r="W966" s="10"/>
      <c r="X966" s="10"/>
      <c r="Y966" s="10"/>
      <c r="Z966" s="10"/>
    </row>
    <row r="967" spans="1:26" ht="25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1"/>
      <c r="R967" s="11"/>
      <c r="S967" s="10"/>
      <c r="T967" s="10"/>
      <c r="U967" s="10"/>
      <c r="V967" s="10"/>
      <c r="W967" s="10"/>
      <c r="X967" s="10"/>
      <c r="Y967" s="10"/>
      <c r="Z967" s="10"/>
    </row>
    <row r="968" spans="1:26" ht="25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1"/>
      <c r="R968" s="11"/>
      <c r="S968" s="10"/>
      <c r="T968" s="10"/>
      <c r="U968" s="10"/>
      <c r="V968" s="10"/>
      <c r="W968" s="10"/>
      <c r="X968" s="10"/>
      <c r="Y968" s="10"/>
      <c r="Z968" s="10"/>
    </row>
    <row r="969" spans="1:26" ht="25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1"/>
      <c r="R969" s="11"/>
      <c r="S969" s="10"/>
      <c r="T969" s="10"/>
      <c r="U969" s="10"/>
      <c r="V969" s="10"/>
      <c r="W969" s="10"/>
      <c r="X969" s="10"/>
      <c r="Y969" s="10"/>
      <c r="Z969" s="10"/>
    </row>
    <row r="970" spans="1:26" ht="25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1"/>
      <c r="R970" s="11"/>
      <c r="S970" s="10"/>
      <c r="T970" s="10"/>
      <c r="U970" s="10"/>
      <c r="V970" s="10"/>
      <c r="W970" s="10"/>
      <c r="X970" s="10"/>
      <c r="Y970" s="10"/>
      <c r="Z970" s="10"/>
    </row>
    <row r="971" spans="1:26" ht="25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1"/>
      <c r="R971" s="11"/>
      <c r="S971" s="10"/>
      <c r="T971" s="10"/>
      <c r="U971" s="10"/>
      <c r="V971" s="10"/>
      <c r="W971" s="10"/>
      <c r="X971" s="10"/>
      <c r="Y971" s="10"/>
      <c r="Z971" s="10"/>
    </row>
    <row r="972" spans="1:26" ht="25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1"/>
      <c r="R972" s="11"/>
      <c r="S972" s="10"/>
      <c r="T972" s="10"/>
      <c r="U972" s="10"/>
      <c r="V972" s="10"/>
      <c r="W972" s="10"/>
      <c r="X972" s="10"/>
      <c r="Y972" s="10"/>
      <c r="Z972" s="10"/>
    </row>
    <row r="973" spans="1:26" ht="25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1"/>
      <c r="R973" s="11"/>
      <c r="S973" s="10"/>
      <c r="T973" s="10"/>
      <c r="U973" s="10"/>
      <c r="V973" s="10"/>
      <c r="W973" s="10"/>
      <c r="X973" s="10"/>
      <c r="Y973" s="10"/>
      <c r="Z973" s="10"/>
    </row>
    <row r="974" spans="1:26" ht="25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1"/>
      <c r="R974" s="11"/>
      <c r="S974" s="10"/>
      <c r="T974" s="10"/>
      <c r="U974" s="10"/>
      <c r="V974" s="10"/>
      <c r="W974" s="10"/>
      <c r="X974" s="10"/>
      <c r="Y974" s="10"/>
      <c r="Z974" s="10"/>
    </row>
    <row r="975" spans="1:26" ht="25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1"/>
      <c r="R975" s="11"/>
      <c r="S975" s="10"/>
      <c r="T975" s="10"/>
      <c r="U975" s="10"/>
      <c r="V975" s="10"/>
      <c r="W975" s="10"/>
      <c r="X975" s="10"/>
      <c r="Y975" s="10"/>
      <c r="Z975" s="10"/>
    </row>
    <row r="976" spans="1:26" ht="25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1"/>
      <c r="R976" s="11"/>
      <c r="S976" s="10"/>
      <c r="T976" s="10"/>
      <c r="U976" s="10"/>
      <c r="V976" s="10"/>
      <c r="W976" s="10"/>
      <c r="X976" s="10"/>
      <c r="Y976" s="10"/>
      <c r="Z976" s="10"/>
    </row>
    <row r="977" spans="1:26" ht="25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1"/>
      <c r="R977" s="11"/>
      <c r="S977" s="10"/>
      <c r="T977" s="10"/>
      <c r="U977" s="10"/>
      <c r="V977" s="10"/>
      <c r="W977" s="10"/>
      <c r="X977" s="10"/>
      <c r="Y977" s="10"/>
      <c r="Z977" s="10"/>
    </row>
    <row r="978" spans="1:26" ht="25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1"/>
      <c r="R978" s="11"/>
      <c r="S978" s="10"/>
      <c r="T978" s="10"/>
      <c r="U978" s="10"/>
      <c r="V978" s="10"/>
      <c r="W978" s="10"/>
      <c r="X978" s="10"/>
      <c r="Y978" s="10"/>
      <c r="Z978" s="10"/>
    </row>
    <row r="979" spans="1:26" ht="25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1"/>
      <c r="R979" s="11"/>
      <c r="S979" s="10"/>
      <c r="T979" s="10"/>
      <c r="U979" s="10"/>
      <c r="V979" s="10"/>
      <c r="W979" s="10"/>
      <c r="X979" s="10"/>
      <c r="Y979" s="10"/>
      <c r="Z979" s="10"/>
    </row>
    <row r="980" spans="1:26" ht="25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1"/>
      <c r="R980" s="11"/>
      <c r="S980" s="10"/>
      <c r="T980" s="10"/>
      <c r="U980" s="10"/>
      <c r="V980" s="10"/>
      <c r="W980" s="10"/>
      <c r="X980" s="10"/>
      <c r="Y980" s="10"/>
      <c r="Z980" s="10"/>
    </row>
    <row r="981" spans="1:26" ht="25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1"/>
      <c r="R981" s="11"/>
      <c r="S981" s="10"/>
      <c r="T981" s="10"/>
      <c r="U981" s="10"/>
      <c r="V981" s="10"/>
      <c r="W981" s="10"/>
      <c r="X981" s="10"/>
      <c r="Y981" s="10"/>
      <c r="Z981" s="10"/>
    </row>
    <row r="982" spans="1:26" ht="25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1"/>
      <c r="R982" s="11"/>
      <c r="S982" s="10"/>
      <c r="T982" s="10"/>
      <c r="U982" s="10"/>
      <c r="V982" s="10"/>
      <c r="W982" s="10"/>
      <c r="X982" s="10"/>
      <c r="Y982" s="10"/>
      <c r="Z982" s="10"/>
    </row>
    <row r="983" spans="1:26" ht="25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1"/>
      <c r="R983" s="11"/>
      <c r="S983" s="10"/>
      <c r="T983" s="10"/>
      <c r="U983" s="10"/>
      <c r="V983" s="10"/>
      <c r="W983" s="10"/>
      <c r="X983" s="10"/>
      <c r="Y983" s="10"/>
      <c r="Z983" s="10"/>
    </row>
    <row r="984" spans="1:26" ht="25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1"/>
      <c r="R984" s="11"/>
      <c r="S984" s="10"/>
      <c r="T984" s="10"/>
      <c r="U984" s="10"/>
      <c r="V984" s="10"/>
      <c r="W984" s="10"/>
      <c r="X984" s="10"/>
      <c r="Y984" s="10"/>
      <c r="Z984" s="10"/>
    </row>
    <row r="985" spans="1:26" ht="25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1"/>
      <c r="R985" s="11"/>
      <c r="S985" s="10"/>
      <c r="T985" s="10"/>
      <c r="U985" s="10"/>
      <c r="V985" s="10"/>
      <c r="W985" s="10"/>
      <c r="X985" s="10"/>
      <c r="Y985" s="10"/>
      <c r="Z985" s="10"/>
    </row>
    <row r="986" spans="1:26" ht="25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1"/>
      <c r="R986" s="11"/>
      <c r="S986" s="10"/>
      <c r="T986" s="10"/>
      <c r="U986" s="10"/>
      <c r="V986" s="10"/>
      <c r="W986" s="10"/>
      <c r="X986" s="10"/>
      <c r="Y986" s="10"/>
      <c r="Z986" s="10"/>
    </row>
    <row r="987" spans="1:26" ht="25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1"/>
      <c r="R987" s="11"/>
      <c r="S987" s="10"/>
      <c r="T987" s="10"/>
      <c r="U987" s="10"/>
      <c r="V987" s="10"/>
      <c r="W987" s="10"/>
      <c r="X987" s="10"/>
      <c r="Y987" s="10"/>
      <c r="Z987" s="10"/>
    </row>
    <row r="988" spans="1:26" ht="25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1"/>
      <c r="R988" s="11"/>
      <c r="S988" s="10"/>
      <c r="T988" s="10"/>
      <c r="U988" s="10"/>
      <c r="V988" s="10"/>
      <c r="W988" s="10"/>
      <c r="X988" s="10"/>
      <c r="Y988" s="10"/>
      <c r="Z988" s="10"/>
    </row>
    <row r="989" spans="1:26" ht="25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1"/>
      <c r="R989" s="11"/>
      <c r="S989" s="10"/>
      <c r="T989" s="10"/>
      <c r="U989" s="10"/>
      <c r="V989" s="10"/>
      <c r="W989" s="10"/>
      <c r="X989" s="10"/>
      <c r="Y989" s="10"/>
      <c r="Z989" s="10"/>
    </row>
    <row r="990" spans="1:26" ht="25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1"/>
      <c r="R990" s="11"/>
      <c r="S990" s="10"/>
      <c r="T990" s="10"/>
      <c r="U990" s="10"/>
      <c r="V990" s="10"/>
      <c r="W990" s="10"/>
      <c r="X990" s="10"/>
      <c r="Y990" s="10"/>
      <c r="Z990" s="10"/>
    </row>
    <row r="991" spans="1:26" ht="25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1"/>
      <c r="R991" s="11"/>
      <c r="S991" s="10"/>
      <c r="T991" s="10"/>
      <c r="U991" s="10"/>
      <c r="V991" s="10"/>
      <c r="W991" s="10"/>
      <c r="X991" s="10"/>
      <c r="Y991" s="10"/>
      <c r="Z991" s="10"/>
    </row>
    <row r="992" spans="1:26" ht="25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1"/>
      <c r="R992" s="11"/>
      <c r="S992" s="10"/>
      <c r="T992" s="10"/>
      <c r="U992" s="10"/>
      <c r="V992" s="10"/>
      <c r="W992" s="10"/>
      <c r="X992" s="10"/>
      <c r="Y992" s="10"/>
      <c r="Z992" s="10"/>
    </row>
    <row r="993" spans="1:26" ht="25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1"/>
      <c r="R993" s="11"/>
      <c r="S993" s="10"/>
      <c r="T993" s="10"/>
      <c r="U993" s="10"/>
      <c r="V993" s="10"/>
      <c r="W993" s="10"/>
      <c r="X993" s="10"/>
      <c r="Y993" s="10"/>
      <c r="Z993" s="10"/>
    </row>
    <row r="994" spans="1:26" ht="25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1"/>
      <c r="R994" s="11"/>
      <c r="S994" s="10"/>
      <c r="T994" s="10"/>
      <c r="U994" s="10"/>
      <c r="V994" s="10"/>
      <c r="W994" s="10"/>
      <c r="X994" s="10"/>
      <c r="Y994" s="10"/>
      <c r="Z994" s="10"/>
    </row>
    <row r="995" spans="1:26" ht="25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1"/>
      <c r="R995" s="11"/>
      <c r="S995" s="10"/>
      <c r="T995" s="10"/>
      <c r="U995" s="10"/>
      <c r="V995" s="10"/>
      <c r="W995" s="10"/>
      <c r="X995" s="10"/>
      <c r="Y995" s="10"/>
      <c r="Z995" s="10"/>
    </row>
    <row r="996" spans="1:26" ht="25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1"/>
      <c r="R996" s="11"/>
      <c r="S996" s="10"/>
      <c r="T996" s="10"/>
      <c r="U996" s="10"/>
      <c r="V996" s="10"/>
      <c r="W996" s="10"/>
      <c r="X996" s="10"/>
      <c r="Y996" s="10"/>
      <c r="Z996" s="10"/>
    </row>
    <row r="997" spans="1:26" ht="25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1"/>
      <c r="R997" s="11"/>
      <c r="S997" s="10"/>
      <c r="T997" s="10"/>
      <c r="U997" s="10"/>
      <c r="V997" s="10"/>
      <c r="W997" s="10"/>
      <c r="X997" s="10"/>
      <c r="Y997" s="10"/>
      <c r="Z997" s="10"/>
    </row>
    <row r="998" spans="1:26" ht="25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1"/>
      <c r="R998" s="11"/>
      <c r="S998" s="10"/>
      <c r="T998" s="10"/>
      <c r="U998" s="10"/>
      <c r="V998" s="10"/>
      <c r="W998" s="10"/>
      <c r="X998" s="10"/>
      <c r="Y998" s="10"/>
      <c r="Z998" s="10"/>
    </row>
    <row r="999" spans="1:26" ht="25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1"/>
      <c r="R999" s="11"/>
      <c r="S999" s="10"/>
      <c r="T999" s="10"/>
      <c r="U999" s="10"/>
      <c r="V999" s="10"/>
      <c r="W999" s="10"/>
      <c r="X999" s="10"/>
      <c r="Y999" s="10"/>
      <c r="Z999" s="10"/>
    </row>
    <row r="1000" spans="1:26" ht="25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1"/>
      <c r="R1000" s="11"/>
      <c r="S1000" s="10"/>
      <c r="T1000" s="10"/>
      <c r="U1000" s="10"/>
      <c r="V1000" s="10"/>
      <c r="W1000" s="10"/>
      <c r="X1000" s="10"/>
      <c r="Y1000" s="10"/>
      <c r="Z1000" s="10"/>
    </row>
  </sheetData>
  <hyperlinks>
    <hyperlink ref="A1" r:id="rId1" xr:uid="{00000000-0004-0000-0300-000000000000}"/>
  </hyperlinks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25" t="s">
        <v>73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5.5" customHeight="1">
      <c r="A2" s="25" t="s">
        <v>74</v>
      </c>
      <c r="B2" s="10" t="s">
        <v>75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5.5" customHeight="1">
      <c r="A3" s="10"/>
      <c r="B3" s="10" t="s">
        <v>76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5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5.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5.5" customHeight="1">
      <c r="A6" s="10"/>
      <c r="B6" s="10" t="s">
        <v>77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5.5" customHeight="1">
      <c r="A7" s="10"/>
      <c r="B7" s="10" t="s">
        <v>78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5.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5.5" customHeight="1">
      <c r="A9" s="10"/>
      <c r="B9" s="10" t="s">
        <v>79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5.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5.5" customHeight="1">
      <c r="A11" s="10"/>
      <c r="B11" s="10" t="s">
        <v>80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5.5" customHeight="1">
      <c r="A12" s="10"/>
      <c r="B12" s="10" t="s">
        <v>81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5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5.5" customHeight="1">
      <c r="A14" s="10"/>
      <c r="B14" s="10" t="s">
        <v>82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5.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5.5" customHeight="1">
      <c r="A16" s="10"/>
      <c r="B16" s="10" t="s">
        <v>83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5.5" customHeight="1">
      <c r="A17" s="10"/>
      <c r="B17" s="10" t="s">
        <v>84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5.5" customHeight="1">
      <c r="A18" s="10"/>
      <c r="B18" s="10" t="s">
        <v>85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5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5.5" customHeight="1">
      <c r="A20" s="10"/>
      <c r="B20" s="10" t="s">
        <v>86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5.5" customHeight="1">
      <c r="A21" s="10"/>
      <c r="B21" s="10" t="s">
        <v>87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5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5.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5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5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25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5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5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25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5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5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5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5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5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5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5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5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5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5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5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25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5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5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5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5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5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5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5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5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5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5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5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25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5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5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5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25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25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5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5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5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5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5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25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25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5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5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5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5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5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5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5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25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5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5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5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5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25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5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5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5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25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5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25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5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5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5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25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5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25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25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5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25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5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25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25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25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25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25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25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25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25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25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25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25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25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5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25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25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25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25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25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25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25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25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25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25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25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25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25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25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25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5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25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25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25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25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5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5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25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25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25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25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25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25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25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25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25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25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25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25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25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25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5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5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25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25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25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25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25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25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25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25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5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25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25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25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25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25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25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5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5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5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5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5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5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5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5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5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5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5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5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5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25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25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5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25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5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5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5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5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5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25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25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25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25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5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5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5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5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5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5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5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5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5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5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5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5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5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5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5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5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25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25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25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5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25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5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25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25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5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25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25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25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25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25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25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25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25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25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25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25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5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25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25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25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5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25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5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25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25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25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5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5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25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25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25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25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25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25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25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25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25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25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25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25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25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25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25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25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25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25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25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25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5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25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5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5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5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25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25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5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25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25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25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25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25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25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25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25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25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25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25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25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25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25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25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25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25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25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25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25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25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25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25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25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25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25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25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25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25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25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25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25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25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25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25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25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25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25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25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25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25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25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25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25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25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25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25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25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25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25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25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25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25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25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25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25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25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25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25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25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25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25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25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25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25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25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25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25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25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25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25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25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25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25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25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25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25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25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25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25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25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25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25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25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25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25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25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25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25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25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25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25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25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25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25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25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25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25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25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25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25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25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25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25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25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25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25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25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25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25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25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25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25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25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25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25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25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25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25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25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25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25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25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25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25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25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25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25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25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25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25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25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25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25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25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25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25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25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25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25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25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25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25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25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25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25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25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25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25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25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25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25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25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25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25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25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25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25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25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25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25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25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25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25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25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25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25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25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25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25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25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25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25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25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25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25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25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25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25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25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25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25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25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25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25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25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25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25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25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25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25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25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25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25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25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25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25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25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25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25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25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25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25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25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25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25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25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25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25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25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25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25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25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25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25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25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25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25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25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25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25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25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25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25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25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25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25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25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25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25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25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25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25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25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25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25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25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25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25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25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25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25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25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25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25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25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25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25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25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25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25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25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25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25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25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25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25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25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25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25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25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25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25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25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25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25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25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25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25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25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25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25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25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25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25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25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25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25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25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25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25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25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25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25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25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25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25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25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25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25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25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25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25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25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25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25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25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25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25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25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25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25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25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25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25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25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25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25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25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25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25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25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25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25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25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25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25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25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25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25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25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25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25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25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25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25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25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25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25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25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25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25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25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25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25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25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25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25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25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25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25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25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25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25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25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25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25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25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25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25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25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25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25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25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25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25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25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25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25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25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25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25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25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25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25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25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25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25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25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25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25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25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25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25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25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25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25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25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25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25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25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25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25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25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25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25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25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25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25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25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25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25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25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25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25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25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25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25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25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25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25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25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25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25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25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25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25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25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25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25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25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25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25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25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25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25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25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25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25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25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25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25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25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25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25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25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25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25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25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25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25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25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25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25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25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25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25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25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25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25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25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25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25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25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25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25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25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25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25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25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25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25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25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25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25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25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25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25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25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25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25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25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25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25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25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25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25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25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25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25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25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25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25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25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25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25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25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25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25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25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25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25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25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25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25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25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25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25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25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25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25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25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25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25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25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25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25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25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25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25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25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25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25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25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25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25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25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25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25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25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25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25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25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25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25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25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25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25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25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25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25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25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25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25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25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25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25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25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25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25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25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25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25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25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25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25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25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25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25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25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25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25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25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25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25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25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25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25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25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25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25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25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25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25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25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25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25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25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25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25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25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25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25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25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25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25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25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25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25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25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25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25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25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25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25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25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25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25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25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25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25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25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25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25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25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25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25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25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25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25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25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25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25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25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25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25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25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25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25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25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25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25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25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25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25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25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25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25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25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25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25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25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25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25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25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25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25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25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25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25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25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25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25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25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25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25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25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25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25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25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25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25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25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25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25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25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25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25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25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25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25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25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25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25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25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25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25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25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25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25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25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25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25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25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25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25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25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25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25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25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25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25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25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25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25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25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25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25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25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25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25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25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25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25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25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25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25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25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25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25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25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25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25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25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25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25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25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25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25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25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25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25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25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25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25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25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25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25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25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25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25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25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25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25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25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25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25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25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25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25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25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25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25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25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25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25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25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25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25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25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25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25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25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25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25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25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25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25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25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25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25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25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25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25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25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25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25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25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hyperlinks>
    <hyperlink ref="A1" r:id="rId1" xr:uid="{00000000-0004-0000-0400-000000000000}"/>
    <hyperlink ref="A2" r:id="rId2" xr:uid="{00000000-0004-0000-0400-000001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4" t="s">
        <v>88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25.5" customHeight="1">
      <c r="A2" s="26"/>
      <c r="B2" s="26" t="s">
        <v>89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25.5" customHeight="1">
      <c r="A3" s="26"/>
      <c r="B3" s="26" t="s">
        <v>90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25.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25.5" customHeight="1">
      <c r="A5" s="26"/>
      <c r="B5" s="26" t="s">
        <v>91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5.5" customHeight="1">
      <c r="A6" s="26"/>
      <c r="B6" s="27" t="s">
        <v>92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25.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25.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25.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25.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25.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25.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25.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25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25.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25.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25.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25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25.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25.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5.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5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25.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5.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25.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25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25.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25.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25.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25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25.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25.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25.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25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25.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25.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25.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25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25.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25.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25.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25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25.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25.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25.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25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25.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25.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25.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25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25.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25.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25.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25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25.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25.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25.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25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25.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25.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25.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25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25.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25.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25.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25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25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25.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25.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25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25.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25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25.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25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25.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25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25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25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25.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25.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25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25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25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25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25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25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25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25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25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25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25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25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25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25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25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25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25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25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25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25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25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25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25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25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25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25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25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25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25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25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25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25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25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25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25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25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25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25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25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25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25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25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25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25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25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25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25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25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25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25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25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25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25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25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25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25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25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25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25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25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25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25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25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25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25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25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25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25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25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25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25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25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25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25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25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25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25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25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25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25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25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25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25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25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25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25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25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25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25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25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25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25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25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25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25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25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25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25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25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25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25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25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25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25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25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25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25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25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25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25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25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25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25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25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25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25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25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25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25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25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25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25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25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25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25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25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25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25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25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25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25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25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25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25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25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25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25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25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25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25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25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25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25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25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25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25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25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25.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25.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25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25.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25.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25.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25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25.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25.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25.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25.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25.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25.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25.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25.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25.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25.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25.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25.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25.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25.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25.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25.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25.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25.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25.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25.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25.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25.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25.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25.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25.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25.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25.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25.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25.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25.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25.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25.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25.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25.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25.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25.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25.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25.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25.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25.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25.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25.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25.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25.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25.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25.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25.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25.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25.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25.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25.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25.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25.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25.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25.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25.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25.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25.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25.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25.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25.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25.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25.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25.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25.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25.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25.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25.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25.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25.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25.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25.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25.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25.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25.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25.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25.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25.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25.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25.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25.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25.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25.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25.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25.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25.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25.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25.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25.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25.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25.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25.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25.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25.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25.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25.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25.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25.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25.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25.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25.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25.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25.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25.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25.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25.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25.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25.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25.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25.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25.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25.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25.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25.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25.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25.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25.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25.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25.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25.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25.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25.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25.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25.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25.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25.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25.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25.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25.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25.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25.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25.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25.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25.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25.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25.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25.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25.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25.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25.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25.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25.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25.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25.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25.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25.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25.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25.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25.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25.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25.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25.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25.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25.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25.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25.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25.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25.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25.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25.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25.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25.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25.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25.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25.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25.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25.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25.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25.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25.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25.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25.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25.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25.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25.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25.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25.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25.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25.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25.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25.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25.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25.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25.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25.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25.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25.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25.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25.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25.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25.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25.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25.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25.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25.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25.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25.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25.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25.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25.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25.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25.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25.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25.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25.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25.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25.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25.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25.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25.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25.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25.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25.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25.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25.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25.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25.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25.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25.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25.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25.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25.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25.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25.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25.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25.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25.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25.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25.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25.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25.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25.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25.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25.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25.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25.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25.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25.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25.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25.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25.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25.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25.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25.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25.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25.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25.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25.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25.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25.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25.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25.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25.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25.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25.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25.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25.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25.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25.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25.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25.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25.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25.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25.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25.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25.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25.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25.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25.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25.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25.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25.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25.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25.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25.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25.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25.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25.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25.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25.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25.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25.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25.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25.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25.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25.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25.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25.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25.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25.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25.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25.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25.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25.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25.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25.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25.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25.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25.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25.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25.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25.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25.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25.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25.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25.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25.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25.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25.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25.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25.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25.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25.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25.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25.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25.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25.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25.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25.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25.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25.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25.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25.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25.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25.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25.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25.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25.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25.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25.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25.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25.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25.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25.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25.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25.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25.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25.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25.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25.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25.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25.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25.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25.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25.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25.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25.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25.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25.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25.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25.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25.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25.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25.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25.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25.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25.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25.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25.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25.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25.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25.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25.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25.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25.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25.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25.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25.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25.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25.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25.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25.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25.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25.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25.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25.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25.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25.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25.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25.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25.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25.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25.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25.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25.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25.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25.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25.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25.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25.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25.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25.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25.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25.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25.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25.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25.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25.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25.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25.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25.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25.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25.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25.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25.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25.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25.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25.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25.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25.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25.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25.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25.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25.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25.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25.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25.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25.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25.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25.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25.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25.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25.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25.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25.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25.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25.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25.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25.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25.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25.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25.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25.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25.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25.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25.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25.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25.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25.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25.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25.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25.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25.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25.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25.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25.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25.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25.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25.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25.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25.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25.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25.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25.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25.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25.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25.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25.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25.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25.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25.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25.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25.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25.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25.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25.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25.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25.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25.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25.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25.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25.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25.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25.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25.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25.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25.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25.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25.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25.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25.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25.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25.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25.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25.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25.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25.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25.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25.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25.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25.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25.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25.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25.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25.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25.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25.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25.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25.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25.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25.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25.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25.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25.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25.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25.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25.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25.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25.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25.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25.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25.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25.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25.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25.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25.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25.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25.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25.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25.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25.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25.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25.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25.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25.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25.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25.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25.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25.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25.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25.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25.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25.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25.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25.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25.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25.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25.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25.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25.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25.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25.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25.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25.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25.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25.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25.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25.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25.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25.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25.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25.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25.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25.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25.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25.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25.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25.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25.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25.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25.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25.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25.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25.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25.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25.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25.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25.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25.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25.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25.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25.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25.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25.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25.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25.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25.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25.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25.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25.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25.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25.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25.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25.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25.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25.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25.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25.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25.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25.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25.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25.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25.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25.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25.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25.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25.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25.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25.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25.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25.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25.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25.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25.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25.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25.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25.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25.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25.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25.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25.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25.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25.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25.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25.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25.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25.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25.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25.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25.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25.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25.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25.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25.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25.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25.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25.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25.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25.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25.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25.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25.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25.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25.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25.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25.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25.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25.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25.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25.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25.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25.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25.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25.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25.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25.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25.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25.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25.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25.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25.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25.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25.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25.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25.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25.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25.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25.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25.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25.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25.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25.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25.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25.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25.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25.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25.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25.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25.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25.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25.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25.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25.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25.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25.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25.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25.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25.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25.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25.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25.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25.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25.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25.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25.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25.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25.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25.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25.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25.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25.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25.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25.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25.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25.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25.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25.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25.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25.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25.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25.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25.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25.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25.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25.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25.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25.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25.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25.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25.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25.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25.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25.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25.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25.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25.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25.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25.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25.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25.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25.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25.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25.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25.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25.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25.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25.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25.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25.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25.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25.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25.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25.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25.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25.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25.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25.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25.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25.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25.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25.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25.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25.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25.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25.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25.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25.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25.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25.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25.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25.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25.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25.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25.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25.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25.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25.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25.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25.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25.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25.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25.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25.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25.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25.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25.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hyperlinks>
    <hyperlink ref="A1" r:id="rId1" xr:uid="{00000000-0004-0000-0500-000000000000}"/>
    <hyperlink ref="B6" r:id="rId2" xr:uid="{00000000-0004-0000-0500-000001000000}"/>
  </hyperlinks>
  <pageMargins left="0.7" right="0.7" top="0.75" bottom="0.75" header="0" footer="0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/>
  </sheetViews>
  <sheetFormatPr baseColWidth="10" defaultColWidth="11.1640625" defaultRowHeight="15" customHeight="1"/>
  <cols>
    <col min="1" max="1" width="13" customWidth="1"/>
    <col min="2" max="6" width="10.83203125" customWidth="1"/>
    <col min="7" max="26" width="10.5" customWidth="1"/>
  </cols>
  <sheetData>
    <row r="1" spans="1:26" ht="25.5" customHeight="1">
      <c r="A1" s="28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25" t="s">
        <v>94</v>
      </c>
      <c r="B2" s="1" t="s">
        <v>95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 t="s">
        <v>96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/>
      <c r="D5" s="1" t="s">
        <v>97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 t="s">
        <v>98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 t="s">
        <v>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 t="s">
        <v>100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 t="s">
        <v>101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 t="s">
        <v>102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 t="s">
        <v>103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 t="s">
        <v>104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 t="s">
        <v>105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A1" r:id="rId1" xr:uid="{00000000-0004-0000-0600-000000000000}"/>
    <hyperlink ref="A2" r:id="rId2" xr:uid="{00000000-0004-0000-0600-000001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Z1000"/>
  <sheetViews>
    <sheetView workbookViewId="0"/>
  </sheetViews>
  <sheetFormatPr baseColWidth="10" defaultColWidth="11.1640625" defaultRowHeight="15" customHeight="1"/>
  <cols>
    <col min="1" max="2" width="10.83203125" customWidth="1"/>
    <col min="3" max="3" width="13.33203125" customWidth="1"/>
    <col min="4" max="6" width="10.83203125" customWidth="1"/>
    <col min="7" max="26" width="10.5" customWidth="1"/>
  </cols>
  <sheetData>
    <row r="1" spans="1:26" ht="25.5" customHeight="1">
      <c r="A1" s="25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5.5" customHeight="1">
      <c r="A2" s="29"/>
      <c r="B2" s="29" t="s">
        <v>45</v>
      </c>
      <c r="C2" s="29" t="s">
        <v>46</v>
      </c>
      <c r="D2" s="29" t="s">
        <v>107</v>
      </c>
      <c r="E2" s="29" t="s">
        <v>108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5.5" customHeight="1">
      <c r="A3" s="10"/>
      <c r="B3" s="20">
        <v>-10</v>
      </c>
      <c r="C3" s="10">
        <f t="shared" ref="C3:C66" si="0">5*x^2+25</f>
        <v>525</v>
      </c>
      <c r="D3" s="10">
        <f t="shared" ref="D3:D202" si="1">(C4-C3)/(B4-B3)</f>
        <v>-99.50000000000081</v>
      </c>
      <c r="E3" s="10">
        <f t="shared" ref="E3:E201" si="2">(D4-D3)/(B4-B3)</f>
        <v>10.000000000019362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5.5" customHeight="1">
      <c r="A4" s="10"/>
      <c r="B4" s="20">
        <v>-9.9</v>
      </c>
      <c r="C4" s="10">
        <f t="shared" si="0"/>
        <v>515.04999999999995</v>
      </c>
      <c r="D4" s="10">
        <f t="shared" si="1"/>
        <v>-98.499999999998877</v>
      </c>
      <c r="E4" s="10">
        <f t="shared" si="2"/>
        <v>9.9999999999856826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5.5" customHeight="1">
      <c r="A5" s="10"/>
      <c r="B5" s="20">
        <v>-9.8000000000000007</v>
      </c>
      <c r="C5" s="10">
        <f t="shared" si="0"/>
        <v>505.2000000000001</v>
      </c>
      <c r="D5" s="10">
        <f t="shared" si="1"/>
        <v>-97.500000000000313</v>
      </c>
      <c r="E5" s="10">
        <f t="shared" si="2"/>
        <v>10.000000000001847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5.5" customHeight="1">
      <c r="A6" s="10"/>
      <c r="B6" s="20">
        <v>-9.6999999999999993</v>
      </c>
      <c r="C6" s="10">
        <f t="shared" si="0"/>
        <v>495.44999999999993</v>
      </c>
      <c r="D6" s="10">
        <f t="shared" si="1"/>
        <v>-96.500000000000114</v>
      </c>
      <c r="E6" s="10">
        <f t="shared" si="2"/>
        <v>10.000000000002309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5.5" customHeight="1">
      <c r="A7" s="10"/>
      <c r="B7" s="20">
        <v>-9.6</v>
      </c>
      <c r="C7" s="10">
        <f t="shared" si="0"/>
        <v>485.79999999999995</v>
      </c>
      <c r="D7" s="10">
        <f t="shared" si="1"/>
        <v>-95.499999999999886</v>
      </c>
      <c r="E7" s="10">
        <f t="shared" si="2"/>
        <v>10.000000000002309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5.5" customHeight="1">
      <c r="A8" s="10"/>
      <c r="B8" s="20">
        <v>-9.5</v>
      </c>
      <c r="C8" s="10">
        <f t="shared" si="0"/>
        <v>476.25</v>
      </c>
      <c r="D8" s="10">
        <f t="shared" si="1"/>
        <v>-94.499999999999659</v>
      </c>
      <c r="E8" s="10">
        <f t="shared" si="2"/>
        <v>9.9999999999910827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5.5" customHeight="1">
      <c r="A9" s="10"/>
      <c r="B9" s="20">
        <v>-9.4</v>
      </c>
      <c r="C9" s="10">
        <f t="shared" si="0"/>
        <v>466.80000000000007</v>
      </c>
      <c r="D9" s="10">
        <f t="shared" si="1"/>
        <v>-93.500000000000554</v>
      </c>
      <c r="E9" s="10">
        <f t="shared" si="2"/>
        <v>10.000000000007283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5.5" customHeight="1">
      <c r="A10" s="10"/>
      <c r="B10" s="20">
        <v>-9.3000000000000007</v>
      </c>
      <c r="C10" s="10">
        <f t="shared" si="0"/>
        <v>457.45000000000005</v>
      </c>
      <c r="D10" s="10">
        <f t="shared" si="1"/>
        <v>-92.499999999999829</v>
      </c>
      <c r="E10" s="10">
        <f t="shared" si="2"/>
        <v>9.9999999999971578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5.5" customHeight="1">
      <c r="A11" s="10"/>
      <c r="B11" s="20">
        <v>-9.1999999999999993</v>
      </c>
      <c r="C11" s="10">
        <f t="shared" si="0"/>
        <v>448.19999999999993</v>
      </c>
      <c r="D11" s="10">
        <f t="shared" si="1"/>
        <v>-91.500000000000099</v>
      </c>
      <c r="E11" s="10">
        <f t="shared" si="2"/>
        <v>10.000000000002309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5.5" customHeight="1">
      <c r="A12" s="10"/>
      <c r="B12" s="20">
        <v>-9.1</v>
      </c>
      <c r="C12" s="10">
        <f t="shared" si="0"/>
        <v>439.04999999999995</v>
      </c>
      <c r="D12" s="10">
        <f t="shared" si="1"/>
        <v>-90.499999999999872</v>
      </c>
      <c r="E12" s="10">
        <f t="shared" si="2"/>
        <v>10.000000000002451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5.5" customHeight="1">
      <c r="A13" s="10"/>
      <c r="B13" s="20">
        <v>-9</v>
      </c>
      <c r="C13" s="10">
        <f t="shared" si="0"/>
        <v>430</v>
      </c>
      <c r="D13" s="10">
        <f t="shared" si="1"/>
        <v>-89.499999999999631</v>
      </c>
      <c r="E13" s="10">
        <f t="shared" si="2"/>
        <v>9.9999999999909406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5.5" customHeight="1">
      <c r="A14" s="10"/>
      <c r="B14" s="20">
        <v>-8.9</v>
      </c>
      <c r="C14" s="10">
        <f t="shared" si="0"/>
        <v>421.05000000000007</v>
      </c>
      <c r="D14" s="10">
        <f t="shared" si="1"/>
        <v>-88.50000000000054</v>
      </c>
      <c r="E14" s="10">
        <f t="shared" si="2"/>
        <v>10.00000000000643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5.5" customHeight="1">
      <c r="A15" s="10"/>
      <c r="B15" s="20">
        <v>-8.8000000000000007</v>
      </c>
      <c r="C15" s="10">
        <f t="shared" si="0"/>
        <v>412.20000000000005</v>
      </c>
      <c r="D15" s="10">
        <f t="shared" si="1"/>
        <v>-87.499999999999901</v>
      </c>
      <c r="E15" s="10">
        <f t="shared" si="2"/>
        <v>9.9999999999980105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5.5" customHeight="1">
      <c r="A16" s="10"/>
      <c r="B16" s="20">
        <v>-8.6999999999999993</v>
      </c>
      <c r="C16" s="10">
        <f t="shared" si="0"/>
        <v>403.44999999999993</v>
      </c>
      <c r="D16" s="10">
        <f t="shared" si="1"/>
        <v>-86.500000000000085</v>
      </c>
      <c r="E16" s="10">
        <f t="shared" si="2"/>
        <v>10.000000000002167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5.5" customHeight="1">
      <c r="A17" s="10"/>
      <c r="B17" s="20">
        <v>-8.6</v>
      </c>
      <c r="C17" s="10">
        <f t="shared" si="0"/>
        <v>394.79999999999995</v>
      </c>
      <c r="D17" s="10">
        <f t="shared" si="1"/>
        <v>-85.499999999999872</v>
      </c>
      <c r="E17" s="10">
        <f t="shared" si="2"/>
        <v>10.000000000001528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5.5" customHeight="1">
      <c r="A18" s="10"/>
      <c r="B18" s="20">
        <v>-8.5000000000000107</v>
      </c>
      <c r="C18" s="10">
        <f t="shared" si="0"/>
        <v>386.25000000000091</v>
      </c>
      <c r="D18" s="10">
        <f t="shared" si="1"/>
        <v>-84.499999999999829</v>
      </c>
      <c r="E18" s="10">
        <f t="shared" si="2"/>
        <v>9.9999999999928946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5.5" customHeight="1">
      <c r="A19" s="10"/>
      <c r="B19" s="20">
        <v>-8.4000000000000092</v>
      </c>
      <c r="C19" s="10">
        <f t="shared" si="0"/>
        <v>377.80000000000081</v>
      </c>
      <c r="D19" s="10">
        <f t="shared" si="1"/>
        <v>-83.500000000000526</v>
      </c>
      <c r="E19" s="10">
        <f t="shared" si="2"/>
        <v>10.000000000007994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5.5" customHeight="1">
      <c r="A20" s="10"/>
      <c r="B20" s="20">
        <v>-8.3000000000000096</v>
      </c>
      <c r="C20" s="10">
        <f t="shared" si="0"/>
        <v>369.45000000000078</v>
      </c>
      <c r="D20" s="10">
        <f t="shared" si="1"/>
        <v>-82.49999999999973</v>
      </c>
      <c r="E20" s="10">
        <f t="shared" si="2"/>
        <v>9.999999999996767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5.5" customHeight="1">
      <c r="A21" s="10"/>
      <c r="B21" s="20">
        <v>-8.2000000000000099</v>
      </c>
      <c r="C21" s="10">
        <f t="shared" si="0"/>
        <v>361.20000000000084</v>
      </c>
      <c r="D21" s="10">
        <f t="shared" si="1"/>
        <v>-81.500000000000057</v>
      </c>
      <c r="E21" s="10">
        <f t="shared" si="2"/>
        <v>9.9999999999966249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5.5" customHeight="1">
      <c r="A22" s="10"/>
      <c r="B22" s="20">
        <v>-8.1000000000000103</v>
      </c>
      <c r="C22" s="10">
        <f t="shared" si="0"/>
        <v>353.05000000000086</v>
      </c>
      <c r="D22" s="10">
        <f t="shared" si="1"/>
        <v>-80.500000000000398</v>
      </c>
      <c r="E22" s="10">
        <f t="shared" si="2"/>
        <v>10.00000000000373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5.5" customHeight="1">
      <c r="A23" s="10"/>
      <c r="B23" s="20">
        <v>-8.0000000000000107</v>
      </c>
      <c r="C23" s="10">
        <f t="shared" si="0"/>
        <v>345.00000000000085</v>
      </c>
      <c r="D23" s="10">
        <f t="shared" si="1"/>
        <v>-79.500000000000028</v>
      </c>
      <c r="E23" s="10">
        <f t="shared" si="2"/>
        <v>10.000000000002078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5.5" customHeight="1">
      <c r="A24" s="10"/>
      <c r="B24" s="20">
        <v>-7.9000000000000101</v>
      </c>
      <c r="C24" s="10">
        <f t="shared" si="0"/>
        <v>337.05000000000081</v>
      </c>
      <c r="D24" s="10">
        <f t="shared" si="1"/>
        <v>-78.499999999999815</v>
      </c>
      <c r="E24" s="10">
        <f t="shared" si="2"/>
        <v>9.9999999999953992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5.5" customHeight="1">
      <c r="A25" s="10"/>
      <c r="B25" s="20">
        <v>-7.8000000000000096</v>
      </c>
      <c r="C25" s="10">
        <f t="shared" si="0"/>
        <v>329.20000000000078</v>
      </c>
      <c r="D25" s="10">
        <f t="shared" si="1"/>
        <v>-77.50000000000027</v>
      </c>
      <c r="E25" s="10">
        <f t="shared" si="2"/>
        <v>9.9999999999966249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25.5" customHeight="1">
      <c r="A26" s="10"/>
      <c r="B26" s="20">
        <v>-7.7000000000000099</v>
      </c>
      <c r="C26" s="10">
        <f t="shared" si="0"/>
        <v>321.45000000000078</v>
      </c>
      <c r="D26" s="10">
        <f t="shared" si="1"/>
        <v>-76.500000000000611</v>
      </c>
      <c r="E26" s="10">
        <f t="shared" si="2"/>
        <v>10.000000000008988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5.5" customHeight="1">
      <c r="A27" s="10"/>
      <c r="B27" s="20">
        <v>-7.6000000000000103</v>
      </c>
      <c r="C27" s="10">
        <f t="shared" si="0"/>
        <v>313.80000000000075</v>
      </c>
      <c r="D27" s="10">
        <f t="shared" si="1"/>
        <v>-75.499999999999716</v>
      </c>
      <c r="E27" s="10">
        <f t="shared" si="2"/>
        <v>9.9999999999955413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5.5" customHeight="1">
      <c r="A28" s="10"/>
      <c r="B28" s="20">
        <v>-7.5000000000000098</v>
      </c>
      <c r="C28" s="10">
        <f t="shared" si="0"/>
        <v>306.25000000000074</v>
      </c>
      <c r="D28" s="10">
        <f t="shared" si="1"/>
        <v>-74.500000000000156</v>
      </c>
      <c r="E28" s="10">
        <f t="shared" si="2"/>
        <v>10.000000000003304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25.5" customHeight="1">
      <c r="A29" s="10"/>
      <c r="B29" s="20">
        <v>-7.4000000000000101</v>
      </c>
      <c r="C29" s="10">
        <f t="shared" si="0"/>
        <v>298.80000000000075</v>
      </c>
      <c r="D29" s="10">
        <f t="shared" si="1"/>
        <v>-73.499999999999829</v>
      </c>
      <c r="E29" s="10">
        <f t="shared" si="2"/>
        <v>9.9999999999956835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5.5" customHeight="1">
      <c r="A30" s="10"/>
      <c r="B30" s="20">
        <v>-7.3000000000000096</v>
      </c>
      <c r="C30" s="10">
        <f t="shared" si="0"/>
        <v>291.45000000000073</v>
      </c>
      <c r="D30" s="10">
        <f t="shared" si="1"/>
        <v>-72.500000000000256</v>
      </c>
      <c r="E30" s="10">
        <f t="shared" si="2"/>
        <v>10.000000000002309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5.5" customHeight="1">
      <c r="A31" s="10"/>
      <c r="B31" s="20">
        <v>-7.2000000000000099</v>
      </c>
      <c r="C31" s="10">
        <f t="shared" si="0"/>
        <v>284.20000000000073</v>
      </c>
      <c r="D31" s="10">
        <f t="shared" si="1"/>
        <v>-71.500000000000028</v>
      </c>
      <c r="E31" s="10">
        <f t="shared" si="2"/>
        <v>9.9999999999971934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5.5" customHeight="1">
      <c r="A32" s="10"/>
      <c r="B32" s="20">
        <v>-7.1000000000000103</v>
      </c>
      <c r="C32" s="10">
        <f t="shared" si="0"/>
        <v>277.05000000000075</v>
      </c>
      <c r="D32" s="10">
        <f t="shared" si="1"/>
        <v>-70.500000000000313</v>
      </c>
      <c r="E32" s="10">
        <f t="shared" si="2"/>
        <v>10.000000000001794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5.5" customHeight="1">
      <c r="A33" s="10"/>
      <c r="B33" s="20">
        <v>-7.0000000000000098</v>
      </c>
      <c r="C33" s="10">
        <f t="shared" si="0"/>
        <v>270.00000000000068</v>
      </c>
      <c r="D33" s="10">
        <f t="shared" si="1"/>
        <v>-69.500000000000128</v>
      </c>
      <c r="E33" s="10">
        <f t="shared" si="2"/>
        <v>9.9999999999970512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5.5" customHeight="1">
      <c r="A34" s="10"/>
      <c r="B34" s="20">
        <v>-6.9000000000000101</v>
      </c>
      <c r="C34" s="10">
        <f t="shared" si="0"/>
        <v>263.05000000000069</v>
      </c>
      <c r="D34" s="10">
        <f t="shared" si="1"/>
        <v>-68.500000000000426</v>
      </c>
      <c r="E34" s="10">
        <f t="shared" si="2"/>
        <v>10.000000000007478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5.5" customHeight="1">
      <c r="A35" s="10"/>
      <c r="B35" s="20">
        <v>-6.8000000000000096</v>
      </c>
      <c r="C35" s="10">
        <f t="shared" si="0"/>
        <v>256.20000000000061</v>
      </c>
      <c r="D35" s="10">
        <f t="shared" si="1"/>
        <v>-67.499999999999673</v>
      </c>
      <c r="E35" s="10">
        <f t="shared" si="2"/>
        <v>9.9999999999966249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5.5" customHeight="1">
      <c r="A36" s="10"/>
      <c r="B36" s="20">
        <v>-6.7000000000000099</v>
      </c>
      <c r="C36" s="10">
        <f t="shared" si="0"/>
        <v>249.45000000000067</v>
      </c>
      <c r="D36" s="10">
        <f t="shared" si="1"/>
        <v>-66.500000000000014</v>
      </c>
      <c r="E36" s="10">
        <f t="shared" si="2"/>
        <v>9.9999999999969091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5.5" customHeight="1">
      <c r="A37" s="10"/>
      <c r="B37" s="20">
        <v>-6.6000000000000103</v>
      </c>
      <c r="C37" s="10">
        <f t="shared" si="0"/>
        <v>242.80000000000069</v>
      </c>
      <c r="D37" s="10">
        <f t="shared" si="1"/>
        <v>-65.500000000000327</v>
      </c>
      <c r="E37" s="10">
        <f t="shared" si="2"/>
        <v>10.000000000002078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5.5" customHeight="1">
      <c r="A38" s="10"/>
      <c r="B38" s="20">
        <v>-6.5000000000000098</v>
      </c>
      <c r="C38" s="10">
        <f t="shared" si="0"/>
        <v>236.25000000000063</v>
      </c>
      <c r="D38" s="10">
        <f t="shared" si="1"/>
        <v>-64.500000000000114</v>
      </c>
      <c r="E38" s="10">
        <f t="shared" si="2"/>
        <v>9.9999999999994671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5.5" customHeight="1">
      <c r="A39" s="10"/>
      <c r="B39" s="20">
        <v>-6.4000000000000101</v>
      </c>
      <c r="C39" s="10">
        <f t="shared" si="0"/>
        <v>229.80000000000064</v>
      </c>
      <c r="D39" s="10">
        <f t="shared" si="1"/>
        <v>-63.500000000000171</v>
      </c>
      <c r="E39" s="10">
        <f t="shared" si="2"/>
        <v>10.000000000002292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5.5" customHeight="1">
      <c r="A40" s="10"/>
      <c r="B40" s="20">
        <v>-6.3000000000000096</v>
      </c>
      <c r="C40" s="10">
        <f t="shared" si="0"/>
        <v>223.45000000000059</v>
      </c>
      <c r="D40" s="10">
        <f t="shared" si="1"/>
        <v>-62.499999999999936</v>
      </c>
      <c r="E40" s="10">
        <f t="shared" si="2"/>
        <v>9.9999999999994671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25.5" customHeight="1">
      <c r="A41" s="10"/>
      <c r="B41" s="20">
        <v>-6.2000000000000099</v>
      </c>
      <c r="C41" s="10">
        <f t="shared" si="0"/>
        <v>217.20000000000061</v>
      </c>
      <c r="D41" s="10">
        <f t="shared" si="1"/>
        <v>-61.499999999999993</v>
      </c>
      <c r="E41" s="10">
        <f t="shared" si="2"/>
        <v>9.9999999999991829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5.5" customHeight="1">
      <c r="A42" s="10"/>
      <c r="B42" s="20">
        <v>-6.1000000000000103</v>
      </c>
      <c r="C42" s="10">
        <f t="shared" si="0"/>
        <v>211.05000000000064</v>
      </c>
      <c r="D42" s="10">
        <f t="shared" si="1"/>
        <v>-60.500000000000078</v>
      </c>
      <c r="E42" s="10">
        <f t="shared" si="2"/>
        <v>9.9999999999968914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5.5" customHeight="1">
      <c r="A43" s="10"/>
      <c r="B43" s="20">
        <v>-6.0000000000000098</v>
      </c>
      <c r="C43" s="10">
        <f t="shared" si="0"/>
        <v>205.0000000000006</v>
      </c>
      <c r="D43" s="10">
        <f t="shared" si="1"/>
        <v>-59.500000000000384</v>
      </c>
      <c r="E43" s="10">
        <f t="shared" si="2"/>
        <v>10.000000000004725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5.5" customHeight="1">
      <c r="A44" s="10"/>
      <c r="B44" s="20">
        <v>-5.9000000000000101</v>
      </c>
      <c r="C44" s="10">
        <f t="shared" si="0"/>
        <v>199.05000000000058</v>
      </c>
      <c r="D44" s="10">
        <f t="shared" si="1"/>
        <v>-58.499999999999915</v>
      </c>
      <c r="E44" s="10">
        <f t="shared" si="2"/>
        <v>9.999999999997744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5.5" customHeight="1">
      <c r="A45" s="10"/>
      <c r="B45" s="20">
        <v>-5.8000000000000096</v>
      </c>
      <c r="C45" s="10">
        <f t="shared" si="0"/>
        <v>193.20000000000056</v>
      </c>
      <c r="D45" s="10">
        <f t="shared" si="1"/>
        <v>-57.500000000000135</v>
      </c>
      <c r="E45" s="10">
        <f t="shared" si="2"/>
        <v>9.9999999999998046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5.5" customHeight="1">
      <c r="A46" s="10"/>
      <c r="B46" s="20">
        <v>-5.7000000000000197</v>
      </c>
      <c r="C46" s="10">
        <f t="shared" si="0"/>
        <v>187.45000000000113</v>
      </c>
      <c r="D46" s="10">
        <f t="shared" si="1"/>
        <v>-56.500000000000256</v>
      </c>
      <c r="E46" s="10">
        <f t="shared" si="2"/>
        <v>9.9999999999994671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5.5" customHeight="1">
      <c r="A47" s="10"/>
      <c r="B47" s="20">
        <v>-5.6000000000000201</v>
      </c>
      <c r="C47" s="10">
        <f t="shared" si="0"/>
        <v>181.80000000000112</v>
      </c>
      <c r="D47" s="10">
        <f t="shared" si="1"/>
        <v>-55.500000000000313</v>
      </c>
      <c r="E47" s="10">
        <f t="shared" si="2"/>
        <v>10.000000000001528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5.5" customHeight="1">
      <c r="A48" s="10"/>
      <c r="B48" s="20">
        <v>-5.5000000000000204</v>
      </c>
      <c r="C48" s="10">
        <f t="shared" si="0"/>
        <v>176.25000000000111</v>
      </c>
      <c r="D48" s="10">
        <f t="shared" si="1"/>
        <v>-54.500000000000163</v>
      </c>
      <c r="E48" s="10">
        <f t="shared" si="2"/>
        <v>10.000000000000231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5.5" customHeight="1">
      <c r="A49" s="10"/>
      <c r="B49" s="20">
        <v>-5.4000000000000199</v>
      </c>
      <c r="C49" s="10">
        <f t="shared" si="0"/>
        <v>170.80000000000106</v>
      </c>
      <c r="D49" s="10">
        <f t="shared" si="1"/>
        <v>-53.500000000000135</v>
      </c>
      <c r="E49" s="10">
        <f t="shared" si="2"/>
        <v>9.9999999999984723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5.5" customHeight="1">
      <c r="A50" s="10"/>
      <c r="B50" s="20">
        <v>-5.3000000000000203</v>
      </c>
      <c r="C50" s="10">
        <f t="shared" si="0"/>
        <v>165.45000000000107</v>
      </c>
      <c r="D50" s="10">
        <f t="shared" si="1"/>
        <v>-52.500000000000291</v>
      </c>
      <c r="E50" s="10">
        <f t="shared" si="2"/>
        <v>10.000000000003286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5.5" customHeight="1">
      <c r="A51" s="10"/>
      <c r="B51" s="20">
        <v>-5.2000000000000197</v>
      </c>
      <c r="C51" s="10">
        <f t="shared" si="0"/>
        <v>160.20000000000101</v>
      </c>
      <c r="D51" s="10">
        <f t="shared" si="1"/>
        <v>-51.499999999999957</v>
      </c>
      <c r="E51" s="10">
        <f t="shared" si="2"/>
        <v>9.999999999996696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5.5" customHeight="1">
      <c r="A52" s="10"/>
      <c r="B52" s="20">
        <v>-5.1000000000000201</v>
      </c>
      <c r="C52" s="10">
        <f t="shared" si="0"/>
        <v>155.05000000000103</v>
      </c>
      <c r="D52" s="10">
        <f t="shared" si="1"/>
        <v>-50.500000000000291</v>
      </c>
      <c r="E52" s="10">
        <f t="shared" si="2"/>
        <v>10.00000000000103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25.5" customHeight="1">
      <c r="A53" s="10"/>
      <c r="B53" s="20">
        <v>-5.0000000000000204</v>
      </c>
      <c r="C53" s="10">
        <f t="shared" si="0"/>
        <v>150.00000000000102</v>
      </c>
      <c r="D53" s="10">
        <f t="shared" si="1"/>
        <v>-49.500000000000192</v>
      </c>
      <c r="E53" s="10">
        <f t="shared" si="2"/>
        <v>9.9999999999978861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5.5" customHeight="1">
      <c r="A54" s="10"/>
      <c r="B54" s="20">
        <v>-4.9000000000000199</v>
      </c>
      <c r="C54" s="10">
        <f t="shared" si="0"/>
        <v>145.05000000000098</v>
      </c>
      <c r="D54" s="10">
        <f t="shared" si="1"/>
        <v>-48.500000000000398</v>
      </c>
      <c r="E54" s="10">
        <f t="shared" si="2"/>
        <v>10.00000000000373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5.5" customHeight="1">
      <c r="A55" s="10"/>
      <c r="B55" s="20">
        <v>-4.8000000000000203</v>
      </c>
      <c r="C55" s="10">
        <f t="shared" si="0"/>
        <v>140.20000000000095</v>
      </c>
      <c r="D55" s="10">
        <f t="shared" si="1"/>
        <v>-47.500000000000028</v>
      </c>
      <c r="E55" s="10">
        <f t="shared" si="2"/>
        <v>9.9999999999980282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5.5" customHeight="1">
      <c r="A56" s="10"/>
      <c r="B56" s="20">
        <v>-4.7000000000000197</v>
      </c>
      <c r="C56" s="10">
        <f t="shared" si="0"/>
        <v>135.45000000000093</v>
      </c>
      <c r="D56" s="10">
        <f t="shared" si="1"/>
        <v>-46.50000000000022</v>
      </c>
      <c r="E56" s="10">
        <f t="shared" si="2"/>
        <v>10.000000000000888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25.5" customHeight="1">
      <c r="A57" s="10"/>
      <c r="B57" s="20">
        <v>-4.6000000000000201</v>
      </c>
      <c r="C57" s="10">
        <f t="shared" si="0"/>
        <v>130.80000000000092</v>
      </c>
      <c r="D57" s="10">
        <f t="shared" si="1"/>
        <v>-45.500000000000135</v>
      </c>
      <c r="E57" s="10">
        <f t="shared" si="2"/>
        <v>9.9999999999977618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25.5" customHeight="1">
      <c r="A58" s="10"/>
      <c r="B58" s="20">
        <v>-4.5000000000000204</v>
      </c>
      <c r="C58" s="10">
        <f t="shared" si="0"/>
        <v>126.25000000000092</v>
      </c>
      <c r="D58" s="10">
        <f t="shared" si="1"/>
        <v>-44.500000000000362</v>
      </c>
      <c r="E58" s="10">
        <f t="shared" si="2"/>
        <v>10.000000000002576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5.5" customHeight="1">
      <c r="A59" s="10"/>
      <c r="B59" s="20">
        <v>-4.4000000000000199</v>
      </c>
      <c r="C59" s="10">
        <f t="shared" si="0"/>
        <v>121.80000000000086</v>
      </c>
      <c r="D59" s="10">
        <f t="shared" si="1"/>
        <v>-43.500000000000099</v>
      </c>
      <c r="E59" s="10">
        <f t="shared" si="2"/>
        <v>9.9999999999976197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5.5" customHeight="1">
      <c r="A60" s="10"/>
      <c r="B60" s="20">
        <v>-4.3000000000000203</v>
      </c>
      <c r="C60" s="10">
        <f t="shared" si="0"/>
        <v>117.45000000000087</v>
      </c>
      <c r="D60" s="10">
        <f t="shared" si="1"/>
        <v>-42.500000000000341</v>
      </c>
      <c r="E60" s="10">
        <f t="shared" si="2"/>
        <v>10.000000000004139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5.5" customHeight="1">
      <c r="A61" s="10"/>
      <c r="B61" s="20">
        <v>-4.2000000000000197</v>
      </c>
      <c r="C61" s="10">
        <f t="shared" si="0"/>
        <v>113.20000000000081</v>
      </c>
      <c r="D61" s="10">
        <f t="shared" si="1"/>
        <v>-41.499999999999922</v>
      </c>
      <c r="E61" s="10">
        <f t="shared" si="2"/>
        <v>9.999999999996696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5.5" customHeight="1">
      <c r="A62" s="10"/>
      <c r="B62" s="20">
        <v>-4.1000000000000201</v>
      </c>
      <c r="C62" s="10">
        <f t="shared" si="0"/>
        <v>109.05000000000084</v>
      </c>
      <c r="D62" s="10">
        <f t="shared" si="1"/>
        <v>-40.500000000000256</v>
      </c>
      <c r="E62" s="10">
        <f t="shared" si="2"/>
        <v>10.000000000000178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5.5" customHeight="1">
      <c r="A63" s="10"/>
      <c r="B63" s="20">
        <v>-4.0000000000000204</v>
      </c>
      <c r="C63" s="10">
        <f t="shared" si="0"/>
        <v>105.00000000000082</v>
      </c>
      <c r="D63" s="10">
        <f t="shared" si="1"/>
        <v>-39.500000000000242</v>
      </c>
      <c r="E63" s="10">
        <f t="shared" si="2"/>
        <v>10.000000000000444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25.5" customHeight="1">
      <c r="A64" s="10"/>
      <c r="B64" s="20">
        <v>-3.9000000000000199</v>
      </c>
      <c r="C64" s="10">
        <f t="shared" si="0"/>
        <v>101.05000000000078</v>
      </c>
      <c r="D64" s="10">
        <f t="shared" si="1"/>
        <v>-38.500000000000192</v>
      </c>
      <c r="E64" s="10">
        <f t="shared" si="2"/>
        <v>9.9999999999991385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25.5" customHeight="1">
      <c r="A65" s="10"/>
      <c r="B65" s="20">
        <v>-3.8000000000000198</v>
      </c>
      <c r="C65" s="10">
        <f t="shared" si="0"/>
        <v>97.200000000000756</v>
      </c>
      <c r="D65" s="10">
        <f t="shared" si="1"/>
        <v>-37.500000000000277</v>
      </c>
      <c r="E65" s="10">
        <f t="shared" si="2"/>
        <v>10.000000000001172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5.5" customHeight="1">
      <c r="A66" s="10"/>
      <c r="B66" s="20">
        <v>-3.7000000000000202</v>
      </c>
      <c r="C66" s="10">
        <f t="shared" si="0"/>
        <v>93.450000000000742</v>
      </c>
      <c r="D66" s="10">
        <f t="shared" si="1"/>
        <v>-36.500000000000163</v>
      </c>
      <c r="E66" s="10">
        <f t="shared" si="2"/>
        <v>10.000000000000773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5.5" customHeight="1">
      <c r="A67" s="10"/>
      <c r="B67" s="20">
        <v>-3.6000000000000201</v>
      </c>
      <c r="C67" s="10">
        <f t="shared" ref="C67:C130" si="3">5*x^2+25</f>
        <v>89.800000000000722</v>
      </c>
      <c r="D67" s="10">
        <f t="shared" si="1"/>
        <v>-35.500000000000085</v>
      </c>
      <c r="E67" s="10">
        <f t="shared" si="2"/>
        <v>9.9999999999980016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5.5" customHeight="1">
      <c r="A68" s="10"/>
      <c r="B68" s="20">
        <v>-3.50000000000002</v>
      </c>
      <c r="C68" s="10">
        <f t="shared" si="3"/>
        <v>86.250000000000711</v>
      </c>
      <c r="D68" s="10">
        <f t="shared" si="1"/>
        <v>-34.500000000000284</v>
      </c>
      <c r="E68" s="10">
        <f t="shared" si="2"/>
        <v>9.9999999999994227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5.5" customHeight="1">
      <c r="A69" s="10"/>
      <c r="B69" s="20">
        <v>-3.4000000000000199</v>
      </c>
      <c r="C69" s="10">
        <f t="shared" si="3"/>
        <v>82.800000000000679</v>
      </c>
      <c r="D69" s="10">
        <f t="shared" si="1"/>
        <v>-33.500000000000341</v>
      </c>
      <c r="E69" s="10">
        <f t="shared" si="2"/>
        <v>10.000000000002265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5.5" customHeight="1">
      <c r="A70" s="10"/>
      <c r="B70" s="20">
        <v>-3.3000000000000198</v>
      </c>
      <c r="C70" s="10">
        <f t="shared" si="3"/>
        <v>79.450000000000642</v>
      </c>
      <c r="D70" s="10">
        <f t="shared" si="1"/>
        <v>-32.500000000000114</v>
      </c>
      <c r="E70" s="10">
        <f t="shared" si="2"/>
        <v>9.9999999999994671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5.5" customHeight="1">
      <c r="A71" s="10"/>
      <c r="B71" s="20">
        <v>-3.2000000000000202</v>
      </c>
      <c r="C71" s="10">
        <f t="shared" si="3"/>
        <v>76.200000000000642</v>
      </c>
      <c r="D71" s="10">
        <f t="shared" si="1"/>
        <v>-31.500000000000171</v>
      </c>
      <c r="E71" s="10">
        <f t="shared" si="2"/>
        <v>9.9999999999994227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5.5" customHeight="1">
      <c r="A72" s="10"/>
      <c r="B72" s="20">
        <v>-3.1000000000000201</v>
      </c>
      <c r="C72" s="10">
        <f t="shared" si="3"/>
        <v>73.050000000000622</v>
      </c>
      <c r="D72" s="10">
        <f t="shared" si="1"/>
        <v>-30.500000000000227</v>
      </c>
      <c r="E72" s="10">
        <f t="shared" si="2"/>
        <v>9.9999999999991029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25.5" customHeight="1">
      <c r="A73" s="10"/>
      <c r="B73" s="20">
        <v>-3.00000000000002</v>
      </c>
      <c r="C73" s="10">
        <f t="shared" si="3"/>
        <v>70.000000000000597</v>
      </c>
      <c r="D73" s="10">
        <f t="shared" si="1"/>
        <v>-29.500000000000316</v>
      </c>
      <c r="E73" s="10">
        <f t="shared" si="2"/>
        <v>10.000000000002149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5.5" customHeight="1">
      <c r="A74" s="10"/>
      <c r="B74" s="20">
        <v>-2.9000000000000301</v>
      </c>
      <c r="C74" s="10">
        <f t="shared" si="3"/>
        <v>67.050000000000864</v>
      </c>
      <c r="D74" s="10">
        <f t="shared" si="1"/>
        <v>-28.500000000000203</v>
      </c>
      <c r="E74" s="10">
        <f t="shared" si="2"/>
        <v>9.9999999999987121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5.5" customHeight="1">
      <c r="A75" s="10"/>
      <c r="B75" s="20">
        <v>-2.80000000000003</v>
      </c>
      <c r="C75" s="10">
        <f t="shared" si="3"/>
        <v>64.200000000000841</v>
      </c>
      <c r="D75" s="10">
        <f t="shared" si="1"/>
        <v>-27.50000000000033</v>
      </c>
      <c r="E75" s="10">
        <f t="shared" si="2"/>
        <v>10.000000000000844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5.5" customHeight="1">
      <c r="A76" s="10"/>
      <c r="B76" s="20">
        <v>-2.7000000000000299</v>
      </c>
      <c r="C76" s="10">
        <f t="shared" si="3"/>
        <v>61.450000000000806</v>
      </c>
      <c r="D76" s="10">
        <f t="shared" si="1"/>
        <v>-26.500000000000245</v>
      </c>
      <c r="E76" s="10">
        <f t="shared" si="2"/>
        <v>9.9999999999989608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5.5" customHeight="1">
      <c r="A77" s="10"/>
      <c r="B77" s="20">
        <v>-2.6000000000000298</v>
      </c>
      <c r="C77" s="10">
        <f t="shared" si="3"/>
        <v>58.800000000000779</v>
      </c>
      <c r="D77" s="10">
        <f t="shared" si="1"/>
        <v>-25.500000000000348</v>
      </c>
      <c r="E77" s="10">
        <f t="shared" si="2"/>
        <v>10.000000000000604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25.5" customHeight="1">
      <c r="A78" s="10"/>
      <c r="B78" s="20">
        <v>-2.5000000000000302</v>
      </c>
      <c r="C78" s="10">
        <f t="shared" si="3"/>
        <v>56.250000000000753</v>
      </c>
      <c r="D78" s="10">
        <f t="shared" si="1"/>
        <v>-24.500000000000291</v>
      </c>
      <c r="E78" s="10">
        <f t="shared" si="2"/>
        <v>9.9999999999994227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5.5" customHeight="1">
      <c r="A79" s="10"/>
      <c r="B79" s="20">
        <v>-2.4000000000000301</v>
      </c>
      <c r="C79" s="10">
        <f t="shared" si="3"/>
        <v>53.800000000000722</v>
      </c>
      <c r="D79" s="10">
        <f t="shared" si="1"/>
        <v>-23.500000000000348</v>
      </c>
      <c r="E79" s="10">
        <f t="shared" si="2"/>
        <v>10.000000000000844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5.5" customHeight="1">
      <c r="A80" s="10"/>
      <c r="B80" s="20">
        <v>-2.30000000000003</v>
      </c>
      <c r="C80" s="10">
        <f t="shared" si="3"/>
        <v>51.450000000000685</v>
      </c>
      <c r="D80" s="10">
        <f t="shared" si="1"/>
        <v>-22.500000000000263</v>
      </c>
      <c r="E80" s="10">
        <f t="shared" si="2"/>
        <v>9.9999999999993872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5.5" customHeight="1">
      <c r="A81" s="10"/>
      <c r="B81" s="20">
        <v>-2.2000000000000299</v>
      </c>
      <c r="C81" s="10">
        <f t="shared" si="3"/>
        <v>49.200000000000657</v>
      </c>
      <c r="D81" s="10">
        <f t="shared" si="1"/>
        <v>-21.500000000000323</v>
      </c>
      <c r="E81" s="10">
        <f t="shared" si="2"/>
        <v>10.000000000000631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25.5" customHeight="1">
      <c r="A82" s="10"/>
      <c r="B82" s="20">
        <v>-2.1000000000000298</v>
      </c>
      <c r="C82" s="10">
        <f t="shared" si="3"/>
        <v>47.050000000000622</v>
      </c>
      <c r="D82" s="10">
        <f t="shared" si="1"/>
        <v>-20.500000000000259</v>
      </c>
      <c r="E82" s="10">
        <f t="shared" si="2"/>
        <v>9.9999999999996803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5.5" customHeight="1">
      <c r="A83" s="10"/>
      <c r="B83" s="20">
        <v>-2.0000000000000302</v>
      </c>
      <c r="C83" s="10">
        <f t="shared" si="3"/>
        <v>45.000000000000604</v>
      </c>
      <c r="D83" s="10">
        <f t="shared" si="1"/>
        <v>-19.500000000000295</v>
      </c>
      <c r="E83" s="10">
        <f t="shared" si="2"/>
        <v>10.000000000000133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25.5" customHeight="1">
      <c r="A84" s="10"/>
      <c r="B84" s="20">
        <v>-1.9000000000000301</v>
      </c>
      <c r="C84" s="10">
        <f t="shared" si="3"/>
        <v>43.050000000000573</v>
      </c>
      <c r="D84" s="10">
        <f t="shared" si="1"/>
        <v>-18.500000000000281</v>
      </c>
      <c r="E84" s="10">
        <f t="shared" si="2"/>
        <v>9.9999999999993872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5.5" customHeight="1">
      <c r="A85" s="10"/>
      <c r="B85" s="20">
        <v>-1.80000000000003</v>
      </c>
      <c r="C85" s="10">
        <f t="shared" si="3"/>
        <v>41.200000000000543</v>
      </c>
      <c r="D85" s="10">
        <f t="shared" si="1"/>
        <v>-17.500000000000341</v>
      </c>
      <c r="E85" s="10">
        <f t="shared" si="2"/>
        <v>10.000000000000488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5.5" customHeight="1">
      <c r="A86" s="10"/>
      <c r="B86" s="20">
        <v>-1.7000000000000299</v>
      </c>
      <c r="C86" s="10">
        <f t="shared" si="3"/>
        <v>39.450000000000507</v>
      </c>
      <c r="D86" s="10">
        <f t="shared" si="1"/>
        <v>-16.500000000000291</v>
      </c>
      <c r="E86" s="10">
        <f t="shared" si="2"/>
        <v>10.000000000000512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5.5" customHeight="1">
      <c r="A87" s="10"/>
      <c r="B87" s="20">
        <v>-1.6000000000000301</v>
      </c>
      <c r="C87" s="10">
        <f t="shared" si="3"/>
        <v>37.80000000000048</v>
      </c>
      <c r="D87" s="10">
        <f t="shared" si="1"/>
        <v>-15.500000000000242</v>
      </c>
      <c r="E87" s="10">
        <f t="shared" si="2"/>
        <v>9.9999999999990852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25.5" customHeight="1">
      <c r="A88" s="10"/>
      <c r="B88" s="20">
        <v>-1.50000000000003</v>
      </c>
      <c r="C88" s="10">
        <f t="shared" si="3"/>
        <v>36.250000000000455</v>
      </c>
      <c r="D88" s="10">
        <f t="shared" si="1"/>
        <v>-14.500000000000332</v>
      </c>
      <c r="E88" s="10">
        <f t="shared" si="2"/>
        <v>9.9999999999997637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5.5" customHeight="1">
      <c r="A89" s="10"/>
      <c r="B89" s="20">
        <v>-1.4000000000000301</v>
      </c>
      <c r="C89" s="10">
        <f t="shared" si="3"/>
        <v>34.800000000000423</v>
      </c>
      <c r="D89" s="10">
        <f t="shared" si="1"/>
        <v>-13.500000000000357</v>
      </c>
      <c r="E89" s="10">
        <f t="shared" si="2"/>
        <v>10.000000000000826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25.5" customHeight="1">
      <c r="A90" s="10"/>
      <c r="B90" s="20">
        <v>-1.30000000000003</v>
      </c>
      <c r="C90" s="10">
        <f t="shared" si="3"/>
        <v>33.450000000000387</v>
      </c>
      <c r="D90" s="10">
        <f t="shared" si="1"/>
        <v>-12.500000000000274</v>
      </c>
      <c r="E90" s="10">
        <f t="shared" si="2"/>
        <v>9.9999999999998668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25.5" customHeight="1">
      <c r="A91" s="10"/>
      <c r="B91" s="20">
        <v>-1.2000000000000299</v>
      </c>
      <c r="C91" s="10">
        <f t="shared" si="3"/>
        <v>32.200000000000358</v>
      </c>
      <c r="D91" s="10">
        <f t="shared" si="1"/>
        <v>-11.500000000000286</v>
      </c>
      <c r="E91" s="10">
        <f t="shared" si="2"/>
        <v>9.9999999999996927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5.5" customHeight="1">
      <c r="A92" s="10"/>
      <c r="B92" s="20">
        <v>-1.1000000000000301</v>
      </c>
      <c r="C92" s="10">
        <f t="shared" si="3"/>
        <v>31.050000000000331</v>
      </c>
      <c r="D92" s="10">
        <f t="shared" si="1"/>
        <v>-10.500000000000318</v>
      </c>
      <c r="E92" s="10">
        <f t="shared" si="2"/>
        <v>10.000000000000133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25.5" customHeight="1">
      <c r="A93" s="10"/>
      <c r="B93" s="20">
        <v>-1.00000000000003</v>
      </c>
      <c r="C93" s="10">
        <f t="shared" si="3"/>
        <v>30.000000000000298</v>
      </c>
      <c r="D93" s="10">
        <f t="shared" si="1"/>
        <v>-9.5000000000003038</v>
      </c>
      <c r="E93" s="10">
        <f t="shared" si="2"/>
        <v>10.000000000000068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5.5" customHeight="1">
      <c r="A94" s="10"/>
      <c r="B94" s="20">
        <v>-0.900000000000031</v>
      </c>
      <c r="C94" s="10">
        <f t="shared" si="3"/>
        <v>29.050000000000278</v>
      </c>
      <c r="D94" s="10">
        <f t="shared" si="1"/>
        <v>-8.5000000000003073</v>
      </c>
      <c r="E94" s="10">
        <f t="shared" si="2"/>
        <v>10.000000000000016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25.5" customHeight="1">
      <c r="A95" s="10"/>
      <c r="B95" s="20">
        <v>-0.80000000000002902</v>
      </c>
      <c r="C95" s="10">
        <f t="shared" si="3"/>
        <v>28.20000000000023</v>
      </c>
      <c r="D95" s="10">
        <f t="shared" si="1"/>
        <v>-7.500000000000286</v>
      </c>
      <c r="E95" s="10">
        <f t="shared" si="2"/>
        <v>9.9999999999999218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25.5" customHeight="1">
      <c r="A96" s="10"/>
      <c r="B96" s="20">
        <v>-0.70000000000002904</v>
      </c>
      <c r="C96" s="10">
        <f t="shared" si="3"/>
        <v>27.450000000000202</v>
      </c>
      <c r="D96" s="10">
        <f t="shared" si="1"/>
        <v>-6.500000000000294</v>
      </c>
      <c r="E96" s="10">
        <f t="shared" si="2"/>
        <v>10.000000000000108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25.5" customHeight="1">
      <c r="A97" s="10"/>
      <c r="B97" s="20">
        <v>-0.60000000000002995</v>
      </c>
      <c r="C97" s="10">
        <f t="shared" si="3"/>
        <v>26.800000000000178</v>
      </c>
      <c r="D97" s="10">
        <f t="shared" si="1"/>
        <v>-5.5000000000002922</v>
      </c>
      <c r="E97" s="10">
        <f t="shared" si="2"/>
        <v>10.000000000000046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25.5" customHeight="1">
      <c r="A98" s="10"/>
      <c r="B98" s="20">
        <v>-0.50000000000002998</v>
      </c>
      <c r="C98" s="10">
        <f t="shared" si="3"/>
        <v>26.250000000000149</v>
      </c>
      <c r="D98" s="10">
        <f t="shared" si="1"/>
        <v>-4.5000000000002878</v>
      </c>
      <c r="E98" s="10">
        <f t="shared" si="2"/>
        <v>9.9999999999999769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25.5" customHeight="1">
      <c r="A99" s="10"/>
      <c r="B99" s="20">
        <v>-0.400000000000031</v>
      </c>
      <c r="C99" s="10">
        <f t="shared" si="3"/>
        <v>25.800000000000125</v>
      </c>
      <c r="D99" s="10">
        <f t="shared" si="1"/>
        <v>-3.5000000000003002</v>
      </c>
      <c r="E99" s="10">
        <f t="shared" si="2"/>
        <v>9.9999999999999716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25.5" customHeight="1">
      <c r="A100" s="10"/>
      <c r="B100" s="20">
        <v>-0.30000000000002902</v>
      </c>
      <c r="C100" s="10">
        <f t="shared" si="3"/>
        <v>25.450000000000088</v>
      </c>
      <c r="D100" s="10">
        <f t="shared" si="1"/>
        <v>-2.5000000000002833</v>
      </c>
      <c r="E100" s="10">
        <f t="shared" si="2"/>
        <v>9.9999999999990372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25.5" customHeight="1">
      <c r="A101" s="10"/>
      <c r="B101" s="20">
        <v>-0.20000000000002899</v>
      </c>
      <c r="C101" s="10">
        <f t="shared" si="3"/>
        <v>25.20000000000006</v>
      </c>
      <c r="D101" s="10">
        <f t="shared" si="1"/>
        <v>-1.5000000000003793</v>
      </c>
      <c r="E101" s="10">
        <f t="shared" si="2"/>
        <v>10.000000000001023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25.5" customHeight="1">
      <c r="A102" s="10"/>
      <c r="B102" s="20">
        <v>-0.100000000000041</v>
      </c>
      <c r="C102" s="10">
        <f t="shared" si="3"/>
        <v>25.05000000000004</v>
      </c>
      <c r="D102" s="10">
        <f t="shared" si="1"/>
        <v>-0.50000000000039713</v>
      </c>
      <c r="E102" s="10">
        <f t="shared" si="2"/>
        <v>10.000000000002006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25.5" customHeight="1">
      <c r="A103" s="10"/>
      <c r="B103" s="20">
        <v>-4.0856207306205799E-14</v>
      </c>
      <c r="C103" s="10">
        <f t="shared" si="3"/>
        <v>25</v>
      </c>
      <c r="D103" s="10">
        <f t="shared" si="1"/>
        <v>0.49999999999980482</v>
      </c>
      <c r="E103" s="10">
        <f t="shared" si="2"/>
        <v>9.9999999999978524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25.5" customHeight="1">
      <c r="A104" s="10"/>
      <c r="B104" s="20">
        <v>9.9999999999999603E-2</v>
      </c>
      <c r="C104" s="10">
        <f t="shared" si="3"/>
        <v>25.05</v>
      </c>
      <c r="D104" s="10">
        <f t="shared" si="1"/>
        <v>1.4999999999999947</v>
      </c>
      <c r="E104" s="10">
        <f t="shared" si="2"/>
        <v>9.9999999999999751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25.5" customHeight="1">
      <c r="A105" s="10"/>
      <c r="B105" s="20">
        <v>0.19999999999999901</v>
      </c>
      <c r="C105" s="10">
        <f t="shared" si="3"/>
        <v>25.2</v>
      </c>
      <c r="D105" s="10">
        <f t="shared" si="1"/>
        <v>2.4999999999999862</v>
      </c>
      <c r="E105" s="10">
        <f t="shared" si="2"/>
        <v>10.000000000000064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25.5" customHeight="1">
      <c r="A106" s="10"/>
      <c r="B106" s="20">
        <v>0.30000000000000099</v>
      </c>
      <c r="C106" s="10">
        <f t="shared" si="3"/>
        <v>25.450000000000003</v>
      </c>
      <c r="D106" s="10">
        <f t="shared" si="1"/>
        <v>3.5000000000000124</v>
      </c>
      <c r="E106" s="10">
        <f t="shared" si="2"/>
        <v>9.9999999999999094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5.5" customHeight="1">
      <c r="A107" s="10"/>
      <c r="B107" s="20">
        <v>0.4</v>
      </c>
      <c r="C107" s="10">
        <f t="shared" si="3"/>
        <v>25.8</v>
      </c>
      <c r="D107" s="10">
        <f t="shared" si="1"/>
        <v>4.4999999999999938</v>
      </c>
      <c r="E107" s="10">
        <f t="shared" si="2"/>
        <v>10.000000000000144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25.5" customHeight="1">
      <c r="A108" s="10"/>
      <c r="B108" s="20">
        <v>0.5</v>
      </c>
      <c r="C108" s="10">
        <f t="shared" si="3"/>
        <v>26.25</v>
      </c>
      <c r="D108" s="10">
        <f t="shared" si="1"/>
        <v>5.500000000000008</v>
      </c>
      <c r="E108" s="10">
        <f t="shared" si="2"/>
        <v>9.9999999999997353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25.5" customHeight="1">
      <c r="A109" s="10"/>
      <c r="B109" s="20">
        <v>0.6</v>
      </c>
      <c r="C109" s="10">
        <f t="shared" si="3"/>
        <v>26.8</v>
      </c>
      <c r="D109" s="10">
        <f t="shared" si="1"/>
        <v>6.4999999999999813</v>
      </c>
      <c r="E109" s="10">
        <f t="shared" si="2"/>
        <v>10.000000000000503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25.5" customHeight="1">
      <c r="A110" s="10"/>
      <c r="B110" s="20">
        <v>0.69999999999999896</v>
      </c>
      <c r="C110" s="10">
        <f t="shared" si="3"/>
        <v>27.449999999999992</v>
      </c>
      <c r="D110" s="10">
        <f t="shared" si="1"/>
        <v>7.5000000000000213</v>
      </c>
      <c r="E110" s="10">
        <f t="shared" si="2"/>
        <v>9.9999999999995257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25.5" customHeight="1">
      <c r="A111" s="10"/>
      <c r="B111" s="20">
        <v>0.80000000000000104</v>
      </c>
      <c r="C111" s="10">
        <f t="shared" si="3"/>
        <v>28.20000000000001</v>
      </c>
      <c r="D111" s="10">
        <f t="shared" si="1"/>
        <v>8.4999999999999947</v>
      </c>
      <c r="E111" s="10">
        <f t="shared" si="2"/>
        <v>10.000000000000103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25.5" customHeight="1">
      <c r="A112" s="10"/>
      <c r="B112" s="20">
        <v>0.9</v>
      </c>
      <c r="C112" s="10">
        <f t="shared" si="3"/>
        <v>29.05</v>
      </c>
      <c r="D112" s="10">
        <f t="shared" si="1"/>
        <v>9.4999999999999947</v>
      </c>
      <c r="E112" s="10">
        <f t="shared" si="2"/>
        <v>10.000000000000037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25.5" customHeight="1">
      <c r="A113" s="10"/>
      <c r="B113" s="20">
        <v>1</v>
      </c>
      <c r="C113" s="10">
        <f t="shared" si="3"/>
        <v>30</v>
      </c>
      <c r="D113" s="10">
        <f t="shared" si="1"/>
        <v>10.499999999999998</v>
      </c>
      <c r="E113" s="10">
        <f t="shared" si="2"/>
        <v>10.000000000000382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25.5" customHeight="1">
      <c r="A114" s="10"/>
      <c r="B114" s="20">
        <v>1.1000000000000001</v>
      </c>
      <c r="C114" s="10">
        <f t="shared" si="3"/>
        <v>31.05</v>
      </c>
      <c r="D114" s="10">
        <f t="shared" si="1"/>
        <v>11.500000000000037</v>
      </c>
      <c r="E114" s="10">
        <f t="shared" si="2"/>
        <v>9.9999999999995328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25.5" customHeight="1">
      <c r="A115" s="10"/>
      <c r="B115" s="20">
        <v>1.2</v>
      </c>
      <c r="C115" s="10">
        <f t="shared" si="3"/>
        <v>32.200000000000003</v>
      </c>
      <c r="D115" s="10">
        <f t="shared" si="1"/>
        <v>12.499999999999989</v>
      </c>
      <c r="E115" s="10">
        <f t="shared" si="2"/>
        <v>9.9999999999997069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25.5" customHeight="1">
      <c r="A116" s="10"/>
      <c r="B116" s="20">
        <v>1.3</v>
      </c>
      <c r="C116" s="10">
        <f t="shared" si="3"/>
        <v>33.450000000000003</v>
      </c>
      <c r="D116" s="10">
        <f t="shared" si="1"/>
        <v>13.499999999999961</v>
      </c>
      <c r="E116" s="10">
        <f t="shared" si="2"/>
        <v>10.000000000000565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25.5" customHeight="1">
      <c r="A117" s="10"/>
      <c r="B117" s="20">
        <v>1.4</v>
      </c>
      <c r="C117" s="10">
        <f t="shared" si="3"/>
        <v>34.799999999999997</v>
      </c>
      <c r="D117" s="10">
        <f t="shared" si="1"/>
        <v>14.500000000000016</v>
      </c>
      <c r="E117" s="10">
        <f t="shared" si="2"/>
        <v>10.000000000000115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25.5" customHeight="1">
      <c r="A118" s="10"/>
      <c r="B118" s="20">
        <v>1.5</v>
      </c>
      <c r="C118" s="10">
        <f t="shared" si="3"/>
        <v>36.25</v>
      </c>
      <c r="D118" s="10">
        <f t="shared" si="1"/>
        <v>15.500000000000028</v>
      </c>
      <c r="E118" s="10">
        <f t="shared" si="2"/>
        <v>9.999999999999778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25.5" customHeight="1">
      <c r="A119" s="10"/>
      <c r="B119" s="20">
        <v>1.6</v>
      </c>
      <c r="C119" s="10">
        <f t="shared" si="3"/>
        <v>37.800000000000004</v>
      </c>
      <c r="D119" s="10">
        <f t="shared" si="1"/>
        <v>16.500000000000007</v>
      </c>
      <c r="E119" s="10">
        <f t="shared" si="2"/>
        <v>9.9999999999997993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25.5" customHeight="1">
      <c r="A120" s="10"/>
      <c r="B120" s="20">
        <v>1.7</v>
      </c>
      <c r="C120" s="10">
        <f t="shared" si="3"/>
        <v>39.450000000000003</v>
      </c>
      <c r="D120" s="10">
        <f t="shared" si="1"/>
        <v>17.499999999999986</v>
      </c>
      <c r="E120" s="10">
        <f t="shared" si="2"/>
        <v>9.9999999999998135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25.5" customHeight="1">
      <c r="A121" s="10"/>
      <c r="B121" s="20">
        <v>1.8</v>
      </c>
      <c r="C121" s="10">
        <f t="shared" si="3"/>
        <v>41.2</v>
      </c>
      <c r="D121" s="10">
        <f t="shared" si="1"/>
        <v>18.499999999999968</v>
      </c>
      <c r="E121" s="10">
        <f t="shared" si="2"/>
        <v>10.000000000000441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25.5" customHeight="1">
      <c r="A122" s="10"/>
      <c r="B122" s="20">
        <v>1.9</v>
      </c>
      <c r="C122" s="10">
        <f t="shared" si="3"/>
        <v>43.05</v>
      </c>
      <c r="D122" s="10">
        <f t="shared" si="1"/>
        <v>19.500000000000011</v>
      </c>
      <c r="E122" s="10">
        <f t="shared" si="2"/>
        <v>9.9999999999994227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5.5" customHeight="1">
      <c r="A123" s="10"/>
      <c r="B123" s="20">
        <v>2</v>
      </c>
      <c r="C123" s="10">
        <f t="shared" si="3"/>
        <v>45</v>
      </c>
      <c r="D123" s="10">
        <f t="shared" si="1"/>
        <v>20.499999999999954</v>
      </c>
      <c r="E123" s="10">
        <f t="shared" si="2"/>
        <v>10.000000000000844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25.5" customHeight="1">
      <c r="A124" s="10"/>
      <c r="B124" s="20">
        <v>2.1</v>
      </c>
      <c r="C124" s="10">
        <f t="shared" si="3"/>
        <v>47.05</v>
      </c>
      <c r="D124" s="10">
        <f t="shared" si="1"/>
        <v>21.500000000000039</v>
      </c>
      <c r="E124" s="10">
        <f t="shared" si="2"/>
        <v>9.9999999999997069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25.5" customHeight="1">
      <c r="A125" s="10"/>
      <c r="B125" s="20">
        <v>2.2000000000000002</v>
      </c>
      <c r="C125" s="10">
        <f t="shared" si="3"/>
        <v>49.2</v>
      </c>
      <c r="D125" s="10">
        <f t="shared" si="1"/>
        <v>22.500000000000011</v>
      </c>
      <c r="E125" s="10">
        <f t="shared" si="2"/>
        <v>9.9999999999998579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25.5" customHeight="1">
      <c r="A126" s="10"/>
      <c r="B126" s="20">
        <v>2.2999999999999998</v>
      </c>
      <c r="C126" s="10">
        <f t="shared" si="3"/>
        <v>51.449999999999996</v>
      </c>
      <c r="D126" s="10">
        <f t="shared" si="1"/>
        <v>23.499999999999993</v>
      </c>
      <c r="E126" s="10">
        <f t="shared" si="2"/>
        <v>10.000000000000133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25.5" customHeight="1">
      <c r="A127" s="10"/>
      <c r="B127" s="20">
        <v>2.4</v>
      </c>
      <c r="C127" s="10">
        <f t="shared" si="3"/>
        <v>53.8</v>
      </c>
      <c r="D127" s="10">
        <f t="shared" si="1"/>
        <v>24.500000000000007</v>
      </c>
      <c r="E127" s="10">
        <f t="shared" si="2"/>
        <v>10.000000000000133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5.5" customHeight="1">
      <c r="A128" s="10"/>
      <c r="B128" s="20">
        <v>2.5</v>
      </c>
      <c r="C128" s="10">
        <f t="shared" si="3"/>
        <v>56.25</v>
      </c>
      <c r="D128" s="10">
        <f t="shared" si="1"/>
        <v>25.500000000000021</v>
      </c>
      <c r="E128" s="10">
        <f t="shared" si="2"/>
        <v>9.9999999999993872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5.5" customHeight="1">
      <c r="A129" s="10"/>
      <c r="B129" s="20">
        <v>2.6</v>
      </c>
      <c r="C129" s="10">
        <f t="shared" si="3"/>
        <v>58.800000000000004</v>
      </c>
      <c r="D129" s="10">
        <f t="shared" si="1"/>
        <v>26.499999999999961</v>
      </c>
      <c r="E129" s="10">
        <f t="shared" si="2"/>
        <v>9.9999999999999201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25.5" customHeight="1">
      <c r="A130" s="10"/>
      <c r="B130" s="20">
        <v>2.7</v>
      </c>
      <c r="C130" s="10">
        <f t="shared" si="3"/>
        <v>61.45</v>
      </c>
      <c r="D130" s="10">
        <f t="shared" si="1"/>
        <v>27.499999999999954</v>
      </c>
      <c r="E130" s="10">
        <f t="shared" si="2"/>
        <v>10.000000000001101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25.5" customHeight="1">
      <c r="A131" s="10"/>
      <c r="B131" s="20">
        <v>2.8</v>
      </c>
      <c r="C131" s="10">
        <f t="shared" ref="C131:C194" si="4">5*x^2+25</f>
        <v>64.199999999999989</v>
      </c>
      <c r="D131" s="10">
        <f t="shared" si="1"/>
        <v>28.50000000000006</v>
      </c>
      <c r="E131" s="10">
        <f t="shared" si="2"/>
        <v>9.9999999999994227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25.5" customHeight="1">
      <c r="A132" s="10"/>
      <c r="B132" s="20">
        <v>2.9</v>
      </c>
      <c r="C132" s="10">
        <f t="shared" si="4"/>
        <v>67.05</v>
      </c>
      <c r="D132" s="10">
        <f t="shared" si="1"/>
        <v>29.500000000000004</v>
      </c>
      <c r="E132" s="10">
        <f t="shared" si="2"/>
        <v>10.000000000000808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25.5" customHeight="1">
      <c r="A133" s="10"/>
      <c r="B133" s="20">
        <v>3</v>
      </c>
      <c r="C133" s="10">
        <f t="shared" si="4"/>
        <v>70</v>
      </c>
      <c r="D133" s="10">
        <f t="shared" si="1"/>
        <v>30.500000000000085</v>
      </c>
      <c r="E133" s="10">
        <f t="shared" si="2"/>
        <v>9.9999999999994227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25.5" customHeight="1">
      <c r="A134" s="10"/>
      <c r="B134" s="20">
        <v>3.1</v>
      </c>
      <c r="C134" s="10">
        <f t="shared" si="4"/>
        <v>73.050000000000011</v>
      </c>
      <c r="D134" s="10">
        <f t="shared" si="1"/>
        <v>31.500000000000028</v>
      </c>
      <c r="E134" s="10">
        <f t="shared" si="2"/>
        <v>9.9999999999980016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25.5" customHeight="1">
      <c r="A135" s="10"/>
      <c r="B135" s="20">
        <v>3.2</v>
      </c>
      <c r="C135" s="10">
        <f t="shared" si="4"/>
        <v>76.200000000000017</v>
      </c>
      <c r="D135" s="10">
        <f t="shared" si="1"/>
        <v>32.499999999999829</v>
      </c>
      <c r="E135" s="10">
        <f t="shared" si="2"/>
        <v>10.000000000002309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25.5" customHeight="1">
      <c r="A136" s="10"/>
      <c r="B136" s="20">
        <v>3.3</v>
      </c>
      <c r="C136" s="10">
        <f t="shared" si="4"/>
        <v>79.449999999999989</v>
      </c>
      <c r="D136" s="10">
        <f t="shared" si="1"/>
        <v>33.500000000000057</v>
      </c>
      <c r="E136" s="10">
        <f t="shared" si="2"/>
        <v>9.9999999999994227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25.5" customHeight="1">
      <c r="A137" s="10"/>
      <c r="B137" s="20">
        <v>3.4</v>
      </c>
      <c r="C137" s="10">
        <f t="shared" si="4"/>
        <v>82.8</v>
      </c>
      <c r="D137" s="10">
        <f t="shared" si="1"/>
        <v>34.5</v>
      </c>
      <c r="E137" s="10">
        <f t="shared" si="2"/>
        <v>10.000000000000844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25.5" customHeight="1">
      <c r="A138" s="10"/>
      <c r="B138" s="20">
        <v>3.5</v>
      </c>
      <c r="C138" s="10">
        <f t="shared" si="4"/>
        <v>86.25</v>
      </c>
      <c r="D138" s="10">
        <f t="shared" si="1"/>
        <v>35.500000000000085</v>
      </c>
      <c r="E138" s="10">
        <f t="shared" si="2"/>
        <v>9.9999999999979305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25.5" customHeight="1">
      <c r="A139" s="10"/>
      <c r="B139" s="20">
        <v>3.6</v>
      </c>
      <c r="C139" s="10">
        <f t="shared" si="4"/>
        <v>89.800000000000011</v>
      </c>
      <c r="D139" s="10">
        <f t="shared" si="1"/>
        <v>36.499999999999879</v>
      </c>
      <c r="E139" s="10">
        <f t="shared" si="2"/>
        <v>10.000000000002549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25.5" customHeight="1">
      <c r="A140" s="10"/>
      <c r="B140" s="20">
        <v>3.7</v>
      </c>
      <c r="C140" s="10">
        <f t="shared" si="4"/>
        <v>93.45</v>
      </c>
      <c r="D140" s="10">
        <f t="shared" si="1"/>
        <v>37.500000000000135</v>
      </c>
      <c r="E140" s="10">
        <f t="shared" si="2"/>
        <v>9.9999999999977618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25.5" customHeight="1">
      <c r="A141" s="10"/>
      <c r="B141" s="20">
        <v>3.8</v>
      </c>
      <c r="C141" s="10">
        <f t="shared" si="4"/>
        <v>97.2</v>
      </c>
      <c r="D141" s="10">
        <f t="shared" si="1"/>
        <v>38.499999999999908</v>
      </c>
      <c r="E141" s="10">
        <f t="shared" si="2"/>
        <v>10.000000000000844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25.5" customHeight="1">
      <c r="A142" s="10"/>
      <c r="B142" s="20">
        <v>3.9</v>
      </c>
      <c r="C142" s="10">
        <f t="shared" si="4"/>
        <v>101.05</v>
      </c>
      <c r="D142" s="10">
        <f t="shared" si="1"/>
        <v>39.499999999999993</v>
      </c>
      <c r="E142" s="10">
        <f t="shared" si="2"/>
        <v>9.9999999999948042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25.5" customHeight="1">
      <c r="A143" s="10"/>
      <c r="B143" s="20">
        <v>4</v>
      </c>
      <c r="C143" s="10">
        <f t="shared" si="4"/>
        <v>105</v>
      </c>
      <c r="D143" s="10">
        <f t="shared" si="1"/>
        <v>40.499999999999474</v>
      </c>
      <c r="E143" s="10">
        <f t="shared" si="2"/>
        <v>10.000000000005933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5.5" customHeight="1">
      <c r="A144" s="10"/>
      <c r="B144" s="20">
        <v>4.0999999999999002</v>
      </c>
      <c r="C144" s="10">
        <f t="shared" si="4"/>
        <v>109.0499999999959</v>
      </c>
      <c r="D144" s="10">
        <f t="shared" si="1"/>
        <v>41.499999999999069</v>
      </c>
      <c r="E144" s="10">
        <f t="shared" si="2"/>
        <v>9.9999999999985434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5.5" customHeight="1">
      <c r="A145" s="10"/>
      <c r="B145" s="20">
        <v>4.1999999999998998</v>
      </c>
      <c r="C145" s="10">
        <f t="shared" si="4"/>
        <v>113.1999999999958</v>
      </c>
      <c r="D145" s="10">
        <f t="shared" si="1"/>
        <v>42.49999999999892</v>
      </c>
      <c r="E145" s="10">
        <f t="shared" si="2"/>
        <v>10.000000000000373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25.5" customHeight="1">
      <c r="A146" s="10"/>
      <c r="B146" s="20">
        <v>4.2999999999999003</v>
      </c>
      <c r="C146" s="10">
        <f t="shared" si="4"/>
        <v>117.44999999999571</v>
      </c>
      <c r="D146" s="10">
        <f t="shared" si="1"/>
        <v>43.499999999998963</v>
      </c>
      <c r="E146" s="10">
        <f t="shared" si="2"/>
        <v>10.000000000000888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25.5" customHeight="1">
      <c r="A147" s="10"/>
      <c r="B147" s="20">
        <v>4.3999999999999</v>
      </c>
      <c r="C147" s="10">
        <f t="shared" si="4"/>
        <v>121.79999999999559</v>
      </c>
      <c r="D147" s="10">
        <f t="shared" si="1"/>
        <v>44.499999999999048</v>
      </c>
      <c r="E147" s="10">
        <f t="shared" si="2"/>
        <v>9.9999999999997513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25.5" customHeight="1">
      <c r="A148" s="10"/>
      <c r="B148" s="20">
        <v>4.4999999999998996</v>
      </c>
      <c r="C148" s="10">
        <f t="shared" si="4"/>
        <v>126.24999999999548</v>
      </c>
      <c r="D148" s="10">
        <f t="shared" si="1"/>
        <v>45.499999999999019</v>
      </c>
      <c r="E148" s="10">
        <f t="shared" si="2"/>
        <v>10.000000000000586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25.5" customHeight="1">
      <c r="A149" s="10"/>
      <c r="B149" s="20">
        <v>4.5999999999999002</v>
      </c>
      <c r="C149" s="10">
        <f t="shared" si="4"/>
        <v>130.79999999999541</v>
      </c>
      <c r="D149" s="10">
        <f t="shared" si="1"/>
        <v>46.499999999999083</v>
      </c>
      <c r="E149" s="10">
        <f t="shared" si="2"/>
        <v>9.9999999999981171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25.5" customHeight="1">
      <c r="A150" s="10"/>
      <c r="B150" s="20">
        <v>4.6999999999998998</v>
      </c>
      <c r="C150" s="10">
        <f t="shared" si="4"/>
        <v>135.4499999999953</v>
      </c>
      <c r="D150" s="10">
        <f t="shared" si="1"/>
        <v>47.499999999998892</v>
      </c>
      <c r="E150" s="10">
        <f t="shared" si="2"/>
        <v>10.000000000003642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25.5" customHeight="1">
      <c r="A151" s="10"/>
      <c r="B151" s="20">
        <v>4.7999999999999003</v>
      </c>
      <c r="C151" s="10">
        <f t="shared" si="4"/>
        <v>140.19999999999521</v>
      </c>
      <c r="D151" s="10">
        <f t="shared" si="1"/>
        <v>48.499999999999261</v>
      </c>
      <c r="E151" s="10">
        <f t="shared" si="2"/>
        <v>9.999999999996696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25.5" customHeight="1">
      <c r="A152" s="10"/>
      <c r="B152" s="20">
        <v>4.8999999999999</v>
      </c>
      <c r="C152" s="10">
        <f t="shared" si="4"/>
        <v>145.04999999999512</v>
      </c>
      <c r="D152" s="10">
        <f t="shared" si="1"/>
        <v>49.499999999998927</v>
      </c>
      <c r="E152" s="10">
        <f t="shared" si="2"/>
        <v>9.9999999999978328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25.5" customHeight="1">
      <c r="A153" s="10"/>
      <c r="B153" s="20">
        <v>4.9999999999998996</v>
      </c>
      <c r="C153" s="10">
        <f t="shared" si="4"/>
        <v>149.999999999995</v>
      </c>
      <c r="D153" s="10">
        <f t="shared" si="1"/>
        <v>50.499999999998707</v>
      </c>
      <c r="E153" s="10">
        <f t="shared" si="2"/>
        <v>10.000000000003926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5.5" customHeight="1">
      <c r="A154" s="10"/>
      <c r="B154" s="20">
        <v>5.0999999999999002</v>
      </c>
      <c r="C154" s="10">
        <f t="shared" si="4"/>
        <v>155.0499999999949</v>
      </c>
      <c r="D154" s="10">
        <f t="shared" si="1"/>
        <v>51.499999999999105</v>
      </c>
      <c r="E154" s="10">
        <f t="shared" si="2"/>
        <v>10.000000000000533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25.5" customHeight="1">
      <c r="A155" s="10"/>
      <c r="B155" s="20">
        <v>5.1999999999998998</v>
      </c>
      <c r="C155" s="10">
        <f t="shared" si="4"/>
        <v>160.19999999999479</v>
      </c>
      <c r="D155" s="10">
        <f t="shared" si="1"/>
        <v>52.499999999999154</v>
      </c>
      <c r="E155" s="10">
        <f t="shared" si="2"/>
        <v>9.9999999999983835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25.5" customHeight="1">
      <c r="A156" s="10"/>
      <c r="B156" s="20">
        <v>5.2999999999999003</v>
      </c>
      <c r="C156" s="10">
        <f t="shared" si="4"/>
        <v>165.44999999999473</v>
      </c>
      <c r="D156" s="10">
        <f t="shared" si="1"/>
        <v>53.499999999998998</v>
      </c>
      <c r="E156" s="10">
        <f t="shared" si="2"/>
        <v>9.9999999999994671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25.5" customHeight="1">
      <c r="A157" s="10"/>
      <c r="B157" s="20">
        <v>5.3999999999999</v>
      </c>
      <c r="C157" s="10">
        <f t="shared" si="4"/>
        <v>170.79999999999461</v>
      </c>
      <c r="D157" s="10">
        <f t="shared" si="1"/>
        <v>54.499999999998941</v>
      </c>
      <c r="E157" s="10">
        <f t="shared" si="2"/>
        <v>10.000000000000249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25.5" customHeight="1">
      <c r="A158" s="10"/>
      <c r="B158" s="20">
        <v>5.4999999999998996</v>
      </c>
      <c r="C158" s="10">
        <f t="shared" si="4"/>
        <v>176.24999999999449</v>
      </c>
      <c r="D158" s="10">
        <f t="shared" si="1"/>
        <v>55.499999999998963</v>
      </c>
      <c r="E158" s="10">
        <f t="shared" si="2"/>
        <v>10.00000000000151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25.5" customHeight="1">
      <c r="A159" s="10"/>
      <c r="B159" s="20">
        <v>5.5999999999999002</v>
      </c>
      <c r="C159" s="10">
        <f t="shared" si="4"/>
        <v>181.79999999999441</v>
      </c>
      <c r="D159" s="10">
        <f t="shared" si="1"/>
        <v>56.499999999999119</v>
      </c>
      <c r="E159" s="10">
        <f t="shared" si="2"/>
        <v>9.9999999999972644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25.5" customHeight="1">
      <c r="A160" s="10"/>
      <c r="B160" s="20">
        <v>5.6999999999998998</v>
      </c>
      <c r="C160" s="10">
        <f t="shared" si="4"/>
        <v>187.4499999999943</v>
      </c>
      <c r="D160" s="10">
        <f t="shared" si="1"/>
        <v>57.499999999998842</v>
      </c>
      <c r="E160" s="10">
        <f t="shared" si="2"/>
        <v>10.000000000001652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5.5" customHeight="1">
      <c r="A161" s="10"/>
      <c r="B161" s="20">
        <v>5.7999999999999003</v>
      </c>
      <c r="C161" s="10">
        <f t="shared" si="4"/>
        <v>193.19999999999422</v>
      </c>
      <c r="D161" s="10">
        <f t="shared" si="1"/>
        <v>58.499999999999012</v>
      </c>
      <c r="E161" s="10">
        <f t="shared" si="2"/>
        <v>10.00000000000238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5.5" customHeight="1">
      <c r="A162" s="10"/>
      <c r="B162" s="20">
        <v>5.8999999999999</v>
      </c>
      <c r="C162" s="10">
        <f t="shared" si="4"/>
        <v>199.0499999999941</v>
      </c>
      <c r="D162" s="10">
        <f t="shared" si="1"/>
        <v>59.499999999999247</v>
      </c>
      <c r="E162" s="10">
        <f t="shared" si="2"/>
        <v>9.999999999994138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5.5" customHeight="1">
      <c r="A163" s="10"/>
      <c r="B163" s="20">
        <v>5.9999999999998996</v>
      </c>
      <c r="C163" s="10">
        <f t="shared" si="4"/>
        <v>204.999999999994</v>
      </c>
      <c r="D163" s="10">
        <f t="shared" si="1"/>
        <v>60.499999999998657</v>
      </c>
      <c r="E163" s="10">
        <f t="shared" si="2"/>
        <v>10.000000000001936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5.5" customHeight="1">
      <c r="A164" s="10"/>
      <c r="B164" s="20">
        <v>6.0999999999999002</v>
      </c>
      <c r="C164" s="10">
        <f t="shared" si="4"/>
        <v>211.0499999999939</v>
      </c>
      <c r="D164" s="10">
        <f t="shared" si="1"/>
        <v>61.499999999998856</v>
      </c>
      <c r="E164" s="10">
        <f t="shared" si="2"/>
        <v>10.000000000005294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5.5" customHeight="1">
      <c r="A165" s="10"/>
      <c r="B165" s="20">
        <v>6.1999999999998998</v>
      </c>
      <c r="C165" s="10">
        <f t="shared" si="4"/>
        <v>217.19999999999376</v>
      </c>
      <c r="D165" s="10">
        <f t="shared" si="1"/>
        <v>62.499999999999382</v>
      </c>
      <c r="E165" s="10">
        <f t="shared" si="2"/>
        <v>9.999999999996465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5.5" customHeight="1">
      <c r="A166" s="10"/>
      <c r="B166" s="20">
        <v>6.2999999999999003</v>
      </c>
      <c r="C166" s="10">
        <f t="shared" si="4"/>
        <v>223.44999999999374</v>
      </c>
      <c r="D166" s="10">
        <f t="shared" si="1"/>
        <v>63.499999999999034</v>
      </c>
      <c r="E166" s="10">
        <f t="shared" si="2"/>
        <v>9.9999999999966249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5.5" customHeight="1">
      <c r="A167" s="10"/>
      <c r="B167" s="20">
        <v>6.3999999999999</v>
      </c>
      <c r="C167" s="10">
        <f t="shared" si="4"/>
        <v>229.79999999999362</v>
      </c>
      <c r="D167" s="10">
        <f t="shared" si="1"/>
        <v>64.499999999998693</v>
      </c>
      <c r="E167" s="10">
        <f t="shared" si="2"/>
        <v>10.000000000005009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5.5" customHeight="1">
      <c r="A168" s="10"/>
      <c r="B168" s="20">
        <v>6.4999999999998996</v>
      </c>
      <c r="C168" s="10">
        <f t="shared" si="4"/>
        <v>236.24999999999346</v>
      </c>
      <c r="D168" s="10">
        <f t="shared" si="1"/>
        <v>65.49999999999919</v>
      </c>
      <c r="E168" s="10">
        <f t="shared" si="2"/>
        <v>9.9999999999968203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5.5" customHeight="1">
      <c r="A169" s="10"/>
      <c r="B169" s="20">
        <v>6.5999999999999002</v>
      </c>
      <c r="C169" s="10">
        <f t="shared" si="4"/>
        <v>242.79999999999342</v>
      </c>
      <c r="D169" s="10">
        <f t="shared" si="1"/>
        <v>66.499999999998877</v>
      </c>
      <c r="E169" s="10">
        <f t="shared" si="2"/>
        <v>10.000000000002025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5.5" customHeight="1">
      <c r="A170" s="10"/>
      <c r="B170" s="20">
        <v>6.6999999999998998</v>
      </c>
      <c r="C170" s="10">
        <f t="shared" si="4"/>
        <v>249.44999999999328</v>
      </c>
      <c r="D170" s="10">
        <f t="shared" si="1"/>
        <v>67.499999999999076</v>
      </c>
      <c r="E170" s="10">
        <f t="shared" si="2"/>
        <v>10.000000000002505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5.5" customHeight="1">
      <c r="A171" s="10"/>
      <c r="B171" s="20">
        <v>6.7999999999999003</v>
      </c>
      <c r="C171" s="10">
        <f t="shared" si="4"/>
        <v>256.19999999999322</v>
      </c>
      <c r="D171" s="10">
        <f t="shared" si="1"/>
        <v>68.499999999999332</v>
      </c>
      <c r="E171" s="10">
        <f t="shared" si="2"/>
        <v>9.9999999999909406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5.5" customHeight="1">
      <c r="A172" s="10"/>
      <c r="B172" s="20">
        <v>6.8999999999999</v>
      </c>
      <c r="C172" s="10">
        <f t="shared" si="4"/>
        <v>263.04999999999313</v>
      </c>
      <c r="D172" s="10">
        <f t="shared" si="1"/>
        <v>69.499999999998423</v>
      </c>
      <c r="E172" s="10">
        <f t="shared" si="2"/>
        <v>10.000000000007567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5.5" customHeight="1">
      <c r="A173" s="10"/>
      <c r="B173" s="20">
        <v>6.9999999999998996</v>
      </c>
      <c r="C173" s="10">
        <f t="shared" si="4"/>
        <v>269.99999999999295</v>
      </c>
      <c r="D173" s="10">
        <f t="shared" si="1"/>
        <v>70.499999999999176</v>
      </c>
      <c r="E173" s="10">
        <f t="shared" si="2"/>
        <v>9.9999999999971045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25.5" customHeight="1">
      <c r="A174" s="10"/>
      <c r="B174" s="20">
        <v>7.0999999999999002</v>
      </c>
      <c r="C174" s="10">
        <f t="shared" si="4"/>
        <v>277.04999999999291</v>
      </c>
      <c r="D174" s="10">
        <f t="shared" si="1"/>
        <v>71.499999999998892</v>
      </c>
      <c r="E174" s="10">
        <f t="shared" si="2"/>
        <v>10.000000000001599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25.5" customHeight="1">
      <c r="A175" s="10"/>
      <c r="B175" s="20">
        <v>7.1999999999998998</v>
      </c>
      <c r="C175" s="10">
        <f t="shared" si="4"/>
        <v>284.19999999999277</v>
      </c>
      <c r="D175" s="10">
        <f t="shared" si="1"/>
        <v>72.499999999999048</v>
      </c>
      <c r="E175" s="10">
        <f t="shared" si="2"/>
        <v>10.000000000002931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5.5" customHeight="1">
      <c r="A176" s="10"/>
      <c r="B176" s="20">
        <v>7.2999999999999003</v>
      </c>
      <c r="C176" s="10">
        <f t="shared" si="4"/>
        <v>291.44999999999271</v>
      </c>
      <c r="D176" s="10">
        <f t="shared" si="1"/>
        <v>73.499999999999346</v>
      </c>
      <c r="E176" s="10">
        <f t="shared" si="2"/>
        <v>9.999999999996767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25.5" customHeight="1">
      <c r="A177" s="10"/>
      <c r="B177" s="20">
        <v>7.3999999999999</v>
      </c>
      <c r="C177" s="10">
        <f t="shared" si="4"/>
        <v>298.79999999999262</v>
      </c>
      <c r="D177" s="10">
        <f t="shared" si="1"/>
        <v>74.499999999999019</v>
      </c>
      <c r="E177" s="10">
        <f t="shared" si="2"/>
        <v>10.000000000001315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5.5" customHeight="1">
      <c r="A178" s="10"/>
      <c r="B178" s="20">
        <v>7.4999999999998996</v>
      </c>
      <c r="C178" s="10">
        <f t="shared" si="4"/>
        <v>306.2499999999925</v>
      </c>
      <c r="D178" s="10">
        <f t="shared" si="1"/>
        <v>75.499999999999147</v>
      </c>
      <c r="E178" s="10">
        <f t="shared" si="2"/>
        <v>9.9999999999975309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5.5" customHeight="1">
      <c r="A179" s="10"/>
      <c r="B179" s="20">
        <v>7.5999999999999002</v>
      </c>
      <c r="C179" s="10">
        <f t="shared" si="4"/>
        <v>313.79999999999245</v>
      </c>
      <c r="D179" s="10">
        <f t="shared" si="1"/>
        <v>76.499999999998906</v>
      </c>
      <c r="E179" s="10">
        <f t="shared" si="2"/>
        <v>10.000000000001172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5.5" customHeight="1">
      <c r="A180" s="10"/>
      <c r="B180" s="20">
        <v>7.6999999999998998</v>
      </c>
      <c r="C180" s="10">
        <f t="shared" si="4"/>
        <v>321.44999999999231</v>
      </c>
      <c r="D180" s="10">
        <f t="shared" si="1"/>
        <v>77.499999999999019</v>
      </c>
      <c r="E180" s="10">
        <f t="shared" si="2"/>
        <v>9.9999999999978151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5.5" customHeight="1">
      <c r="A181" s="10"/>
      <c r="B181" s="20">
        <v>7.7999999999999003</v>
      </c>
      <c r="C181" s="10">
        <f t="shared" si="4"/>
        <v>329.19999999999226</v>
      </c>
      <c r="D181" s="10">
        <f t="shared" si="1"/>
        <v>78.499999999998806</v>
      </c>
      <c r="E181" s="10">
        <f t="shared" si="2"/>
        <v>10.000000000002309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5.5" customHeight="1">
      <c r="A182" s="10"/>
      <c r="B182" s="20">
        <v>7.8999999999999</v>
      </c>
      <c r="C182" s="10">
        <f t="shared" si="4"/>
        <v>337.04999999999211</v>
      </c>
      <c r="D182" s="10">
        <f t="shared" si="1"/>
        <v>79.499999999999034</v>
      </c>
      <c r="E182" s="10">
        <f t="shared" si="2"/>
        <v>9.9999999999952038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25.5" customHeight="1">
      <c r="A183" s="10"/>
      <c r="B183" s="20">
        <v>7.9999999999998996</v>
      </c>
      <c r="C183" s="10">
        <f t="shared" si="4"/>
        <v>344.99999999999199</v>
      </c>
      <c r="D183" s="10">
        <f t="shared" si="1"/>
        <v>80.49999999999855</v>
      </c>
      <c r="E183" s="10">
        <f t="shared" si="2"/>
        <v>10.000000000009326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25.5" customHeight="1">
      <c r="A184" s="10"/>
      <c r="B184" s="20">
        <v>8.0999999999999002</v>
      </c>
      <c r="C184" s="10">
        <f t="shared" si="4"/>
        <v>353.04999999999188</v>
      </c>
      <c r="D184" s="10">
        <f t="shared" si="1"/>
        <v>81.499999999999488</v>
      </c>
      <c r="E184" s="10">
        <f t="shared" si="2"/>
        <v>9.999999999996767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25.5" customHeight="1">
      <c r="A185" s="10"/>
      <c r="B185" s="20">
        <v>8.1999999999998998</v>
      </c>
      <c r="C185" s="10">
        <f t="shared" si="4"/>
        <v>361.1999999999918</v>
      </c>
      <c r="D185" s="10">
        <f t="shared" si="1"/>
        <v>82.499999999999162</v>
      </c>
      <c r="E185" s="10">
        <f t="shared" si="2"/>
        <v>9.9999999999988987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25.5" customHeight="1">
      <c r="A186" s="10"/>
      <c r="B186" s="20">
        <v>8.2999999999998995</v>
      </c>
      <c r="C186" s="10">
        <f t="shared" si="4"/>
        <v>369.44999999999169</v>
      </c>
      <c r="D186" s="10">
        <f t="shared" si="1"/>
        <v>83.499999999999048</v>
      </c>
      <c r="E186" s="10">
        <f t="shared" si="2"/>
        <v>9.9999999999941735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5.5" customHeight="1">
      <c r="A187" s="10"/>
      <c r="B187" s="20">
        <v>8.3999999999999009</v>
      </c>
      <c r="C187" s="10">
        <f t="shared" si="4"/>
        <v>377.79999999999171</v>
      </c>
      <c r="D187" s="10">
        <f t="shared" si="1"/>
        <v>84.499999999998479</v>
      </c>
      <c r="E187" s="10">
        <f t="shared" si="2"/>
        <v>10.000000000007994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5.5" customHeight="1">
      <c r="A188" s="10"/>
      <c r="B188" s="20">
        <v>8.4999999999999005</v>
      </c>
      <c r="C188" s="10">
        <f t="shared" si="4"/>
        <v>386.24999999999153</v>
      </c>
      <c r="D188" s="10">
        <f t="shared" si="1"/>
        <v>85.499999999999275</v>
      </c>
      <c r="E188" s="10">
        <f t="shared" si="2"/>
        <v>9.9999999999910827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5.5" customHeight="1">
      <c r="A189" s="10"/>
      <c r="B189" s="20">
        <v>8.5999999999999002</v>
      </c>
      <c r="C189" s="10">
        <f t="shared" si="4"/>
        <v>394.79999999999143</v>
      </c>
      <c r="D189" s="10">
        <f t="shared" si="1"/>
        <v>86.49999999999838</v>
      </c>
      <c r="E189" s="10">
        <f t="shared" si="2"/>
        <v>10.000000000013678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5.5" customHeight="1">
      <c r="A190" s="10"/>
      <c r="B190" s="20">
        <v>8.6999999999998998</v>
      </c>
      <c r="C190" s="10">
        <f t="shared" si="4"/>
        <v>403.44999999999123</v>
      </c>
      <c r="D190" s="10">
        <f t="shared" si="1"/>
        <v>87.499999999999744</v>
      </c>
      <c r="E190" s="10">
        <f t="shared" si="2"/>
        <v>9.9999999999866773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5.5" customHeight="1">
      <c r="A191" s="10"/>
      <c r="B191" s="20">
        <v>8.7999999999998995</v>
      </c>
      <c r="C191" s="10">
        <f t="shared" si="4"/>
        <v>412.19999999999118</v>
      </c>
      <c r="D191" s="10">
        <f t="shared" si="1"/>
        <v>88.499999999998408</v>
      </c>
      <c r="E191" s="10">
        <f t="shared" si="2"/>
        <v>10.000000000006395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5.5" customHeight="1">
      <c r="A192" s="10"/>
      <c r="B192" s="20">
        <v>8.8999999999999009</v>
      </c>
      <c r="C192" s="10">
        <f t="shared" si="4"/>
        <v>421.04999999999114</v>
      </c>
      <c r="D192" s="10">
        <f t="shared" si="1"/>
        <v>89.499999999999062</v>
      </c>
      <c r="E192" s="10">
        <f t="shared" si="2"/>
        <v>10.000000000002451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5.5" customHeight="1">
      <c r="A193" s="10"/>
      <c r="B193" s="20">
        <v>8.9999999999999005</v>
      </c>
      <c r="C193" s="10">
        <f t="shared" si="4"/>
        <v>429.99999999999102</v>
      </c>
      <c r="D193" s="10">
        <f t="shared" si="1"/>
        <v>90.499999999999304</v>
      </c>
      <c r="E193" s="10">
        <f t="shared" si="2"/>
        <v>9.9999999999966249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5.5" customHeight="1">
      <c r="A194" s="10"/>
      <c r="B194" s="20">
        <v>9.0999999999999002</v>
      </c>
      <c r="C194" s="10">
        <f t="shared" si="4"/>
        <v>439.04999999999092</v>
      </c>
      <c r="D194" s="10">
        <f t="shared" si="1"/>
        <v>91.499999999998963</v>
      </c>
      <c r="E194" s="10">
        <f t="shared" si="2"/>
        <v>10.000000000002309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5.5" customHeight="1">
      <c r="A195" s="10"/>
      <c r="B195" s="20">
        <v>9.1999999999998998</v>
      </c>
      <c r="C195" s="10">
        <f t="shared" ref="C195:C203" si="5">5*x^2+25</f>
        <v>448.19999999999078</v>
      </c>
      <c r="D195" s="10">
        <f t="shared" si="1"/>
        <v>92.49999999999919</v>
      </c>
      <c r="E195" s="10">
        <f t="shared" si="2"/>
        <v>9.9999999999971934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5.5" customHeight="1">
      <c r="A196" s="10"/>
      <c r="B196" s="20">
        <v>9.2999999999998995</v>
      </c>
      <c r="C196" s="10">
        <f t="shared" si="5"/>
        <v>457.44999999999067</v>
      </c>
      <c r="D196" s="10">
        <f t="shared" si="1"/>
        <v>93.499999999998906</v>
      </c>
      <c r="E196" s="10">
        <f t="shared" si="2"/>
        <v>10.000000000001705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5.5" customHeight="1">
      <c r="A197" s="10"/>
      <c r="B197" s="20">
        <v>9.3999999999999009</v>
      </c>
      <c r="C197" s="10">
        <f t="shared" si="5"/>
        <v>466.79999999999069</v>
      </c>
      <c r="D197" s="10">
        <f t="shared" si="1"/>
        <v>94.499999999999091</v>
      </c>
      <c r="E197" s="10">
        <f t="shared" si="2"/>
        <v>9.9999999999966249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5.5" customHeight="1">
      <c r="A198" s="10"/>
      <c r="B198" s="20">
        <v>9.4999999999999005</v>
      </c>
      <c r="C198" s="10">
        <f t="shared" si="5"/>
        <v>476.24999999999056</v>
      </c>
      <c r="D198" s="10">
        <f t="shared" si="1"/>
        <v>95.499999999998749</v>
      </c>
      <c r="E198" s="10">
        <f t="shared" si="2"/>
        <v>10.000000000002309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5.5" customHeight="1">
      <c r="A199" s="10"/>
      <c r="B199" s="20">
        <v>9.5999999999999002</v>
      </c>
      <c r="C199" s="10">
        <f t="shared" si="5"/>
        <v>485.7999999999904</v>
      </c>
      <c r="D199" s="10">
        <f t="shared" si="1"/>
        <v>96.499999999998977</v>
      </c>
      <c r="E199" s="10">
        <f t="shared" si="2"/>
        <v>10.000000000002309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5.5" customHeight="1">
      <c r="A200" s="10"/>
      <c r="B200" s="20">
        <v>9.6999999999998998</v>
      </c>
      <c r="C200" s="10">
        <f t="shared" si="5"/>
        <v>495.44999999999027</v>
      </c>
      <c r="D200" s="10">
        <f t="shared" si="1"/>
        <v>97.499999999999204</v>
      </c>
      <c r="E200" s="10">
        <f t="shared" si="2"/>
        <v>9.9999999999963407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5.5" customHeight="1">
      <c r="A201" s="10"/>
      <c r="B201" s="20">
        <v>9.7999999999998995</v>
      </c>
      <c r="C201" s="10">
        <f t="shared" si="5"/>
        <v>505.19999999999015</v>
      </c>
      <c r="D201" s="10">
        <f t="shared" si="1"/>
        <v>98.499999999998835</v>
      </c>
      <c r="E201" s="10">
        <f t="shared" si="2"/>
        <v>9.9999999999968736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5.5" customHeight="1">
      <c r="A202" s="10"/>
      <c r="B202" s="20">
        <v>9.8999999999999009</v>
      </c>
      <c r="C202" s="10">
        <f t="shared" si="5"/>
        <v>515.04999999999018</v>
      </c>
      <c r="D202" s="10">
        <f t="shared" si="1"/>
        <v>99.499999999998536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25.5" customHeight="1">
      <c r="A203" s="10"/>
      <c r="B203" s="20">
        <v>9.9999999999999005</v>
      </c>
      <c r="C203" s="10">
        <f t="shared" si="5"/>
        <v>524.99999999999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25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25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5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25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5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25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25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5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25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25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25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25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25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25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25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25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25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25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25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5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25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25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25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5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25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5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25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25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25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5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5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25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25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25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25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25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25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25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25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25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25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25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25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25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25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25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25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25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25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25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25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5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25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5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5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5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25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25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5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25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25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25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25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25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25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25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25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25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25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25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25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25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25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25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25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25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25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25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25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25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25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25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25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25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25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25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25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25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25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25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25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25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25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25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25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25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25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25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25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25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25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25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25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25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25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25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25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25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25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25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25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25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25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25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25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25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25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25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25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25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25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25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25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25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25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25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25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25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25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25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25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25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25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25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25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25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25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25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25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25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25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25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25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25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25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25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25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25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25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25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25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25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25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25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25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25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25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25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25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25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25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25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25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25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25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25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25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25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25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25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25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25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25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25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25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25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25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25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25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25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25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25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25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25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25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25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25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25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25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25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25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25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25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25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25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25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25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25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25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25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25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25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25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25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25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25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25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25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25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25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25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25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25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25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25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25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25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25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25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25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25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25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25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25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25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25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25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25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25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25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25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25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25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25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25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25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25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25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25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25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25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25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25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25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25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25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25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25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25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25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25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25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25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25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25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25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25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25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25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25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25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25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25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25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25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25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25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25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25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25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25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25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25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25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25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25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25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25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25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25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25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25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25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25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25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25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25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25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25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25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25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25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25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25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25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25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25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25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25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25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25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25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25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25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25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25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25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25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25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25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25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25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25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25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25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25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25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25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25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25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25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25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25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25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25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25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25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25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25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25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25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25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25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25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25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25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25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25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25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25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25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25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25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25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25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25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25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25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25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25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25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25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25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25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25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25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25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25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25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25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25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25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25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25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25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25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25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25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25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25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25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25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25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25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25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25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25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25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25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25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25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25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25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25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25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25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25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25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25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25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25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25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25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25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25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25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25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25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25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25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25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25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25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25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25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25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25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25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25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25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25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25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25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25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25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25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25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25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25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25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25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25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25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25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25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25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25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25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25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25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25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25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25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25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25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25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25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25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25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25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25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25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25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25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25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25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25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25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25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25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25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25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25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25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25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25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25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25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25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25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25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25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25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25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25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25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25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25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25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25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25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25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25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25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25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25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25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25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25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25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25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25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25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25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25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25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25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25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25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25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25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25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25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25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25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25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25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25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25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25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25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25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25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25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25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25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25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25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25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25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25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25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25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25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25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25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25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25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25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25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25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25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25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25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25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25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25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25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25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25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25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25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25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25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25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25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25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25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25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25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25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25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25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25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25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25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25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25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25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25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25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25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25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25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25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25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25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25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25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25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25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25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25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25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25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25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25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25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25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25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25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25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25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25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25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25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25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25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25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25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25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25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25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25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25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25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25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25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25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25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25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25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25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25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25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25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25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25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25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25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25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25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25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25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25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25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25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25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25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25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25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25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25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25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25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25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25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25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25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25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25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25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25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25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25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25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25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25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25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25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25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25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25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25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25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25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25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25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25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25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25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25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25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25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25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25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25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25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25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25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25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25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25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25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25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25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25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25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25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25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25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25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25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25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25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25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25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25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25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25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25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25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25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25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25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25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25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25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25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25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25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25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25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25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25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25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25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25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25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25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25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25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25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25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25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25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25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25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25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25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25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25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25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25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25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25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25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25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25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25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25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25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25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25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25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25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25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25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25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25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25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25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25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25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25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25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25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25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25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25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25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25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25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25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25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25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25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25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25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25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25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25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25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25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25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25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25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25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25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25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25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25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25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25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25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25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25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25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25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25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25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25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25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25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25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25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25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25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25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25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25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25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25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25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25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25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25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25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25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25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25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25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25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25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25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25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25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25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25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25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25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25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25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25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25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25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25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hyperlinks>
    <hyperlink ref="A1" r:id="rId1" xr:uid="{00000000-0004-0000-0700-000000000000}"/>
  </hyperlinks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Z1000"/>
  <sheetViews>
    <sheetView workbookViewId="0"/>
  </sheetViews>
  <sheetFormatPr baseColWidth="10" defaultColWidth="11.1640625" defaultRowHeight="15" customHeight="1"/>
  <cols>
    <col min="1" max="1" width="12.1640625" customWidth="1"/>
    <col min="2" max="6" width="14.1640625" customWidth="1"/>
    <col min="7" max="19" width="10.83203125" customWidth="1"/>
    <col min="20" max="26" width="10.5" customWidth="1"/>
  </cols>
  <sheetData>
    <row r="1" spans="1:26" ht="25.5" customHeight="1">
      <c r="A1" s="25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5.5" customHeight="1">
      <c r="A2" s="29"/>
      <c r="B2" s="30" t="s">
        <v>109</v>
      </c>
      <c r="C2" s="29" t="s">
        <v>110</v>
      </c>
      <c r="D2" s="29" t="s">
        <v>111</v>
      </c>
      <c r="E2" s="29" t="s">
        <v>112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 t="s">
        <v>109</v>
      </c>
      <c r="S2" s="31">
        <v>-3</v>
      </c>
      <c r="T2" s="29"/>
      <c r="U2" s="29"/>
      <c r="V2" s="29"/>
      <c r="W2" s="29"/>
      <c r="X2" s="29"/>
      <c r="Y2" s="29"/>
      <c r="Z2" s="29"/>
    </row>
    <row r="3" spans="1:26" ht="25.5" customHeight="1">
      <c r="A3" s="10">
        <v>1</v>
      </c>
      <c r="B3" s="29" t="s">
        <v>45</v>
      </c>
      <c r="C3" s="29" t="s">
        <v>46</v>
      </c>
      <c r="D3" s="29" t="s">
        <v>107</v>
      </c>
      <c r="E3" s="29" t="s">
        <v>108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5.5" customHeight="1">
      <c r="A4" s="29"/>
      <c r="B4" s="29"/>
      <c r="C4" s="29">
        <f t="array" ref="C4">SUMSQ(y-x1_*A3)</f>
        <v>1072.4753616462901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 t="s">
        <v>65</v>
      </c>
      <c r="S4" s="29" t="s">
        <v>113</v>
      </c>
      <c r="T4" s="29"/>
      <c r="U4" s="29"/>
      <c r="V4" s="29"/>
      <c r="W4" s="29"/>
      <c r="X4" s="29"/>
      <c r="Y4" s="29"/>
      <c r="Z4" s="29"/>
    </row>
    <row r="5" spans="1:26" ht="25.5" customHeight="1">
      <c r="A5" s="10"/>
      <c r="B5" s="20">
        <v>-10</v>
      </c>
      <c r="C5" s="10">
        <v>3284.4557950417607</v>
      </c>
      <c r="D5" s="10">
        <f t="shared" ref="D5:D204" si="0">(C6-C5)/(B6-B5)</f>
        <v>-931.71297043019297</v>
      </c>
      <c r="E5" s="10">
        <f t="shared" ref="E5:E203" si="1">(D6-D5)/(B6-B5)</f>
        <v>134.059420205404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>
        <f t="shared" ref="R5:R36" si="2">b*S5</f>
        <v>-2.9695862164586058</v>
      </c>
      <c r="S5" s="10">
        <v>0.98986207215286859</v>
      </c>
      <c r="T5" s="10"/>
      <c r="U5" s="10"/>
      <c r="V5" s="10"/>
      <c r="W5" s="10"/>
      <c r="X5" s="10"/>
      <c r="Y5" s="10"/>
      <c r="Z5" s="10"/>
    </row>
    <row r="6" spans="1:26" ht="25.5" customHeight="1">
      <c r="A6" s="10"/>
      <c r="B6" s="20">
        <v>-9.9</v>
      </c>
      <c r="C6" s="10">
        <v>3191.2844979987417</v>
      </c>
      <c r="D6" s="10">
        <f t="shared" si="0"/>
        <v>-918.30702840965262</v>
      </c>
      <c r="E6" s="10">
        <f t="shared" si="1"/>
        <v>134.05942020606565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>
        <f t="shared" si="2"/>
        <v>-1.5772845459755314</v>
      </c>
      <c r="S6" s="10">
        <v>0.52576151532517712</v>
      </c>
      <c r="T6" s="10"/>
      <c r="U6" s="10"/>
      <c r="V6" s="10"/>
      <c r="W6" s="10"/>
      <c r="X6" s="10"/>
      <c r="Y6" s="10"/>
      <c r="Z6" s="10"/>
    </row>
    <row r="7" spans="1:26" ht="25.5" customHeight="1">
      <c r="A7" s="10"/>
      <c r="B7" s="20">
        <v>-9.8000000000000007</v>
      </c>
      <c r="C7" s="10">
        <v>3099.4537951577768</v>
      </c>
      <c r="D7" s="10">
        <f t="shared" si="0"/>
        <v>-904.9010863890461</v>
      </c>
      <c r="E7" s="10">
        <f t="shared" si="1"/>
        <v>134.05942020565058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>
        <f t="shared" si="2"/>
        <v>-0.45957585028709025</v>
      </c>
      <c r="S7" s="10">
        <v>0.15319195009569675</v>
      </c>
      <c r="T7" s="10"/>
      <c r="U7" s="10"/>
      <c r="V7" s="10"/>
      <c r="W7" s="10"/>
      <c r="X7" s="10"/>
      <c r="Y7" s="10"/>
      <c r="Z7" s="10"/>
    </row>
    <row r="8" spans="1:26" ht="25.5" customHeight="1">
      <c r="A8" s="10"/>
      <c r="B8" s="20">
        <v>-9.6999999999999993</v>
      </c>
      <c r="C8" s="10">
        <v>3008.9636865188709</v>
      </c>
      <c r="D8" s="10">
        <f t="shared" si="0"/>
        <v>-891.49514436848085</v>
      </c>
      <c r="E8" s="10">
        <f t="shared" si="1"/>
        <v>134.05942020576893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>
        <f t="shared" si="2"/>
        <v>-2.9939375523694616</v>
      </c>
      <c r="S8" s="10">
        <v>0.9979791841231539</v>
      </c>
      <c r="T8" s="10"/>
      <c r="U8" s="10"/>
      <c r="V8" s="10"/>
      <c r="W8" s="10"/>
      <c r="X8" s="10"/>
      <c r="Y8" s="10"/>
      <c r="Z8" s="10"/>
    </row>
    <row r="9" spans="1:26" ht="25.5" customHeight="1">
      <c r="A9" s="10"/>
      <c r="B9" s="20">
        <v>-9.6</v>
      </c>
      <c r="C9" s="10">
        <v>2919.8141720820231</v>
      </c>
      <c r="D9" s="10">
        <f t="shared" si="0"/>
        <v>-878.08920234790401</v>
      </c>
      <c r="E9" s="10">
        <f t="shared" si="1"/>
        <v>134.05942020604064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>
        <f t="shared" si="2"/>
        <v>-2.9230292469806436</v>
      </c>
      <c r="S9" s="10">
        <v>0.97434308232688116</v>
      </c>
      <c r="T9" s="10"/>
      <c r="U9" s="10"/>
      <c r="V9" s="10"/>
      <c r="W9" s="10"/>
      <c r="X9" s="10"/>
      <c r="Y9" s="10"/>
      <c r="Z9" s="10"/>
    </row>
    <row r="10" spans="1:26" ht="25.5" customHeight="1">
      <c r="A10" s="10"/>
      <c r="B10" s="20">
        <v>-9.5</v>
      </c>
      <c r="C10" s="10">
        <v>2832.005251847233</v>
      </c>
      <c r="D10" s="10">
        <f t="shared" si="0"/>
        <v>-864.68326032729999</v>
      </c>
      <c r="E10" s="10">
        <f t="shared" si="1"/>
        <v>134.059420205404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f t="shared" si="2"/>
        <v>-1.4552336877990546</v>
      </c>
      <c r="S10" s="10">
        <v>0.4850778959330182</v>
      </c>
      <c r="T10" s="10"/>
      <c r="U10" s="10"/>
      <c r="V10" s="10"/>
      <c r="W10" s="10"/>
      <c r="X10" s="10"/>
      <c r="Y10" s="10"/>
      <c r="Z10" s="10"/>
    </row>
    <row r="11" spans="1:26" ht="25.5" customHeight="1">
      <c r="A11" s="10"/>
      <c r="B11" s="20">
        <v>-9.4</v>
      </c>
      <c r="C11" s="10">
        <v>2745.5369258145033</v>
      </c>
      <c r="D11" s="10">
        <f t="shared" si="0"/>
        <v>-851.27731830675964</v>
      </c>
      <c r="E11" s="10">
        <f t="shared" si="1"/>
        <v>134.05942020623618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f t="shared" si="2"/>
        <v>-2.4705374970867977</v>
      </c>
      <c r="S11" s="10">
        <v>0.82351249902893264</v>
      </c>
      <c r="T11" s="10"/>
      <c r="U11" s="10"/>
      <c r="V11" s="10"/>
      <c r="W11" s="10"/>
      <c r="X11" s="10"/>
      <c r="Y11" s="10"/>
      <c r="Z11" s="10"/>
    </row>
    <row r="12" spans="1:26" ht="25.5" customHeight="1">
      <c r="A12" s="10"/>
      <c r="B12" s="20">
        <v>-9.3000000000000007</v>
      </c>
      <c r="C12" s="10">
        <v>2660.4091939838277</v>
      </c>
      <c r="D12" s="10">
        <f t="shared" si="0"/>
        <v>-837.87137628613607</v>
      </c>
      <c r="E12" s="10">
        <f t="shared" si="1"/>
        <v>134.0594202052072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>
        <f t="shared" si="2"/>
        <v>-1.9027274295168493</v>
      </c>
      <c r="S12" s="10">
        <v>0.63424247650561638</v>
      </c>
      <c r="T12" s="10"/>
      <c r="U12" s="10"/>
      <c r="V12" s="10"/>
      <c r="W12" s="10"/>
      <c r="X12" s="10"/>
      <c r="Y12" s="10"/>
      <c r="Z12" s="10"/>
    </row>
    <row r="13" spans="1:26" ht="25.5" customHeight="1">
      <c r="A13" s="10"/>
      <c r="B13" s="20">
        <v>-9.1999999999999993</v>
      </c>
      <c r="C13" s="10">
        <v>2576.6220563552129</v>
      </c>
      <c r="D13" s="10">
        <f t="shared" si="0"/>
        <v>-824.46543426561516</v>
      </c>
      <c r="E13" s="10">
        <f t="shared" si="1"/>
        <v>134.0594202059963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f t="shared" si="2"/>
        <v>-1.1337627906557679</v>
      </c>
      <c r="S13" s="10">
        <v>0.3779209302185893</v>
      </c>
      <c r="T13" s="10"/>
      <c r="U13" s="10"/>
      <c r="V13" s="10"/>
      <c r="W13" s="10"/>
      <c r="X13" s="10"/>
      <c r="Y13" s="10"/>
      <c r="Z13" s="10"/>
    </row>
    <row r="14" spans="1:26" ht="25.5" customHeight="1">
      <c r="A14" s="10"/>
      <c r="B14" s="20">
        <v>-9.1</v>
      </c>
      <c r="C14" s="10">
        <v>2494.1755129286516</v>
      </c>
      <c r="D14" s="10">
        <f t="shared" si="0"/>
        <v>-811.05949224501558</v>
      </c>
      <c r="E14" s="10">
        <f t="shared" si="1"/>
        <v>134.05942020613159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f t="shared" si="2"/>
        <v>-0.90157737574505215</v>
      </c>
      <c r="S14" s="10">
        <v>0.30052579191501738</v>
      </c>
      <c r="T14" s="10"/>
      <c r="U14" s="10"/>
      <c r="V14" s="10"/>
      <c r="W14" s="10"/>
      <c r="X14" s="10"/>
      <c r="Y14" s="10"/>
      <c r="Z14" s="10"/>
    </row>
    <row r="15" spans="1:26" ht="25.5" customHeight="1">
      <c r="A15" s="10"/>
      <c r="B15" s="20">
        <v>-9</v>
      </c>
      <c r="C15" s="10">
        <v>2413.0695637041504</v>
      </c>
      <c r="D15" s="10">
        <f t="shared" si="0"/>
        <v>-797.65355022440247</v>
      </c>
      <c r="E15" s="10">
        <f t="shared" si="1"/>
        <v>134.05942020535852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f t="shared" si="2"/>
        <v>-2.1224710270473448</v>
      </c>
      <c r="S15" s="10">
        <v>0.7074903423491149</v>
      </c>
      <c r="T15" s="10"/>
      <c r="U15" s="10"/>
      <c r="V15" s="10"/>
      <c r="W15" s="10"/>
      <c r="X15" s="10"/>
      <c r="Y15" s="10"/>
      <c r="Z15" s="10"/>
    </row>
    <row r="16" spans="1:26" ht="25.5" customHeight="1">
      <c r="A16" s="10"/>
      <c r="B16" s="20">
        <v>-8.9</v>
      </c>
      <c r="C16" s="10">
        <v>2333.3042086817104</v>
      </c>
      <c r="D16" s="10">
        <f t="shared" si="0"/>
        <v>-784.24760820386666</v>
      </c>
      <c r="E16" s="10">
        <f t="shared" si="1"/>
        <v>134.05942020585988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>
        <f t="shared" si="2"/>
        <v>-1.4119215458768974</v>
      </c>
      <c r="S16" s="10">
        <v>0.47064051529229911</v>
      </c>
      <c r="T16" s="10"/>
      <c r="U16" s="10"/>
      <c r="V16" s="10"/>
      <c r="W16" s="10"/>
      <c r="X16" s="10"/>
      <c r="Y16" s="10"/>
      <c r="Z16" s="10"/>
    </row>
    <row r="17" spans="1:26" ht="25.5" customHeight="1">
      <c r="A17" s="10"/>
      <c r="B17" s="20">
        <v>-8.8000000000000007</v>
      </c>
      <c r="C17" s="10">
        <v>2254.879447861324</v>
      </c>
      <c r="D17" s="10">
        <f t="shared" si="0"/>
        <v>-770.84166618328072</v>
      </c>
      <c r="E17" s="10">
        <f t="shared" si="1"/>
        <v>134.05942020603825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f t="shared" si="2"/>
        <v>-2.4739867952853647</v>
      </c>
      <c r="S17" s="10">
        <v>0.82466226509512164</v>
      </c>
      <c r="T17" s="10"/>
      <c r="U17" s="10"/>
      <c r="V17" s="10"/>
      <c r="W17" s="10"/>
      <c r="X17" s="10"/>
      <c r="Y17" s="10"/>
      <c r="Z17" s="10"/>
    </row>
    <row r="18" spans="1:26" ht="25.5" customHeight="1">
      <c r="A18" s="10"/>
      <c r="B18" s="20">
        <v>-8.6999999999999993</v>
      </c>
      <c r="C18" s="10">
        <v>2177.7952812429949</v>
      </c>
      <c r="D18" s="10">
        <f t="shared" si="0"/>
        <v>-757.43572416267671</v>
      </c>
      <c r="E18" s="10">
        <f t="shared" si="1"/>
        <v>134.05942020554383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>
        <f t="shared" si="2"/>
        <v>-2.502895109662969</v>
      </c>
      <c r="S18" s="10">
        <v>0.83429836988765627</v>
      </c>
      <c r="T18" s="10"/>
      <c r="U18" s="10"/>
      <c r="V18" s="10"/>
      <c r="W18" s="10"/>
      <c r="X18" s="10"/>
      <c r="Y18" s="10"/>
      <c r="Z18" s="10"/>
    </row>
    <row r="19" spans="1:26" ht="25.5" customHeight="1">
      <c r="A19" s="10"/>
      <c r="B19" s="20">
        <v>-8.6</v>
      </c>
      <c r="C19" s="10">
        <v>2102.0517088267275</v>
      </c>
      <c r="D19" s="10">
        <f t="shared" si="0"/>
        <v>-744.02978214212237</v>
      </c>
      <c r="E19" s="10">
        <f t="shared" si="1"/>
        <v>134.05942020586392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>
        <f t="shared" si="2"/>
        <v>-0.64050356717518797</v>
      </c>
      <c r="S19" s="10">
        <v>0.21350118905839599</v>
      </c>
      <c r="T19" s="10"/>
      <c r="U19" s="10"/>
      <c r="V19" s="10"/>
      <c r="W19" s="10"/>
      <c r="X19" s="10"/>
      <c r="Y19" s="10"/>
      <c r="Z19" s="10"/>
    </row>
    <row r="20" spans="1:26" ht="25.5" customHeight="1">
      <c r="A20" s="10"/>
      <c r="B20" s="20">
        <v>-8.5000000000000107</v>
      </c>
      <c r="C20" s="10">
        <v>2027.6487306125234</v>
      </c>
      <c r="D20" s="10">
        <f t="shared" si="0"/>
        <v>-730.62384012153746</v>
      </c>
      <c r="E20" s="10">
        <f t="shared" si="1"/>
        <v>134.05942020593253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>
        <f t="shared" si="2"/>
        <v>-1.6248831754405137</v>
      </c>
      <c r="S20" s="10">
        <v>0.54162772514683788</v>
      </c>
      <c r="T20" s="10"/>
      <c r="U20" s="10"/>
      <c r="V20" s="10"/>
      <c r="W20" s="10"/>
      <c r="X20" s="10"/>
      <c r="Y20" s="10"/>
      <c r="Z20" s="10"/>
    </row>
    <row r="21" spans="1:26" ht="25.5" customHeight="1">
      <c r="A21" s="10"/>
      <c r="B21" s="20">
        <v>-8.4000000000000092</v>
      </c>
      <c r="C21" s="10">
        <v>1954.5863466003686</v>
      </c>
      <c r="D21" s="10">
        <f t="shared" si="0"/>
        <v>-717.21789810094401</v>
      </c>
      <c r="E21" s="10">
        <f t="shared" si="1"/>
        <v>134.05942020569958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>
        <f t="shared" si="2"/>
        <v>-0.40465543696471917</v>
      </c>
      <c r="S21" s="10">
        <v>0.13488514565490639</v>
      </c>
      <c r="T21" s="10"/>
      <c r="U21" s="10"/>
      <c r="V21" s="10"/>
      <c r="W21" s="10"/>
      <c r="X21" s="10"/>
      <c r="Y21" s="10"/>
      <c r="Z21" s="10"/>
    </row>
    <row r="22" spans="1:26" ht="25.5" customHeight="1">
      <c r="A22" s="10"/>
      <c r="B22" s="20">
        <v>-8.3000000000000096</v>
      </c>
      <c r="C22" s="10">
        <v>1882.8645567902745</v>
      </c>
      <c r="D22" s="10">
        <f t="shared" si="0"/>
        <v>-703.8119560803741</v>
      </c>
      <c r="E22" s="10">
        <f t="shared" si="1"/>
        <v>134.05942020572232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>
        <f t="shared" si="2"/>
        <v>-2.8106589417185823</v>
      </c>
      <c r="S22" s="10">
        <v>0.93688631390619403</v>
      </c>
      <c r="T22" s="10"/>
      <c r="U22" s="10"/>
      <c r="V22" s="10"/>
      <c r="W22" s="10"/>
      <c r="X22" s="10"/>
      <c r="Y22" s="10"/>
      <c r="Z22" s="10"/>
    </row>
    <row r="23" spans="1:26" ht="25.5" customHeight="1">
      <c r="A23" s="10"/>
      <c r="B23" s="20">
        <v>-8.2000000000000099</v>
      </c>
      <c r="C23" s="10">
        <v>1812.4833611822373</v>
      </c>
      <c r="D23" s="10">
        <f t="shared" si="0"/>
        <v>-690.40601405980192</v>
      </c>
      <c r="E23" s="10">
        <f t="shared" si="1"/>
        <v>134.05942020570072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>
        <f t="shared" si="2"/>
        <v>-1.551803694204051</v>
      </c>
      <c r="S23" s="10">
        <v>0.51726789806801698</v>
      </c>
      <c r="T23" s="10"/>
      <c r="U23" s="10"/>
      <c r="V23" s="10"/>
      <c r="W23" s="10"/>
      <c r="X23" s="10"/>
      <c r="Y23" s="10"/>
      <c r="Z23" s="10"/>
    </row>
    <row r="24" spans="1:26" ht="25.5" customHeight="1">
      <c r="A24" s="10"/>
      <c r="B24" s="20">
        <v>-8.1000000000000103</v>
      </c>
      <c r="C24" s="10">
        <v>1743.4427597762574</v>
      </c>
      <c r="D24" s="10">
        <f t="shared" si="0"/>
        <v>-677.0000720392319</v>
      </c>
      <c r="E24" s="10">
        <f t="shared" si="1"/>
        <v>134.0594202059406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>
        <f t="shared" si="2"/>
        <v>-0.31163634644153948</v>
      </c>
      <c r="S24" s="10">
        <v>0.10387878214717983</v>
      </c>
      <c r="T24" s="10"/>
      <c r="U24" s="10"/>
      <c r="V24" s="10"/>
      <c r="W24" s="10"/>
      <c r="X24" s="10"/>
      <c r="Y24" s="10"/>
      <c r="Z24" s="10"/>
    </row>
    <row r="25" spans="1:26" ht="25.5" customHeight="1">
      <c r="A25" s="10"/>
      <c r="B25" s="20">
        <v>-8.0000000000000107</v>
      </c>
      <c r="C25" s="10">
        <v>1675.7427525723344</v>
      </c>
      <c r="D25" s="10">
        <f t="shared" si="0"/>
        <v>-663.59413001863788</v>
      </c>
      <c r="E25" s="10">
        <f t="shared" si="1"/>
        <v>134.05942020583367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>
        <f t="shared" si="2"/>
        <v>-1.9983278297629032</v>
      </c>
      <c r="S25" s="10">
        <v>0.66610927658763441</v>
      </c>
      <c r="T25" s="10"/>
      <c r="U25" s="10"/>
      <c r="V25" s="10"/>
      <c r="W25" s="10"/>
      <c r="X25" s="10"/>
      <c r="Y25" s="10"/>
      <c r="Z25" s="10"/>
    </row>
    <row r="26" spans="1:26" ht="25.5" customHeight="1">
      <c r="A26" s="10"/>
      <c r="B26" s="20">
        <v>-7.9000000000000101</v>
      </c>
      <c r="C26" s="10">
        <v>1609.3833395704703</v>
      </c>
      <c r="D26" s="10">
        <f t="shared" si="0"/>
        <v>-650.18818799805445</v>
      </c>
      <c r="E26" s="10">
        <f t="shared" si="1"/>
        <v>134.05942020570976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>
        <f t="shared" si="2"/>
        <v>-1.3842098361748589</v>
      </c>
      <c r="S26" s="10">
        <v>0.46140327872495301</v>
      </c>
      <c r="T26" s="10"/>
      <c r="U26" s="10"/>
      <c r="V26" s="10"/>
      <c r="W26" s="10"/>
      <c r="X26" s="10"/>
      <c r="Y26" s="10"/>
      <c r="Z26" s="10"/>
    </row>
    <row r="27" spans="1:26" ht="25.5" customHeight="1">
      <c r="A27" s="10"/>
      <c r="B27" s="20">
        <v>-7.8000000000000096</v>
      </c>
      <c r="C27" s="10">
        <v>1544.3645207706645</v>
      </c>
      <c r="D27" s="10">
        <f t="shared" si="0"/>
        <v>-636.7822459774834</v>
      </c>
      <c r="E27" s="10">
        <f t="shared" si="1"/>
        <v>134.05942020565524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>
        <f t="shared" si="2"/>
        <v>-0.8998444025891893</v>
      </c>
      <c r="S27" s="10">
        <v>0.29994813419639643</v>
      </c>
      <c r="T27" s="10"/>
      <c r="U27" s="10"/>
      <c r="V27" s="10"/>
      <c r="W27" s="10"/>
      <c r="X27" s="10"/>
      <c r="Y27" s="10"/>
      <c r="Z27" s="10"/>
    </row>
    <row r="28" spans="1:26" ht="25.5" customHeight="1">
      <c r="A28" s="10"/>
      <c r="B28" s="20">
        <v>-7.7000000000000099</v>
      </c>
      <c r="C28" s="10">
        <v>1480.6862961729164</v>
      </c>
      <c r="D28" s="10">
        <f t="shared" si="0"/>
        <v>-623.37630395691792</v>
      </c>
      <c r="E28" s="10">
        <f t="shared" si="1"/>
        <v>134.05942020582236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f t="shared" si="2"/>
        <v>-2.1810654711150046</v>
      </c>
      <c r="S28" s="10">
        <v>0.72702182370500157</v>
      </c>
      <c r="T28" s="10"/>
      <c r="U28" s="10"/>
      <c r="V28" s="10"/>
      <c r="W28" s="10"/>
      <c r="X28" s="10"/>
      <c r="Y28" s="10"/>
      <c r="Z28" s="10"/>
    </row>
    <row r="29" spans="1:26" ht="25.5" customHeight="1">
      <c r="A29" s="10"/>
      <c r="B29" s="20">
        <v>-7.6000000000000103</v>
      </c>
      <c r="C29" s="10">
        <v>1418.3486657772248</v>
      </c>
      <c r="D29" s="10">
        <f t="shared" si="0"/>
        <v>-609.97036193633573</v>
      </c>
      <c r="E29" s="10">
        <f t="shared" si="1"/>
        <v>134.05942020596214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>
        <f t="shared" si="2"/>
        <v>-0.30386656834347969</v>
      </c>
      <c r="S29" s="10">
        <v>0.10128885611449323</v>
      </c>
      <c r="T29" s="10"/>
      <c r="U29" s="10"/>
      <c r="V29" s="10"/>
      <c r="W29" s="10"/>
      <c r="X29" s="10"/>
      <c r="Y29" s="10"/>
      <c r="Z29" s="10"/>
    </row>
    <row r="30" spans="1:26" ht="25.5" customHeight="1">
      <c r="A30" s="10"/>
      <c r="B30" s="20">
        <v>-7.5000000000000098</v>
      </c>
      <c r="C30" s="10">
        <v>1357.3516295835909</v>
      </c>
      <c r="D30" s="10">
        <f t="shared" si="0"/>
        <v>-596.56441991573945</v>
      </c>
      <c r="E30" s="10">
        <f t="shared" si="1"/>
        <v>134.05942020559272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>
        <f t="shared" si="2"/>
        <v>-2.2898894022773009E-2</v>
      </c>
      <c r="S30" s="10">
        <v>7.6329646742576696E-3</v>
      </c>
      <c r="T30" s="10"/>
      <c r="U30" s="10"/>
      <c r="V30" s="10"/>
      <c r="W30" s="10"/>
      <c r="X30" s="10"/>
      <c r="Y30" s="10"/>
      <c r="Z30" s="10"/>
    </row>
    <row r="31" spans="1:26" ht="25.5" customHeight="1">
      <c r="A31" s="10"/>
      <c r="B31" s="20">
        <v>-7.4000000000000101</v>
      </c>
      <c r="C31" s="10">
        <v>1297.6951875920172</v>
      </c>
      <c r="D31" s="10">
        <f t="shared" si="0"/>
        <v>-583.15847789518023</v>
      </c>
      <c r="E31" s="10">
        <f t="shared" si="1"/>
        <v>134.0594202058746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>
        <f t="shared" si="2"/>
        <v>-1.6328158823470864</v>
      </c>
      <c r="S31" s="10">
        <v>0.54427196078236217</v>
      </c>
      <c r="T31" s="10"/>
      <c r="U31" s="10"/>
      <c r="V31" s="10"/>
      <c r="W31" s="10"/>
      <c r="X31" s="10"/>
      <c r="Y31" s="10"/>
      <c r="Z31" s="10"/>
    </row>
    <row r="32" spans="1:26" ht="25.5" customHeight="1">
      <c r="A32" s="10"/>
      <c r="B32" s="20">
        <v>-7.3000000000000096</v>
      </c>
      <c r="C32" s="10">
        <v>1239.3793398024989</v>
      </c>
      <c r="D32" s="10">
        <f t="shared" si="0"/>
        <v>-569.7525358745927</v>
      </c>
      <c r="E32" s="10">
        <f t="shared" si="1"/>
        <v>134.0594202058144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>
        <f t="shared" si="2"/>
        <v>-1.768837965922621</v>
      </c>
      <c r="S32" s="10">
        <v>0.58961265530754037</v>
      </c>
      <c r="T32" s="10"/>
      <c r="U32" s="10"/>
      <c r="V32" s="10"/>
      <c r="W32" s="10"/>
      <c r="X32" s="10"/>
      <c r="Y32" s="10"/>
      <c r="Z32" s="10"/>
    </row>
    <row r="33" spans="1:26" ht="25.5" customHeight="1">
      <c r="A33" s="10"/>
      <c r="B33" s="20">
        <v>-7.2000000000000099</v>
      </c>
      <c r="C33" s="10">
        <v>1182.4040862150398</v>
      </c>
      <c r="D33" s="10">
        <f t="shared" si="0"/>
        <v>-556.3465938540113</v>
      </c>
      <c r="E33" s="10">
        <f t="shared" si="1"/>
        <v>134.05942020570185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>
        <f t="shared" si="2"/>
        <v>-1.9842778045230451</v>
      </c>
      <c r="S33" s="10">
        <v>0.66142593484101508</v>
      </c>
      <c r="T33" s="10"/>
      <c r="U33" s="10"/>
      <c r="V33" s="10"/>
      <c r="W33" s="10"/>
      <c r="X33" s="10"/>
      <c r="Y33" s="10"/>
      <c r="Z33" s="10"/>
    </row>
    <row r="34" spans="1:26" ht="25.5" customHeight="1">
      <c r="A34" s="10"/>
      <c r="B34" s="20">
        <v>-7.1000000000000103</v>
      </c>
      <c r="C34" s="10">
        <v>1126.7694268296389</v>
      </c>
      <c r="D34" s="10">
        <f t="shared" si="0"/>
        <v>-542.94065183344117</v>
      </c>
      <c r="E34" s="10">
        <f t="shared" si="1"/>
        <v>134.05942020586664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>
        <f t="shared" si="2"/>
        <v>-2.8676192937561487</v>
      </c>
      <c r="S34" s="10">
        <v>0.95587309791871622</v>
      </c>
      <c r="T34" s="10"/>
      <c r="U34" s="10"/>
      <c r="V34" s="10"/>
      <c r="W34" s="10"/>
      <c r="X34" s="10"/>
      <c r="Y34" s="10"/>
      <c r="Z34" s="10"/>
    </row>
    <row r="35" spans="1:26" ht="25.5" customHeight="1">
      <c r="A35" s="10"/>
      <c r="B35" s="20">
        <v>-7.0000000000000098</v>
      </c>
      <c r="C35" s="10">
        <v>1072.4753616462945</v>
      </c>
      <c r="D35" s="10">
        <f t="shared" si="0"/>
        <v>-529.53470981285443</v>
      </c>
      <c r="E35" s="10">
        <f t="shared" si="1"/>
        <v>134.05942020576893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>
        <f t="shared" si="2"/>
        <v>-1.0574562501337883</v>
      </c>
      <c r="S35" s="10">
        <v>0.35248541671126277</v>
      </c>
      <c r="T35" s="10"/>
      <c r="U35" s="10"/>
      <c r="V35" s="10"/>
      <c r="W35" s="10"/>
      <c r="X35" s="10"/>
      <c r="Y35" s="10"/>
      <c r="Z35" s="10"/>
    </row>
    <row r="36" spans="1:26" ht="25.5" customHeight="1">
      <c r="A36" s="10"/>
      <c r="B36" s="20">
        <v>-6.9000000000000101</v>
      </c>
      <c r="C36" s="10">
        <v>1019.5218906650092</v>
      </c>
      <c r="D36" s="10">
        <f t="shared" si="0"/>
        <v>-516.12876779227759</v>
      </c>
      <c r="E36" s="10">
        <f t="shared" si="1"/>
        <v>134.0594202057558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>
        <f t="shared" si="2"/>
        <v>-2.6169500550093572</v>
      </c>
      <c r="S36" s="10">
        <v>0.87231668500311899</v>
      </c>
      <c r="T36" s="10"/>
      <c r="U36" s="10"/>
      <c r="V36" s="10"/>
      <c r="W36" s="10"/>
      <c r="X36" s="10"/>
      <c r="Y36" s="10"/>
      <c r="Z36" s="10"/>
    </row>
    <row r="37" spans="1:26" ht="25.5" customHeight="1">
      <c r="A37" s="10"/>
      <c r="B37" s="20">
        <v>-6.8000000000000096</v>
      </c>
      <c r="C37" s="10">
        <v>967.90901388578118</v>
      </c>
      <c r="D37" s="10">
        <f t="shared" si="0"/>
        <v>-502.72282577170193</v>
      </c>
      <c r="E37" s="10">
        <f t="shared" si="1"/>
        <v>134.05942020582464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>
        <f t="shared" ref="R37:R68" si="3">b*S37</f>
        <v>-1.6963184244752654</v>
      </c>
      <c r="S37" s="10">
        <v>0.5654394748250885</v>
      </c>
      <c r="T37" s="10"/>
      <c r="U37" s="10"/>
      <c r="V37" s="10"/>
      <c r="W37" s="10"/>
      <c r="X37" s="10"/>
      <c r="Y37" s="10"/>
      <c r="Z37" s="10"/>
    </row>
    <row r="38" spans="1:26" ht="25.5" customHeight="1">
      <c r="A38" s="10"/>
      <c r="B38" s="20">
        <v>-6.7000000000000099</v>
      </c>
      <c r="C38" s="10">
        <v>917.63673130861116</v>
      </c>
      <c r="D38" s="10">
        <f t="shared" si="0"/>
        <v>-489.31688375111952</v>
      </c>
      <c r="E38" s="10">
        <f t="shared" si="1"/>
        <v>134.05942020577689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>
        <f t="shared" si="3"/>
        <v>-2.084520907004082</v>
      </c>
      <c r="S38" s="10">
        <v>0.69484030233469396</v>
      </c>
      <c r="T38" s="10"/>
      <c r="U38" s="10"/>
      <c r="V38" s="10"/>
      <c r="W38" s="10"/>
      <c r="X38" s="10"/>
      <c r="Y38" s="10"/>
      <c r="Z38" s="10"/>
    </row>
    <row r="39" spans="1:26" ht="25.5" customHeight="1">
      <c r="A39" s="10"/>
      <c r="B39" s="20">
        <v>-6.6000000000000103</v>
      </c>
      <c r="C39" s="10">
        <v>868.70504293349939</v>
      </c>
      <c r="D39" s="10">
        <f t="shared" si="0"/>
        <v>-475.91094173054188</v>
      </c>
      <c r="E39" s="10">
        <f t="shared" si="1"/>
        <v>134.05942020577001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>
        <f t="shared" si="3"/>
        <v>-1.4247965369900673</v>
      </c>
      <c r="S39" s="10">
        <v>0.47493217899668905</v>
      </c>
      <c r="T39" s="10"/>
      <c r="U39" s="10"/>
      <c r="V39" s="10"/>
      <c r="W39" s="10"/>
      <c r="X39" s="10"/>
      <c r="Y39" s="10"/>
      <c r="Z39" s="10"/>
    </row>
    <row r="40" spans="1:26" ht="25.5" customHeight="1">
      <c r="A40" s="10"/>
      <c r="B40" s="20">
        <v>-6.5000000000000098</v>
      </c>
      <c r="C40" s="10">
        <v>821.11394876044494</v>
      </c>
      <c r="D40" s="10">
        <f t="shared" si="0"/>
        <v>-462.50499970996481</v>
      </c>
      <c r="E40" s="10">
        <f t="shared" si="1"/>
        <v>134.05942020584226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>
        <f t="shared" si="3"/>
        <v>-1.4154476565146819</v>
      </c>
      <c r="S40" s="10">
        <v>0.47181588550489395</v>
      </c>
      <c r="T40" s="10"/>
      <c r="U40" s="10"/>
      <c r="V40" s="10"/>
      <c r="W40" s="10"/>
      <c r="X40" s="10"/>
      <c r="Y40" s="10"/>
      <c r="Z40" s="10"/>
    </row>
    <row r="41" spans="1:26" ht="25.5" customHeight="1">
      <c r="A41" s="10"/>
      <c r="B41" s="20">
        <v>-6.4000000000000101</v>
      </c>
      <c r="C41" s="10">
        <v>774.86344878944863</v>
      </c>
      <c r="D41" s="10">
        <f t="shared" si="0"/>
        <v>-449.09905768938063</v>
      </c>
      <c r="E41" s="10">
        <f t="shared" si="1"/>
        <v>134.05942020569327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>
        <f t="shared" si="3"/>
        <v>-2.5023392599438474</v>
      </c>
      <c r="S41" s="10">
        <v>0.83411308664794914</v>
      </c>
      <c r="T41" s="10"/>
      <c r="U41" s="10"/>
      <c r="V41" s="10"/>
      <c r="W41" s="10"/>
      <c r="X41" s="10"/>
      <c r="Y41" s="10"/>
      <c r="Z41" s="10"/>
    </row>
    <row r="42" spans="1:26" ht="25.5" customHeight="1">
      <c r="A42" s="10"/>
      <c r="B42" s="20">
        <v>-6.3000000000000096</v>
      </c>
      <c r="C42" s="10">
        <v>729.95354302051032</v>
      </c>
      <c r="D42" s="10">
        <f t="shared" si="0"/>
        <v>-435.69311566881123</v>
      </c>
      <c r="E42" s="10">
        <f t="shared" si="1"/>
        <v>134.05942020590479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>
        <f t="shared" si="3"/>
        <v>-1.9472398736500351</v>
      </c>
      <c r="S42" s="10">
        <v>0.64907995788334505</v>
      </c>
      <c r="T42" s="10"/>
      <c r="U42" s="10"/>
      <c r="V42" s="10"/>
      <c r="W42" s="10"/>
      <c r="X42" s="10"/>
      <c r="Y42" s="10"/>
      <c r="Z42" s="10"/>
    </row>
    <row r="43" spans="1:26" ht="25.5" customHeight="1">
      <c r="A43" s="10"/>
      <c r="B43" s="20">
        <v>-6.2000000000000099</v>
      </c>
      <c r="C43" s="10">
        <v>686.38423145362935</v>
      </c>
      <c r="D43" s="10">
        <f t="shared" si="0"/>
        <v>-422.2871736482208</v>
      </c>
      <c r="E43" s="10">
        <f t="shared" si="1"/>
        <v>134.05942020565638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>
        <f t="shared" si="3"/>
        <v>-0.97077729916726008</v>
      </c>
      <c r="S43" s="10">
        <v>0.32359243305575336</v>
      </c>
      <c r="T43" s="10"/>
      <c r="U43" s="10"/>
      <c r="V43" s="10"/>
      <c r="W43" s="10"/>
      <c r="X43" s="10"/>
      <c r="Y43" s="10"/>
      <c r="Z43" s="10"/>
    </row>
    <row r="44" spans="1:26" ht="25.5" customHeight="1">
      <c r="A44" s="10"/>
      <c r="B44" s="20">
        <v>-6.1000000000000103</v>
      </c>
      <c r="C44" s="10">
        <v>644.15551408880742</v>
      </c>
      <c r="D44" s="10">
        <f t="shared" si="0"/>
        <v>-408.88123162765521</v>
      </c>
      <c r="E44" s="10">
        <f t="shared" si="1"/>
        <v>134.05942020585584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>
        <f t="shared" si="3"/>
        <v>-1.7068478181344937</v>
      </c>
      <c r="S44" s="10">
        <v>0.56894927271149787</v>
      </c>
      <c r="T44" s="10"/>
      <c r="U44" s="10"/>
      <c r="V44" s="10"/>
      <c r="W44" s="10"/>
      <c r="X44" s="10"/>
      <c r="Y44" s="10"/>
      <c r="Z44" s="10"/>
    </row>
    <row r="45" spans="1:26" ht="25.5" customHeight="1">
      <c r="A45" s="10"/>
      <c r="B45" s="20">
        <v>-6.0000000000000098</v>
      </c>
      <c r="C45" s="10">
        <v>603.26739092604168</v>
      </c>
      <c r="D45" s="10">
        <f t="shared" si="0"/>
        <v>-395.47528960706956</v>
      </c>
      <c r="E45" s="10">
        <f t="shared" si="1"/>
        <v>134.05942020576836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>
        <f t="shared" si="3"/>
        <v>-0.89512092741916327</v>
      </c>
      <c r="S45" s="10">
        <v>0.29837364247305442</v>
      </c>
      <c r="T45" s="10"/>
      <c r="U45" s="10"/>
      <c r="V45" s="10"/>
      <c r="W45" s="10"/>
      <c r="X45" s="10"/>
      <c r="Y45" s="10"/>
      <c r="Z45" s="10"/>
    </row>
    <row r="46" spans="1:26" ht="25.5" customHeight="1">
      <c r="A46" s="10"/>
      <c r="B46" s="20">
        <v>-5.9000000000000101</v>
      </c>
      <c r="C46" s="10">
        <v>563.71986196533487</v>
      </c>
      <c r="D46" s="10">
        <f t="shared" si="0"/>
        <v>-382.06934758649277</v>
      </c>
      <c r="E46" s="10">
        <f t="shared" si="1"/>
        <v>134.05942020575353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>
        <f t="shared" si="3"/>
        <v>-1.5164450783444026</v>
      </c>
      <c r="S46" s="10">
        <v>0.50548169278146748</v>
      </c>
      <c r="T46" s="10"/>
      <c r="U46" s="10"/>
      <c r="V46" s="10"/>
      <c r="W46" s="10"/>
      <c r="X46" s="10"/>
      <c r="Y46" s="10"/>
      <c r="Z46" s="10"/>
    </row>
    <row r="47" spans="1:26" ht="25.5" customHeight="1">
      <c r="A47" s="10"/>
      <c r="B47" s="20">
        <v>-5.8000000000000096</v>
      </c>
      <c r="C47" s="10">
        <v>525.51292720668539</v>
      </c>
      <c r="D47" s="10">
        <f t="shared" si="0"/>
        <v>-368.66340556591734</v>
      </c>
      <c r="E47" s="10">
        <f t="shared" si="1"/>
        <v>134.05942020589174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>
        <f t="shared" si="3"/>
        <v>-0.96843048082404637</v>
      </c>
      <c r="S47" s="10">
        <v>0.32281016027468212</v>
      </c>
      <c r="T47" s="10"/>
      <c r="U47" s="10"/>
      <c r="V47" s="10"/>
      <c r="W47" s="10"/>
      <c r="X47" s="10"/>
      <c r="Y47" s="10"/>
      <c r="Z47" s="10"/>
    </row>
    <row r="48" spans="1:26" ht="25.5" customHeight="1">
      <c r="A48" s="10"/>
      <c r="B48" s="20">
        <v>-5.7000000000000197</v>
      </c>
      <c r="C48" s="10">
        <v>488.64658665009739</v>
      </c>
      <c r="D48" s="10">
        <f t="shared" si="0"/>
        <v>-355.25746354532953</v>
      </c>
      <c r="E48" s="10">
        <f t="shared" si="1"/>
        <v>134.05942020569447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>
        <f t="shared" si="3"/>
        <v>-3.2430172325151441E-2</v>
      </c>
      <c r="S48" s="10">
        <v>1.0810057441717147E-2</v>
      </c>
      <c r="T48" s="10"/>
      <c r="U48" s="10"/>
      <c r="V48" s="10"/>
      <c r="W48" s="10"/>
      <c r="X48" s="10"/>
      <c r="Y48" s="10"/>
      <c r="Z48" s="10"/>
    </row>
    <row r="49" spans="1:26" ht="25.5" customHeight="1">
      <c r="A49" s="10"/>
      <c r="B49" s="20">
        <v>-5.6000000000000201</v>
      </c>
      <c r="C49" s="10">
        <v>453.12084029556456</v>
      </c>
      <c r="D49" s="10">
        <f t="shared" si="0"/>
        <v>-341.85152152476013</v>
      </c>
      <c r="E49" s="10">
        <f t="shared" si="1"/>
        <v>134.0594202058144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>
        <f t="shared" si="3"/>
        <v>-1.0169658800667551</v>
      </c>
      <c r="S49" s="10">
        <v>0.33898862668891838</v>
      </c>
      <c r="T49" s="10"/>
      <c r="U49" s="10"/>
      <c r="V49" s="10"/>
      <c r="W49" s="10"/>
      <c r="X49" s="10"/>
      <c r="Y49" s="10"/>
      <c r="Z49" s="10"/>
    </row>
    <row r="50" spans="1:26" ht="25.5" customHeight="1">
      <c r="A50" s="10"/>
      <c r="B50" s="20">
        <v>-5.5000000000000204</v>
      </c>
      <c r="C50" s="10">
        <v>418.93568814308867</v>
      </c>
      <c r="D50" s="10">
        <f t="shared" si="0"/>
        <v>-328.44557950417874</v>
      </c>
      <c r="E50" s="10">
        <f t="shared" si="1"/>
        <v>134.05942020580582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>
        <f t="shared" si="3"/>
        <v>-2.7032209912809289</v>
      </c>
      <c r="S50" s="10">
        <v>0.90107366376030962</v>
      </c>
      <c r="T50" s="10"/>
      <c r="U50" s="10"/>
      <c r="V50" s="10"/>
      <c r="W50" s="10"/>
      <c r="X50" s="10"/>
      <c r="Y50" s="10"/>
      <c r="Z50" s="10"/>
    </row>
    <row r="51" spans="1:26" ht="25.5" customHeight="1">
      <c r="A51" s="10"/>
      <c r="B51" s="20">
        <v>-5.4000000000000199</v>
      </c>
      <c r="C51" s="10">
        <v>386.09113019267062</v>
      </c>
      <c r="D51" s="10">
        <f t="shared" si="0"/>
        <v>-315.03963748359809</v>
      </c>
      <c r="E51" s="10">
        <f t="shared" si="1"/>
        <v>134.05942020577803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>
        <f t="shared" si="3"/>
        <v>-2.9277898596299066</v>
      </c>
      <c r="S51" s="10">
        <v>0.97592995320996889</v>
      </c>
      <c r="T51" s="10"/>
      <c r="U51" s="10"/>
      <c r="V51" s="10"/>
      <c r="W51" s="10"/>
      <c r="X51" s="10"/>
      <c r="Y51" s="10"/>
      <c r="Z51" s="10"/>
    </row>
    <row r="52" spans="1:26" ht="25.5" customHeight="1">
      <c r="A52" s="10"/>
      <c r="B52" s="20">
        <v>-5.3000000000000203</v>
      </c>
      <c r="C52" s="10">
        <v>354.58716644431092</v>
      </c>
      <c r="D52" s="10">
        <f t="shared" si="0"/>
        <v>-301.63369546302033</v>
      </c>
      <c r="E52" s="10">
        <f t="shared" si="1"/>
        <v>134.05942020574614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>
        <f t="shared" si="3"/>
        <v>-1.4832551622395136</v>
      </c>
      <c r="S52" s="10">
        <v>0.49441838741317123</v>
      </c>
      <c r="T52" s="10"/>
      <c r="U52" s="10"/>
      <c r="V52" s="10"/>
      <c r="W52" s="10"/>
      <c r="X52" s="10"/>
      <c r="Y52" s="10"/>
      <c r="Z52" s="10"/>
    </row>
    <row r="53" spans="1:26" ht="25.5" customHeight="1">
      <c r="A53" s="10"/>
      <c r="B53" s="20">
        <v>-5.2000000000000197</v>
      </c>
      <c r="C53" s="10">
        <v>324.42379689800873</v>
      </c>
      <c r="D53" s="10">
        <f t="shared" si="0"/>
        <v>-288.22775344244565</v>
      </c>
      <c r="E53" s="10">
        <f t="shared" si="1"/>
        <v>134.05942020580247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>
        <f t="shared" si="3"/>
        <v>-1.9864102172452798</v>
      </c>
      <c r="S53" s="10">
        <v>0.66213673908175996</v>
      </c>
      <c r="T53" s="10"/>
      <c r="U53" s="10"/>
      <c r="V53" s="10"/>
      <c r="W53" s="10"/>
      <c r="X53" s="10"/>
      <c r="Y53" s="10"/>
      <c r="Z53" s="10"/>
    </row>
    <row r="54" spans="1:26" ht="25.5" customHeight="1">
      <c r="A54" s="10"/>
      <c r="B54" s="20">
        <v>-5.1000000000000201</v>
      </c>
      <c r="C54" s="10">
        <v>295.60102155376427</v>
      </c>
      <c r="D54" s="10">
        <f t="shared" si="0"/>
        <v>-274.82181142186545</v>
      </c>
      <c r="E54" s="10">
        <f t="shared" si="1"/>
        <v>134.05942020580019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>
        <f t="shared" si="3"/>
        <v>-2.0925396427001393</v>
      </c>
      <c r="S54" s="10">
        <v>0.69751321423337975</v>
      </c>
      <c r="T54" s="10"/>
      <c r="U54" s="10"/>
      <c r="V54" s="10"/>
      <c r="W54" s="10"/>
      <c r="X54" s="10"/>
      <c r="Y54" s="10"/>
      <c r="Z54" s="10"/>
    </row>
    <row r="55" spans="1:26" ht="25.5" customHeight="1">
      <c r="A55" s="10"/>
      <c r="B55" s="20">
        <v>-5.0000000000000204</v>
      </c>
      <c r="C55" s="10">
        <v>268.11884041157782</v>
      </c>
      <c r="D55" s="10">
        <f t="shared" si="0"/>
        <v>-261.41586940128548</v>
      </c>
      <c r="E55" s="10">
        <f t="shared" si="1"/>
        <v>134.05942020578337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>
        <f t="shared" si="3"/>
        <v>-0.85670551134189443</v>
      </c>
      <c r="S55" s="10">
        <v>0.28556850378063148</v>
      </c>
      <c r="T55" s="10"/>
      <c r="U55" s="10"/>
      <c r="V55" s="10"/>
      <c r="W55" s="10"/>
      <c r="X55" s="10"/>
      <c r="Y55" s="10"/>
      <c r="Z55" s="10"/>
    </row>
    <row r="56" spans="1:26" ht="25.5" customHeight="1">
      <c r="A56" s="10"/>
      <c r="B56" s="20">
        <v>-4.9000000000000199</v>
      </c>
      <c r="C56" s="10">
        <v>241.97725347144913</v>
      </c>
      <c r="D56" s="10">
        <f t="shared" si="0"/>
        <v>-248.00992738070707</v>
      </c>
      <c r="E56" s="10">
        <f t="shared" si="1"/>
        <v>134.05942020578627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>
        <f t="shared" si="3"/>
        <v>-0.83693623954157936</v>
      </c>
      <c r="S56" s="10">
        <v>0.27897874651385979</v>
      </c>
      <c r="T56" s="10"/>
      <c r="U56" s="10"/>
      <c r="V56" s="10"/>
      <c r="W56" s="10"/>
      <c r="X56" s="10"/>
      <c r="Y56" s="10"/>
      <c r="Z56" s="10"/>
    </row>
    <row r="57" spans="1:26" ht="25.5" customHeight="1">
      <c r="A57" s="10"/>
      <c r="B57" s="20">
        <v>-4.8000000000000203</v>
      </c>
      <c r="C57" s="10">
        <v>217.17626073337851</v>
      </c>
      <c r="D57" s="10">
        <f t="shared" si="0"/>
        <v>-234.60398536012849</v>
      </c>
      <c r="E57" s="10">
        <f t="shared" si="1"/>
        <v>134.05942020578024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>
        <f t="shared" si="3"/>
        <v>-0.34605113998595782</v>
      </c>
      <c r="S57" s="10">
        <v>0.11535037999531927</v>
      </c>
      <c r="T57" s="10"/>
      <c r="U57" s="10"/>
      <c r="V57" s="10"/>
      <c r="W57" s="10"/>
      <c r="X57" s="10"/>
      <c r="Y57" s="10"/>
      <c r="Z57" s="10"/>
    </row>
    <row r="58" spans="1:26" ht="25.5" customHeight="1">
      <c r="A58" s="10"/>
      <c r="B58" s="20">
        <v>-4.7000000000000197</v>
      </c>
      <c r="C58" s="10">
        <v>193.71586219736554</v>
      </c>
      <c r="D58" s="10">
        <f t="shared" si="0"/>
        <v>-221.1980433395504</v>
      </c>
      <c r="E58" s="10">
        <f t="shared" si="1"/>
        <v>134.05942020578826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>
        <f t="shared" si="3"/>
        <v>-1.2967837980113468</v>
      </c>
      <c r="S58" s="10">
        <v>0.43226126600378223</v>
      </c>
      <c r="T58" s="10"/>
      <c r="U58" s="10"/>
      <c r="V58" s="10"/>
      <c r="W58" s="10"/>
      <c r="X58" s="10"/>
      <c r="Y58" s="10"/>
      <c r="Z58" s="10"/>
    </row>
    <row r="59" spans="1:26" ht="25.5" customHeight="1">
      <c r="A59" s="10"/>
      <c r="B59" s="20">
        <v>-4.6000000000000201</v>
      </c>
      <c r="C59" s="10">
        <v>171.59605786341058</v>
      </c>
      <c r="D59" s="10">
        <f t="shared" si="0"/>
        <v>-207.79210131897162</v>
      </c>
      <c r="E59" s="10">
        <f t="shared" si="1"/>
        <v>134.05942020579963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>
        <f t="shared" si="3"/>
        <v>-0.78081865721995891</v>
      </c>
      <c r="S59" s="10">
        <v>0.2602728857399863</v>
      </c>
      <c r="T59" s="10"/>
      <c r="U59" s="10"/>
      <c r="V59" s="10"/>
      <c r="W59" s="10"/>
      <c r="X59" s="10"/>
      <c r="Y59" s="10"/>
      <c r="Z59" s="10"/>
    </row>
    <row r="60" spans="1:26" ht="25.5" customHeight="1">
      <c r="A60" s="10"/>
      <c r="B60" s="20">
        <v>-4.5000000000000204</v>
      </c>
      <c r="C60" s="10">
        <v>150.81684773151349</v>
      </c>
      <c r="D60" s="10">
        <f t="shared" si="0"/>
        <v>-194.3861592983917</v>
      </c>
      <c r="E60" s="10">
        <f t="shared" si="1"/>
        <v>134.05942020576973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>
        <f t="shared" si="3"/>
        <v>-2.196925078956447</v>
      </c>
      <c r="S60" s="10">
        <v>0.73230835965214891</v>
      </c>
      <c r="T60" s="10"/>
      <c r="U60" s="10"/>
      <c r="V60" s="10"/>
      <c r="W60" s="10"/>
      <c r="X60" s="10"/>
      <c r="Y60" s="10"/>
      <c r="Z60" s="10"/>
    </row>
    <row r="61" spans="1:26" ht="25.5" customHeight="1">
      <c r="A61" s="10"/>
      <c r="B61" s="20">
        <v>-4.4000000000000199</v>
      </c>
      <c r="C61" s="10">
        <v>131.37823180167422</v>
      </c>
      <c r="D61" s="10">
        <f t="shared" si="0"/>
        <v>-180.98021727781466</v>
      </c>
      <c r="E61" s="10">
        <f t="shared" si="1"/>
        <v>134.05942020579451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>
        <f t="shared" si="3"/>
        <v>-1.3300878088358605</v>
      </c>
      <c r="S61" s="10">
        <v>0.44336260294528684</v>
      </c>
      <c r="T61" s="10"/>
      <c r="U61" s="10"/>
      <c r="V61" s="10"/>
      <c r="W61" s="10"/>
      <c r="X61" s="10"/>
      <c r="Y61" s="10"/>
      <c r="Z61" s="10"/>
    </row>
    <row r="62" spans="1:26" ht="25.5" customHeight="1">
      <c r="A62" s="10"/>
      <c r="B62" s="20">
        <v>-4.3000000000000203</v>
      </c>
      <c r="C62" s="10">
        <v>113.28021007389282</v>
      </c>
      <c r="D62" s="10">
        <f t="shared" si="0"/>
        <v>-167.57427525723526</v>
      </c>
      <c r="E62" s="10">
        <f t="shared" si="1"/>
        <v>134.05942020578223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>
        <f t="shared" si="3"/>
        <v>-1.0944215427919</v>
      </c>
      <c r="S62" s="10">
        <v>0.36480718093063336</v>
      </c>
      <c r="T62" s="10"/>
      <c r="U62" s="10"/>
      <c r="V62" s="10"/>
      <c r="W62" s="10"/>
      <c r="X62" s="10"/>
      <c r="Y62" s="10"/>
      <c r="Z62" s="10"/>
    </row>
    <row r="63" spans="1:26" ht="25.5" customHeight="1">
      <c r="A63" s="10"/>
      <c r="B63" s="20">
        <v>-4.2000000000000197</v>
      </c>
      <c r="C63" s="10">
        <v>96.522782548169204</v>
      </c>
      <c r="D63" s="10">
        <f t="shared" si="0"/>
        <v>-154.16833323665696</v>
      </c>
      <c r="E63" s="10">
        <f t="shared" si="1"/>
        <v>134.0594202057965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>
        <f t="shared" si="3"/>
        <v>-1.4523374030668323</v>
      </c>
      <c r="S63" s="10">
        <v>0.48411246768894411</v>
      </c>
      <c r="T63" s="10"/>
      <c r="U63" s="10"/>
      <c r="V63" s="10"/>
      <c r="W63" s="10"/>
      <c r="X63" s="10"/>
      <c r="Y63" s="10"/>
      <c r="Z63" s="10"/>
    </row>
    <row r="64" spans="1:26" ht="25.5" customHeight="1">
      <c r="A64" s="10"/>
      <c r="B64" s="20">
        <v>-4.1000000000000201</v>
      </c>
      <c r="C64" s="10">
        <v>81.105949224503561</v>
      </c>
      <c r="D64" s="10">
        <f t="shared" si="0"/>
        <v>-140.76239121607736</v>
      </c>
      <c r="E64" s="10">
        <f t="shared" si="1"/>
        <v>134.05942020577405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>
        <f t="shared" si="3"/>
        <v>-1.9706446181230715</v>
      </c>
      <c r="S64" s="10">
        <v>0.65688153937435712</v>
      </c>
      <c r="T64" s="10"/>
      <c r="U64" s="10"/>
      <c r="V64" s="10"/>
      <c r="W64" s="10"/>
      <c r="X64" s="10"/>
      <c r="Y64" s="10"/>
      <c r="Z64" s="10"/>
    </row>
    <row r="65" spans="1:26" ht="25.5" customHeight="1">
      <c r="A65" s="10"/>
      <c r="B65" s="20">
        <v>-4.0000000000000204</v>
      </c>
      <c r="C65" s="10">
        <v>67.029710102895876</v>
      </c>
      <c r="D65" s="10">
        <f t="shared" si="0"/>
        <v>-127.35644919550001</v>
      </c>
      <c r="E65" s="10">
        <f t="shared" si="1"/>
        <v>134.05942020578848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>
        <f t="shared" si="3"/>
        <v>-1.6919476737533132</v>
      </c>
      <c r="S65" s="10">
        <v>0.56398255791777108</v>
      </c>
      <c r="T65" s="10"/>
      <c r="U65" s="10"/>
      <c r="V65" s="10"/>
      <c r="W65" s="10"/>
      <c r="X65" s="10"/>
      <c r="Y65" s="10"/>
      <c r="Z65" s="10"/>
    </row>
    <row r="66" spans="1:26" ht="25.5" customHeight="1">
      <c r="A66" s="10"/>
      <c r="B66" s="20">
        <v>-3.9000000000000199</v>
      </c>
      <c r="C66" s="10">
        <v>54.294065183345808</v>
      </c>
      <c r="D66" s="10">
        <f t="shared" si="0"/>
        <v>-113.95050717492109</v>
      </c>
      <c r="E66" s="10">
        <f t="shared" si="1"/>
        <v>134.05942020578823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>
        <f t="shared" si="3"/>
        <v>-2.4800757724271518</v>
      </c>
      <c r="S66" s="10">
        <v>0.8266919241423839</v>
      </c>
      <c r="T66" s="10"/>
      <c r="U66" s="10"/>
      <c r="V66" s="10"/>
      <c r="W66" s="10"/>
      <c r="X66" s="10"/>
      <c r="Y66" s="10"/>
      <c r="Z66" s="10"/>
    </row>
    <row r="67" spans="1:26" ht="25.5" customHeight="1">
      <c r="A67" s="10"/>
      <c r="B67" s="20">
        <v>-3.8000000000000198</v>
      </c>
      <c r="C67" s="10">
        <v>42.899014465853689</v>
      </c>
      <c r="D67" s="10">
        <f t="shared" si="0"/>
        <v>-100.54456515434225</v>
      </c>
      <c r="E67" s="10">
        <f t="shared" si="1"/>
        <v>134.05942020578598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>
        <f t="shared" si="3"/>
        <v>-2.6187597394441458</v>
      </c>
      <c r="S67" s="10">
        <v>0.87291991314804851</v>
      </c>
      <c r="T67" s="10"/>
      <c r="U67" s="10"/>
      <c r="V67" s="10"/>
      <c r="W67" s="10"/>
      <c r="X67" s="10"/>
      <c r="Y67" s="10"/>
      <c r="Z67" s="10"/>
    </row>
    <row r="68" spans="1:26" ht="25.5" customHeight="1">
      <c r="A68" s="10"/>
      <c r="B68" s="20">
        <v>-3.7000000000000202</v>
      </c>
      <c r="C68" s="10">
        <v>32.8445579504195</v>
      </c>
      <c r="D68" s="10">
        <f t="shared" si="0"/>
        <v>-87.138623133763701</v>
      </c>
      <c r="E68" s="10">
        <f t="shared" si="1"/>
        <v>134.05942020578553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>
        <f t="shared" si="3"/>
        <v>-1.2816478620472194</v>
      </c>
      <c r="S68" s="10">
        <v>0.42721595401573975</v>
      </c>
      <c r="T68" s="10"/>
      <c r="U68" s="10"/>
      <c r="V68" s="10"/>
      <c r="W68" s="10"/>
      <c r="X68" s="10"/>
      <c r="Y68" s="10"/>
      <c r="Z68" s="10"/>
    </row>
    <row r="69" spans="1:26" ht="25.5" customHeight="1">
      <c r="A69" s="10"/>
      <c r="B69" s="20">
        <v>-3.6000000000000201</v>
      </c>
      <c r="C69" s="10">
        <v>24.130695637043122</v>
      </c>
      <c r="D69" s="10">
        <f t="shared" si="0"/>
        <v>-73.732681113185137</v>
      </c>
      <c r="E69" s="10">
        <f t="shared" si="1"/>
        <v>134.05942020578786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>
        <f t="shared" ref="R69:R100" si="4">b*S69</f>
        <v>-1.6797747235922047</v>
      </c>
      <c r="S69" s="10">
        <v>0.55992490786406823</v>
      </c>
      <c r="T69" s="10"/>
      <c r="U69" s="10"/>
      <c r="V69" s="10"/>
      <c r="W69" s="10"/>
      <c r="X69" s="10"/>
      <c r="Y69" s="10"/>
      <c r="Z69" s="10"/>
    </row>
    <row r="70" spans="1:26" ht="25.5" customHeight="1">
      <c r="A70" s="10"/>
      <c r="B70" s="20">
        <v>-3.50000000000002</v>
      </c>
      <c r="C70" s="10">
        <v>16.757427525724601</v>
      </c>
      <c r="D70" s="10">
        <f t="shared" si="0"/>
        <v>-60.326739092606338</v>
      </c>
      <c r="E70" s="10">
        <f t="shared" si="1"/>
        <v>134.05942020578482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>
        <f t="shared" si="4"/>
        <v>-2.7449469488364908</v>
      </c>
      <c r="S70" s="10">
        <v>0.9149823162788302</v>
      </c>
      <c r="T70" s="10"/>
      <c r="U70" s="10"/>
      <c r="V70" s="10"/>
      <c r="W70" s="10"/>
      <c r="X70" s="10"/>
      <c r="Y70" s="10"/>
      <c r="Z70" s="10"/>
    </row>
    <row r="71" spans="1:26" ht="25.5" customHeight="1">
      <c r="A71" s="10"/>
      <c r="B71" s="20">
        <v>-3.4000000000000199</v>
      </c>
      <c r="C71" s="10">
        <v>10.724753616463962</v>
      </c>
      <c r="D71" s="10">
        <f t="shared" si="0"/>
        <v>-46.920797072027845</v>
      </c>
      <c r="E71" s="10">
        <f t="shared" si="1"/>
        <v>134.05942020578601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>
        <f t="shared" si="4"/>
        <v>-1.4878423842242416</v>
      </c>
      <c r="S71" s="10">
        <v>0.49594746140808055</v>
      </c>
      <c r="T71" s="10"/>
      <c r="U71" s="10"/>
      <c r="V71" s="10"/>
      <c r="W71" s="10"/>
      <c r="X71" s="10"/>
      <c r="Y71" s="10"/>
      <c r="Z71" s="10"/>
    </row>
    <row r="72" spans="1:26" ht="25.5" customHeight="1">
      <c r="A72" s="10"/>
      <c r="B72" s="20">
        <v>-3.3000000000000198</v>
      </c>
      <c r="C72" s="10">
        <v>6.0326739092611739</v>
      </c>
      <c r="D72" s="10">
        <f t="shared" si="0"/>
        <v>-33.514855051449231</v>
      </c>
      <c r="E72" s="10">
        <f t="shared" si="1"/>
        <v>134.05942020578672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>
        <f t="shared" si="4"/>
        <v>-1.4893082757304388E-2</v>
      </c>
      <c r="S72" s="10">
        <v>4.9643609191014626E-3</v>
      </c>
      <c r="T72" s="10"/>
      <c r="U72" s="10"/>
      <c r="V72" s="10"/>
      <c r="W72" s="10"/>
      <c r="X72" s="10"/>
      <c r="Y72" s="10"/>
      <c r="Z72" s="10"/>
    </row>
    <row r="73" spans="1:26" ht="25.5" customHeight="1">
      <c r="A73" s="10"/>
      <c r="B73" s="20">
        <v>-3.2000000000000202</v>
      </c>
      <c r="C73" s="10">
        <v>2.6811884041162624</v>
      </c>
      <c r="D73" s="10">
        <f t="shared" si="0"/>
        <v>-20.108913030870607</v>
      </c>
      <c r="E73" s="10">
        <f t="shared" si="1"/>
        <v>134.05942020578601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>
        <f t="shared" si="4"/>
        <v>-0.76803831682917256</v>
      </c>
      <c r="S73" s="10">
        <v>0.25601277227639085</v>
      </c>
      <c r="T73" s="10"/>
      <c r="U73" s="10"/>
      <c r="V73" s="10"/>
      <c r="W73" s="10"/>
      <c r="X73" s="10"/>
      <c r="Y73" s="10"/>
      <c r="Z73" s="10"/>
    </row>
    <row r="74" spans="1:26" ht="25.5" customHeight="1">
      <c r="A74" s="10"/>
      <c r="B74" s="20">
        <v>-3.1000000000000201</v>
      </c>
      <c r="C74" s="10">
        <v>0.67029710102919993</v>
      </c>
      <c r="D74" s="10">
        <f t="shared" si="0"/>
        <v>-6.7029710102919937</v>
      </c>
      <c r="E74" s="10">
        <f t="shared" si="1"/>
        <v>134.0594202057793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>
        <f t="shared" si="4"/>
        <v>-2.0476765448973904</v>
      </c>
      <c r="S74" s="10">
        <v>0.68255884829913005</v>
      </c>
      <c r="T74" s="10"/>
      <c r="U74" s="10"/>
      <c r="V74" s="10"/>
      <c r="W74" s="10"/>
      <c r="X74" s="10"/>
      <c r="Y74" s="10"/>
      <c r="Z74" s="10"/>
    </row>
    <row r="75" spans="1:26" ht="25.5" customHeight="1">
      <c r="A75" s="10"/>
      <c r="B75" s="20">
        <v>-3.00000000000002</v>
      </c>
      <c r="C75" s="10">
        <v>2.6769397353076569E-26</v>
      </c>
      <c r="D75" s="10">
        <f t="shared" si="0"/>
        <v>6.7029710102859497</v>
      </c>
      <c r="E75" s="10">
        <f t="shared" si="1"/>
        <v>134.05942020579332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>
        <f t="shared" si="4"/>
        <v>-2.2826711719280617</v>
      </c>
      <c r="S75" s="10">
        <v>0.76089039064268715</v>
      </c>
      <c r="T75" s="10"/>
      <c r="U75" s="10"/>
      <c r="V75" s="10"/>
      <c r="W75" s="10"/>
      <c r="X75" s="10"/>
      <c r="Y75" s="10"/>
      <c r="Z75" s="10"/>
    </row>
    <row r="76" spans="1:26" ht="25.5" customHeight="1">
      <c r="A76" s="10"/>
      <c r="B76" s="20">
        <v>-2.9000000000000301</v>
      </c>
      <c r="C76" s="10">
        <v>0.67029710102852713</v>
      </c>
      <c r="D76" s="10">
        <f t="shared" si="0"/>
        <v>20.108913030863924</v>
      </c>
      <c r="E76" s="10">
        <f t="shared" si="1"/>
        <v>134.05942020578567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>
        <f t="shared" si="4"/>
        <v>-0.71603484628728542</v>
      </c>
      <c r="S76" s="10">
        <v>0.23867828209576181</v>
      </c>
      <c r="T76" s="10"/>
      <c r="U76" s="10"/>
      <c r="V76" s="10"/>
      <c r="W76" s="10"/>
      <c r="X76" s="10"/>
      <c r="Y76" s="10"/>
      <c r="Z76" s="10"/>
    </row>
    <row r="77" spans="1:26" ht="25.5" customHeight="1">
      <c r="A77" s="10"/>
      <c r="B77" s="20">
        <v>-2.80000000000003</v>
      </c>
      <c r="C77" s="10">
        <v>2.6811884041149212</v>
      </c>
      <c r="D77" s="10">
        <f t="shared" si="0"/>
        <v>33.514855051442503</v>
      </c>
      <c r="E77" s="10">
        <f t="shared" si="1"/>
        <v>134.05942020578638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>
        <f t="shared" si="4"/>
        <v>-1.2561263241518092</v>
      </c>
      <c r="S77" s="10">
        <v>0.41870877471726975</v>
      </c>
      <c r="T77" s="10"/>
      <c r="U77" s="10"/>
      <c r="V77" s="10"/>
      <c r="W77" s="10"/>
      <c r="X77" s="10"/>
      <c r="Y77" s="10"/>
      <c r="Z77" s="10"/>
    </row>
    <row r="78" spans="1:26" ht="25.5" customHeight="1">
      <c r="A78" s="10"/>
      <c r="B78" s="20">
        <v>-2.7000000000000299</v>
      </c>
      <c r="C78" s="10">
        <v>6.0326739092591746</v>
      </c>
      <c r="D78" s="10">
        <f t="shared" si="0"/>
        <v>46.920797072021152</v>
      </c>
      <c r="E78" s="10">
        <f t="shared" si="1"/>
        <v>134.05942020578658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>
        <f t="shared" si="4"/>
        <v>-1.7803582044632917</v>
      </c>
      <c r="S78" s="10">
        <v>0.59345273482109728</v>
      </c>
      <c r="T78" s="10"/>
      <c r="U78" s="10"/>
      <c r="V78" s="10"/>
      <c r="W78" s="10"/>
      <c r="X78" s="10"/>
      <c r="Y78" s="10"/>
      <c r="Z78" s="10"/>
    </row>
    <row r="79" spans="1:26" ht="25.5" customHeight="1">
      <c r="A79" s="10"/>
      <c r="B79" s="20">
        <v>-2.6000000000000298</v>
      </c>
      <c r="C79" s="10">
        <v>10.724753616461294</v>
      </c>
      <c r="D79" s="10">
        <f t="shared" si="0"/>
        <v>60.326739092599823</v>
      </c>
      <c r="E79" s="10">
        <f t="shared" si="1"/>
        <v>134.05942020578755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>
        <f t="shared" si="4"/>
        <v>-0.46845034397742191</v>
      </c>
      <c r="S79" s="10">
        <v>0.15615011465914064</v>
      </c>
      <c r="T79" s="10"/>
      <c r="U79" s="10"/>
      <c r="V79" s="10"/>
      <c r="W79" s="10"/>
      <c r="X79" s="10"/>
      <c r="Y79" s="10"/>
      <c r="Z79" s="10"/>
    </row>
    <row r="80" spans="1:26" ht="25.5" customHeight="1">
      <c r="A80" s="10"/>
      <c r="B80" s="20">
        <v>-2.5000000000000302</v>
      </c>
      <c r="C80" s="10">
        <v>16.757427525721255</v>
      </c>
      <c r="D80" s="10">
        <f t="shared" si="0"/>
        <v>73.732681113178529</v>
      </c>
      <c r="E80" s="10">
        <f t="shared" si="1"/>
        <v>134.05942020578269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>
        <f t="shared" si="4"/>
        <v>-1.3655899506438236</v>
      </c>
      <c r="S80" s="10">
        <v>0.45519665021460787</v>
      </c>
      <c r="T80" s="10"/>
      <c r="U80" s="10"/>
      <c r="V80" s="10"/>
      <c r="W80" s="10"/>
      <c r="X80" s="10"/>
      <c r="Y80" s="10"/>
      <c r="Z80" s="10"/>
    </row>
    <row r="81" spans="1:26" ht="25.5" customHeight="1">
      <c r="A81" s="10"/>
      <c r="B81" s="20">
        <v>-2.4000000000000301</v>
      </c>
      <c r="C81" s="10">
        <v>24.130695637039114</v>
      </c>
      <c r="D81" s="10">
        <f t="shared" si="0"/>
        <v>87.138623133756809</v>
      </c>
      <c r="E81" s="10">
        <f t="shared" si="1"/>
        <v>134.0594202057888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>
        <f t="shared" si="4"/>
        <v>-1.8404294459264912</v>
      </c>
      <c r="S81" s="10">
        <v>0.61347648197549709</v>
      </c>
      <c r="T81" s="10"/>
      <c r="U81" s="10"/>
      <c r="V81" s="10"/>
      <c r="W81" s="10"/>
      <c r="X81" s="10"/>
      <c r="Y81" s="10"/>
      <c r="Z81" s="10"/>
    </row>
    <row r="82" spans="1:26" ht="25.5" customHeight="1">
      <c r="A82" s="10"/>
      <c r="B82" s="20">
        <v>-2.30000000000003</v>
      </c>
      <c r="C82" s="10">
        <v>32.844557950414803</v>
      </c>
      <c r="D82" s="10">
        <f t="shared" si="0"/>
        <v>100.5445651543357</v>
      </c>
      <c r="E82" s="10">
        <f t="shared" si="1"/>
        <v>134.05942020578482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>
        <f t="shared" si="4"/>
        <v>-0.54399819123215654</v>
      </c>
      <c r="S82" s="10">
        <v>0.18133273041071885</v>
      </c>
      <c r="T82" s="10"/>
      <c r="U82" s="10"/>
      <c r="V82" s="10"/>
      <c r="W82" s="10"/>
      <c r="X82" s="10"/>
      <c r="Y82" s="10"/>
      <c r="Z82" s="10"/>
    </row>
    <row r="83" spans="1:26" ht="25.5" customHeight="1">
      <c r="A83" s="10"/>
      <c r="B83" s="20">
        <v>-2.2000000000000299</v>
      </c>
      <c r="C83" s="10">
        <v>42.899014465848381</v>
      </c>
      <c r="D83" s="10">
        <f t="shared" si="0"/>
        <v>113.95050717491419</v>
      </c>
      <c r="E83" s="10">
        <f t="shared" si="1"/>
        <v>134.05942020579121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>
        <f t="shared" si="4"/>
        <v>-2.4387622030180558</v>
      </c>
      <c r="S83" s="10">
        <v>0.81292073433935197</v>
      </c>
      <c r="T83" s="10"/>
      <c r="U83" s="10"/>
      <c r="V83" s="10"/>
      <c r="W83" s="10"/>
      <c r="X83" s="10"/>
      <c r="Y83" s="10"/>
      <c r="Z83" s="10"/>
    </row>
    <row r="84" spans="1:26" ht="25.5" customHeight="1">
      <c r="A84" s="10"/>
      <c r="B84" s="20">
        <v>-2.1000000000000298</v>
      </c>
      <c r="C84" s="10">
        <v>54.294065183339811</v>
      </c>
      <c r="D84" s="10">
        <f t="shared" si="0"/>
        <v>127.35644919549333</v>
      </c>
      <c r="E84" s="10">
        <f t="shared" si="1"/>
        <v>134.05942020577916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>
        <f t="shared" si="4"/>
        <v>-2.3171180634971091</v>
      </c>
      <c r="S84" s="10">
        <v>0.77237268783236968</v>
      </c>
      <c r="T84" s="10"/>
      <c r="U84" s="10"/>
      <c r="V84" s="10"/>
      <c r="W84" s="10"/>
      <c r="X84" s="10"/>
      <c r="Y84" s="10"/>
      <c r="Z84" s="10"/>
    </row>
    <row r="85" spans="1:26" ht="25.5" customHeight="1">
      <c r="A85" s="10"/>
      <c r="B85" s="20">
        <v>-2.0000000000000302</v>
      </c>
      <c r="C85" s="10">
        <v>67.029710102889098</v>
      </c>
      <c r="D85" s="10">
        <f t="shared" si="0"/>
        <v>140.76239121607119</v>
      </c>
      <c r="E85" s="10">
        <f t="shared" si="1"/>
        <v>134.05942020578539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>
        <f t="shared" si="4"/>
        <v>-1.6368229618111541</v>
      </c>
      <c r="S85" s="10">
        <v>0.54560765393705135</v>
      </c>
      <c r="T85" s="10"/>
      <c r="U85" s="10"/>
      <c r="V85" s="10"/>
      <c r="W85" s="10"/>
      <c r="X85" s="10"/>
      <c r="Y85" s="10"/>
      <c r="Z85" s="10"/>
    </row>
    <row r="86" spans="1:26" ht="25.5" customHeight="1">
      <c r="A86" s="10"/>
      <c r="B86" s="20">
        <v>-1.9000000000000301</v>
      </c>
      <c r="C86" s="10">
        <v>81.105949224496229</v>
      </c>
      <c r="D86" s="10">
        <f t="shared" si="0"/>
        <v>154.16833323664974</v>
      </c>
      <c r="E86" s="10">
        <f t="shared" si="1"/>
        <v>134.05942020578993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>
        <f t="shared" si="4"/>
        <v>-1.9543423433483018</v>
      </c>
      <c r="S86" s="10">
        <v>0.65144744778276731</v>
      </c>
      <c r="T86" s="10"/>
      <c r="U86" s="10"/>
      <c r="V86" s="10"/>
      <c r="W86" s="10"/>
      <c r="X86" s="10"/>
      <c r="Y86" s="10"/>
      <c r="Z86" s="10"/>
    </row>
    <row r="87" spans="1:26" ht="25.5" customHeight="1">
      <c r="A87" s="10"/>
      <c r="B87" s="20">
        <v>-1.80000000000003</v>
      </c>
      <c r="C87" s="10">
        <v>96.522782548161217</v>
      </c>
      <c r="D87" s="10">
        <f t="shared" si="0"/>
        <v>167.57427525722875</v>
      </c>
      <c r="E87" s="10">
        <f t="shared" si="1"/>
        <v>134.05942020578794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>
        <f t="shared" si="4"/>
        <v>-0.55636282992454777</v>
      </c>
      <c r="S87" s="10">
        <v>0.18545427664151592</v>
      </c>
      <c r="T87" s="10"/>
      <c r="U87" s="10"/>
      <c r="V87" s="10"/>
      <c r="W87" s="10"/>
      <c r="X87" s="10"/>
      <c r="Y87" s="10"/>
      <c r="Z87" s="10"/>
    </row>
    <row r="88" spans="1:26" ht="25.5" customHeight="1">
      <c r="A88" s="10"/>
      <c r="B88" s="20">
        <v>-1.7000000000000299</v>
      </c>
      <c r="C88" s="10">
        <v>113.28021007388411</v>
      </c>
      <c r="D88" s="10">
        <f t="shared" si="0"/>
        <v>180.98021727780755</v>
      </c>
      <c r="E88" s="10">
        <f t="shared" si="1"/>
        <v>134.05942020578198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>
        <f t="shared" si="4"/>
        <v>-1.8619251246604396</v>
      </c>
      <c r="S88" s="10">
        <v>0.62064170822014653</v>
      </c>
      <c r="T88" s="10"/>
      <c r="U88" s="10"/>
      <c r="V88" s="10"/>
      <c r="W88" s="10"/>
      <c r="X88" s="10"/>
      <c r="Y88" s="10"/>
      <c r="Z88" s="10"/>
    </row>
    <row r="89" spans="1:26" ht="25.5" customHeight="1">
      <c r="A89" s="10"/>
      <c r="B89" s="20">
        <v>-1.6000000000000301</v>
      </c>
      <c r="C89" s="10">
        <v>131.37823180166484</v>
      </c>
      <c r="D89" s="10">
        <f t="shared" si="0"/>
        <v>194.38615929838573</v>
      </c>
      <c r="E89" s="10">
        <f t="shared" si="1"/>
        <v>134.0594202057888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>
        <f t="shared" si="4"/>
        <v>-2.2778881436668481</v>
      </c>
      <c r="S89" s="10">
        <v>0.75929604788894933</v>
      </c>
      <c r="T89" s="10"/>
      <c r="U89" s="10"/>
      <c r="V89" s="10"/>
      <c r="W89" s="10"/>
      <c r="X89" s="10"/>
      <c r="Y89" s="10"/>
      <c r="Z89" s="10"/>
    </row>
    <row r="90" spans="1:26" ht="25.5" customHeight="1">
      <c r="A90" s="10"/>
      <c r="B90" s="20">
        <v>-1.50000000000003</v>
      </c>
      <c r="C90" s="10">
        <v>150.81684773150343</v>
      </c>
      <c r="D90" s="10">
        <f t="shared" si="0"/>
        <v>207.79210131896463</v>
      </c>
      <c r="E90" s="10">
        <f t="shared" si="1"/>
        <v>134.0594202057996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>
        <f t="shared" si="4"/>
        <v>-2.6101891617436555</v>
      </c>
      <c r="S90" s="10">
        <v>0.87006305391455185</v>
      </c>
      <c r="T90" s="10"/>
      <c r="U90" s="10"/>
      <c r="V90" s="10"/>
      <c r="W90" s="10"/>
      <c r="X90" s="10"/>
      <c r="Y90" s="10"/>
      <c r="Z90" s="10"/>
    </row>
    <row r="91" spans="1:26" ht="25.5" customHeight="1">
      <c r="A91" s="10"/>
      <c r="B91" s="20">
        <v>-1.4000000000000301</v>
      </c>
      <c r="C91" s="10">
        <v>171.59605786339986</v>
      </c>
      <c r="D91" s="10">
        <f t="shared" si="0"/>
        <v>221.19804333954457</v>
      </c>
      <c r="E91" s="10">
        <f t="shared" si="1"/>
        <v>134.05942020576151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>
        <f t="shared" si="4"/>
        <v>-1.5013754234462977</v>
      </c>
      <c r="S91" s="10">
        <v>0.50045847448209924</v>
      </c>
      <c r="T91" s="10"/>
      <c r="U91" s="10"/>
      <c r="V91" s="10"/>
      <c r="W91" s="10"/>
      <c r="X91" s="10"/>
      <c r="Y91" s="10"/>
      <c r="Z91" s="10"/>
    </row>
    <row r="92" spans="1:26" ht="25.5" customHeight="1">
      <c r="A92" s="10"/>
      <c r="B92" s="20">
        <v>-1.30000000000003</v>
      </c>
      <c r="C92" s="10">
        <v>193.71586219735434</v>
      </c>
      <c r="D92" s="10">
        <f t="shared" si="0"/>
        <v>234.60398536012073</v>
      </c>
      <c r="E92" s="10">
        <f t="shared" si="1"/>
        <v>134.05942020579249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>
        <f t="shared" si="4"/>
        <v>-1.7574303050795139</v>
      </c>
      <c r="S92" s="10">
        <v>0.58581010169317127</v>
      </c>
      <c r="T92" s="10"/>
      <c r="U92" s="10"/>
      <c r="V92" s="10"/>
      <c r="W92" s="10"/>
      <c r="X92" s="10"/>
      <c r="Y92" s="10"/>
      <c r="Z92" s="10"/>
    </row>
    <row r="93" spans="1:26" ht="25.5" customHeight="1">
      <c r="A93" s="10"/>
      <c r="B93" s="20">
        <v>-1.2000000000000299</v>
      </c>
      <c r="C93" s="10">
        <v>217.17626073336643</v>
      </c>
      <c r="D93" s="10">
        <f t="shared" si="0"/>
        <v>248.00992738069999</v>
      </c>
      <c r="E93" s="10">
        <f t="shared" si="1"/>
        <v>134.05942020578169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>
        <f t="shared" si="4"/>
        <v>-1.6862879243351823</v>
      </c>
      <c r="S93" s="10">
        <v>0.56209597477839413</v>
      </c>
      <c r="T93" s="10"/>
      <c r="U93" s="10"/>
      <c r="V93" s="10"/>
      <c r="W93" s="10"/>
      <c r="X93" s="10"/>
      <c r="Y93" s="10"/>
      <c r="Z93" s="10"/>
    </row>
    <row r="94" spans="1:26" ht="25.5" customHeight="1">
      <c r="A94" s="10"/>
      <c r="B94" s="20">
        <v>-1.1000000000000301</v>
      </c>
      <c r="C94" s="10">
        <v>241.9772534714364</v>
      </c>
      <c r="D94" s="10">
        <f t="shared" si="0"/>
        <v>261.41586940127814</v>
      </c>
      <c r="E94" s="10">
        <f t="shared" si="1"/>
        <v>134.05942020581722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>
        <f t="shared" si="4"/>
        <v>-1.0318049751072347</v>
      </c>
      <c r="S94" s="10">
        <v>0.3439349917024116</v>
      </c>
      <c r="T94" s="10"/>
      <c r="U94" s="10"/>
      <c r="V94" s="10"/>
      <c r="W94" s="10"/>
      <c r="X94" s="10"/>
      <c r="Y94" s="10"/>
      <c r="Z94" s="10"/>
    </row>
    <row r="95" spans="1:26" ht="25.5" customHeight="1">
      <c r="A95" s="10"/>
      <c r="B95" s="20">
        <v>-1.00000000000003</v>
      </c>
      <c r="C95" s="10">
        <v>268.11884041156424</v>
      </c>
      <c r="D95" s="10">
        <f t="shared" si="0"/>
        <v>274.82181142185988</v>
      </c>
      <c r="E95" s="10">
        <f t="shared" si="1"/>
        <v>134.05942020577493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>
        <f t="shared" si="4"/>
        <v>-1.8440736728716354</v>
      </c>
      <c r="S95" s="10">
        <v>0.61469122429054512</v>
      </c>
      <c r="T95" s="10"/>
      <c r="U95" s="10"/>
      <c r="V95" s="10"/>
      <c r="W95" s="10"/>
      <c r="X95" s="10"/>
      <c r="Y95" s="10"/>
      <c r="Z95" s="10"/>
    </row>
    <row r="96" spans="1:26" ht="25.5" customHeight="1">
      <c r="A96" s="10"/>
      <c r="B96" s="20">
        <v>-0.900000000000031</v>
      </c>
      <c r="C96" s="10">
        <v>295.60102155374994</v>
      </c>
      <c r="D96" s="10">
        <f t="shared" si="0"/>
        <v>288.22775344243723</v>
      </c>
      <c r="E96" s="10">
        <f t="shared" si="1"/>
        <v>134.05942020577092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>
        <f t="shared" si="4"/>
        <v>-1.439516096881249</v>
      </c>
      <c r="S96" s="10">
        <v>0.47983869896041631</v>
      </c>
      <c r="T96" s="10"/>
      <c r="U96" s="10"/>
      <c r="V96" s="10"/>
      <c r="W96" s="10"/>
      <c r="X96" s="10"/>
      <c r="Y96" s="10"/>
      <c r="Z96" s="10"/>
    </row>
    <row r="97" spans="1:26" ht="25.5" customHeight="1">
      <c r="A97" s="10"/>
      <c r="B97" s="20">
        <v>-0.80000000000002902</v>
      </c>
      <c r="C97" s="10">
        <v>324.42379689799424</v>
      </c>
      <c r="D97" s="10">
        <f t="shared" si="0"/>
        <v>301.63369546301459</v>
      </c>
      <c r="E97" s="10">
        <f t="shared" si="1"/>
        <v>134.05942020580656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>
        <f t="shared" si="4"/>
        <v>-2.085636179647071</v>
      </c>
      <c r="S97" s="10">
        <v>0.69521205988235701</v>
      </c>
      <c r="T97" s="10"/>
      <c r="U97" s="10"/>
      <c r="V97" s="10"/>
      <c r="W97" s="10"/>
      <c r="X97" s="10"/>
      <c r="Y97" s="10"/>
      <c r="Z97" s="10"/>
    </row>
    <row r="98" spans="1:26" ht="25.5" customHeight="1">
      <c r="A98" s="10"/>
      <c r="B98" s="20">
        <v>-0.70000000000002904</v>
      </c>
      <c r="C98" s="10">
        <v>354.58716644429569</v>
      </c>
      <c r="D98" s="10">
        <f t="shared" si="0"/>
        <v>315.03963748359524</v>
      </c>
      <c r="E98" s="10">
        <f t="shared" si="1"/>
        <v>134.05942020571226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>
        <f t="shared" si="4"/>
        <v>-2.1104461537092227</v>
      </c>
      <c r="S98" s="10">
        <v>0.7034820512364075</v>
      </c>
      <c r="T98" s="10"/>
      <c r="U98" s="10"/>
      <c r="V98" s="10"/>
      <c r="W98" s="10"/>
      <c r="X98" s="10"/>
      <c r="Y98" s="10"/>
      <c r="Z98" s="10"/>
    </row>
    <row r="99" spans="1:26" ht="25.5" customHeight="1">
      <c r="A99" s="10"/>
      <c r="B99" s="20">
        <v>-0.60000000000002995</v>
      </c>
      <c r="C99" s="10">
        <v>386.09113019265493</v>
      </c>
      <c r="D99" s="10">
        <f t="shared" si="0"/>
        <v>328.44557950416635</v>
      </c>
      <c r="E99" s="10">
        <f t="shared" si="1"/>
        <v>134.05942020586397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>
        <f t="shared" si="4"/>
        <v>-1.4745779373514734</v>
      </c>
      <c r="S99" s="10">
        <v>0.49152597911715779</v>
      </c>
      <c r="T99" s="10"/>
      <c r="U99" s="10"/>
      <c r="V99" s="10"/>
      <c r="W99" s="10"/>
      <c r="X99" s="10"/>
      <c r="Y99" s="10"/>
      <c r="Z99" s="10"/>
    </row>
    <row r="100" spans="1:26" ht="25.5" customHeight="1">
      <c r="A100" s="10"/>
      <c r="B100" s="20">
        <v>-0.50000000000002998</v>
      </c>
      <c r="C100" s="10">
        <v>418.93568814307156</v>
      </c>
      <c r="D100" s="10">
        <f t="shared" si="0"/>
        <v>341.85152152475274</v>
      </c>
      <c r="E100" s="10">
        <f t="shared" si="1"/>
        <v>134.05942020576583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>
        <f t="shared" si="4"/>
        <v>-0.63085316002675507</v>
      </c>
      <c r="S100" s="10">
        <v>0.21028438667558502</v>
      </c>
      <c r="T100" s="10"/>
      <c r="U100" s="10"/>
      <c r="V100" s="10"/>
      <c r="W100" s="10"/>
      <c r="X100" s="10"/>
      <c r="Y100" s="10"/>
      <c r="Z100" s="10"/>
    </row>
    <row r="101" spans="1:26" ht="25.5" customHeight="1">
      <c r="A101" s="10"/>
      <c r="B101" s="20">
        <v>-0.400000000000031</v>
      </c>
      <c r="C101" s="10">
        <v>453.12084029554649</v>
      </c>
      <c r="D101" s="10">
        <f t="shared" si="0"/>
        <v>355.25746354532919</v>
      </c>
      <c r="E101" s="10">
        <f t="shared" si="1"/>
        <v>134.05942020577717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>
        <f t="shared" ref="R101:R132" si="5">b*S101</f>
        <v>-0.37866175215380071</v>
      </c>
      <c r="S101" s="10">
        <v>0.1262205840512669</v>
      </c>
      <c r="T101" s="10"/>
      <c r="U101" s="10"/>
      <c r="V101" s="10"/>
      <c r="W101" s="10"/>
      <c r="X101" s="10"/>
      <c r="Y101" s="10"/>
      <c r="Z101" s="10"/>
    </row>
    <row r="102" spans="1:26" ht="25.5" customHeight="1">
      <c r="A102" s="10"/>
      <c r="B102" s="20">
        <v>-0.30000000000002902</v>
      </c>
      <c r="C102" s="10">
        <v>488.64658665008011</v>
      </c>
      <c r="D102" s="10">
        <f t="shared" si="0"/>
        <v>368.66340556590717</v>
      </c>
      <c r="E102" s="10">
        <f t="shared" si="1"/>
        <v>134.05942020577805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>
        <f t="shared" si="5"/>
        <v>-2.1861157080739098</v>
      </c>
      <c r="S102" s="10">
        <v>0.72870523602463655</v>
      </c>
      <c r="T102" s="10"/>
      <c r="U102" s="10"/>
      <c r="V102" s="10"/>
      <c r="W102" s="10"/>
      <c r="X102" s="10"/>
      <c r="Y102" s="10"/>
      <c r="Z102" s="10"/>
    </row>
    <row r="103" spans="1:26" ht="25.5" customHeight="1">
      <c r="A103" s="10"/>
      <c r="B103" s="20">
        <v>-0.20000000000002899</v>
      </c>
      <c r="C103" s="10">
        <v>525.51292720667084</v>
      </c>
      <c r="D103" s="10">
        <f t="shared" si="0"/>
        <v>382.06934758648498</v>
      </c>
      <c r="E103" s="10">
        <f t="shared" si="1"/>
        <v>134.05942020584197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>
        <f t="shared" si="5"/>
        <v>-0.1387815838503681</v>
      </c>
      <c r="S103" s="10">
        <v>4.6260527950122698E-2</v>
      </c>
      <c r="T103" s="10"/>
      <c r="U103" s="10"/>
      <c r="V103" s="10"/>
      <c r="W103" s="10"/>
      <c r="X103" s="10"/>
      <c r="Y103" s="10"/>
      <c r="Z103" s="10"/>
    </row>
    <row r="104" spans="1:26" ht="25.5" customHeight="1">
      <c r="A104" s="10"/>
      <c r="B104" s="20">
        <v>-0.100000000000041</v>
      </c>
      <c r="C104" s="10">
        <v>563.71986196531475</v>
      </c>
      <c r="D104" s="10">
        <f t="shared" si="0"/>
        <v>395.47528960706757</v>
      </c>
      <c r="E104" s="10">
        <f t="shared" si="1"/>
        <v>134.05942020581259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>
        <f t="shared" si="5"/>
        <v>-1.9903650433866642</v>
      </c>
      <c r="S104" s="10">
        <v>0.66345501446222144</v>
      </c>
      <c r="T104" s="10"/>
      <c r="U104" s="10"/>
      <c r="V104" s="10"/>
      <c r="W104" s="10"/>
      <c r="X104" s="10"/>
      <c r="Y104" s="10"/>
      <c r="Z104" s="10"/>
    </row>
    <row r="105" spans="1:26" ht="25.5" customHeight="1">
      <c r="A105" s="10"/>
      <c r="B105" s="20">
        <v>-4.0856207306205799E-14</v>
      </c>
      <c r="C105" s="10">
        <v>603.26739092602156</v>
      </c>
      <c r="D105" s="10">
        <f t="shared" si="0"/>
        <v>408.88123162764884</v>
      </c>
      <c r="E105" s="10">
        <f t="shared" si="1"/>
        <v>134.05942020570967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>
        <f t="shared" si="5"/>
        <v>-0.57860747228282472</v>
      </c>
      <c r="S105" s="10">
        <v>0.19286915742760824</v>
      </c>
      <c r="T105" s="10"/>
      <c r="U105" s="10"/>
      <c r="V105" s="10"/>
      <c r="W105" s="10"/>
      <c r="X105" s="10"/>
      <c r="Y105" s="10"/>
      <c r="Z105" s="10"/>
    </row>
    <row r="106" spans="1:26" ht="25.5" customHeight="1">
      <c r="A106" s="10"/>
      <c r="B106" s="20">
        <v>9.9999999999999603E-2</v>
      </c>
      <c r="C106" s="10">
        <v>644.15551408880299</v>
      </c>
      <c r="D106" s="10">
        <f t="shared" si="0"/>
        <v>422.28717364822523</v>
      </c>
      <c r="E106" s="10">
        <f t="shared" si="1"/>
        <v>134.05942020579369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>
        <f t="shared" si="5"/>
        <v>-1.5198344087052016</v>
      </c>
      <c r="S106" s="10">
        <v>0.50661146956840053</v>
      </c>
      <c r="T106" s="10"/>
      <c r="U106" s="10"/>
      <c r="V106" s="10"/>
      <c r="W106" s="10"/>
      <c r="X106" s="10"/>
      <c r="Y106" s="10"/>
      <c r="Z106" s="10"/>
    </row>
    <row r="107" spans="1:26" ht="25.5" customHeight="1">
      <c r="A107" s="10"/>
      <c r="B107" s="20">
        <v>0.19999999999999901</v>
      </c>
      <c r="C107" s="10">
        <v>686.38423145362526</v>
      </c>
      <c r="D107" s="10">
        <f t="shared" si="0"/>
        <v>435.69311566880452</v>
      </c>
      <c r="E107" s="10">
        <f t="shared" si="1"/>
        <v>134.05942020572317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>
        <f t="shared" si="5"/>
        <v>-9.2129015399766367E-2</v>
      </c>
      <c r="S107" s="10">
        <v>3.0709671799922122E-2</v>
      </c>
      <c r="T107" s="10"/>
      <c r="U107" s="10"/>
      <c r="V107" s="10"/>
      <c r="W107" s="10"/>
      <c r="X107" s="10"/>
      <c r="Y107" s="10"/>
      <c r="Z107" s="10"/>
    </row>
    <row r="108" spans="1:26" ht="25.5" customHeight="1">
      <c r="A108" s="10"/>
      <c r="B108" s="20">
        <v>0.30000000000000099</v>
      </c>
      <c r="C108" s="10">
        <v>729.95354302050657</v>
      </c>
      <c r="D108" s="10">
        <f t="shared" si="0"/>
        <v>449.0990576893771</v>
      </c>
      <c r="E108" s="10">
        <f t="shared" si="1"/>
        <v>134.05942020587435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>
        <f t="shared" si="5"/>
        <v>-1.7952672137414591</v>
      </c>
      <c r="S108" s="10">
        <v>0.59842240458048634</v>
      </c>
      <c r="T108" s="10"/>
      <c r="U108" s="10"/>
      <c r="V108" s="10"/>
      <c r="W108" s="10"/>
      <c r="X108" s="10"/>
      <c r="Y108" s="10"/>
      <c r="Z108" s="10"/>
    </row>
    <row r="109" spans="1:26" ht="25.5" customHeight="1">
      <c r="A109" s="10"/>
      <c r="B109" s="20">
        <v>0.4</v>
      </c>
      <c r="C109" s="10">
        <v>774.86344878944385</v>
      </c>
      <c r="D109" s="10">
        <f t="shared" si="0"/>
        <v>462.50499970996441</v>
      </c>
      <c r="E109" s="10">
        <f t="shared" si="1"/>
        <v>134.05942020577871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>
        <f t="shared" si="5"/>
        <v>-1.1468840117889978</v>
      </c>
      <c r="S109" s="10">
        <v>0.3822946705963326</v>
      </c>
      <c r="T109" s="10"/>
      <c r="U109" s="10"/>
      <c r="V109" s="10"/>
      <c r="W109" s="10"/>
      <c r="X109" s="10"/>
      <c r="Y109" s="10"/>
      <c r="Z109" s="10"/>
    </row>
    <row r="110" spans="1:26" ht="25.5" customHeight="1">
      <c r="A110" s="10"/>
      <c r="B110" s="20">
        <v>0.5</v>
      </c>
      <c r="C110" s="10">
        <v>821.11394876044028</v>
      </c>
      <c r="D110" s="10">
        <f t="shared" si="0"/>
        <v>475.91094173054228</v>
      </c>
      <c r="E110" s="10">
        <f t="shared" si="1"/>
        <v>134.05942020578212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>
        <f t="shared" si="5"/>
        <v>-0.88171489071106601</v>
      </c>
      <c r="S110" s="10">
        <v>0.29390496357035534</v>
      </c>
      <c r="T110" s="10"/>
      <c r="U110" s="10"/>
      <c r="V110" s="10"/>
      <c r="W110" s="10"/>
      <c r="X110" s="10"/>
      <c r="Y110" s="10"/>
      <c r="Z110" s="10"/>
    </row>
    <row r="111" spans="1:26" ht="25.5" customHeight="1">
      <c r="A111" s="10"/>
      <c r="B111" s="20">
        <v>0.6</v>
      </c>
      <c r="C111" s="10">
        <v>868.7050429334945</v>
      </c>
      <c r="D111" s="10">
        <f t="shared" si="0"/>
        <v>489.31688375112049</v>
      </c>
      <c r="E111" s="10">
        <f t="shared" si="1"/>
        <v>134.05942020585223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>
        <f t="shared" si="5"/>
        <v>-0.24748161856513018</v>
      </c>
      <c r="S111" s="10">
        <v>8.2493872855043393E-2</v>
      </c>
      <c r="T111" s="10"/>
      <c r="U111" s="10"/>
      <c r="V111" s="10"/>
      <c r="W111" s="10"/>
      <c r="X111" s="10"/>
      <c r="Y111" s="10"/>
      <c r="Z111" s="10"/>
    </row>
    <row r="112" spans="1:26" ht="25.5" customHeight="1">
      <c r="A112" s="10"/>
      <c r="B112" s="20">
        <v>0.69999999999999896</v>
      </c>
      <c r="C112" s="10">
        <v>917.63673130860604</v>
      </c>
      <c r="D112" s="10">
        <f t="shared" si="0"/>
        <v>502.72282577170557</v>
      </c>
      <c r="E112" s="10">
        <f t="shared" si="1"/>
        <v>134.05942020561503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>
        <f t="shared" si="5"/>
        <v>-1.5243948751265788</v>
      </c>
      <c r="S112" s="10">
        <v>0.50813162504219289</v>
      </c>
      <c r="T112" s="10"/>
      <c r="U112" s="10"/>
      <c r="V112" s="10"/>
      <c r="W112" s="10"/>
      <c r="X112" s="10"/>
      <c r="Y112" s="10"/>
      <c r="Z112" s="10"/>
    </row>
    <row r="113" spans="1:26" ht="25.5" customHeight="1">
      <c r="A113" s="10"/>
      <c r="B113" s="20">
        <v>0.80000000000000104</v>
      </c>
      <c r="C113" s="10">
        <v>967.90901388577765</v>
      </c>
      <c r="D113" s="10">
        <f t="shared" si="0"/>
        <v>516.12876779226735</v>
      </c>
      <c r="E113" s="10">
        <f t="shared" si="1"/>
        <v>134.05942020595626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>
        <f t="shared" si="5"/>
        <v>-0.18465772342370956</v>
      </c>
      <c r="S113" s="10">
        <v>6.1552574474569854E-2</v>
      </c>
      <c r="T113" s="10"/>
      <c r="U113" s="10"/>
      <c r="V113" s="10"/>
      <c r="W113" s="10"/>
      <c r="X113" s="10"/>
      <c r="Y113" s="10"/>
      <c r="Z113" s="10"/>
    </row>
    <row r="114" spans="1:26" ht="25.5" customHeight="1">
      <c r="A114" s="10"/>
      <c r="B114" s="20">
        <v>0.9</v>
      </c>
      <c r="C114" s="10">
        <v>1019.5218906650039</v>
      </c>
      <c r="D114" s="10">
        <f t="shared" si="0"/>
        <v>529.53470981286284</v>
      </c>
      <c r="E114" s="10">
        <f t="shared" si="1"/>
        <v>134.05942020564797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>
        <f t="shared" si="5"/>
        <v>-2.6958694790391435</v>
      </c>
      <c r="S114" s="10">
        <v>0.89862315967971451</v>
      </c>
      <c r="T114" s="10"/>
      <c r="U114" s="10"/>
      <c r="V114" s="10"/>
      <c r="W114" s="10"/>
      <c r="X114" s="10"/>
      <c r="Y114" s="10"/>
      <c r="Z114" s="10"/>
    </row>
    <row r="115" spans="1:26" ht="25.5" customHeight="1">
      <c r="A115" s="10"/>
      <c r="B115" s="20">
        <v>1</v>
      </c>
      <c r="C115" s="10">
        <v>1072.4753616462901</v>
      </c>
      <c r="D115" s="10">
        <f t="shared" si="0"/>
        <v>542.94065183342764</v>
      </c>
      <c r="E115" s="10">
        <f t="shared" si="1"/>
        <v>134.05942020591613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>
        <f t="shared" si="5"/>
        <v>-0.44385869437586634</v>
      </c>
      <c r="S115" s="10">
        <v>0.14795289812528878</v>
      </c>
      <c r="T115" s="10"/>
      <c r="U115" s="10"/>
      <c r="V115" s="10"/>
      <c r="W115" s="10"/>
      <c r="X115" s="10"/>
      <c r="Y115" s="10"/>
      <c r="Z115" s="10"/>
    </row>
    <row r="116" spans="1:26" ht="25.5" customHeight="1">
      <c r="A116" s="10"/>
      <c r="B116" s="20">
        <v>1.1000000000000001</v>
      </c>
      <c r="C116" s="10">
        <v>1126.7694268296329</v>
      </c>
      <c r="D116" s="10">
        <f t="shared" si="0"/>
        <v>556.34659385401926</v>
      </c>
      <c r="E116" s="10">
        <f t="shared" si="1"/>
        <v>134.05942020566403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>
        <f t="shared" si="5"/>
        <v>-2.3056300367120626</v>
      </c>
      <c r="S116" s="10">
        <v>0.76854334557068749</v>
      </c>
      <c r="T116" s="10"/>
      <c r="U116" s="10"/>
      <c r="V116" s="10"/>
      <c r="W116" s="10"/>
      <c r="X116" s="10"/>
      <c r="Y116" s="10"/>
      <c r="Z116" s="10"/>
    </row>
    <row r="117" spans="1:26" ht="25.5" customHeight="1">
      <c r="A117" s="10"/>
      <c r="B117" s="20">
        <v>1.2</v>
      </c>
      <c r="C117" s="10">
        <v>1182.4040862150348</v>
      </c>
      <c r="D117" s="10">
        <f t="shared" si="0"/>
        <v>569.75253587458565</v>
      </c>
      <c r="E117" s="10">
        <f t="shared" si="1"/>
        <v>134.05942020591613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>
        <f t="shared" si="5"/>
        <v>-1.8944600490729209</v>
      </c>
      <c r="S117" s="10">
        <v>0.63148668302430699</v>
      </c>
      <c r="T117" s="10"/>
      <c r="U117" s="10"/>
      <c r="V117" s="10"/>
      <c r="W117" s="10"/>
      <c r="X117" s="10"/>
      <c r="Y117" s="10"/>
      <c r="Z117" s="10"/>
    </row>
    <row r="118" spans="1:26" ht="25.5" customHeight="1">
      <c r="A118" s="10"/>
      <c r="B118" s="20">
        <v>1.3</v>
      </c>
      <c r="C118" s="10">
        <v>1239.3793398024934</v>
      </c>
      <c r="D118" s="10">
        <f t="shared" si="0"/>
        <v>583.15847789517727</v>
      </c>
      <c r="E118" s="10">
        <f t="shared" si="1"/>
        <v>134.05942020559468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>
        <f t="shared" si="5"/>
        <v>-1.7699984818975512</v>
      </c>
      <c r="S118" s="10">
        <v>0.58999949396585039</v>
      </c>
      <c r="T118" s="10"/>
      <c r="U118" s="10"/>
      <c r="V118" s="10"/>
      <c r="W118" s="10"/>
      <c r="X118" s="10"/>
      <c r="Y118" s="10"/>
      <c r="Z118" s="10"/>
    </row>
    <row r="119" spans="1:26" ht="25.5" customHeight="1">
      <c r="A119" s="10"/>
      <c r="B119" s="20">
        <v>1.4</v>
      </c>
      <c r="C119" s="10">
        <v>1297.6951875920111</v>
      </c>
      <c r="D119" s="10">
        <f t="shared" si="0"/>
        <v>596.56441991573672</v>
      </c>
      <c r="E119" s="10">
        <f t="shared" si="1"/>
        <v>134.05942020604004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>
        <f t="shared" si="5"/>
        <v>-2.7682898812727856</v>
      </c>
      <c r="S119" s="10">
        <v>0.92276329375759514</v>
      </c>
      <c r="T119" s="10"/>
      <c r="U119" s="10"/>
      <c r="V119" s="10"/>
      <c r="W119" s="10"/>
      <c r="X119" s="10"/>
      <c r="Y119" s="10"/>
      <c r="Z119" s="10"/>
    </row>
    <row r="120" spans="1:26" ht="25.5" customHeight="1">
      <c r="A120" s="10"/>
      <c r="B120" s="20">
        <v>1.5</v>
      </c>
      <c r="C120" s="10">
        <v>1357.3516295835848</v>
      </c>
      <c r="D120" s="10">
        <f t="shared" si="0"/>
        <v>609.97036193634074</v>
      </c>
      <c r="E120" s="10">
        <f t="shared" si="1"/>
        <v>134.05942020553073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>
        <f t="shared" si="5"/>
        <v>-0.21036212540762744</v>
      </c>
      <c r="S120" s="10">
        <v>7.0120708469209148E-2</v>
      </c>
      <c r="T120" s="10"/>
      <c r="U120" s="10"/>
      <c r="V120" s="10"/>
      <c r="W120" s="10"/>
      <c r="X120" s="10"/>
      <c r="Y120" s="10"/>
      <c r="Z120" s="10"/>
    </row>
    <row r="121" spans="1:26" ht="25.5" customHeight="1">
      <c r="A121" s="10"/>
      <c r="B121" s="20">
        <v>1.6</v>
      </c>
      <c r="C121" s="10">
        <v>1418.3486657772189</v>
      </c>
      <c r="D121" s="10">
        <f t="shared" si="0"/>
        <v>623.37630395689382</v>
      </c>
      <c r="E121" s="10">
        <f t="shared" si="1"/>
        <v>134.05942020602669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>
        <f t="shared" si="5"/>
        <v>-0.60434193269672598</v>
      </c>
      <c r="S121" s="10">
        <v>0.20144731089890866</v>
      </c>
      <c r="T121" s="10"/>
      <c r="U121" s="10"/>
      <c r="V121" s="10"/>
      <c r="W121" s="10"/>
      <c r="X121" s="10"/>
      <c r="Y121" s="10"/>
      <c r="Z121" s="10"/>
    </row>
    <row r="122" spans="1:26" ht="25.5" customHeight="1">
      <c r="A122" s="10"/>
      <c r="B122" s="20">
        <v>1.7</v>
      </c>
      <c r="C122" s="10">
        <v>1480.6862961729082</v>
      </c>
      <c r="D122" s="10">
        <f t="shared" si="0"/>
        <v>636.78224597749647</v>
      </c>
      <c r="E122" s="10">
        <f t="shared" si="1"/>
        <v>134.05942020569103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>
        <f t="shared" si="5"/>
        <v>-2.6527270423839506</v>
      </c>
      <c r="S122" s="10">
        <v>0.88424234746131691</v>
      </c>
      <c r="T122" s="10"/>
      <c r="U122" s="10"/>
      <c r="V122" s="10"/>
      <c r="W122" s="10"/>
      <c r="X122" s="10"/>
      <c r="Y122" s="10"/>
      <c r="Z122" s="10"/>
    </row>
    <row r="123" spans="1:26" ht="25.5" customHeight="1">
      <c r="A123" s="10"/>
      <c r="B123" s="20">
        <v>1.8</v>
      </c>
      <c r="C123" s="10">
        <v>1544.3645207706579</v>
      </c>
      <c r="D123" s="10">
        <f t="shared" si="0"/>
        <v>650.18818799806559</v>
      </c>
      <c r="E123" s="10">
        <f t="shared" si="1"/>
        <v>134.05942020570723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>
        <f t="shared" si="5"/>
        <v>-2.9936008000755052</v>
      </c>
      <c r="S123" s="10">
        <v>0.99786693335850174</v>
      </c>
      <c r="T123" s="10"/>
      <c r="U123" s="10"/>
      <c r="V123" s="10"/>
      <c r="W123" s="10"/>
      <c r="X123" s="10"/>
      <c r="Y123" s="10"/>
      <c r="Z123" s="10"/>
    </row>
    <row r="124" spans="1:26" ht="25.5" customHeight="1">
      <c r="A124" s="10"/>
      <c r="B124" s="20">
        <v>1.9</v>
      </c>
      <c r="C124" s="10">
        <v>1609.3833395704644</v>
      </c>
      <c r="D124" s="10">
        <f t="shared" si="0"/>
        <v>663.59413001863629</v>
      </c>
      <c r="E124" s="10">
        <f t="shared" si="1"/>
        <v>134.0594202057672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>
        <f t="shared" si="5"/>
        <v>-1.7738385001036407</v>
      </c>
      <c r="S124" s="10">
        <v>0.59127950003454688</v>
      </c>
      <c r="T124" s="10"/>
      <c r="U124" s="10"/>
      <c r="V124" s="10"/>
      <c r="W124" s="10"/>
      <c r="X124" s="10"/>
      <c r="Y124" s="10"/>
      <c r="Z124" s="10"/>
    </row>
    <row r="125" spans="1:26" ht="25.5" customHeight="1">
      <c r="A125" s="10"/>
      <c r="B125" s="20">
        <v>2</v>
      </c>
      <c r="C125" s="10">
        <v>1675.7427525723281</v>
      </c>
      <c r="D125" s="10">
        <f t="shared" si="0"/>
        <v>677.00007203921302</v>
      </c>
      <c r="E125" s="10">
        <f t="shared" si="1"/>
        <v>134.0594202059491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>
        <f t="shared" si="5"/>
        <v>-1.4597410028460429</v>
      </c>
      <c r="S125" s="10">
        <v>0.4865803342820143</v>
      </c>
      <c r="T125" s="10"/>
      <c r="U125" s="10"/>
      <c r="V125" s="10"/>
      <c r="W125" s="10"/>
      <c r="X125" s="10"/>
      <c r="Y125" s="10"/>
      <c r="Z125" s="10"/>
    </row>
    <row r="126" spans="1:26" ht="25.5" customHeight="1">
      <c r="A126" s="10"/>
      <c r="B126" s="20">
        <v>2.1</v>
      </c>
      <c r="C126" s="10">
        <v>1743.4427597762494</v>
      </c>
      <c r="D126" s="10">
        <f t="shared" si="0"/>
        <v>690.40601405980794</v>
      </c>
      <c r="E126" s="10">
        <f t="shared" si="1"/>
        <v>134.05942020566147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>
        <f t="shared" si="5"/>
        <v>-0.58582357234187321</v>
      </c>
      <c r="S126" s="10">
        <v>0.19527452411395774</v>
      </c>
      <c r="T126" s="10"/>
      <c r="U126" s="10"/>
      <c r="V126" s="10"/>
      <c r="W126" s="10"/>
      <c r="X126" s="10"/>
      <c r="Y126" s="10"/>
      <c r="Z126" s="10"/>
    </row>
    <row r="127" spans="1:26" ht="25.5" customHeight="1">
      <c r="A127" s="10"/>
      <c r="B127" s="20">
        <v>2.2000000000000002</v>
      </c>
      <c r="C127" s="10">
        <v>1812.4833611822303</v>
      </c>
      <c r="D127" s="10">
        <f t="shared" si="0"/>
        <v>703.8119560803741</v>
      </c>
      <c r="E127" s="10">
        <f t="shared" si="1"/>
        <v>134.0594202057587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>
        <f t="shared" si="5"/>
        <v>-1.396775228170295</v>
      </c>
      <c r="S127" s="10">
        <v>0.46559174272343162</v>
      </c>
      <c r="T127" s="10"/>
      <c r="U127" s="10"/>
      <c r="V127" s="10"/>
      <c r="W127" s="10"/>
      <c r="X127" s="10"/>
      <c r="Y127" s="10"/>
      <c r="Z127" s="10"/>
    </row>
    <row r="128" spans="1:26" ht="25.5" customHeight="1">
      <c r="A128" s="10"/>
      <c r="B128" s="20">
        <v>2.2999999999999998</v>
      </c>
      <c r="C128" s="10">
        <v>1882.8645567902674</v>
      </c>
      <c r="D128" s="10">
        <f t="shared" si="0"/>
        <v>717.21789810094992</v>
      </c>
      <c r="E128" s="10">
        <f t="shared" si="1"/>
        <v>134.05942020581267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>
        <f t="shared" si="5"/>
        <v>-1.1348491512055099</v>
      </c>
      <c r="S128" s="10">
        <v>0.37828305040183663</v>
      </c>
      <c r="T128" s="10"/>
      <c r="U128" s="10"/>
      <c r="V128" s="10"/>
      <c r="W128" s="10"/>
      <c r="X128" s="10"/>
      <c r="Y128" s="10"/>
      <c r="Z128" s="10"/>
    </row>
    <row r="129" spans="1:26" ht="25.5" customHeight="1">
      <c r="A129" s="10"/>
      <c r="B129" s="20">
        <v>2.4</v>
      </c>
      <c r="C129" s="10">
        <v>1954.5863466003625</v>
      </c>
      <c r="D129" s="10">
        <f t="shared" si="0"/>
        <v>730.6238401215312</v>
      </c>
      <c r="E129" s="10">
        <f t="shared" si="1"/>
        <v>134.05942020585815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>
        <f t="shared" si="5"/>
        <v>-1.5253979106098319</v>
      </c>
      <c r="S129" s="10">
        <v>0.50846597020327733</v>
      </c>
      <c r="T129" s="10"/>
      <c r="U129" s="10"/>
      <c r="V129" s="10"/>
      <c r="W129" s="10"/>
      <c r="X129" s="10"/>
      <c r="Y129" s="10"/>
      <c r="Z129" s="10"/>
    </row>
    <row r="130" spans="1:26" ht="25.5" customHeight="1">
      <c r="A130" s="10"/>
      <c r="B130" s="20">
        <v>2.5</v>
      </c>
      <c r="C130" s="10">
        <v>2027.6487306125157</v>
      </c>
      <c r="D130" s="10">
        <f t="shared" si="0"/>
        <v>744.02978214211703</v>
      </c>
      <c r="E130" s="10">
        <f t="shared" si="1"/>
        <v>134.05942020569898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>
        <f t="shared" si="5"/>
        <v>-0.76038402812213324</v>
      </c>
      <c r="S130" s="10">
        <v>0.25346134270737775</v>
      </c>
      <c r="T130" s="10"/>
      <c r="U130" s="10"/>
      <c r="V130" s="10"/>
      <c r="W130" s="10"/>
      <c r="X130" s="10"/>
      <c r="Y130" s="10"/>
      <c r="Z130" s="10"/>
    </row>
    <row r="131" spans="1:26" ht="25.5" customHeight="1">
      <c r="A131" s="10"/>
      <c r="B131" s="20">
        <v>2.6</v>
      </c>
      <c r="C131" s="10">
        <v>2102.0517088267275</v>
      </c>
      <c r="D131" s="10">
        <f t="shared" si="0"/>
        <v>757.43572416268694</v>
      </c>
      <c r="E131" s="10">
        <f t="shared" si="1"/>
        <v>134.05942020589225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>
        <f t="shared" si="5"/>
        <v>-1.1743236940836765</v>
      </c>
      <c r="S131" s="10">
        <v>0.39144123136122555</v>
      </c>
      <c r="T131" s="10"/>
      <c r="U131" s="10"/>
      <c r="V131" s="10"/>
      <c r="W131" s="10"/>
      <c r="X131" s="10"/>
      <c r="Y131" s="10"/>
      <c r="Z131" s="10"/>
    </row>
    <row r="132" spans="1:26" ht="25.5" customHeight="1">
      <c r="A132" s="10"/>
      <c r="B132" s="20">
        <v>2.7</v>
      </c>
      <c r="C132" s="10">
        <v>2177.7952812429962</v>
      </c>
      <c r="D132" s="10">
        <f t="shared" si="0"/>
        <v>770.84166618327617</v>
      </c>
      <c r="E132" s="10">
        <f t="shared" si="1"/>
        <v>134.05942020587011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>
        <f t="shared" si="5"/>
        <v>-2.0975496203894926</v>
      </c>
      <c r="S132" s="10">
        <v>0.69918320679649759</v>
      </c>
      <c r="T132" s="10"/>
      <c r="U132" s="10"/>
      <c r="V132" s="10"/>
      <c r="W132" s="10"/>
      <c r="X132" s="10"/>
      <c r="Y132" s="10"/>
      <c r="Z132" s="10"/>
    </row>
    <row r="133" spans="1:26" ht="25.5" customHeight="1">
      <c r="A133" s="10"/>
      <c r="B133" s="20">
        <v>2.8</v>
      </c>
      <c r="C133" s="10">
        <v>2254.8794478613236</v>
      </c>
      <c r="D133" s="10">
        <f t="shared" si="0"/>
        <v>784.24760820386314</v>
      </c>
      <c r="E133" s="10">
        <f t="shared" si="1"/>
        <v>134.05942020535792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>
        <f t="shared" ref="R133:R164" si="6">b*S133</f>
        <v>-2.82828829864834</v>
      </c>
      <c r="S133" s="10">
        <v>0.94276276621611332</v>
      </c>
      <c r="T133" s="10"/>
      <c r="U133" s="10"/>
      <c r="V133" s="10"/>
      <c r="W133" s="10"/>
      <c r="X133" s="10"/>
      <c r="Y133" s="10"/>
      <c r="Z133" s="10"/>
    </row>
    <row r="134" spans="1:26" ht="25.5" customHeight="1">
      <c r="A134" s="10"/>
      <c r="B134" s="20">
        <v>2.9</v>
      </c>
      <c r="C134" s="10">
        <v>2333.30420868171</v>
      </c>
      <c r="D134" s="10">
        <f t="shared" si="0"/>
        <v>797.65355022439894</v>
      </c>
      <c r="E134" s="10">
        <f t="shared" si="1"/>
        <v>134.05942020617647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>
        <f t="shared" si="6"/>
        <v>-0.75106688422201806</v>
      </c>
      <c r="S134" s="10">
        <v>0.25035562807400602</v>
      </c>
      <c r="T134" s="10"/>
      <c r="U134" s="10"/>
      <c r="V134" s="10"/>
      <c r="W134" s="10"/>
      <c r="X134" s="10"/>
      <c r="Y134" s="10"/>
      <c r="Z134" s="10"/>
    </row>
    <row r="135" spans="1:26" ht="25.5" customHeight="1">
      <c r="A135" s="10"/>
      <c r="B135" s="20">
        <v>3</v>
      </c>
      <c r="C135" s="10">
        <v>2413.0695637041499</v>
      </c>
      <c r="D135" s="10">
        <f t="shared" si="0"/>
        <v>811.0594922450166</v>
      </c>
      <c r="E135" s="10">
        <f t="shared" si="1"/>
        <v>134.05942020599457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>
        <f t="shared" si="6"/>
        <v>-2.8972911740029712</v>
      </c>
      <c r="S135" s="10">
        <v>0.96576372466765714</v>
      </c>
      <c r="T135" s="10"/>
      <c r="U135" s="10"/>
      <c r="V135" s="10"/>
      <c r="W135" s="10"/>
      <c r="X135" s="10"/>
      <c r="Y135" s="10"/>
      <c r="Z135" s="10"/>
    </row>
    <row r="136" spans="1:26" ht="25.5" customHeight="1">
      <c r="A136" s="10"/>
      <c r="B136" s="20">
        <v>3.1</v>
      </c>
      <c r="C136" s="10">
        <v>2494.1755129286516</v>
      </c>
      <c r="D136" s="10">
        <f t="shared" si="0"/>
        <v>824.46543426561607</v>
      </c>
      <c r="E136" s="10">
        <f t="shared" si="1"/>
        <v>134.05942020530335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>
        <f t="shared" si="6"/>
        <v>-2.1325787968261718</v>
      </c>
      <c r="S136" s="10">
        <v>0.71085959894205719</v>
      </c>
      <c r="T136" s="10"/>
      <c r="U136" s="10"/>
      <c r="V136" s="10"/>
      <c r="W136" s="10"/>
      <c r="X136" s="10"/>
      <c r="Y136" s="10"/>
      <c r="Z136" s="10"/>
    </row>
    <row r="137" spans="1:26" ht="25.5" customHeight="1">
      <c r="A137" s="10"/>
      <c r="B137" s="20">
        <v>3.2</v>
      </c>
      <c r="C137" s="10">
        <v>2576.6220563552133</v>
      </c>
      <c r="D137" s="10">
        <f t="shared" si="0"/>
        <v>837.87137628614641</v>
      </c>
      <c r="E137" s="10">
        <f t="shared" si="1"/>
        <v>134.05942020600313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>
        <f t="shared" si="6"/>
        <v>-2.6698646343771943</v>
      </c>
      <c r="S137" s="10">
        <v>0.88995487812573149</v>
      </c>
      <c r="T137" s="10"/>
      <c r="U137" s="10"/>
      <c r="V137" s="10"/>
      <c r="W137" s="10"/>
      <c r="X137" s="10"/>
      <c r="Y137" s="10"/>
      <c r="Z137" s="10"/>
    </row>
    <row r="138" spans="1:26" ht="25.5" customHeight="1">
      <c r="A138" s="10"/>
      <c r="B138" s="20">
        <v>3.3</v>
      </c>
      <c r="C138" s="10">
        <v>2660.4091939838277</v>
      </c>
      <c r="D138" s="10">
        <f t="shared" si="0"/>
        <v>851.27731830674668</v>
      </c>
      <c r="E138" s="10">
        <f t="shared" si="1"/>
        <v>134.05942020572172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>
        <f t="shared" si="6"/>
        <v>-1.9660771577172247</v>
      </c>
      <c r="S138" s="10">
        <v>0.65535905257240823</v>
      </c>
      <c r="T138" s="10"/>
      <c r="U138" s="10"/>
      <c r="V138" s="10"/>
      <c r="W138" s="10"/>
      <c r="X138" s="10"/>
      <c r="Y138" s="10"/>
      <c r="Z138" s="10"/>
    </row>
    <row r="139" spans="1:26" ht="25.5" customHeight="1">
      <c r="A139" s="10"/>
      <c r="B139" s="20">
        <v>3.4</v>
      </c>
      <c r="C139" s="10">
        <v>2745.5369258145024</v>
      </c>
      <c r="D139" s="10">
        <f t="shared" si="0"/>
        <v>864.68326032731886</v>
      </c>
      <c r="E139" s="10">
        <f t="shared" si="1"/>
        <v>134.05942020567625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>
        <f t="shared" si="6"/>
        <v>-1.4521285708741218</v>
      </c>
      <c r="S139" s="10">
        <v>0.48404285695804061</v>
      </c>
      <c r="T139" s="10"/>
      <c r="U139" s="10"/>
      <c r="V139" s="10"/>
      <c r="W139" s="10"/>
      <c r="X139" s="10"/>
      <c r="Y139" s="10"/>
      <c r="Z139" s="10"/>
    </row>
    <row r="140" spans="1:26" ht="25.5" customHeight="1">
      <c r="A140" s="10"/>
      <c r="B140" s="20">
        <v>3.5</v>
      </c>
      <c r="C140" s="10">
        <v>2832.0052518472344</v>
      </c>
      <c r="D140" s="10">
        <f t="shared" si="0"/>
        <v>878.0892023478865</v>
      </c>
      <c r="E140" s="10">
        <f t="shared" si="1"/>
        <v>134.0594202059491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>
        <f t="shared" si="6"/>
        <v>-0.80363120382599584</v>
      </c>
      <c r="S140" s="10">
        <v>0.26787706794199861</v>
      </c>
      <c r="T140" s="10"/>
      <c r="U140" s="10"/>
      <c r="V140" s="10"/>
      <c r="W140" s="10"/>
      <c r="X140" s="10"/>
      <c r="Y140" s="10"/>
      <c r="Z140" s="10"/>
    </row>
    <row r="141" spans="1:26" ht="25.5" customHeight="1">
      <c r="A141" s="10"/>
      <c r="B141" s="20">
        <v>3.6</v>
      </c>
      <c r="C141" s="10">
        <v>2919.8141720820231</v>
      </c>
      <c r="D141" s="10">
        <f t="shared" si="0"/>
        <v>891.49514436848142</v>
      </c>
      <c r="E141" s="10">
        <f t="shared" si="1"/>
        <v>134.05942020562509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>
        <f t="shared" si="6"/>
        <v>-0.31357511747925393</v>
      </c>
      <c r="S141" s="10">
        <v>0.10452503915975131</v>
      </c>
      <c r="T141" s="10"/>
      <c r="U141" s="10"/>
      <c r="V141" s="10"/>
      <c r="W141" s="10"/>
      <c r="X141" s="10"/>
      <c r="Y141" s="10"/>
      <c r="Z141" s="10"/>
    </row>
    <row r="142" spans="1:26" ht="25.5" customHeight="1">
      <c r="A142" s="10"/>
      <c r="B142" s="20">
        <v>3.7</v>
      </c>
      <c r="C142" s="10">
        <v>3008.9636865188713</v>
      </c>
      <c r="D142" s="10">
        <f t="shared" si="0"/>
        <v>904.90108638904394</v>
      </c>
      <c r="E142" s="10">
        <f t="shared" si="1"/>
        <v>134.05942020613728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>
        <f t="shared" si="6"/>
        <v>-2.3972769369749924</v>
      </c>
      <c r="S142" s="10">
        <v>0.79909231232499744</v>
      </c>
      <c r="T142" s="10"/>
      <c r="U142" s="10"/>
      <c r="V142" s="10"/>
      <c r="W142" s="10"/>
      <c r="X142" s="10"/>
      <c r="Y142" s="10"/>
      <c r="Z142" s="10"/>
    </row>
    <row r="143" spans="1:26" ht="25.5" customHeight="1">
      <c r="A143" s="10"/>
      <c r="B143" s="20">
        <v>3.8</v>
      </c>
      <c r="C143" s="10">
        <v>3099.4537951577754</v>
      </c>
      <c r="D143" s="10">
        <f t="shared" si="0"/>
        <v>918.30702840965762</v>
      </c>
      <c r="E143" s="10">
        <f t="shared" si="1"/>
        <v>134.0594202054034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>
        <f t="shared" si="6"/>
        <v>-2.1015023019374524</v>
      </c>
      <c r="S143" s="10">
        <v>0.70050076731248412</v>
      </c>
      <c r="T143" s="10"/>
      <c r="U143" s="10"/>
      <c r="V143" s="10"/>
      <c r="W143" s="10"/>
      <c r="X143" s="10"/>
      <c r="Y143" s="10"/>
      <c r="Z143" s="10"/>
    </row>
    <row r="144" spans="1:26" ht="25.5" customHeight="1">
      <c r="A144" s="10"/>
      <c r="B144" s="20">
        <v>3.9</v>
      </c>
      <c r="C144" s="10">
        <v>3191.2844979987412</v>
      </c>
      <c r="D144" s="10">
        <f t="shared" si="0"/>
        <v>931.71297043019797</v>
      </c>
      <c r="E144" s="10">
        <f t="shared" si="1"/>
        <v>134.05942020602413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>
        <f t="shared" si="6"/>
        <v>-0.34626231945101149</v>
      </c>
      <c r="S144" s="10">
        <v>0.11542077315033716</v>
      </c>
      <c r="T144" s="10"/>
      <c r="U144" s="10"/>
      <c r="V144" s="10"/>
      <c r="W144" s="10"/>
      <c r="X144" s="10"/>
      <c r="Y144" s="10"/>
      <c r="Z144" s="10"/>
    </row>
    <row r="145" spans="1:26" ht="25.5" customHeight="1">
      <c r="A145" s="10"/>
      <c r="B145" s="20">
        <v>4</v>
      </c>
      <c r="C145" s="10">
        <v>3284.4557950417611</v>
      </c>
      <c r="D145" s="10">
        <f t="shared" si="0"/>
        <v>945.11891245080039</v>
      </c>
      <c r="E145" s="10">
        <f t="shared" si="1"/>
        <v>134.05942020568628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>
        <f t="shared" si="6"/>
        <v>-2.3060956680060252</v>
      </c>
      <c r="S145" s="10">
        <v>0.76869855600200843</v>
      </c>
      <c r="T145" s="10"/>
      <c r="U145" s="10"/>
      <c r="V145" s="10"/>
      <c r="W145" s="10"/>
      <c r="X145" s="10"/>
      <c r="Y145" s="10"/>
      <c r="Z145" s="10"/>
    </row>
    <row r="146" spans="1:26" ht="25.5" customHeight="1">
      <c r="A146" s="10"/>
      <c r="B146" s="20">
        <v>4.0999999999999002</v>
      </c>
      <c r="C146" s="10">
        <v>3378.9676862867468</v>
      </c>
      <c r="D146" s="10">
        <f t="shared" si="0"/>
        <v>958.52485447135564</v>
      </c>
      <c r="E146" s="10">
        <f t="shared" si="1"/>
        <v>134.05942020559044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>
        <f t="shared" si="6"/>
        <v>-2.7992814828176549</v>
      </c>
      <c r="S146" s="10">
        <v>0.933093827605885</v>
      </c>
      <c r="T146" s="10"/>
      <c r="U146" s="10"/>
      <c r="V146" s="10"/>
      <c r="W146" s="10"/>
      <c r="X146" s="10"/>
      <c r="Y146" s="10"/>
      <c r="Z146" s="10"/>
    </row>
    <row r="147" spans="1:26" ht="25.5" customHeight="1">
      <c r="A147" s="10"/>
      <c r="B147" s="20">
        <v>4.1999999999998998</v>
      </c>
      <c r="C147" s="10">
        <v>3474.820171733882</v>
      </c>
      <c r="D147" s="10">
        <f t="shared" si="0"/>
        <v>971.93079649191463</v>
      </c>
      <c r="E147" s="10">
        <f t="shared" si="1"/>
        <v>134.05942020617246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>
        <f t="shared" si="6"/>
        <v>-1.1074701800012103</v>
      </c>
      <c r="S147" s="10">
        <v>0.36915672666707011</v>
      </c>
      <c r="T147" s="10"/>
      <c r="U147" s="10"/>
      <c r="V147" s="10"/>
      <c r="W147" s="10"/>
      <c r="X147" s="10"/>
      <c r="Y147" s="10"/>
      <c r="Z147" s="10"/>
    </row>
    <row r="148" spans="1:26" ht="25.5" customHeight="1">
      <c r="A148" s="10"/>
      <c r="B148" s="20">
        <v>4.2999999999999003</v>
      </c>
      <c r="C148" s="10">
        <v>3572.013251383074</v>
      </c>
      <c r="D148" s="10">
        <f t="shared" si="0"/>
        <v>985.33673851253195</v>
      </c>
      <c r="E148" s="10">
        <f t="shared" si="1"/>
        <v>134.05942020563137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>
        <f t="shared" si="6"/>
        <v>-2.8037359961283075</v>
      </c>
      <c r="S148" s="10">
        <v>0.93457866537610246</v>
      </c>
      <c r="T148" s="10"/>
      <c r="U148" s="10"/>
      <c r="V148" s="10"/>
      <c r="W148" s="10"/>
      <c r="X148" s="10"/>
      <c r="Y148" s="10"/>
      <c r="Z148" s="10"/>
    </row>
    <row r="149" spans="1:26" ht="25.5" customHeight="1">
      <c r="A149" s="10"/>
      <c r="B149" s="20">
        <v>4.3999999999999</v>
      </c>
      <c r="C149" s="10">
        <v>3670.5469252343269</v>
      </c>
      <c r="D149" s="10">
        <f t="shared" si="0"/>
        <v>998.74268053309504</v>
      </c>
      <c r="E149" s="10">
        <f t="shared" si="1"/>
        <v>134.05942020549722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>
        <f t="shared" si="6"/>
        <v>-2.6314920771590957</v>
      </c>
      <c r="S149" s="10">
        <v>0.87716402571969854</v>
      </c>
      <c r="T149" s="10"/>
      <c r="U149" s="10"/>
      <c r="V149" s="10"/>
      <c r="W149" s="10"/>
      <c r="X149" s="10"/>
      <c r="Y149" s="10"/>
      <c r="Z149" s="10"/>
    </row>
    <row r="150" spans="1:26" ht="25.5" customHeight="1">
      <c r="A150" s="10"/>
      <c r="B150" s="20">
        <v>4.4999999999998996</v>
      </c>
      <c r="C150" s="10">
        <v>3770.421193287636</v>
      </c>
      <c r="D150" s="10">
        <f t="shared" si="0"/>
        <v>1012.1486225536447</v>
      </c>
      <c r="E150" s="10">
        <f t="shared" si="1"/>
        <v>134.05942020635663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>
        <f t="shared" si="6"/>
        <v>-0.55806662722485911</v>
      </c>
      <c r="S150" s="10">
        <v>0.18602220907495304</v>
      </c>
      <c r="T150" s="10"/>
      <c r="U150" s="10"/>
      <c r="V150" s="10"/>
      <c r="W150" s="10"/>
      <c r="X150" s="10"/>
      <c r="Y150" s="10"/>
      <c r="Z150" s="10"/>
    </row>
    <row r="151" spans="1:26" ht="25.5" customHeight="1">
      <c r="A151" s="10"/>
      <c r="B151" s="20">
        <v>4.5999999999999002</v>
      </c>
      <c r="C151" s="10">
        <v>3871.636055543001</v>
      </c>
      <c r="D151" s="10">
        <f t="shared" si="0"/>
        <v>1025.5545645742804</v>
      </c>
      <c r="E151" s="10">
        <f t="shared" si="1"/>
        <v>134.05942020563137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>
        <f t="shared" si="6"/>
        <v>-0.64262651596320364</v>
      </c>
      <c r="S151" s="10">
        <v>0.21420883865440121</v>
      </c>
      <c r="T151" s="10"/>
      <c r="U151" s="10"/>
      <c r="V151" s="10"/>
      <c r="W151" s="10"/>
      <c r="X151" s="10"/>
      <c r="Y151" s="10"/>
      <c r="Z151" s="10"/>
    </row>
    <row r="152" spans="1:26" ht="25.5" customHeight="1">
      <c r="A152" s="10"/>
      <c r="B152" s="20">
        <v>4.6999999999998998</v>
      </c>
      <c r="C152" s="10">
        <v>3974.1915120004287</v>
      </c>
      <c r="D152" s="10">
        <f t="shared" si="0"/>
        <v>1038.9605065948435</v>
      </c>
      <c r="E152" s="10">
        <f t="shared" si="1"/>
        <v>134.05942020553923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>
        <f t="shared" si="6"/>
        <v>-0.46365211115941185</v>
      </c>
      <c r="S152" s="10">
        <v>0.15455070371980395</v>
      </c>
      <c r="T152" s="10"/>
      <c r="U152" s="10"/>
      <c r="V152" s="10"/>
      <c r="W152" s="10"/>
      <c r="X152" s="10"/>
      <c r="Y152" s="10"/>
      <c r="Z152" s="10"/>
    </row>
    <row r="153" spans="1:26" ht="25.5" customHeight="1">
      <c r="A153" s="10"/>
      <c r="B153" s="20">
        <v>4.7999999999999003</v>
      </c>
      <c r="C153" s="10">
        <v>4078.0875626599136</v>
      </c>
      <c r="D153" s="10">
        <f t="shared" si="0"/>
        <v>1052.3664486153975</v>
      </c>
      <c r="E153" s="10">
        <f t="shared" si="1"/>
        <v>134.05942020581554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>
        <f t="shared" si="6"/>
        <v>-2.7377831403155537</v>
      </c>
      <c r="S153" s="10">
        <v>0.91259438010518457</v>
      </c>
      <c r="T153" s="10"/>
      <c r="U153" s="10"/>
      <c r="V153" s="10"/>
      <c r="W153" s="10"/>
      <c r="X153" s="10"/>
      <c r="Y153" s="10"/>
      <c r="Z153" s="10"/>
    </row>
    <row r="154" spans="1:26" ht="25.5" customHeight="1">
      <c r="A154" s="10"/>
      <c r="B154" s="20">
        <v>4.8999999999999</v>
      </c>
      <c r="C154" s="10">
        <v>4183.324207521453</v>
      </c>
      <c r="D154" s="10">
        <f t="shared" si="0"/>
        <v>1065.772390635979</v>
      </c>
      <c r="E154" s="10">
        <f t="shared" si="1"/>
        <v>134.05942020608157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>
        <f t="shared" si="6"/>
        <v>-2.0173652114051213</v>
      </c>
      <c r="S154" s="10">
        <v>0.67245507046837372</v>
      </c>
      <c r="T154" s="10"/>
      <c r="U154" s="10"/>
      <c r="V154" s="10"/>
      <c r="W154" s="10"/>
      <c r="X154" s="10"/>
      <c r="Y154" s="10"/>
      <c r="Z154" s="10"/>
    </row>
    <row r="155" spans="1:26" ht="25.5" customHeight="1">
      <c r="A155" s="10"/>
      <c r="B155" s="20">
        <v>4.9999999999998996</v>
      </c>
      <c r="C155" s="10">
        <v>4289.9014465850505</v>
      </c>
      <c r="D155" s="10">
        <f t="shared" si="0"/>
        <v>1079.1783326565871</v>
      </c>
      <c r="E155" s="10">
        <f t="shared" si="1"/>
        <v>134.05942020536187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>
        <f t="shared" si="6"/>
        <v>-1.2456007274156189</v>
      </c>
      <c r="S155" s="10">
        <v>0.41520024247187293</v>
      </c>
      <c r="T155" s="10"/>
      <c r="U155" s="10"/>
      <c r="V155" s="10"/>
      <c r="W155" s="10"/>
      <c r="X155" s="10"/>
      <c r="Y155" s="10"/>
      <c r="Z155" s="10"/>
    </row>
    <row r="156" spans="1:26" ht="25.5" customHeight="1">
      <c r="A156" s="10"/>
      <c r="B156" s="20">
        <v>5.0999999999999002</v>
      </c>
      <c r="C156" s="10">
        <v>4397.8192798507098</v>
      </c>
      <c r="D156" s="10">
        <f t="shared" si="0"/>
        <v>1092.5842746771234</v>
      </c>
      <c r="E156" s="10">
        <f t="shared" si="1"/>
        <v>134.05942020617024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>
        <f t="shared" si="6"/>
        <v>-1.9661192957781786</v>
      </c>
      <c r="S156" s="10">
        <v>0.65537309859272619</v>
      </c>
      <c r="T156" s="10"/>
      <c r="U156" s="10"/>
      <c r="V156" s="10"/>
      <c r="W156" s="10"/>
      <c r="X156" s="10"/>
      <c r="Y156" s="10"/>
      <c r="Z156" s="10"/>
    </row>
    <row r="157" spans="1:26" ht="25.5" customHeight="1">
      <c r="A157" s="10"/>
      <c r="B157" s="20">
        <v>5.1999999999998998</v>
      </c>
      <c r="C157" s="10">
        <v>4507.0777073184217</v>
      </c>
      <c r="D157" s="10">
        <f t="shared" si="0"/>
        <v>1105.9902166977404</v>
      </c>
      <c r="E157" s="10">
        <f t="shared" si="1"/>
        <v>134.05942020536415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>
        <f t="shared" si="6"/>
        <v>-1.7176956554306224</v>
      </c>
      <c r="S157" s="10">
        <v>0.57256521847687414</v>
      </c>
      <c r="T157" s="10"/>
      <c r="U157" s="10"/>
      <c r="V157" s="10"/>
      <c r="W157" s="10"/>
      <c r="X157" s="10"/>
      <c r="Y157" s="10"/>
      <c r="Z157" s="10"/>
    </row>
    <row r="158" spans="1:26" ht="25.5" customHeight="1">
      <c r="A158" s="10"/>
      <c r="B158" s="20">
        <v>5.2999999999999003</v>
      </c>
      <c r="C158" s="10">
        <v>4617.6767289881964</v>
      </c>
      <c r="D158" s="10">
        <f t="shared" si="0"/>
        <v>1119.3961587182769</v>
      </c>
      <c r="E158" s="10">
        <f t="shared" si="1"/>
        <v>134.05942020617934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>
        <f t="shared" si="6"/>
        <v>-1.966575197075964</v>
      </c>
      <c r="S158" s="10">
        <v>0.65552506569198798</v>
      </c>
      <c r="T158" s="10"/>
      <c r="U158" s="10"/>
      <c r="V158" s="10"/>
      <c r="W158" s="10"/>
      <c r="X158" s="10"/>
      <c r="Y158" s="10"/>
      <c r="Z158" s="10"/>
    </row>
    <row r="159" spans="1:26" ht="25.5" customHeight="1">
      <c r="A159" s="10"/>
      <c r="B159" s="20">
        <v>5.3999999999999</v>
      </c>
      <c r="C159" s="10">
        <v>4729.6163448600237</v>
      </c>
      <c r="D159" s="10">
        <f t="shared" si="0"/>
        <v>1132.8021007388948</v>
      </c>
      <c r="E159" s="10">
        <f t="shared" si="1"/>
        <v>134.05942020552905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>
        <f t="shared" si="6"/>
        <v>-2.6138863047771377</v>
      </c>
      <c r="S159" s="10">
        <v>0.87129543492571249</v>
      </c>
      <c r="T159" s="10"/>
      <c r="U159" s="10"/>
      <c r="V159" s="10"/>
      <c r="W159" s="10"/>
      <c r="X159" s="10"/>
      <c r="Y159" s="10"/>
      <c r="Z159" s="10"/>
    </row>
    <row r="160" spans="1:26" ht="25.5" customHeight="1">
      <c r="A160" s="10"/>
      <c r="B160" s="20">
        <v>5.4999999999998996</v>
      </c>
      <c r="C160" s="10">
        <v>4842.8965549339127</v>
      </c>
      <c r="D160" s="10">
        <f t="shared" si="0"/>
        <v>1146.2080427594476</v>
      </c>
      <c r="E160" s="10">
        <f t="shared" si="1"/>
        <v>134.05942020609629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>
        <f t="shared" si="6"/>
        <v>-6.8814185065538935E-2</v>
      </c>
      <c r="S160" s="10">
        <v>2.2938061688512978E-2</v>
      </c>
      <c r="T160" s="10"/>
      <c r="U160" s="10"/>
      <c r="V160" s="10"/>
      <c r="W160" s="10"/>
      <c r="X160" s="10"/>
      <c r="Y160" s="10"/>
      <c r="Z160" s="10"/>
    </row>
    <row r="161" spans="1:26" ht="25.5" customHeight="1">
      <c r="A161" s="10"/>
      <c r="B161" s="20">
        <v>5.5999999999999002</v>
      </c>
      <c r="C161" s="10">
        <v>4957.5173592098581</v>
      </c>
      <c r="D161" s="10">
        <f t="shared" si="0"/>
        <v>1159.6139847800573</v>
      </c>
      <c r="E161" s="10">
        <f t="shared" si="1"/>
        <v>134.0594202054381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>
        <f t="shared" si="6"/>
        <v>-1.7889175005250504</v>
      </c>
      <c r="S161" s="10">
        <v>0.59630583350835009</v>
      </c>
      <c r="T161" s="10"/>
      <c r="U161" s="10"/>
      <c r="V161" s="10"/>
      <c r="W161" s="10"/>
      <c r="X161" s="10"/>
      <c r="Y161" s="10"/>
      <c r="Z161" s="10"/>
    </row>
    <row r="162" spans="1:26" ht="25.5" customHeight="1">
      <c r="A162" s="10"/>
      <c r="B162" s="20">
        <v>5.6999999999998998</v>
      </c>
      <c r="C162" s="10">
        <v>5073.4787576878634</v>
      </c>
      <c r="D162" s="10">
        <f t="shared" si="0"/>
        <v>1173.0199268006011</v>
      </c>
      <c r="E162" s="10">
        <f t="shared" si="1"/>
        <v>134.05942020582572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>
        <f t="shared" si="6"/>
        <v>-1.4332193773155657</v>
      </c>
      <c r="S162" s="10">
        <v>0.47773979243852194</v>
      </c>
      <c r="T162" s="10"/>
      <c r="U162" s="10"/>
      <c r="V162" s="10"/>
      <c r="W162" s="10"/>
      <c r="X162" s="10"/>
      <c r="Y162" s="10"/>
      <c r="Z162" s="10"/>
    </row>
    <row r="163" spans="1:26" ht="25.5" customHeight="1">
      <c r="A163" s="10"/>
      <c r="B163" s="20">
        <v>5.7999999999999003</v>
      </c>
      <c r="C163" s="10">
        <v>5190.7807503679242</v>
      </c>
      <c r="D163" s="10">
        <f t="shared" si="0"/>
        <v>1186.4258688211837</v>
      </c>
      <c r="E163" s="10">
        <f t="shared" si="1"/>
        <v>134.05942020590422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>
        <f t="shared" si="6"/>
        <v>-1.0015205896936874</v>
      </c>
      <c r="S163" s="10">
        <v>0.33384019656456243</v>
      </c>
      <c r="T163" s="10"/>
      <c r="U163" s="10"/>
      <c r="V163" s="10"/>
      <c r="W163" s="10"/>
      <c r="X163" s="10"/>
      <c r="Y163" s="10"/>
      <c r="Z163" s="10"/>
    </row>
    <row r="164" spans="1:26" ht="25.5" customHeight="1">
      <c r="A164" s="10"/>
      <c r="B164" s="20">
        <v>5.8999999999999</v>
      </c>
      <c r="C164" s="10">
        <v>5309.4233372500421</v>
      </c>
      <c r="D164" s="10">
        <f t="shared" si="0"/>
        <v>1199.8318108417741</v>
      </c>
      <c r="E164" s="10">
        <f t="shared" si="1"/>
        <v>134.0594202058883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>
        <f t="shared" si="6"/>
        <v>-1.0083128622199733E-2</v>
      </c>
      <c r="S164" s="10">
        <v>3.3610428740665776E-3</v>
      </c>
      <c r="T164" s="10"/>
      <c r="U164" s="10"/>
      <c r="V164" s="10"/>
      <c r="W164" s="10"/>
      <c r="X164" s="10"/>
      <c r="Y164" s="10"/>
      <c r="Z164" s="10"/>
    </row>
    <row r="165" spans="1:26" ht="25.5" customHeight="1">
      <c r="A165" s="10"/>
      <c r="B165" s="20">
        <v>5.9999999999998996</v>
      </c>
      <c r="C165" s="10">
        <v>5429.4065183342191</v>
      </c>
      <c r="D165" s="10">
        <f t="shared" si="0"/>
        <v>1213.2377528623629</v>
      </c>
      <c r="E165" s="10">
        <f t="shared" si="1"/>
        <v>134.05942020582799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>
        <f t="shared" ref="R165:R196" si="7">b*S165</f>
        <v>-2.3758415898401042</v>
      </c>
      <c r="S165" s="10">
        <v>0.79194719661336799</v>
      </c>
      <c r="T165" s="10"/>
      <c r="U165" s="10"/>
      <c r="V165" s="10"/>
      <c r="W165" s="10"/>
      <c r="X165" s="10"/>
      <c r="Y165" s="10"/>
      <c r="Z165" s="10"/>
    </row>
    <row r="166" spans="1:26" ht="25.5" customHeight="1">
      <c r="A166" s="10"/>
      <c r="B166" s="20">
        <v>6.0999999999999002</v>
      </c>
      <c r="C166" s="10">
        <v>5550.730293620456</v>
      </c>
      <c r="D166" s="10">
        <f t="shared" si="0"/>
        <v>1226.6436948829457</v>
      </c>
      <c r="E166" s="10">
        <f t="shared" si="1"/>
        <v>134.05942020588603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>
        <f t="shared" si="7"/>
        <v>-2.9271174491209404</v>
      </c>
      <c r="S166" s="10">
        <v>0.97570581637364684</v>
      </c>
      <c r="T166" s="10"/>
      <c r="U166" s="10"/>
      <c r="V166" s="10"/>
      <c r="W166" s="10"/>
      <c r="X166" s="10"/>
      <c r="Y166" s="10"/>
      <c r="Z166" s="10"/>
    </row>
    <row r="167" spans="1:26" ht="25.5" customHeight="1">
      <c r="A167" s="10"/>
      <c r="B167" s="20">
        <v>6.1999999999998998</v>
      </c>
      <c r="C167" s="10">
        <v>5673.3946631087501</v>
      </c>
      <c r="D167" s="10">
        <f t="shared" si="0"/>
        <v>1240.0496369035343</v>
      </c>
      <c r="E167" s="10">
        <f t="shared" si="1"/>
        <v>134.05942020492304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>
        <f t="shared" si="7"/>
        <v>-2.8421744167075822</v>
      </c>
      <c r="S167" s="10">
        <v>0.94739147223586073</v>
      </c>
      <c r="T167" s="10"/>
      <c r="U167" s="10"/>
      <c r="V167" s="10"/>
      <c r="W167" s="10"/>
      <c r="X167" s="10"/>
      <c r="Y167" s="10"/>
      <c r="Z167" s="10"/>
    </row>
    <row r="168" spans="1:26" ht="25.5" customHeight="1">
      <c r="A168" s="10"/>
      <c r="B168" s="20">
        <v>6.2999999999999003</v>
      </c>
      <c r="C168" s="10">
        <v>5797.3996267991042</v>
      </c>
      <c r="D168" s="10">
        <f t="shared" si="0"/>
        <v>1253.4555789240267</v>
      </c>
      <c r="E168" s="10">
        <f t="shared" si="1"/>
        <v>134.05942020635896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>
        <f t="shared" si="7"/>
        <v>-1.5656957701727268</v>
      </c>
      <c r="S168" s="10">
        <v>0.52189859005757555</v>
      </c>
      <c r="T168" s="10"/>
      <c r="U168" s="10"/>
      <c r="V168" s="10"/>
      <c r="W168" s="10"/>
      <c r="X168" s="10"/>
      <c r="Y168" s="10"/>
      <c r="Z168" s="10"/>
    </row>
    <row r="169" spans="1:26" ht="25.5" customHeight="1">
      <c r="A169" s="10"/>
      <c r="B169" s="20">
        <v>6.3999999999999</v>
      </c>
      <c r="C169" s="10">
        <v>5922.7451846915064</v>
      </c>
      <c r="D169" s="10">
        <f t="shared" si="0"/>
        <v>1266.8615209446625</v>
      </c>
      <c r="E169" s="10">
        <f t="shared" si="1"/>
        <v>134.05942020597243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>
        <f t="shared" si="7"/>
        <v>-0.4136288567317602</v>
      </c>
      <c r="S169" s="10">
        <v>0.1378762855772534</v>
      </c>
      <c r="T169" s="10"/>
      <c r="U169" s="10"/>
      <c r="V169" s="10"/>
      <c r="W169" s="10"/>
      <c r="X169" s="10"/>
      <c r="Y169" s="10"/>
      <c r="Z169" s="10"/>
    </row>
    <row r="170" spans="1:26" ht="25.5" customHeight="1">
      <c r="A170" s="10"/>
      <c r="B170" s="20">
        <v>6.4999999999998996</v>
      </c>
      <c r="C170" s="10">
        <v>6049.4313367859722</v>
      </c>
      <c r="D170" s="10">
        <f t="shared" si="0"/>
        <v>1280.2674629652597</v>
      </c>
      <c r="E170" s="10">
        <f t="shared" si="1"/>
        <v>134.05942020538006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>
        <f t="shared" si="7"/>
        <v>-1.5749926804383145</v>
      </c>
      <c r="S170" s="10">
        <v>0.52499756014610488</v>
      </c>
      <c r="T170" s="10"/>
      <c r="U170" s="10"/>
      <c r="V170" s="10"/>
      <c r="W170" s="10"/>
      <c r="X170" s="10"/>
      <c r="Y170" s="10"/>
      <c r="Z170" s="10"/>
    </row>
    <row r="171" spans="1:26" ht="25.5" customHeight="1">
      <c r="A171" s="10"/>
      <c r="B171" s="20">
        <v>6.5999999999999002</v>
      </c>
      <c r="C171" s="10">
        <v>6177.4580830824989</v>
      </c>
      <c r="D171" s="10">
        <f t="shared" si="0"/>
        <v>1293.6734049857978</v>
      </c>
      <c r="E171" s="10">
        <f t="shared" si="1"/>
        <v>134.0594202064249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>
        <f t="shared" si="7"/>
        <v>-1.5630968449529188</v>
      </c>
      <c r="S171" s="10">
        <v>0.52103228165097293</v>
      </c>
      <c r="T171" s="10"/>
      <c r="U171" s="10"/>
      <c r="V171" s="10"/>
      <c r="W171" s="10"/>
      <c r="X171" s="10"/>
      <c r="Y171" s="10"/>
      <c r="Z171" s="10"/>
    </row>
    <row r="172" spans="1:26" ht="25.5" customHeight="1">
      <c r="A172" s="10"/>
      <c r="B172" s="20">
        <v>6.6999999999998998</v>
      </c>
      <c r="C172" s="10">
        <v>6306.8254235810782</v>
      </c>
      <c r="D172" s="10">
        <f t="shared" si="0"/>
        <v>1307.0793470064402</v>
      </c>
      <c r="E172" s="10">
        <f t="shared" si="1"/>
        <v>134.05942020574841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>
        <f t="shared" si="7"/>
        <v>-0.3895856019343823</v>
      </c>
      <c r="S172" s="10">
        <v>0.12986186731146077</v>
      </c>
      <c r="T172" s="10"/>
      <c r="U172" s="10"/>
      <c r="V172" s="10"/>
      <c r="W172" s="10"/>
      <c r="X172" s="10"/>
      <c r="Y172" s="10"/>
      <c r="Z172" s="10"/>
    </row>
    <row r="173" spans="1:26" ht="25.5" customHeight="1">
      <c r="A173" s="10"/>
      <c r="B173" s="20">
        <v>6.7999999999999003</v>
      </c>
      <c r="C173" s="10">
        <v>6437.5333582817229</v>
      </c>
      <c r="D173" s="10">
        <f t="shared" si="0"/>
        <v>1320.4852890270151</v>
      </c>
      <c r="E173" s="10">
        <f t="shared" si="1"/>
        <v>134.05942020526757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>
        <f t="shared" si="7"/>
        <v>-0.37668556664530706</v>
      </c>
      <c r="S173" s="10">
        <v>0.12556185554843569</v>
      </c>
      <c r="T173" s="10"/>
      <c r="U173" s="10"/>
      <c r="V173" s="10"/>
      <c r="W173" s="10"/>
      <c r="X173" s="10"/>
      <c r="Y173" s="10"/>
      <c r="Z173" s="10"/>
    </row>
    <row r="174" spans="1:26" ht="25.5" customHeight="1">
      <c r="A174" s="10"/>
      <c r="B174" s="20">
        <v>6.8999999999999</v>
      </c>
      <c r="C174" s="10">
        <v>6569.581887184424</v>
      </c>
      <c r="D174" s="10">
        <f t="shared" si="0"/>
        <v>1333.8912310475419</v>
      </c>
      <c r="E174" s="10">
        <f t="shared" si="1"/>
        <v>134.05942020578371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>
        <f t="shared" si="7"/>
        <v>-5.1958508487098154E-2</v>
      </c>
      <c r="S174" s="10">
        <v>1.7319502829032718E-2</v>
      </c>
      <c r="T174" s="10"/>
      <c r="U174" s="10"/>
      <c r="V174" s="10"/>
      <c r="W174" s="10"/>
      <c r="X174" s="10"/>
      <c r="Y174" s="10"/>
      <c r="Z174" s="10"/>
    </row>
    <row r="175" spans="1:26" ht="25.5" customHeight="1">
      <c r="A175" s="10"/>
      <c r="B175" s="20">
        <v>6.9999999999998996</v>
      </c>
      <c r="C175" s="10">
        <v>6702.9710102891777</v>
      </c>
      <c r="D175" s="10">
        <f t="shared" si="0"/>
        <v>1347.2971730681202</v>
      </c>
      <c r="E175" s="10">
        <f t="shared" si="1"/>
        <v>134.05942020575068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>
        <f t="shared" si="7"/>
        <v>-2.7890060063995761</v>
      </c>
      <c r="S175" s="10">
        <v>0.92966866879985866</v>
      </c>
      <c r="T175" s="10"/>
      <c r="U175" s="10"/>
      <c r="V175" s="10"/>
      <c r="W175" s="10"/>
      <c r="X175" s="10"/>
      <c r="Y175" s="10"/>
      <c r="Z175" s="10"/>
    </row>
    <row r="176" spans="1:26" ht="25.5" customHeight="1">
      <c r="A176" s="10"/>
      <c r="B176" s="20">
        <v>7.0999999999999002</v>
      </c>
      <c r="C176" s="10">
        <v>6837.7007275959904</v>
      </c>
      <c r="D176" s="10">
        <f t="shared" si="0"/>
        <v>1360.7031150886953</v>
      </c>
      <c r="E176" s="10">
        <f t="shared" si="1"/>
        <v>134.05942020642036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>
        <f t="shared" si="7"/>
        <v>-1.658592367076464</v>
      </c>
      <c r="S176" s="10">
        <v>0.55286412235882132</v>
      </c>
      <c r="T176" s="10"/>
      <c r="U176" s="10"/>
      <c r="V176" s="10"/>
      <c r="W176" s="10"/>
      <c r="X176" s="10"/>
      <c r="Y176" s="10"/>
      <c r="Z176" s="10"/>
    </row>
    <row r="177" spans="1:26" ht="25.5" customHeight="1">
      <c r="A177" s="10"/>
      <c r="B177" s="20">
        <v>7.1999999999998998</v>
      </c>
      <c r="C177" s="10">
        <v>6973.7710391048595</v>
      </c>
      <c r="D177" s="10">
        <f t="shared" si="0"/>
        <v>1374.1090571093373</v>
      </c>
      <c r="E177" s="10">
        <f t="shared" si="1"/>
        <v>134.05942020548011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>
        <f t="shared" si="7"/>
        <v>-1.6892975757663602</v>
      </c>
      <c r="S177" s="10">
        <v>0.5630991919221201</v>
      </c>
      <c r="T177" s="10"/>
      <c r="U177" s="10"/>
      <c r="V177" s="10"/>
      <c r="W177" s="10"/>
      <c r="X177" s="10"/>
      <c r="Y177" s="10"/>
      <c r="Z177" s="10"/>
    </row>
    <row r="178" spans="1:26" ht="25.5" customHeight="1">
      <c r="A178" s="10"/>
      <c r="B178" s="20">
        <v>7.2999999999999003</v>
      </c>
      <c r="C178" s="10">
        <v>7111.1819448157939</v>
      </c>
      <c r="D178" s="10">
        <f t="shared" si="0"/>
        <v>1387.5149991298854</v>
      </c>
      <c r="E178" s="10">
        <f t="shared" si="1"/>
        <v>134.05942020490377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>
        <f t="shared" si="7"/>
        <v>-0.10372742678284608</v>
      </c>
      <c r="S178" s="10">
        <v>3.4575808927615359E-2</v>
      </c>
      <c r="T178" s="10"/>
      <c r="U178" s="10"/>
      <c r="V178" s="10"/>
      <c r="W178" s="10"/>
      <c r="X178" s="10"/>
      <c r="Y178" s="10"/>
      <c r="Z178" s="10"/>
    </row>
    <row r="179" spans="1:26" ht="25.5" customHeight="1">
      <c r="A179" s="10"/>
      <c r="B179" s="20">
        <v>7.3999999999999</v>
      </c>
      <c r="C179" s="10">
        <v>7249.933444728782</v>
      </c>
      <c r="D179" s="10">
        <f t="shared" si="0"/>
        <v>1400.9209411503757</v>
      </c>
      <c r="E179" s="10">
        <f t="shared" si="1"/>
        <v>134.05942020687056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>
        <f t="shared" si="7"/>
        <v>-2.167863066104303</v>
      </c>
      <c r="S179" s="10">
        <v>0.72262102203476775</v>
      </c>
      <c r="T179" s="10"/>
      <c r="U179" s="10"/>
      <c r="V179" s="10"/>
      <c r="W179" s="10"/>
      <c r="X179" s="10"/>
      <c r="Y179" s="10"/>
      <c r="Z179" s="10"/>
    </row>
    <row r="180" spans="1:26" ht="25.5" customHeight="1">
      <c r="A180" s="10"/>
      <c r="B180" s="20">
        <v>7.4999999999998996</v>
      </c>
      <c r="C180" s="10">
        <v>7390.025538843819</v>
      </c>
      <c r="D180" s="10">
        <f t="shared" si="0"/>
        <v>1414.3268831710627</v>
      </c>
      <c r="E180" s="10">
        <f t="shared" si="1"/>
        <v>134.05942020539143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>
        <f t="shared" si="7"/>
        <v>-0.23291458608012938</v>
      </c>
      <c r="S180" s="10">
        <v>7.7638195360043127E-2</v>
      </c>
      <c r="T180" s="10"/>
      <c r="U180" s="10"/>
      <c r="V180" s="10"/>
      <c r="W180" s="10"/>
      <c r="X180" s="10"/>
      <c r="Y180" s="10"/>
      <c r="Z180" s="10"/>
    </row>
    <row r="181" spans="1:26" ht="25.5" customHeight="1">
      <c r="A181" s="10"/>
      <c r="B181" s="20">
        <v>7.5999999999999002</v>
      </c>
      <c r="C181" s="10">
        <v>7531.4582271609261</v>
      </c>
      <c r="D181" s="10">
        <f t="shared" si="0"/>
        <v>1427.7328251916019</v>
      </c>
      <c r="E181" s="10">
        <f t="shared" si="1"/>
        <v>134.05942020568594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>
        <f t="shared" si="7"/>
        <v>-1.4589454361871952</v>
      </c>
      <c r="S181" s="10">
        <v>0.48631514539573173</v>
      </c>
      <c r="T181" s="10"/>
      <c r="U181" s="10"/>
      <c r="V181" s="10"/>
      <c r="W181" s="10"/>
      <c r="X181" s="10"/>
      <c r="Y181" s="10"/>
      <c r="Z181" s="10"/>
    </row>
    <row r="182" spans="1:26" ht="25.5" customHeight="1">
      <c r="A182" s="10"/>
      <c r="B182" s="20">
        <v>7.6999999999998998</v>
      </c>
      <c r="C182" s="10">
        <v>7674.2315096800858</v>
      </c>
      <c r="D182" s="10">
        <f t="shared" si="0"/>
        <v>1441.1387672121705</v>
      </c>
      <c r="E182" s="10">
        <f t="shared" si="1"/>
        <v>134.05942020612358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>
        <f t="shared" si="7"/>
        <v>-0.66809191032793613</v>
      </c>
      <c r="S182" s="10">
        <v>0.22269730344264538</v>
      </c>
      <c r="T182" s="10"/>
      <c r="U182" s="10"/>
      <c r="V182" s="10"/>
      <c r="W182" s="10"/>
      <c r="X182" s="10"/>
      <c r="Y182" s="10"/>
      <c r="Z182" s="10"/>
    </row>
    <row r="183" spans="1:26" ht="25.5" customHeight="1">
      <c r="A183" s="10"/>
      <c r="B183" s="20">
        <v>7.7999999999999003</v>
      </c>
      <c r="C183" s="10">
        <v>7818.3453864013036</v>
      </c>
      <c r="D183" s="10">
        <f t="shared" si="0"/>
        <v>1454.5447092327829</v>
      </c>
      <c r="E183" s="10">
        <f t="shared" si="1"/>
        <v>134.05942020544947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>
        <f t="shared" si="7"/>
        <v>-2.6728961593655232</v>
      </c>
      <c r="S183" s="10">
        <v>0.89096538645517431</v>
      </c>
      <c r="T183" s="10"/>
      <c r="U183" s="10"/>
      <c r="V183" s="10"/>
      <c r="W183" s="10"/>
      <c r="X183" s="10"/>
      <c r="Y183" s="10"/>
      <c r="Z183" s="10"/>
    </row>
    <row r="184" spans="1:26" ht="25.5" customHeight="1">
      <c r="A184" s="10"/>
      <c r="B184" s="20">
        <v>7.8999999999999</v>
      </c>
      <c r="C184" s="10">
        <v>7963.7998573245814</v>
      </c>
      <c r="D184" s="10">
        <f t="shared" si="0"/>
        <v>1467.9506512533278</v>
      </c>
      <c r="E184" s="10">
        <f t="shared" si="1"/>
        <v>134.05942020613614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>
        <f t="shared" si="7"/>
        <v>-0.99204902059244027</v>
      </c>
      <c r="S184" s="10">
        <v>0.33068300686414676</v>
      </c>
      <c r="T184" s="10"/>
      <c r="U184" s="10"/>
      <c r="V184" s="10"/>
      <c r="W184" s="10"/>
      <c r="X184" s="10"/>
      <c r="Y184" s="10"/>
      <c r="Z184" s="10"/>
    </row>
    <row r="185" spans="1:26" ht="25.5" customHeight="1">
      <c r="A185" s="10"/>
      <c r="B185" s="20">
        <v>7.9999999999998996</v>
      </c>
      <c r="C185" s="10">
        <v>8110.5949224499136</v>
      </c>
      <c r="D185" s="10">
        <f t="shared" si="0"/>
        <v>1481.3565932739414</v>
      </c>
      <c r="E185" s="10">
        <f t="shared" si="1"/>
        <v>134.0594202054892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>
        <f t="shared" si="7"/>
        <v>-0.76808629124586647</v>
      </c>
      <c r="S185" s="10">
        <v>0.25602876374862216</v>
      </c>
      <c r="T185" s="10"/>
      <c r="U185" s="10"/>
      <c r="V185" s="10"/>
      <c r="W185" s="10"/>
      <c r="X185" s="10"/>
      <c r="Y185" s="10"/>
      <c r="Z185" s="10"/>
    </row>
    <row r="186" spans="1:26" ht="25.5" customHeight="1">
      <c r="A186" s="10"/>
      <c r="B186" s="20">
        <v>8.0999999999999002</v>
      </c>
      <c r="C186" s="10">
        <v>8258.7305817773085</v>
      </c>
      <c r="D186" s="10">
        <f t="shared" si="0"/>
        <v>1494.7625352944904</v>
      </c>
      <c r="E186" s="10">
        <f t="shared" si="1"/>
        <v>134.05942020654314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>
        <f t="shared" si="7"/>
        <v>-2.9414116121785989</v>
      </c>
      <c r="S186" s="10">
        <v>0.98047053739286638</v>
      </c>
      <c r="T186" s="10"/>
      <c r="U186" s="10"/>
      <c r="V186" s="10"/>
      <c r="W186" s="10"/>
      <c r="X186" s="10"/>
      <c r="Y186" s="10"/>
      <c r="Z186" s="10"/>
    </row>
    <row r="187" spans="1:26" ht="25.5" customHeight="1">
      <c r="A187" s="10"/>
      <c r="B187" s="20">
        <v>8.1999999999998998</v>
      </c>
      <c r="C187" s="10">
        <v>8408.2068353067571</v>
      </c>
      <c r="D187" s="10">
        <f t="shared" si="0"/>
        <v>1508.1684773151446</v>
      </c>
      <c r="E187" s="10">
        <f t="shared" si="1"/>
        <v>134.0594202051789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>
        <f t="shared" si="7"/>
        <v>-1.820513948502466</v>
      </c>
      <c r="S187" s="10">
        <v>0.60683798283415535</v>
      </c>
      <c r="T187" s="10"/>
      <c r="U187" s="10"/>
      <c r="V187" s="10"/>
      <c r="W187" s="10"/>
      <c r="X187" s="10"/>
      <c r="Y187" s="10"/>
      <c r="Z187" s="10"/>
    </row>
    <row r="188" spans="1:26" ht="25.5" customHeight="1">
      <c r="A188" s="10"/>
      <c r="B188" s="20">
        <v>8.2999999999998995</v>
      </c>
      <c r="C188" s="10">
        <v>8559.023683038271</v>
      </c>
      <c r="D188" s="10">
        <f t="shared" si="0"/>
        <v>1521.5744193356625</v>
      </c>
      <c r="E188" s="10">
        <f t="shared" si="1"/>
        <v>134.05942020517196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>
        <f t="shared" si="7"/>
        <v>-2.1964366218693039</v>
      </c>
      <c r="S188" s="10">
        <v>0.73214554062310122</v>
      </c>
      <c r="T188" s="10"/>
      <c r="U188" s="10"/>
      <c r="V188" s="10"/>
      <c r="W188" s="10"/>
      <c r="X188" s="10"/>
      <c r="Y188" s="10"/>
      <c r="Z188" s="10"/>
    </row>
    <row r="189" spans="1:26" ht="25.5" customHeight="1">
      <c r="A189" s="10"/>
      <c r="B189" s="20">
        <v>8.3999999999999009</v>
      </c>
      <c r="C189" s="10">
        <v>8711.1811249718394</v>
      </c>
      <c r="D189" s="10">
        <f t="shared" si="0"/>
        <v>1534.9803613561799</v>
      </c>
      <c r="E189" s="10">
        <f t="shared" si="1"/>
        <v>134.05942020635896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>
        <f t="shared" si="7"/>
        <v>-0.96869431518764504</v>
      </c>
      <c r="S189" s="10">
        <v>0.32289810506254835</v>
      </c>
      <c r="T189" s="10"/>
      <c r="U189" s="10"/>
      <c r="V189" s="10"/>
      <c r="W189" s="10"/>
      <c r="X189" s="10"/>
      <c r="Y189" s="10"/>
      <c r="Z189" s="10"/>
    </row>
    <row r="190" spans="1:26" ht="25.5" customHeight="1">
      <c r="A190" s="10"/>
      <c r="B190" s="20">
        <v>8.4999999999999005</v>
      </c>
      <c r="C190" s="10">
        <v>8864.6791611074568</v>
      </c>
      <c r="D190" s="10">
        <f t="shared" si="0"/>
        <v>1548.3863033768157</v>
      </c>
      <c r="E190" s="10">
        <f t="shared" si="1"/>
        <v>134.05942020581327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>
        <f t="shared" si="7"/>
        <v>-0.88143923639769139</v>
      </c>
      <c r="S190" s="10">
        <v>0.29381307879923046</v>
      </c>
      <c r="T190" s="10"/>
      <c r="U190" s="10"/>
      <c r="V190" s="10"/>
      <c r="W190" s="10"/>
      <c r="X190" s="10"/>
      <c r="Y190" s="10"/>
      <c r="Z190" s="10"/>
    </row>
    <row r="191" spans="1:26" ht="25.5" customHeight="1">
      <c r="A191" s="10"/>
      <c r="B191" s="20">
        <v>8.5999999999999002</v>
      </c>
      <c r="C191" s="10">
        <v>9019.5177914451378</v>
      </c>
      <c r="D191" s="10">
        <f t="shared" si="0"/>
        <v>1561.792245397397</v>
      </c>
      <c r="E191" s="10">
        <f t="shared" si="1"/>
        <v>134.05942020636124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>
        <f t="shared" si="7"/>
        <v>-1.9083571048746739</v>
      </c>
      <c r="S191" s="10">
        <v>0.63611903495822464</v>
      </c>
      <c r="T191" s="10"/>
      <c r="U191" s="10"/>
      <c r="V191" s="10"/>
      <c r="W191" s="10"/>
      <c r="X191" s="10"/>
      <c r="Y191" s="10"/>
      <c r="Z191" s="10"/>
    </row>
    <row r="192" spans="1:26" ht="25.5" customHeight="1">
      <c r="A192" s="10"/>
      <c r="B192" s="20">
        <v>8.6999999999998998</v>
      </c>
      <c r="C192" s="10">
        <v>9175.697015984877</v>
      </c>
      <c r="D192" s="10">
        <f t="shared" si="0"/>
        <v>1575.1981874180331</v>
      </c>
      <c r="E192" s="10">
        <f t="shared" si="1"/>
        <v>134.05942020425803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>
        <f t="shared" si="7"/>
        <v>-1.9024766501635479</v>
      </c>
      <c r="S192" s="10">
        <v>0.63415888338784931</v>
      </c>
      <c r="T192" s="10"/>
      <c r="U192" s="10"/>
      <c r="V192" s="10"/>
      <c r="W192" s="10"/>
      <c r="X192" s="10"/>
      <c r="Y192" s="10"/>
      <c r="Z192" s="10"/>
    </row>
    <row r="193" spans="1:26" ht="25.5" customHeight="1">
      <c r="A193" s="10"/>
      <c r="B193" s="20">
        <v>8.7999999999998995</v>
      </c>
      <c r="C193" s="10">
        <v>9333.2168347266797</v>
      </c>
      <c r="D193" s="10">
        <f t="shared" si="0"/>
        <v>1588.6041294384588</v>
      </c>
      <c r="E193" s="10">
        <f t="shared" si="1"/>
        <v>134.05942020663852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>
        <f t="shared" si="7"/>
        <v>-1.1218399488211404</v>
      </c>
      <c r="S193" s="10">
        <v>0.37394664960704682</v>
      </c>
      <c r="T193" s="10"/>
      <c r="U193" s="10"/>
      <c r="V193" s="10"/>
      <c r="W193" s="10"/>
      <c r="X193" s="10"/>
      <c r="Y193" s="10"/>
      <c r="Z193" s="10"/>
    </row>
    <row r="194" spans="1:26" ht="25.5" customHeight="1">
      <c r="A194" s="10"/>
      <c r="B194" s="20">
        <v>8.8999999999999009</v>
      </c>
      <c r="C194" s="10">
        <v>9492.0772476705279</v>
      </c>
      <c r="D194" s="10">
        <f t="shared" si="0"/>
        <v>1602.0100714591229</v>
      </c>
      <c r="E194" s="10">
        <f t="shared" si="1"/>
        <v>134.05942020726846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>
        <f t="shared" si="7"/>
        <v>-2.9337663356832726</v>
      </c>
      <c r="S194" s="10">
        <v>0.97792211189442413</v>
      </c>
      <c r="T194" s="10"/>
      <c r="U194" s="10"/>
      <c r="V194" s="10"/>
      <c r="W194" s="10"/>
      <c r="X194" s="10"/>
      <c r="Y194" s="10"/>
      <c r="Z194" s="10"/>
    </row>
    <row r="195" spans="1:26" ht="25.5" customHeight="1">
      <c r="A195" s="10"/>
      <c r="B195" s="20">
        <v>8.9999999999999005</v>
      </c>
      <c r="C195" s="10">
        <v>9652.2782548164396</v>
      </c>
      <c r="D195" s="10">
        <f t="shared" si="0"/>
        <v>1615.4160134798497</v>
      </c>
      <c r="E195" s="10">
        <f t="shared" si="1"/>
        <v>134.05942020344858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>
        <f t="shared" si="7"/>
        <v>-0.65457000240268337</v>
      </c>
      <c r="S195" s="10">
        <v>0.21819000080089446</v>
      </c>
      <c r="T195" s="10"/>
      <c r="U195" s="10"/>
      <c r="V195" s="10"/>
      <c r="W195" s="10"/>
      <c r="X195" s="10"/>
      <c r="Y195" s="10"/>
      <c r="Z195" s="10"/>
    </row>
    <row r="196" spans="1:26" ht="25.5" customHeight="1">
      <c r="A196" s="10"/>
      <c r="B196" s="20">
        <v>9.0999999999999002</v>
      </c>
      <c r="C196" s="10">
        <v>9813.819856164424</v>
      </c>
      <c r="D196" s="10">
        <f t="shared" si="0"/>
        <v>1628.8219555001945</v>
      </c>
      <c r="E196" s="10">
        <f t="shared" si="1"/>
        <v>134.05942020745263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>
        <f t="shared" si="7"/>
        <v>-0.95545718067224417</v>
      </c>
      <c r="S196" s="10">
        <v>0.31848572689074806</v>
      </c>
      <c r="T196" s="10"/>
      <c r="U196" s="10"/>
      <c r="V196" s="10"/>
      <c r="W196" s="10"/>
      <c r="X196" s="10"/>
      <c r="Y196" s="10"/>
      <c r="Z196" s="10"/>
    </row>
    <row r="197" spans="1:26" ht="25.5" customHeight="1">
      <c r="A197" s="10"/>
      <c r="B197" s="20">
        <v>9.1999999999998998</v>
      </c>
      <c r="C197" s="10">
        <v>9976.7020517144429</v>
      </c>
      <c r="D197" s="10">
        <f t="shared" si="0"/>
        <v>1642.2278975209397</v>
      </c>
      <c r="E197" s="10">
        <f t="shared" si="1"/>
        <v>134.05942020533806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>
        <f t="shared" ref="R197:R228" si="8">b*S197</f>
        <v>-0.98177988812789108</v>
      </c>
      <c r="S197" s="10">
        <v>0.32725996270929703</v>
      </c>
      <c r="T197" s="10"/>
      <c r="U197" s="10"/>
      <c r="V197" s="10"/>
      <c r="W197" s="10"/>
      <c r="X197" s="10"/>
      <c r="Y197" s="10"/>
      <c r="Z197" s="10"/>
    </row>
    <row r="198" spans="1:26" ht="25.5" customHeight="1">
      <c r="A198" s="10"/>
      <c r="B198" s="20">
        <v>9.2999999999998995</v>
      </c>
      <c r="C198" s="10">
        <v>10140.924841466536</v>
      </c>
      <c r="D198" s="10">
        <f t="shared" si="0"/>
        <v>1655.6338395414734</v>
      </c>
      <c r="E198" s="10">
        <f t="shared" si="1"/>
        <v>134.0594202053766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>
        <f t="shared" si="8"/>
        <v>-2.6348931077573967</v>
      </c>
      <c r="S198" s="10">
        <v>0.87829770258579898</v>
      </c>
      <c r="T198" s="10"/>
      <c r="U198" s="10"/>
      <c r="V198" s="10"/>
      <c r="W198" s="10"/>
      <c r="X198" s="10"/>
      <c r="Y198" s="10"/>
      <c r="Z198" s="10"/>
    </row>
    <row r="199" spans="1:26" ht="25.5" customHeight="1">
      <c r="A199" s="10"/>
      <c r="B199" s="20">
        <v>9.3999999999999009</v>
      </c>
      <c r="C199" s="10">
        <v>10306.488225420686</v>
      </c>
      <c r="D199" s="10">
        <f t="shared" si="0"/>
        <v>1669.0397815620113</v>
      </c>
      <c r="E199" s="10">
        <f t="shared" si="1"/>
        <v>134.05942020544947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>
        <f t="shared" si="8"/>
        <v>-2.0443469370613969</v>
      </c>
      <c r="S199" s="10">
        <v>0.68144897902046564</v>
      </c>
      <c r="T199" s="10"/>
      <c r="U199" s="10"/>
      <c r="V199" s="10"/>
      <c r="W199" s="10"/>
      <c r="X199" s="10"/>
      <c r="Y199" s="10"/>
      <c r="Z199" s="10"/>
    </row>
    <row r="200" spans="1:26" ht="25.5" customHeight="1">
      <c r="A200" s="10"/>
      <c r="B200" s="20">
        <v>9.4999999999999005</v>
      </c>
      <c r="C200" s="10">
        <v>10473.392203576886</v>
      </c>
      <c r="D200" s="10">
        <f t="shared" si="0"/>
        <v>1682.4457235825562</v>
      </c>
      <c r="E200" s="10">
        <f t="shared" si="1"/>
        <v>134.05942020599517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>
        <f t="shared" si="8"/>
        <v>-0.76865000966957442</v>
      </c>
      <c r="S200" s="10">
        <v>0.25621666988985814</v>
      </c>
      <c r="T200" s="10"/>
      <c r="U200" s="10"/>
      <c r="V200" s="10"/>
      <c r="W200" s="10"/>
      <c r="X200" s="10"/>
      <c r="Y200" s="10"/>
      <c r="Z200" s="10"/>
    </row>
    <row r="201" spans="1:26" ht="25.5" customHeight="1">
      <c r="A201" s="10"/>
      <c r="B201" s="20">
        <v>9.5999999999999002</v>
      </c>
      <c r="C201" s="10">
        <v>10641.636775935141</v>
      </c>
      <c r="D201" s="10">
        <f t="shared" si="0"/>
        <v>1695.8516656031557</v>
      </c>
      <c r="E201" s="10">
        <f t="shared" si="1"/>
        <v>134.05942020636124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>
        <f t="shared" si="8"/>
        <v>-1.0100201583139552</v>
      </c>
      <c r="S201" s="10">
        <v>0.3366733861046517</v>
      </c>
      <c r="T201" s="10"/>
      <c r="U201" s="10"/>
      <c r="V201" s="10"/>
      <c r="W201" s="10"/>
      <c r="X201" s="10"/>
      <c r="Y201" s="10"/>
      <c r="Z201" s="10"/>
    </row>
    <row r="202" spans="1:26" ht="25.5" customHeight="1">
      <c r="A202" s="10"/>
      <c r="B202" s="20">
        <v>9.6999999999998998</v>
      </c>
      <c r="C202" s="10">
        <v>10811.221942495456</v>
      </c>
      <c r="D202" s="10">
        <f t="shared" si="0"/>
        <v>1709.2576076237917</v>
      </c>
      <c r="E202" s="10">
        <f t="shared" si="1"/>
        <v>134.05942020514252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>
        <f t="shared" si="8"/>
        <v>-0.55670745907935548</v>
      </c>
      <c r="S202" s="10">
        <v>0.18556915302645183</v>
      </c>
      <c r="T202" s="10"/>
      <c r="U202" s="10"/>
      <c r="V202" s="10"/>
      <c r="W202" s="10"/>
      <c r="X202" s="10"/>
      <c r="Y202" s="10"/>
      <c r="Z202" s="10"/>
    </row>
    <row r="203" spans="1:26" ht="25.5" customHeight="1">
      <c r="A203" s="10"/>
      <c r="B203" s="20">
        <v>9.7999999999998995</v>
      </c>
      <c r="C203" s="10">
        <v>10982.147703257835</v>
      </c>
      <c r="D203" s="10">
        <f t="shared" si="0"/>
        <v>1722.6635496443059</v>
      </c>
      <c r="E203" s="10">
        <f t="shared" si="1"/>
        <v>134.05942020520834</v>
      </c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>
        <f t="shared" si="8"/>
        <v>-1.2788164401997495</v>
      </c>
      <c r="S203" s="10">
        <v>0.42627214673324987</v>
      </c>
      <c r="T203" s="10"/>
      <c r="U203" s="10"/>
      <c r="V203" s="10"/>
      <c r="W203" s="10"/>
      <c r="X203" s="10"/>
      <c r="Y203" s="10"/>
      <c r="Z203" s="10"/>
    </row>
    <row r="204" spans="1:26" ht="25.5" customHeight="1">
      <c r="A204" s="10"/>
      <c r="B204" s="20">
        <v>9.8999999999999009</v>
      </c>
      <c r="C204" s="10">
        <v>11154.414058222268</v>
      </c>
      <c r="D204" s="10">
        <f t="shared" si="0"/>
        <v>1736.069491664827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25.5" customHeight="1">
      <c r="A205" s="10"/>
      <c r="B205" s="20">
        <v>9.9999999999999005</v>
      </c>
      <c r="C205" s="10">
        <v>11328.02100738875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5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25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5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25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25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5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25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25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25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25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25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25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25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25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25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25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25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5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25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25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25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5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25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5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25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25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25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5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5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25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25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25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25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25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25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25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25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25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25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25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25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25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25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25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25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25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25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25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25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5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25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5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5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5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25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25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5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25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25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25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25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25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25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25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25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25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25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25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25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25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25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25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25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25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25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25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25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25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25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25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25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25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25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25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25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25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25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25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25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25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25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25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25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25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25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25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25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25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25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25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25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25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25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25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25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25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25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25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25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25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25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25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25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25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25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25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25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25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25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25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25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25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25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25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25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25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25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25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25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25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25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25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25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25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25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25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25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25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25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25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25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25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25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25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25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25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25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25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25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25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25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25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25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25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25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25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25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25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25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25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25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25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25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25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25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25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25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25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25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25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25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25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25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25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25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25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25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25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25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25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25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25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25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25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25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25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25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25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25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25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25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25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25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25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25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25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25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25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25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25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25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25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25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25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25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25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25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25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25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25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25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25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25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25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25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25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25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25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25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25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25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25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25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25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25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25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25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25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25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25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25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25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25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25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25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25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25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25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25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25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25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25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25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25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25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25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25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25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25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25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25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25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25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25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25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25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25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25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25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25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25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25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25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25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25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25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25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25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25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25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25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25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25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25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25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25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25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25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25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25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25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25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25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25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25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25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25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25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25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25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25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25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25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25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25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25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25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25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25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25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25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25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25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25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25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25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25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25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25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25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25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25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25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25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25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25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25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25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25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25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25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25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25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25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25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25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25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25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25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25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25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25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25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25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25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25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25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25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25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25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25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25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25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25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25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25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25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25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25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25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25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25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25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25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25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25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25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25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25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25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25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25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25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25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25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25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25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25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25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25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25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25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25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25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25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25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25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25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25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25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25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25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25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25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25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25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25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25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25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25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25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25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25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25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25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25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25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25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25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25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25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25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25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25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25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25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25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25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25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25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25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25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25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25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25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25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25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25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25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25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25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25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25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25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25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25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25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25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25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25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25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25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25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25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25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25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25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25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25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25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25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25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25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25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25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25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25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25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25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25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25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25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25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25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25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25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25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25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25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25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25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25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25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25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25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25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25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25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25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25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25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25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25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25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25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25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25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25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25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25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25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25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25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25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25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25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25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25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25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25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25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25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25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25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25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25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25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25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25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25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25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25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25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25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25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25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25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25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25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25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25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25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25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25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25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25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25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25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25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25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25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25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25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25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25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25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25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25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25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25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25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25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25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25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25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25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25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25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25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25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25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25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25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25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25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25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25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25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25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25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25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25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25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25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25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25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25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25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25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25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25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25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25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25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25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25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25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25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25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25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25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25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25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25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25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25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25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25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25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25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25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25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25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25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25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25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25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25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25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25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25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25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25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25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25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25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25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25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25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25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25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25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25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25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25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25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25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25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25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25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25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25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25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25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25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25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25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25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25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25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25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25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25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25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25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25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25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25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25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25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25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25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25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25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25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25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25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25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25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25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25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25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25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25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25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25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25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25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25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25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25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25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25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25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25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25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25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25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25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25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25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25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25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25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25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25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25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25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25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25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25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25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25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25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25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25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25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25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25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25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25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25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25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25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25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25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25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25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25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25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25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25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25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25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25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25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25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25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25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25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25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25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25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25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25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25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25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25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25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25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25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25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25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25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25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25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25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25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25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25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25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25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25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25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25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25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25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25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25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25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25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25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25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25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25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25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25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25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25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25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25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25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25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25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25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25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25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25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25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25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25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25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25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25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25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25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25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25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25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25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25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25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25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25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25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25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25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25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25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25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25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25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25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25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25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25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25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25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25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25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25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25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25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25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25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25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25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25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25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25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25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25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25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25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25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hyperlinks>
    <hyperlink ref="A1" r:id="rId1" xr:uid="{00000000-0004-0000-0800-000000000000}"/>
  </hyperlinks>
  <pageMargins left="0.7" right="0.7" top="0.75" bottom="0.75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114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 t="s">
        <v>115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 t="s">
        <v>116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 t="s">
        <v>117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 t="s">
        <v>118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 t="s">
        <v>119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 t="s">
        <v>120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 t="s">
        <v>121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 t="s">
        <v>122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 t="s">
        <v>123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 t="s">
        <v>124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12</v>
      </c>
      <c r="C2" s="3" t="s">
        <v>22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 t="s">
        <v>125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C2" r:id="rId1" xr:uid="{00000000-0004-0000-0A00-000000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 t="s">
        <v>126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 t="s">
        <v>127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 t="s">
        <v>128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 t="s">
        <v>129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130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 t="s">
        <v>131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 t="s">
        <v>132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 t="s">
        <v>133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 t="s">
        <v>134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 t="s">
        <v>135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 t="s">
        <v>133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 t="s">
        <v>136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 t="s">
        <v>137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 t="s">
        <v>133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 t="s">
        <v>138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 t="s">
        <v>132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 t="s">
        <v>133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 t="s">
        <v>139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 t="s">
        <v>135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 t="s">
        <v>133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 t="s">
        <v>140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 t="s">
        <v>137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 t="s">
        <v>133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32"/>
      <c r="B28" s="32" t="s">
        <v>141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 t="s">
        <v>142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 t="s">
        <v>143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 t="s">
        <v>144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 t="s">
        <v>145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 t="s">
        <v>146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 t="s">
        <v>143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 t="s">
        <v>144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 t="s">
        <v>145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 t="s">
        <v>147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 t="s">
        <v>143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 t="s">
        <v>144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 t="s">
        <v>145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 t="s">
        <v>142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 t="s">
        <v>148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 t="s">
        <v>147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 t="s">
        <v>148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 t="s">
        <v>149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 t="s">
        <v>148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 t="s">
        <v>142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 t="s">
        <v>150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 t="s">
        <v>147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 t="s">
        <v>150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 t="s">
        <v>149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 t="s">
        <v>150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 t="s">
        <v>151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 t="s">
        <v>152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 t="s">
        <v>153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 t="s">
        <v>154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 t="s">
        <v>155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 t="s">
        <v>156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 t="s">
        <v>157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 t="s">
        <v>158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63" customWidth="1"/>
    <col min="3" max="3" width="12.6640625" customWidth="1"/>
    <col min="4" max="6" width="10.83203125" customWidth="1"/>
    <col min="7" max="26" width="10.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33" t="s">
        <v>159</v>
      </c>
      <c r="C2" s="33" t="s">
        <v>160</v>
      </c>
      <c r="D2" s="33" t="s">
        <v>161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>
        <v>1</v>
      </c>
      <c r="B3" s="5" t="s">
        <v>27</v>
      </c>
      <c r="C3" s="34"/>
      <c r="D3" s="34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>
        <v>2</v>
      </c>
      <c r="B4" s="5" t="s">
        <v>28</v>
      </c>
      <c r="C4" s="34"/>
      <c r="D4" s="34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>
        <v>3</v>
      </c>
      <c r="B5" s="5" t="s">
        <v>29</v>
      </c>
      <c r="C5" s="34"/>
      <c r="D5" s="34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>
        <v>4</v>
      </c>
      <c r="B6" s="5" t="s">
        <v>30</v>
      </c>
      <c r="C6" s="34"/>
      <c r="D6" s="34">
        <v>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>
        <v>5</v>
      </c>
      <c r="B7" s="5" t="s">
        <v>31</v>
      </c>
      <c r="C7" s="34"/>
      <c r="D7" s="34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>
        <v>6</v>
      </c>
      <c r="B8" s="5" t="s">
        <v>32</v>
      </c>
      <c r="C8" s="34"/>
      <c r="D8" s="34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>
        <v>7</v>
      </c>
      <c r="B9" s="5" t="s">
        <v>33</v>
      </c>
      <c r="C9" s="34"/>
      <c r="D9" s="34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>
        <v>8</v>
      </c>
      <c r="B10" s="5" t="s">
        <v>34</v>
      </c>
      <c r="C10" s="34"/>
      <c r="D10" s="34"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>
        <v>9</v>
      </c>
      <c r="B11" s="1" t="s">
        <v>35</v>
      </c>
      <c r="C11" s="34"/>
      <c r="D11" s="34">
        <v>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35"/>
      <c r="C12" s="6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18.5" customWidth="1"/>
    <col min="3" max="3" width="17.1640625" customWidth="1"/>
    <col min="4" max="6" width="10.83203125" customWidth="1"/>
    <col min="7" max="26" width="10.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5" t="s">
        <v>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 t="s">
        <v>162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3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 t="s">
        <v>163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 t="s">
        <v>164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 t="s">
        <v>165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 t="s">
        <v>166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 t="s">
        <v>167</v>
      </c>
      <c r="D14" s="1" t="s">
        <v>168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 t="s">
        <v>169</v>
      </c>
      <c r="D16" s="1" t="s">
        <v>170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 t="s">
        <v>171</v>
      </c>
      <c r="D18" s="1" t="s">
        <v>170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 t="s">
        <v>172</v>
      </c>
      <c r="D20" s="1" t="s">
        <v>173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 t="s">
        <v>174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 t="s">
        <v>175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2" width="10.83203125" customWidth="1"/>
    <col min="3" max="3" width="13.1640625" customWidth="1"/>
    <col min="4" max="6" width="10.83203125" customWidth="1"/>
    <col min="7" max="26" width="10.5" customWidth="1"/>
  </cols>
  <sheetData>
    <row r="1" spans="1:26" ht="25.5" customHeight="1">
      <c r="A1" s="28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177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 t="s">
        <v>178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 t="s">
        <v>179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 t="s">
        <v>180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 t="s">
        <v>181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 t="s">
        <v>182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 t="s">
        <v>183</v>
      </c>
      <c r="D9" s="1">
        <v>2000000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 t="s">
        <v>184</v>
      </c>
      <c r="D10" s="36">
        <v>0.03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 t="s">
        <v>185</v>
      </c>
      <c r="D11" s="36">
        <v>0.04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 t="s">
        <v>186</v>
      </c>
      <c r="D12" s="1">
        <v>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A1" r:id="rId1" xr:uid="{00000000-0004-0000-0F00-000000000000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19.1640625" customWidth="1"/>
    <col min="3" max="3" width="15.83203125" customWidth="1"/>
    <col min="4" max="4" width="13.33203125" customWidth="1"/>
    <col min="5" max="7" width="10.83203125" customWidth="1"/>
    <col min="8" max="26" width="10.5" customWidth="1"/>
  </cols>
  <sheetData>
    <row r="1" spans="1:26" ht="25.5" customHeight="1">
      <c r="A1" s="28" t="s">
        <v>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5" t="s">
        <v>188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 t="s">
        <v>189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 t="s">
        <v>190</v>
      </c>
      <c r="C6" s="1"/>
      <c r="D6" s="1"/>
      <c r="E6" s="1"/>
      <c r="F6" s="3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37"/>
      <c r="C8" s="1" t="s">
        <v>191</v>
      </c>
      <c r="D8" s="1"/>
      <c r="E8" s="1"/>
      <c r="F8" s="37"/>
      <c r="G8" s="3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37"/>
      <c r="C9" s="37"/>
      <c r="D9" s="1"/>
      <c r="E9" s="1"/>
      <c r="F9" s="37"/>
      <c r="G9" s="3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37" t="s">
        <v>192</v>
      </c>
      <c r="C10" s="37"/>
      <c r="D10" s="1"/>
      <c r="E10" s="1"/>
      <c r="F10" s="37"/>
      <c r="G10" s="3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37"/>
      <c r="C11" s="37"/>
      <c r="D11" s="1"/>
      <c r="E11" s="1"/>
      <c r="F11" s="37"/>
      <c r="G11" s="3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37"/>
      <c r="C12" s="37"/>
      <c r="D12" s="1"/>
      <c r="E12" s="1"/>
      <c r="F12" s="37"/>
      <c r="G12" s="3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37"/>
      <c r="C13" s="37"/>
      <c r="D13" s="1"/>
      <c r="E13" s="1"/>
      <c r="F13" s="37"/>
      <c r="G13" s="3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37"/>
      <c r="C14" s="37"/>
      <c r="D14" s="1"/>
      <c r="E14" s="1"/>
      <c r="F14" s="37"/>
      <c r="G14" s="3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37"/>
      <c r="C15" s="37"/>
      <c r="D15" s="1"/>
      <c r="E15" s="1"/>
      <c r="F15" s="37"/>
      <c r="G15" s="3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37"/>
      <c r="C16" s="37"/>
      <c r="D16" s="1"/>
      <c r="E16" s="1"/>
      <c r="F16" s="37"/>
      <c r="G16" s="3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37"/>
      <c r="C17" s="37"/>
      <c r="D17" s="1"/>
      <c r="E17" s="1"/>
      <c r="F17" s="37"/>
      <c r="G17" s="3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37"/>
      <c r="C18" s="3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37"/>
      <c r="C19" s="3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37"/>
      <c r="C20" s="3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37"/>
      <c r="C21" s="3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37"/>
      <c r="C22" s="3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A1" r:id="rId1" xr:uid="{00000000-0004-0000-1000-000000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2" width="10.83203125" customWidth="1"/>
    <col min="3" max="4" width="13.1640625" customWidth="1"/>
    <col min="5" max="6" width="10.83203125" customWidth="1"/>
    <col min="7" max="26" width="10.5" customWidth="1"/>
  </cols>
  <sheetData>
    <row r="1" spans="1:26" ht="25.5" customHeight="1">
      <c r="A1" s="28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5" t="s">
        <v>194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5" t="s">
        <v>195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5" t="s">
        <v>196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 t="s">
        <v>183</v>
      </c>
      <c r="D6" s="1">
        <v>2000000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 t="s">
        <v>184</v>
      </c>
      <c r="D7" s="36">
        <v>0.03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 t="s">
        <v>185</v>
      </c>
      <c r="D8" s="36">
        <v>0.04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 t="s">
        <v>186</v>
      </c>
      <c r="D9" s="1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3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38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3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3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A1" r:id="rId1" xr:uid="{00000000-0004-0000-1100-000000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13.33203125" customWidth="1"/>
    <col min="3" max="6" width="10.83203125" customWidth="1"/>
    <col min="7" max="26" width="10.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5" t="s">
        <v>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39"/>
      <c r="C4" s="1" t="s">
        <v>197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 t="s">
        <v>198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 t="s">
        <v>199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 t="s">
        <v>200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4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5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 t="s">
        <v>202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/>
      <c r="D5" s="1" t="s">
        <v>203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/>
      <c r="D6" s="1" t="s">
        <v>204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 t="s">
        <v>205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 t="s">
        <v>206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 t="s">
        <v>207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 t="s">
        <v>208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 t="s">
        <v>209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A1" r:id="rId1" xr:uid="{00000000-0004-0000-1300-000000000000}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210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 t="s">
        <v>211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 t="s">
        <v>212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 t="s">
        <v>213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 t="s">
        <v>214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 t="s">
        <v>215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 t="s">
        <v>216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 t="s">
        <v>217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1" width="10.83203125" customWidth="1"/>
    <col min="2" max="2" width="8.5" customWidth="1"/>
    <col min="3" max="6" width="10.83203125" customWidth="1"/>
    <col min="7" max="26" width="10.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218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5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 t="s">
        <v>219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 t="s">
        <v>220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 t="s">
        <v>221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 t="s">
        <v>222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 t="s">
        <v>223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 t="s">
        <v>224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 t="s">
        <v>225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 t="s">
        <v>226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 t="s">
        <v>227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 t="s">
        <v>228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 t="s">
        <v>229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 t="s">
        <v>230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 t="s">
        <v>231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 t="s">
        <v>232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 t="s">
        <v>233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 t="s">
        <v>234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 t="s">
        <v>235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218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 t="s">
        <v>236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 t="s">
        <v>237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 t="s">
        <v>238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 t="s">
        <v>239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 t="s">
        <v>240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 t="s">
        <v>241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 t="s">
        <v>242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 t="s">
        <v>243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244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 t="s">
        <v>245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 t="s">
        <v>246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 t="s">
        <v>247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 t="s">
        <v>248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 t="s">
        <v>249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" t="s">
        <v>250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1"/>
      <c r="C3" s="1" t="s">
        <v>251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1"/>
      <c r="B4" s="1"/>
      <c r="C4" s="1"/>
      <c r="D4" s="1" t="s">
        <v>252</v>
      </c>
      <c r="E4" s="1" t="s">
        <v>253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>
      <c r="A5" s="1"/>
      <c r="B5" s="1"/>
      <c r="C5" s="1"/>
      <c r="D5" s="1">
        <v>10</v>
      </c>
      <c r="E5" s="1" t="s">
        <v>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>
      <c r="A6" s="1"/>
      <c r="B6" s="1"/>
      <c r="C6" s="1"/>
      <c r="D6" s="1">
        <v>10</v>
      </c>
      <c r="E6" s="1" t="s">
        <v>254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1"/>
      <c r="B7" s="1"/>
      <c r="C7" s="1"/>
      <c r="D7" s="1">
        <v>10</v>
      </c>
      <c r="E7" s="1" t="s">
        <v>255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/>
      <c r="D8" s="1">
        <v>30</v>
      </c>
      <c r="E8" s="1" t="s">
        <v>256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/>
      <c r="D9" s="1">
        <v>20</v>
      </c>
      <c r="E9" s="1" t="s">
        <v>257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">
        <v>10</v>
      </c>
      <c r="E10" s="1" t="s">
        <v>258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>
        <v>20</v>
      </c>
      <c r="E11" s="1" t="s">
        <v>259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 t="s">
        <v>260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 t="s">
        <v>261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 t="s">
        <v>262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 t="s">
        <v>263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 t="s">
        <v>264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 t="s">
        <v>265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 t="s">
        <v>266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 t="s">
        <v>262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 t="s">
        <v>267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 t="s">
        <v>268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"/>
      <c r="B25" s="1"/>
      <c r="C25" s="1" t="s">
        <v>269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>
      <c r="A27" s="1"/>
      <c r="B27" s="1" t="s">
        <v>270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1"/>
      <c r="C28" s="1" t="s">
        <v>271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1"/>
      <c r="C29" s="1" t="s">
        <v>272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1"/>
      <c r="C30" s="1" t="s">
        <v>273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1"/>
      <c r="C31" s="1" t="s">
        <v>274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1"/>
      <c r="C32" s="1" t="s">
        <v>275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1" t="s">
        <v>276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1"/>
      <c r="C35" s="1" t="s">
        <v>277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>
      <c r="A36" s="1"/>
      <c r="B36" s="1"/>
      <c r="C36" s="1" t="s">
        <v>278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>
      <c r="A37" s="1"/>
      <c r="B37" s="1"/>
      <c r="C37" s="1" t="s">
        <v>279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>
      <c r="A38" s="1"/>
      <c r="B38" s="1"/>
      <c r="C38" s="1" t="s">
        <v>280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>
      <c r="A39" s="1"/>
      <c r="B39" s="1"/>
      <c r="C39" s="1" t="s">
        <v>281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1"/>
      <c r="B40" s="1"/>
      <c r="C40" s="1" t="s">
        <v>282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1"/>
      <c r="B41" s="1"/>
      <c r="C41" s="1" t="s">
        <v>283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13</vt:i4>
      </vt:variant>
    </vt:vector>
  </HeadingPairs>
  <TitlesOfParts>
    <vt:vector size="38" baseType="lpstr">
      <vt:lpstr>Today</vt:lpstr>
      <vt:lpstr>Derivatives</vt:lpstr>
      <vt:lpstr>SumRule</vt:lpstr>
      <vt:lpstr>ProductRule</vt:lpstr>
      <vt:lpstr>ChainRule</vt:lpstr>
      <vt:lpstr>PowerRule</vt:lpstr>
      <vt:lpstr>Minimization1</vt:lpstr>
      <vt:lpstr>Minimization2</vt:lpstr>
      <vt:lpstr>Minimization3</vt:lpstr>
      <vt:lpstr>MaximumLikelihood</vt:lpstr>
      <vt:lpstr>NextClass_Regression</vt:lpstr>
      <vt:lpstr>Prework4NextClass</vt:lpstr>
      <vt:lpstr>Drills</vt:lpstr>
      <vt:lpstr>ClassWork</vt:lpstr>
      <vt:lpstr>1_Derivatives</vt:lpstr>
      <vt:lpstr>2_Bond_WeightedCF</vt:lpstr>
      <vt:lpstr>3_Duration</vt:lpstr>
      <vt:lpstr>4_Sensitivity</vt:lpstr>
      <vt:lpstr>5_Elasticity</vt:lpstr>
      <vt:lpstr>6_OptimalHedge</vt:lpstr>
      <vt:lpstr>7_TaylorSeries</vt:lpstr>
      <vt:lpstr>8_MLE</vt:lpstr>
      <vt:lpstr>9_DurationTable</vt:lpstr>
      <vt:lpstr>FinalExamReview</vt:lpstr>
      <vt:lpstr>ClassPolicy</vt:lpstr>
      <vt:lpstr>A_x</vt:lpstr>
      <vt:lpstr>A_x_h</vt:lpstr>
      <vt:lpstr>b</vt:lpstr>
      <vt:lpstr>f_x</vt:lpstr>
      <vt:lpstr>f_x_h</vt:lpstr>
      <vt:lpstr>g_x</vt:lpstr>
      <vt:lpstr>g_x_h</vt:lpstr>
      <vt:lpstr>h</vt:lpstr>
      <vt:lpstr>Minimization3!x</vt:lpstr>
      <vt:lpstr>ProductRule!x</vt:lpstr>
      <vt:lpstr>x</vt:lpstr>
      <vt:lpstr>x1_</vt:lpstr>
      <vt:lpstr>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Romoff</cp:lastModifiedBy>
  <dcterms:created xsi:type="dcterms:W3CDTF">2017-10-18T14:43:14Z</dcterms:created>
  <dcterms:modified xsi:type="dcterms:W3CDTF">2026-07-22T23:46:52Z</dcterms:modified>
</cp:coreProperties>
</file>