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david/Library/Containers/com.microsoft.Excel/Data/Downloads/"/>
    </mc:Choice>
  </mc:AlternateContent>
  <xr:revisionPtr revIDLastSave="0" documentId="13_ncr:1_{DD766F67-2586-D84E-90FB-8CAE7ACC1079}" xr6:coauthVersionLast="43" xr6:coauthVersionMax="43" xr10:uidLastSave="{00000000-0000-0000-0000-000000000000}"/>
  <bookViews>
    <workbookView xWindow="0" yWindow="2520" windowWidth="28800" windowHeight="13660" xr2:uid="{00000000-000D-0000-FFFF-FFFF00000000}"/>
  </bookViews>
  <sheets>
    <sheet name="Preliminary" sheetId="86" r:id="rId1"/>
    <sheet name="Cov_Definition" sheetId="85" r:id="rId2"/>
    <sheet name="Cor_Definition" sheetId="84" r:id="rId3"/>
    <sheet name="Cor_N_Cov" sheetId="81" r:id="rId4"/>
    <sheet name="Cor_Example" sheetId="48" r:id="rId5"/>
    <sheet name="VarianceOfSum" sheetId="64" r:id="rId6"/>
    <sheet name="Cor_N_Order" sheetId="22" r:id="rId7"/>
    <sheet name="CopulaMotivation" sheetId="87" r:id="rId8"/>
    <sheet name="Copula1" sheetId="82" r:id="rId9"/>
    <sheet name="Copula2" sheetId="83" r:id="rId10"/>
    <sheet name="Copula3" sheetId="89" r:id="rId11"/>
  </sheets>
  <externalReferences>
    <externalReference r:id="rId12"/>
    <externalReference r:id="rId13"/>
  </externalReferences>
  <definedNames>
    <definedName name="_2_10_2017" localSheetId="10">#REF!</definedName>
    <definedName name="_2_10_2017" localSheetId="2">#REF!</definedName>
    <definedName name="_2_10_2017">#REF!</definedName>
    <definedName name="_2_11_2017" localSheetId="10">#REF!</definedName>
    <definedName name="_2_11_2017" localSheetId="2">#REF!</definedName>
    <definedName name="_2_11_2017">#REF!</definedName>
    <definedName name="_2_12_2017" localSheetId="10">#REF!</definedName>
    <definedName name="_2_12_2017" localSheetId="2">#REF!</definedName>
    <definedName name="_2_12_2017">#REF!</definedName>
    <definedName name="_2_13_2017" localSheetId="10">#REF!</definedName>
    <definedName name="_2_13_2017" localSheetId="2">#REF!</definedName>
    <definedName name="_2_13_2017">#REF!</definedName>
    <definedName name="_2_14_2017" localSheetId="10">#REF!</definedName>
    <definedName name="_2_14_2017" localSheetId="2">#REF!</definedName>
    <definedName name="_2_14_2017">#REF!</definedName>
    <definedName name="_2_15_2017" localSheetId="10">#REF!</definedName>
    <definedName name="_2_15_2017" localSheetId="2">#REF!</definedName>
    <definedName name="_2_15_2017">#REF!</definedName>
    <definedName name="_2_3_2017" localSheetId="10">#REF!</definedName>
    <definedName name="_2_3_2017" localSheetId="2">#REF!</definedName>
    <definedName name="_2_3_2017">#REF!</definedName>
    <definedName name="_2_4_2017" localSheetId="10">#REF!</definedName>
    <definedName name="_2_4_2017" localSheetId="2">#REF!</definedName>
    <definedName name="_2_4_2017">#REF!</definedName>
    <definedName name="_2_5_2017" localSheetId="10">#REF!</definedName>
    <definedName name="_2_5_2017" localSheetId="2">#REF!</definedName>
    <definedName name="_2_5_2017">#REF!</definedName>
    <definedName name="_2_6_2017" localSheetId="10">#REF!</definedName>
    <definedName name="_2_6_2017" localSheetId="2">#REF!</definedName>
    <definedName name="_2_6_2017">#REF!</definedName>
    <definedName name="_2_7_2017" localSheetId="10">#REF!</definedName>
    <definedName name="_2_7_2017" localSheetId="2">#REF!</definedName>
    <definedName name="_2_7_2017">#REF!</definedName>
    <definedName name="_2_8_2017" localSheetId="10">#REF!</definedName>
    <definedName name="_2_8_2017" localSheetId="2">#REF!</definedName>
    <definedName name="_2_8_2017">#REF!</definedName>
    <definedName name="_2_9_2017" localSheetId="10">#REF!</definedName>
    <definedName name="_2_9_2017" localSheetId="2">#REF!</definedName>
    <definedName name="_2_9_2017">#REF!</definedName>
    <definedName name="a">Copula3!$J$8:$K$8</definedName>
    <definedName name="b">Copula3!$J$9:$K$9</definedName>
    <definedName name="Bins" localSheetId="10">#REF!</definedName>
    <definedName name="Bins" localSheetId="2">#REF!</definedName>
    <definedName name="Bins">#REF!</definedName>
    <definedName name="change1" localSheetId="10">#REF!</definedName>
    <definedName name="change1" localSheetId="2">#REF!</definedName>
    <definedName name="change1">#REF!</definedName>
    <definedName name="change2" localSheetId="10">#REF!</definedName>
    <definedName name="change2" localSheetId="2">#REF!</definedName>
    <definedName name="change2">#REF!</definedName>
    <definedName name="change3" localSheetId="10">#REF!</definedName>
    <definedName name="change3" localSheetId="2">#REF!</definedName>
    <definedName name="change3">#REF!</definedName>
    <definedName name="change4" localSheetId="10">#REF!</definedName>
    <definedName name="change4" localSheetId="2">#REF!</definedName>
    <definedName name="change4">#REF!</definedName>
    <definedName name="change5" localSheetId="10">#REF!</definedName>
    <definedName name="change5" localSheetId="2">#REF!</definedName>
    <definedName name="change5">#REF!</definedName>
    <definedName name="CI" localSheetId="10">#REF!</definedName>
    <definedName name="CI" localSheetId="2">#REF!</definedName>
    <definedName name="CI">#REF!</definedName>
    <definedName name="CI_lo" localSheetId="10">#REF!</definedName>
    <definedName name="CI_lo" localSheetId="2">#REF!</definedName>
    <definedName name="CI_lo">#REF!</definedName>
    <definedName name="corrmat" localSheetId="10">#REF!</definedName>
    <definedName name="corrmat" localSheetId="2">#REF!</definedName>
    <definedName name="corrmat">#REF!</definedName>
    <definedName name="covmat" localSheetId="10">#REF!</definedName>
    <definedName name="covmat" localSheetId="2">#REF!</definedName>
    <definedName name="covmat">#REF!</definedName>
    <definedName name="covmat_calc" localSheetId="10">#REF!</definedName>
    <definedName name="covmat_calc" localSheetId="2">#REF!</definedName>
    <definedName name="covmat_calc">#REF!</definedName>
    <definedName name="d1_" localSheetId="10">#REF!</definedName>
    <definedName name="d1_" localSheetId="2">#REF!</definedName>
    <definedName name="d1_">#REF!</definedName>
    <definedName name="d2_" localSheetId="10">#REF!</definedName>
    <definedName name="d2_" localSheetId="2">#REF!</definedName>
    <definedName name="d2_">#REF!</definedName>
    <definedName name="F">[1]CentralLimitTheorem!$E$3</definedName>
    <definedName name="F_Draw">[1]FnS!$B$7:$B$106</definedName>
    <definedName name="F_Row">[1]CentralLimitTheorem!$E$5:$P$5</definedName>
    <definedName name="LN_Sim" localSheetId="10">#REF!</definedName>
    <definedName name="LN_Sim" localSheetId="2">#REF!</definedName>
    <definedName name="LN_Sim">#REF!</definedName>
    <definedName name="loss" localSheetId="10">#REF!</definedName>
    <definedName name="loss" localSheetId="2">#REF!</definedName>
    <definedName name="loss">#REF!</definedName>
    <definedName name="loss_30" localSheetId="10">#REF!</definedName>
    <definedName name="loss_30" localSheetId="2">#REF!</definedName>
    <definedName name="loss_30">#REF!</definedName>
    <definedName name="loss_t" localSheetId="10">#REF!</definedName>
    <definedName name="loss_t" localSheetId="2">#REF!</definedName>
    <definedName name="loss_t">#REF!</definedName>
    <definedName name="Mean" localSheetId="10">#REF!</definedName>
    <definedName name="Mean" localSheetId="2">#REF!</definedName>
    <definedName name="mean" localSheetId="3">#REF!</definedName>
    <definedName name="Mean">#REF!</definedName>
    <definedName name="mu">Copula3!$C$7:$D$7</definedName>
    <definedName name="MyBank">Cor_N_Cov!$G$14:$G$35</definedName>
    <definedName name="MyBankDeposits">Cor_N_Cov!$D$14:$D$35</definedName>
    <definedName name="MyFriendsBank">Cor_N_Cov!$H$14:$H$35</definedName>
    <definedName name="MyFriendsDeposits">Cor_N_Cov!$E$14:$E$35</definedName>
    <definedName name="price1" localSheetId="10">#REF!</definedName>
    <definedName name="price1" localSheetId="2">#REF!</definedName>
    <definedName name="price1">#REF!</definedName>
    <definedName name="price2" localSheetId="10">#REF!</definedName>
    <definedName name="price2" localSheetId="2">#REF!</definedName>
    <definedName name="price2">#REF!</definedName>
    <definedName name="price3" localSheetId="10">#REF!</definedName>
    <definedName name="price3" localSheetId="2">#REF!</definedName>
    <definedName name="price3">#REF!</definedName>
    <definedName name="price4" localSheetId="10">#REF!</definedName>
    <definedName name="price4" localSheetId="2">#REF!</definedName>
    <definedName name="price4">#REF!</definedName>
    <definedName name="price5" localSheetId="10">#REF!</definedName>
    <definedName name="price5" localSheetId="2">#REF!</definedName>
    <definedName name="price5">#REF!</definedName>
    <definedName name="Probability1">Copula3!$E$13:$E$62</definedName>
    <definedName name="Probability2">Copula3!$F$13:$F$62</definedName>
    <definedName name="q" localSheetId="10">#REF!</definedName>
    <definedName name="q" localSheetId="2">#REF!</definedName>
    <definedName name="q">#REF!</definedName>
    <definedName name="r_" localSheetId="10">#REF!</definedName>
    <definedName name="r_" localSheetId="2">#REF!</definedName>
    <definedName name="r_">#REF!</definedName>
    <definedName name="RatingLast">[2]CreditMatrix!$D$10:$D$109</definedName>
    <definedName name="RatingNow">[2]CreditMatrix!$E$10:$E$109</definedName>
    <definedName name="ratingsTbl">[2]CreditMatrix!$B$2:$C$7</definedName>
    <definedName name="risk1" localSheetId="10">#REF!</definedName>
    <definedName name="risk1" localSheetId="2">#REF!</definedName>
    <definedName name="risk1">#REF!</definedName>
    <definedName name="risk2" localSheetId="10">#REF!</definedName>
    <definedName name="risk2" localSheetId="2">#REF!</definedName>
    <definedName name="risk2">#REF!</definedName>
    <definedName name="risk3" localSheetId="10">#REF!</definedName>
    <definedName name="risk3" localSheetId="2">#REF!</definedName>
    <definedName name="risk3">#REF!</definedName>
    <definedName name="s" localSheetId="10">#REF!</definedName>
    <definedName name="s" localSheetId="2">#REF!</definedName>
    <definedName name="s">#REF!</definedName>
    <definedName name="S0" localSheetId="10">#REF!</definedName>
    <definedName name="S0" localSheetId="2">#REF!</definedName>
    <definedName name="S0">#REF!</definedName>
    <definedName name="SD" localSheetId="10">#REF!</definedName>
    <definedName name="SD" localSheetId="2">#REF!</definedName>
    <definedName name="SD">#REF!</definedName>
    <definedName name="Shares" localSheetId="10">#REF!</definedName>
    <definedName name="Shares" localSheetId="2">#REF!</definedName>
    <definedName name="Shares">#REF!</definedName>
    <definedName name="sigma">Copula3!$C$8:$D$8</definedName>
    <definedName name="sims_a" localSheetId="10">#REF!</definedName>
    <definedName name="sims_a" localSheetId="2">#REF!</definedName>
    <definedName name="sims_a">#REF!</definedName>
    <definedName name="sims_h" localSheetId="10">#REF!</definedName>
    <definedName name="sims_h" localSheetId="2">#REF!</definedName>
    <definedName name="sims_h">#REF!</definedName>
    <definedName name="stdev" localSheetId="10">#REF!</definedName>
    <definedName name="stdev" localSheetId="2">#REF!</definedName>
    <definedName name="stdev">#REF!</definedName>
    <definedName name="Sum">[1]CentralLimitTheorem!$C$7:$C$106</definedName>
    <definedName name="t" localSheetId="10">#REF!</definedName>
    <definedName name="t" localSheetId="2">#REF!</definedName>
    <definedName name="t">#REF!</definedName>
    <definedName name="Time" localSheetId="10">#REF!</definedName>
    <definedName name="Time" localSheetId="2">#REF!</definedName>
    <definedName name="Time">#REF!</definedName>
    <definedName name="TotalValue" localSheetId="10">#REF!</definedName>
    <definedName name="TotalValue" localSheetId="2">#REF!</definedName>
    <definedName name="TotalValue">#REF!</definedName>
    <definedName name="Value" localSheetId="10">#REF!</definedName>
    <definedName name="Value" localSheetId="2">#REF!</definedName>
    <definedName name="Value">#REF!</definedName>
    <definedName name="value_lo" localSheetId="10">#REF!</definedName>
    <definedName name="value_lo" localSheetId="2">#REF!</definedName>
    <definedName name="value_lo">#REF!</definedName>
    <definedName name="Variance" localSheetId="10">#REF!</definedName>
    <definedName name="Variance" localSheetId="2">#REF!</definedName>
    <definedName name="Variance">#REF!</definedName>
    <definedName name="Variance_calc" localSheetId="10">#REF!</definedName>
    <definedName name="Variance_calc" localSheetId="2">#REF!</definedName>
    <definedName name="Variance_calc">#REF!</definedName>
    <definedName name="Volatility" localSheetId="10">#REF!</definedName>
    <definedName name="Volatility" localSheetId="2">#REF!</definedName>
    <definedName name="Volatility">#REF!</definedName>
    <definedName name="Volatility_calc" localSheetId="10">#REF!</definedName>
    <definedName name="Volatility_calc" localSheetId="2">#REF!</definedName>
    <definedName name="Volatility_calc">#REF!</definedName>
    <definedName name="volmat" localSheetId="10">#REF!</definedName>
    <definedName name="volmat" localSheetId="2">#REF!</definedName>
    <definedName name="volmat">#REF!</definedName>
    <definedName name="vols" localSheetId="10">#REF!</definedName>
    <definedName name="vols" localSheetId="2">#REF!</definedName>
    <definedName name="vols">#REF!</definedName>
    <definedName name="vols_" localSheetId="10">#REF!</definedName>
    <definedName name="vols_" localSheetId="2">#REF!</definedName>
    <definedName name="vols_">#REF!</definedName>
    <definedName name="weight">[2]CreditMatrix_Weighted!$F$10:$F$109</definedName>
    <definedName name="weights" localSheetId="10">#REF!</definedName>
    <definedName name="weights" localSheetId="2">#REF!</definedName>
    <definedName name="weights">#REF!</definedName>
    <definedName name="X" localSheetId="10">#REF!</definedName>
    <definedName name="X" localSheetId="2">#REF!</definedName>
    <definedName name="X" localSheetId="3">#REF!</definedName>
    <definedName name="X">#REF!</definedName>
    <definedName name="Y" localSheetId="10">#REF!</definedName>
    <definedName name="Y" localSheetId="2">#REF!</definedName>
    <definedName name="Y">#REF!</definedName>
  </definedNames>
  <calcPr calcId="191029" calcMode="autoNoTable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89" l="1"/>
  <c r="D14" i="89" s="1"/>
  <c r="C13" i="89"/>
  <c r="D13" i="89" s="1"/>
  <c r="C15" i="89"/>
  <c r="D15" i="89" s="1"/>
  <c r="C16" i="89"/>
  <c r="D16" i="89" s="1"/>
  <c r="C17" i="89"/>
  <c r="D17" i="89" s="1"/>
  <c r="C18" i="89"/>
  <c r="D18" i="89" s="1"/>
  <c r="C19" i="89"/>
  <c r="D19" i="89" s="1"/>
  <c r="C20" i="89"/>
  <c r="D20" i="89" s="1"/>
  <c r="C21" i="89"/>
  <c r="D21" i="89" s="1"/>
  <c r="C22" i="89"/>
  <c r="D22" i="89" s="1"/>
  <c r="C23" i="89"/>
  <c r="D23" i="89" s="1"/>
  <c r="C24" i="89"/>
  <c r="D24" i="89" s="1"/>
  <c r="C25" i="89"/>
  <c r="D25" i="89" s="1"/>
  <c r="C26" i="89"/>
  <c r="D26" i="89" s="1"/>
  <c r="C27" i="89"/>
  <c r="D27" i="89" s="1"/>
  <c r="C28" i="89"/>
  <c r="D28" i="89" s="1"/>
  <c r="C29" i="89"/>
  <c r="D29" i="89" s="1"/>
  <c r="C30" i="89"/>
  <c r="D30" i="89" s="1"/>
  <c r="C31" i="89"/>
  <c r="D31" i="89" s="1"/>
  <c r="C32" i="89"/>
  <c r="D32" i="89" s="1"/>
  <c r="C33" i="89"/>
  <c r="C34" i="89"/>
  <c r="D34" i="89" s="1"/>
  <c r="C35" i="89"/>
  <c r="D35" i="89" s="1"/>
  <c r="C36" i="89"/>
  <c r="D36" i="89" s="1"/>
  <c r="C37" i="89"/>
  <c r="D37" i="89" s="1"/>
  <c r="C38" i="89"/>
  <c r="D38" i="89" s="1"/>
  <c r="C39" i="89"/>
  <c r="D39" i="89" s="1"/>
  <c r="C40" i="89"/>
  <c r="D40" i="89" s="1"/>
  <c r="C41" i="89"/>
  <c r="D41" i="89" s="1"/>
  <c r="C42" i="89"/>
  <c r="D42" i="89" s="1"/>
  <c r="C43" i="89"/>
  <c r="D43" i="89" s="1"/>
  <c r="C44" i="89"/>
  <c r="C45" i="89"/>
  <c r="D45" i="89" s="1"/>
  <c r="C46" i="89"/>
  <c r="D46" i="89" s="1"/>
  <c r="C47" i="89"/>
  <c r="D47" i="89" s="1"/>
  <c r="C48" i="89"/>
  <c r="C49" i="89"/>
  <c r="D49" i="89" s="1"/>
  <c r="C50" i="89"/>
  <c r="D50" i="89" s="1"/>
  <c r="C51" i="89"/>
  <c r="D51" i="89" s="1"/>
  <c r="C52" i="89"/>
  <c r="C53" i="89"/>
  <c r="D53" i="89" s="1"/>
  <c r="C54" i="89"/>
  <c r="D54" i="89" s="1"/>
  <c r="C55" i="89"/>
  <c r="D55" i="89" s="1"/>
  <c r="C56" i="89"/>
  <c r="C57" i="89"/>
  <c r="D57" i="89" s="1"/>
  <c r="C58" i="89"/>
  <c r="D58" i="89" s="1"/>
  <c r="C59" i="89"/>
  <c r="C60" i="89"/>
  <c r="C61" i="89"/>
  <c r="D61" i="89" s="1"/>
  <c r="C62" i="89"/>
  <c r="D14" i="81"/>
  <c r="E14" i="81" s="1"/>
  <c r="H14" i="81" s="1"/>
  <c r="D15" i="81"/>
  <c r="G15" i="81" s="1"/>
  <c r="D16" i="81"/>
  <c r="E16" i="81" s="1"/>
  <c r="H16" i="81" s="1"/>
  <c r="D17" i="81"/>
  <c r="E17" i="81" s="1"/>
  <c r="H17" i="81" s="1"/>
  <c r="D18" i="81"/>
  <c r="E18" i="81" s="1"/>
  <c r="H18" i="81" s="1"/>
  <c r="D19" i="81"/>
  <c r="E19" i="81" s="1"/>
  <c r="H19" i="81" s="1"/>
  <c r="D20" i="81"/>
  <c r="E20" i="81" s="1"/>
  <c r="H20" i="81" s="1"/>
  <c r="D21" i="81"/>
  <c r="E21" i="81" s="1"/>
  <c r="H21" i="81" s="1"/>
  <c r="D22" i="81"/>
  <c r="E22" i="81" s="1"/>
  <c r="H22" i="81" s="1"/>
  <c r="D23" i="81"/>
  <c r="E23" i="81" s="1"/>
  <c r="H23" i="81" s="1"/>
  <c r="D24" i="81"/>
  <c r="E24" i="81" s="1"/>
  <c r="H24" i="81" s="1"/>
  <c r="D25" i="81"/>
  <c r="E25" i="81" s="1"/>
  <c r="D26" i="81"/>
  <c r="E26" i="81" s="1"/>
  <c r="H26" i="81" s="1"/>
  <c r="D27" i="81"/>
  <c r="E27" i="81" s="1"/>
  <c r="H27" i="81" s="1"/>
  <c r="D28" i="81"/>
  <c r="E28" i="81" s="1"/>
  <c r="H28" i="81" s="1"/>
  <c r="D29" i="81"/>
  <c r="E29" i="81" s="1"/>
  <c r="D30" i="81"/>
  <c r="E30" i="81" s="1"/>
  <c r="H30" i="81" s="1"/>
  <c r="D31" i="81"/>
  <c r="E31" i="81" s="1"/>
  <c r="H31" i="81" s="1"/>
  <c r="D32" i="81"/>
  <c r="E32" i="81" s="1"/>
  <c r="H32" i="81" s="1"/>
  <c r="D33" i="81"/>
  <c r="E33" i="81" s="1"/>
  <c r="D34" i="81"/>
  <c r="E34" i="81" s="1"/>
  <c r="H34" i="81" s="1"/>
  <c r="D35" i="81"/>
  <c r="E35" i="81" s="1"/>
  <c r="H35" i="81" s="1"/>
  <c r="C13" i="83"/>
  <c r="C14" i="83"/>
  <c r="D14" i="83" s="1"/>
  <c r="C15" i="83"/>
  <c r="D15" i="83" s="1"/>
  <c r="C16" i="83"/>
  <c r="D16" i="83" s="1"/>
  <c r="C17" i="83"/>
  <c r="D17" i="83" s="1"/>
  <c r="C18" i="83"/>
  <c r="D18" i="83" s="1"/>
  <c r="C19" i="83"/>
  <c r="D19" i="83" s="1"/>
  <c r="C20" i="83"/>
  <c r="D20" i="83" s="1"/>
  <c r="C21" i="83"/>
  <c r="D21" i="83" s="1"/>
  <c r="C22" i="83"/>
  <c r="C23" i="83"/>
  <c r="D23" i="83" s="1"/>
  <c r="C24" i="83"/>
  <c r="D24" i="83" s="1"/>
  <c r="C25" i="83"/>
  <c r="D25" i="83" s="1"/>
  <c r="C26" i="83"/>
  <c r="D26" i="83" s="1"/>
  <c r="C27" i="83"/>
  <c r="D27" i="83" s="1"/>
  <c r="C28" i="83"/>
  <c r="D28" i="83" s="1"/>
  <c r="C29" i="83"/>
  <c r="D29" i="83" s="1"/>
  <c r="C30" i="83"/>
  <c r="D30" i="83" s="1"/>
  <c r="C31" i="83"/>
  <c r="D31" i="83" s="1"/>
  <c r="C32" i="83"/>
  <c r="D32" i="83" s="1"/>
  <c r="C33" i="83"/>
  <c r="D33" i="83" s="1"/>
  <c r="C34" i="83"/>
  <c r="D34" i="83" s="1"/>
  <c r="C35" i="83"/>
  <c r="D35" i="83" s="1"/>
  <c r="C36" i="83"/>
  <c r="D36" i="83" s="1"/>
  <c r="C37" i="83"/>
  <c r="D37" i="83" s="1"/>
  <c r="C38" i="83"/>
  <c r="D38" i="83" s="1"/>
  <c r="C39" i="83"/>
  <c r="D39" i="83" s="1"/>
  <c r="C40" i="83"/>
  <c r="D40" i="83" s="1"/>
  <c r="C41" i="83"/>
  <c r="D41" i="83" s="1"/>
  <c r="C42" i="83"/>
  <c r="D42" i="83" s="1"/>
  <c r="C43" i="83"/>
  <c r="D43" i="83" s="1"/>
  <c r="C44" i="83"/>
  <c r="D44" i="83" s="1"/>
  <c r="C45" i="83"/>
  <c r="D45" i="83" s="1"/>
  <c r="C46" i="83"/>
  <c r="D46" i="83" s="1"/>
  <c r="C47" i="83"/>
  <c r="D47" i="83" s="1"/>
  <c r="C48" i="83"/>
  <c r="D48" i="83" s="1"/>
  <c r="C49" i="83"/>
  <c r="D49" i="83" s="1"/>
  <c r="C50" i="83"/>
  <c r="D50" i="83" s="1"/>
  <c r="C51" i="83"/>
  <c r="D51" i="83" s="1"/>
  <c r="C52" i="83"/>
  <c r="D52" i="83" s="1"/>
  <c r="C53" i="83"/>
  <c r="D53" i="83" s="1"/>
  <c r="C54" i="83"/>
  <c r="D54" i="83" s="1"/>
  <c r="C55" i="83"/>
  <c r="D55" i="83" s="1"/>
  <c r="C56" i="83"/>
  <c r="D56" i="83" s="1"/>
  <c r="C57" i="83"/>
  <c r="D57" i="83" s="1"/>
  <c r="C58" i="83"/>
  <c r="D58" i="83" s="1"/>
  <c r="C59" i="83"/>
  <c r="D59" i="83" s="1"/>
  <c r="C60" i="83"/>
  <c r="D60" i="83" s="1"/>
  <c r="C61" i="83"/>
  <c r="D61" i="83" s="1"/>
  <c r="C62" i="83"/>
  <c r="D62" i="83" s="1"/>
  <c r="I13" i="83"/>
  <c r="I14" i="83"/>
  <c r="I15" i="83"/>
  <c r="I16" i="83"/>
  <c r="I17" i="83"/>
  <c r="I18" i="83"/>
  <c r="I19" i="83"/>
  <c r="I20" i="83"/>
  <c r="I21" i="83"/>
  <c r="I22" i="83"/>
  <c r="I23" i="83"/>
  <c r="I24" i="83"/>
  <c r="I25" i="83"/>
  <c r="I26" i="83"/>
  <c r="I27" i="83"/>
  <c r="I28" i="83"/>
  <c r="I29" i="83"/>
  <c r="I30" i="83"/>
  <c r="I31" i="83"/>
  <c r="I32" i="83"/>
  <c r="I33" i="83"/>
  <c r="I34" i="83"/>
  <c r="I35" i="83"/>
  <c r="I36" i="83"/>
  <c r="I37" i="83"/>
  <c r="I38" i="83"/>
  <c r="I39" i="83"/>
  <c r="I40" i="83"/>
  <c r="I41" i="83"/>
  <c r="I42" i="83"/>
  <c r="I43" i="83"/>
  <c r="I44" i="83"/>
  <c r="I45" i="83"/>
  <c r="I46" i="83"/>
  <c r="I47" i="83"/>
  <c r="I48" i="83"/>
  <c r="I49" i="83"/>
  <c r="I50" i="83"/>
  <c r="I51" i="83"/>
  <c r="I52" i="83"/>
  <c r="I53" i="83"/>
  <c r="I54" i="83"/>
  <c r="I55" i="83"/>
  <c r="I56" i="83"/>
  <c r="I57" i="83"/>
  <c r="I58" i="83"/>
  <c r="I59" i="83"/>
  <c r="I60" i="83"/>
  <c r="I61" i="83"/>
  <c r="I62" i="83"/>
  <c r="K13" i="83"/>
  <c r="K14" i="83"/>
  <c r="K15" i="83"/>
  <c r="K16" i="83"/>
  <c r="K17" i="83"/>
  <c r="K18" i="83"/>
  <c r="K19" i="83"/>
  <c r="K20" i="83"/>
  <c r="K21" i="83"/>
  <c r="K22" i="83"/>
  <c r="K23" i="83"/>
  <c r="K24" i="83"/>
  <c r="K25" i="83"/>
  <c r="K26" i="83"/>
  <c r="K27" i="83"/>
  <c r="K28" i="83"/>
  <c r="K29" i="83"/>
  <c r="K30" i="83"/>
  <c r="K31" i="83"/>
  <c r="K32" i="83"/>
  <c r="K33" i="83"/>
  <c r="K34" i="83"/>
  <c r="K35" i="83"/>
  <c r="K36" i="83"/>
  <c r="K37" i="83"/>
  <c r="K38" i="83"/>
  <c r="K39" i="83"/>
  <c r="K40" i="83"/>
  <c r="K41" i="83"/>
  <c r="K42" i="83"/>
  <c r="K43" i="83"/>
  <c r="K44" i="83"/>
  <c r="K45" i="83"/>
  <c r="K46" i="83"/>
  <c r="K47" i="83"/>
  <c r="K48" i="83"/>
  <c r="K49" i="83"/>
  <c r="K50" i="83"/>
  <c r="K51" i="83"/>
  <c r="K52" i="83"/>
  <c r="K53" i="83"/>
  <c r="K54" i="83"/>
  <c r="K55" i="83"/>
  <c r="K56" i="83"/>
  <c r="K57" i="83"/>
  <c r="K58" i="83"/>
  <c r="K59" i="83"/>
  <c r="K60" i="83"/>
  <c r="K61" i="83"/>
  <c r="K62" i="83"/>
  <c r="C13" i="82"/>
  <c r="C14" i="82"/>
  <c r="D14" i="82" s="1"/>
  <c r="C15" i="82"/>
  <c r="D15" i="82" s="1"/>
  <c r="C16" i="82"/>
  <c r="D16" i="82" s="1"/>
  <c r="C17" i="82"/>
  <c r="D17" i="82" s="1"/>
  <c r="C18" i="82"/>
  <c r="D18" i="82" s="1"/>
  <c r="C19" i="82"/>
  <c r="D19" i="82" s="1"/>
  <c r="C20" i="82"/>
  <c r="D20" i="82" s="1"/>
  <c r="C21" i="82"/>
  <c r="D21" i="82" s="1"/>
  <c r="C22" i="82"/>
  <c r="D22" i="82" s="1"/>
  <c r="C23" i="82"/>
  <c r="D23" i="82" s="1"/>
  <c r="C24" i="82"/>
  <c r="D24" i="82" s="1"/>
  <c r="C25" i="82"/>
  <c r="D25" i="82" s="1"/>
  <c r="C26" i="82"/>
  <c r="D26" i="82" s="1"/>
  <c r="C27" i="82"/>
  <c r="D27" i="82" s="1"/>
  <c r="C28" i="82"/>
  <c r="D28" i="82" s="1"/>
  <c r="C29" i="82"/>
  <c r="D29" i="82" s="1"/>
  <c r="C30" i="82"/>
  <c r="D30" i="82" s="1"/>
  <c r="C31" i="82"/>
  <c r="D31" i="82" s="1"/>
  <c r="C32" i="82"/>
  <c r="D32" i="82" s="1"/>
  <c r="C33" i="82"/>
  <c r="D33" i="82" s="1"/>
  <c r="C34" i="82"/>
  <c r="D34" i="82" s="1"/>
  <c r="C35" i="82"/>
  <c r="D35" i="82" s="1"/>
  <c r="C36" i="82"/>
  <c r="D36" i="82" s="1"/>
  <c r="C37" i="82"/>
  <c r="D37" i="82" s="1"/>
  <c r="C38" i="82"/>
  <c r="D38" i="82" s="1"/>
  <c r="C39" i="82"/>
  <c r="D39" i="82" s="1"/>
  <c r="C40" i="82"/>
  <c r="D40" i="82" s="1"/>
  <c r="C41" i="82"/>
  <c r="D41" i="82" s="1"/>
  <c r="C42" i="82"/>
  <c r="D42" i="82" s="1"/>
  <c r="C43" i="82"/>
  <c r="D43" i="82" s="1"/>
  <c r="C44" i="82"/>
  <c r="D44" i="82" s="1"/>
  <c r="C45" i="82"/>
  <c r="D45" i="82" s="1"/>
  <c r="C46" i="82"/>
  <c r="D46" i="82" s="1"/>
  <c r="C47" i="82"/>
  <c r="D47" i="82" s="1"/>
  <c r="C48" i="82"/>
  <c r="D48" i="82" s="1"/>
  <c r="C49" i="82"/>
  <c r="D49" i="82" s="1"/>
  <c r="C50" i="82"/>
  <c r="D50" i="82" s="1"/>
  <c r="C51" i="82"/>
  <c r="D51" i="82" s="1"/>
  <c r="C52" i="82"/>
  <c r="D52" i="82" s="1"/>
  <c r="C53" i="82"/>
  <c r="D53" i="82" s="1"/>
  <c r="C54" i="82"/>
  <c r="D54" i="82" s="1"/>
  <c r="C55" i="82"/>
  <c r="D55" i="82" s="1"/>
  <c r="C56" i="82"/>
  <c r="D56" i="82" s="1"/>
  <c r="C57" i="82"/>
  <c r="D57" i="82" s="1"/>
  <c r="C58" i="82"/>
  <c r="D58" i="82" s="1"/>
  <c r="C59" i="82"/>
  <c r="D59" i="82" s="1"/>
  <c r="C60" i="82"/>
  <c r="D60" i="82" s="1"/>
  <c r="C61" i="82"/>
  <c r="D61" i="82" s="1"/>
  <c r="C62" i="82"/>
  <c r="D62" i="82" s="1"/>
  <c r="H13" i="82"/>
  <c r="I13" i="82"/>
  <c r="H14" i="82"/>
  <c r="H15" i="82"/>
  <c r="H16" i="82"/>
  <c r="H17" i="82"/>
  <c r="H18" i="82"/>
  <c r="H19" i="82"/>
  <c r="H20" i="82"/>
  <c r="H21" i="82"/>
  <c r="H22" i="82"/>
  <c r="H23" i="82"/>
  <c r="H24" i="82"/>
  <c r="H25" i="82"/>
  <c r="H26" i="82"/>
  <c r="H27" i="82"/>
  <c r="H28" i="82"/>
  <c r="H29" i="82"/>
  <c r="H30" i="82"/>
  <c r="H31" i="82"/>
  <c r="H32" i="82"/>
  <c r="H33" i="82"/>
  <c r="H34" i="82"/>
  <c r="H35" i="82"/>
  <c r="H36" i="82"/>
  <c r="H37" i="82"/>
  <c r="H38" i="82"/>
  <c r="H39" i="82"/>
  <c r="H40" i="82"/>
  <c r="H41" i="82"/>
  <c r="H42" i="82"/>
  <c r="H43" i="82"/>
  <c r="H44" i="82"/>
  <c r="H45" i="82"/>
  <c r="H46" i="82"/>
  <c r="H47" i="82"/>
  <c r="H48" i="82"/>
  <c r="H49" i="82"/>
  <c r="H50" i="82"/>
  <c r="H51" i="82"/>
  <c r="H52" i="82"/>
  <c r="H53" i="82"/>
  <c r="H54" i="82"/>
  <c r="H55" i="82"/>
  <c r="H56" i="82"/>
  <c r="H57" i="82"/>
  <c r="H58" i="82"/>
  <c r="H59" i="82"/>
  <c r="H60" i="82"/>
  <c r="H61" i="82"/>
  <c r="H62" i="82"/>
  <c r="I14" i="82"/>
  <c r="I15" i="82"/>
  <c r="I16" i="82"/>
  <c r="I17" i="82"/>
  <c r="I18" i="82"/>
  <c r="I19" i="82"/>
  <c r="I20" i="82"/>
  <c r="I21" i="82"/>
  <c r="I22" i="82"/>
  <c r="I23" i="82"/>
  <c r="I24" i="82"/>
  <c r="I25" i="82"/>
  <c r="I26" i="82"/>
  <c r="I27" i="82"/>
  <c r="I28" i="82"/>
  <c r="I29" i="82"/>
  <c r="I30" i="82"/>
  <c r="I31" i="82"/>
  <c r="I32" i="82"/>
  <c r="I33" i="82"/>
  <c r="I34" i="82"/>
  <c r="I35" i="82"/>
  <c r="I36" i="82"/>
  <c r="I37" i="82"/>
  <c r="I38" i="82"/>
  <c r="I39" i="82"/>
  <c r="I40" i="82"/>
  <c r="I41" i="82"/>
  <c r="I42" i="82"/>
  <c r="I43" i="82"/>
  <c r="I44" i="82"/>
  <c r="I45" i="82"/>
  <c r="I46" i="82"/>
  <c r="I47" i="82"/>
  <c r="I48" i="82"/>
  <c r="I49" i="82"/>
  <c r="I50" i="82"/>
  <c r="I51" i="82"/>
  <c r="I52" i="82"/>
  <c r="I53" i="82"/>
  <c r="I54" i="82"/>
  <c r="I55" i="82"/>
  <c r="I56" i="82"/>
  <c r="I57" i="82"/>
  <c r="I58" i="82"/>
  <c r="I59" i="82"/>
  <c r="I60" i="82"/>
  <c r="I61" i="82"/>
  <c r="I62" i="82"/>
  <c r="H33" i="81"/>
  <c r="G33" i="81"/>
  <c r="G32" i="81"/>
  <c r="H29" i="81"/>
  <c r="G29" i="81"/>
  <c r="G28" i="81"/>
  <c r="H25" i="81"/>
  <c r="G25" i="81"/>
  <c r="G24" i="81"/>
  <c r="G21" i="81"/>
  <c r="G20" i="81"/>
  <c r="G18" i="81"/>
  <c r="G17" i="81"/>
  <c r="G16" i="81"/>
  <c r="G14" i="81"/>
  <c r="D12" i="22"/>
  <c r="J12" i="22"/>
  <c r="G12" i="22"/>
  <c r="G27" i="81" l="1"/>
  <c r="G30" i="81"/>
  <c r="G34" i="81"/>
  <c r="G19" i="81"/>
  <c r="G22" i="81"/>
  <c r="G35" i="81"/>
  <c r="G26" i="81"/>
  <c r="E36" i="82"/>
  <c r="E53" i="83"/>
  <c r="F4" i="83"/>
  <c r="E25" i="82"/>
  <c r="E49" i="83"/>
  <c r="G23" i="81"/>
  <c r="G31" i="81"/>
  <c r="E57" i="82"/>
  <c r="E37" i="83"/>
  <c r="E46" i="82"/>
  <c r="E16" i="82"/>
  <c r="E32" i="83"/>
  <c r="E62" i="82"/>
  <c r="E52" i="82"/>
  <c r="E41" i="82"/>
  <c r="E30" i="82"/>
  <c r="E20" i="82"/>
  <c r="E61" i="83"/>
  <c r="E45" i="83"/>
  <c r="E24" i="83"/>
  <c r="E53" i="82"/>
  <c r="E42" i="82"/>
  <c r="E32" i="82"/>
  <c r="E21" i="82"/>
  <c r="E58" i="82"/>
  <c r="E48" i="82"/>
  <c r="E37" i="82"/>
  <c r="E26" i="82"/>
  <c r="E57" i="83"/>
  <c r="E41" i="83"/>
  <c r="E16" i="83"/>
  <c r="H37" i="83"/>
  <c r="E54" i="83"/>
  <c r="E22" i="83"/>
  <c r="E61" i="82"/>
  <c r="E56" i="82"/>
  <c r="E50" i="82"/>
  <c r="E45" i="82"/>
  <c r="E40" i="82"/>
  <c r="E34" i="82"/>
  <c r="E29" i="82"/>
  <c r="E24" i="82"/>
  <c r="E18" i="82"/>
  <c r="E59" i="83"/>
  <c r="E55" i="83"/>
  <c r="E51" i="83"/>
  <c r="E47" i="83"/>
  <c r="E43" i="83"/>
  <c r="E39" i="83"/>
  <c r="E35" i="83"/>
  <c r="E28" i="83"/>
  <c r="E20" i="83"/>
  <c r="D22" i="83"/>
  <c r="E60" i="82"/>
  <c r="E54" i="82"/>
  <c r="E49" i="82"/>
  <c r="E44" i="82"/>
  <c r="E38" i="82"/>
  <c r="E33" i="82"/>
  <c r="E28" i="82"/>
  <c r="E22" i="82"/>
  <c r="E17" i="82"/>
  <c r="E62" i="83"/>
  <c r="E58" i="83"/>
  <c r="E50" i="83"/>
  <c r="E46" i="83"/>
  <c r="E42" i="83"/>
  <c r="E38" i="83"/>
  <c r="E34" i="83"/>
  <c r="E26" i="83"/>
  <c r="E18" i="83"/>
  <c r="E60" i="83"/>
  <c r="E56" i="83"/>
  <c r="E52" i="83"/>
  <c r="E48" i="83"/>
  <c r="E44" i="83"/>
  <c r="E40" i="83"/>
  <c r="E36" i="83"/>
  <c r="E30" i="83"/>
  <c r="E14" i="83"/>
  <c r="H16" i="83"/>
  <c r="E33" i="83"/>
  <c r="E29" i="83"/>
  <c r="E25" i="83"/>
  <c r="E21" i="83"/>
  <c r="E17" i="83"/>
  <c r="H54" i="83"/>
  <c r="E59" i="82"/>
  <c r="E55" i="82"/>
  <c r="E51" i="82"/>
  <c r="E47" i="82"/>
  <c r="E43" i="82"/>
  <c r="E39" i="82"/>
  <c r="E35" i="82"/>
  <c r="E31" i="82"/>
  <c r="E27" i="82"/>
  <c r="E23" i="82"/>
  <c r="E19" i="82"/>
  <c r="E15" i="82"/>
  <c r="E31" i="83"/>
  <c r="E27" i="83"/>
  <c r="E23" i="83"/>
  <c r="E19" i="83"/>
  <c r="E15" i="83"/>
  <c r="H22" i="83"/>
  <c r="H53" i="83"/>
  <c r="H33" i="83"/>
  <c r="H60" i="83"/>
  <c r="H48" i="83"/>
  <c r="H26" i="83"/>
  <c r="E14" i="82"/>
  <c r="H58" i="83"/>
  <c r="H44" i="83"/>
  <c r="E60" i="89"/>
  <c r="J60" i="89" s="1"/>
  <c r="J28" i="83"/>
  <c r="E48" i="89"/>
  <c r="J48" i="89" s="1"/>
  <c r="E59" i="89"/>
  <c r="J59" i="89" s="1"/>
  <c r="J62" i="83"/>
  <c r="H56" i="83"/>
  <c r="H52" i="83"/>
  <c r="H62" i="83"/>
  <c r="H32" i="83"/>
  <c r="H21" i="83"/>
  <c r="H61" i="83"/>
  <c r="H17" i="83"/>
  <c r="E39" i="89"/>
  <c r="J39" i="89" s="1"/>
  <c r="E33" i="89"/>
  <c r="J33" i="89" s="1"/>
  <c r="D59" i="89"/>
  <c r="D33" i="89"/>
  <c r="J40" i="83"/>
  <c r="H57" i="83"/>
  <c r="H42" i="83"/>
  <c r="J60" i="83"/>
  <c r="H49" i="83"/>
  <c r="H38" i="83"/>
  <c r="H28" i="83"/>
  <c r="E49" i="89"/>
  <c r="J49" i="89" s="1"/>
  <c r="E17" i="89"/>
  <c r="J17" i="89" s="1"/>
  <c r="E52" i="89"/>
  <c r="J52" i="89" s="1"/>
  <c r="J14" i="82"/>
  <c r="H34" i="83"/>
  <c r="H24" i="83"/>
  <c r="H14" i="83"/>
  <c r="E31" i="89"/>
  <c r="J31" i="89" s="1"/>
  <c r="E15" i="89"/>
  <c r="J15" i="89" s="1"/>
  <c r="J24" i="83"/>
  <c r="E62" i="89"/>
  <c r="J62" i="89" s="1"/>
  <c r="K50" i="82"/>
  <c r="J21" i="82"/>
  <c r="E55" i="89"/>
  <c r="J55" i="89" s="1"/>
  <c r="E44" i="89"/>
  <c r="J44" i="89" s="1"/>
  <c r="E28" i="89"/>
  <c r="J28" i="89" s="1"/>
  <c r="E41" i="89"/>
  <c r="J41" i="89" s="1"/>
  <c r="E20" i="89"/>
  <c r="J20" i="89" s="1"/>
  <c r="K52" i="82"/>
  <c r="J18" i="82"/>
  <c r="K57" i="82"/>
  <c r="K53" i="82"/>
  <c r="H13" i="83"/>
  <c r="E13" i="89"/>
  <c r="J13" i="89" s="1"/>
  <c r="E53" i="89"/>
  <c r="J53" i="89" s="1"/>
  <c r="E43" i="89"/>
  <c r="J43" i="89" s="1"/>
  <c r="E23" i="89"/>
  <c r="J23" i="89" s="1"/>
  <c r="K29" i="82"/>
  <c r="H4" i="82"/>
  <c r="J22" i="82"/>
  <c r="J17" i="82"/>
  <c r="J44" i="83"/>
  <c r="H50" i="83"/>
  <c r="H45" i="83"/>
  <c r="H40" i="83"/>
  <c r="H29" i="83"/>
  <c r="H18" i="83"/>
  <c r="J13" i="83"/>
  <c r="J59" i="83"/>
  <c r="E61" i="89"/>
  <c r="J61" i="89" s="1"/>
  <c r="E56" i="89"/>
  <c r="J56" i="89" s="1"/>
  <c r="E51" i="89"/>
  <c r="J51" i="89" s="1"/>
  <c r="E45" i="89"/>
  <c r="J45" i="89" s="1"/>
  <c r="E40" i="89"/>
  <c r="J40" i="89" s="1"/>
  <c r="E35" i="89"/>
  <c r="J35" i="89" s="1"/>
  <c r="E29" i="89"/>
  <c r="J29" i="89" s="1"/>
  <c r="E24" i="89"/>
  <c r="J24" i="89" s="1"/>
  <c r="E19" i="89"/>
  <c r="J19" i="89" s="1"/>
  <c r="D62" i="89"/>
  <c r="D60" i="89"/>
  <c r="D56" i="89"/>
  <c r="D52" i="89"/>
  <c r="D48" i="89"/>
  <c r="D44" i="89"/>
  <c r="K59" i="82"/>
  <c r="K55" i="82"/>
  <c r="K51" i="82"/>
  <c r="J58" i="83"/>
  <c r="J54" i="83"/>
  <c r="J50" i="83"/>
  <c r="J46" i="83"/>
  <c r="E58" i="89"/>
  <c r="J58" i="89" s="1"/>
  <c r="E54" i="89"/>
  <c r="J54" i="89" s="1"/>
  <c r="E50" i="89"/>
  <c r="J50" i="89" s="1"/>
  <c r="E46" i="89"/>
  <c r="J46" i="89" s="1"/>
  <c r="E42" i="89"/>
  <c r="J42" i="89" s="1"/>
  <c r="E38" i="89"/>
  <c r="J38" i="89" s="1"/>
  <c r="E34" i="89"/>
  <c r="J34" i="89" s="1"/>
  <c r="E30" i="89"/>
  <c r="J30" i="89" s="1"/>
  <c r="E26" i="89"/>
  <c r="J26" i="89" s="1"/>
  <c r="E22" i="89"/>
  <c r="J22" i="89" s="1"/>
  <c r="E18" i="89"/>
  <c r="J18" i="89" s="1"/>
  <c r="E14" i="89"/>
  <c r="J14" i="89" s="1"/>
  <c r="K61" i="82"/>
  <c r="K39" i="82"/>
  <c r="E37" i="89"/>
  <c r="J37" i="89" s="1"/>
  <c r="E32" i="89"/>
  <c r="J32" i="89" s="1"/>
  <c r="E27" i="89"/>
  <c r="J27" i="89" s="1"/>
  <c r="E21" i="89"/>
  <c r="J21" i="89" s="1"/>
  <c r="E16" i="89"/>
  <c r="J16" i="89" s="1"/>
  <c r="K23" i="82"/>
  <c r="K62" i="82"/>
  <c r="K60" i="82"/>
  <c r="K58" i="82"/>
  <c r="K56" i="82"/>
  <c r="K54" i="82"/>
  <c r="J62" i="82"/>
  <c r="J58" i="82"/>
  <c r="J54" i="82"/>
  <c r="J50" i="82"/>
  <c r="J46" i="82"/>
  <c r="J42" i="82"/>
  <c r="J38" i="82"/>
  <c r="J34" i="82"/>
  <c r="J30" i="82"/>
  <c r="J26" i="82"/>
  <c r="J15" i="82"/>
  <c r="J56" i="83"/>
  <c r="H59" i="83"/>
  <c r="H55" i="83"/>
  <c r="H51" i="83"/>
  <c r="H46" i="83"/>
  <c r="H41" i="83"/>
  <c r="H36" i="83"/>
  <c r="H30" i="83"/>
  <c r="H25" i="83"/>
  <c r="H20" i="83"/>
  <c r="E57" i="89"/>
  <c r="J57" i="89" s="1"/>
  <c r="E47" i="89"/>
  <c r="J47" i="89" s="1"/>
  <c r="E36" i="89"/>
  <c r="J36" i="89" s="1"/>
  <c r="E25" i="89"/>
  <c r="J25" i="89" s="1"/>
  <c r="K22" i="82"/>
  <c r="K18" i="82"/>
  <c r="K13" i="82"/>
  <c r="K14" i="82"/>
  <c r="K15" i="82"/>
  <c r="K17" i="82"/>
  <c r="K19" i="82"/>
  <c r="K21" i="82"/>
  <c r="J55" i="83"/>
  <c r="J51" i="83"/>
  <c r="J17" i="83"/>
  <c r="K48" i="82"/>
  <c r="K46" i="82"/>
  <c r="K44" i="82"/>
  <c r="K42" i="82"/>
  <c r="K40" i="82"/>
  <c r="K38" i="82"/>
  <c r="K36" i="82"/>
  <c r="K34" i="82"/>
  <c r="K32" i="82"/>
  <c r="K30" i="82"/>
  <c r="K28" i="82"/>
  <c r="K26" i="82"/>
  <c r="K24" i="82"/>
  <c r="J61" i="82"/>
  <c r="J59" i="82"/>
  <c r="J57" i="82"/>
  <c r="J55" i="82"/>
  <c r="J52" i="82"/>
  <c r="J48" i="82"/>
  <c r="J45" i="82"/>
  <c r="J43" i="82"/>
  <c r="J41" i="82"/>
  <c r="J39" i="82"/>
  <c r="J36" i="82"/>
  <c r="J33" i="82"/>
  <c r="J31" i="82"/>
  <c r="J28" i="82"/>
  <c r="J25" i="82"/>
  <c r="J24" i="82"/>
  <c r="J23" i="82"/>
  <c r="J19" i="82"/>
  <c r="K20" i="82"/>
  <c r="K16" i="82"/>
  <c r="D13" i="82"/>
  <c r="F46" i="82" s="1"/>
  <c r="E13" i="82"/>
  <c r="J52" i="83"/>
  <c r="J36" i="83"/>
  <c r="J20" i="83"/>
  <c r="K49" i="82"/>
  <c r="K47" i="82"/>
  <c r="K45" i="82"/>
  <c r="K43" i="82"/>
  <c r="K41" i="82"/>
  <c r="K37" i="82"/>
  <c r="K35" i="82"/>
  <c r="K33" i="82"/>
  <c r="K31" i="82"/>
  <c r="K27" i="82"/>
  <c r="K25" i="82"/>
  <c r="J13" i="82"/>
  <c r="J60" i="82"/>
  <c r="J56" i="82"/>
  <c r="J53" i="82"/>
  <c r="J51" i="82"/>
  <c r="J49" i="82"/>
  <c r="J47" i="82"/>
  <c r="J44" i="82"/>
  <c r="J40" i="82"/>
  <c r="J37" i="82"/>
  <c r="J35" i="82"/>
  <c r="J32" i="82"/>
  <c r="J29" i="82"/>
  <c r="J27" i="82"/>
  <c r="J20" i="82"/>
  <c r="J16" i="82"/>
  <c r="J48" i="83"/>
  <c r="J32" i="83"/>
  <c r="J16" i="83"/>
  <c r="J14" i="83"/>
  <c r="D13" i="83"/>
  <c r="E13" i="83"/>
  <c r="J47" i="83"/>
  <c r="J43" i="83"/>
  <c r="J39" i="83"/>
  <c r="J35" i="83"/>
  <c r="J31" i="83"/>
  <c r="J27" i="83"/>
  <c r="J23" i="83"/>
  <c r="J19" i="83"/>
  <c r="J15" i="83"/>
  <c r="J42" i="83"/>
  <c r="J38" i="83"/>
  <c r="J34" i="83"/>
  <c r="J30" i="83"/>
  <c r="J26" i="83"/>
  <c r="J22" i="83"/>
  <c r="J18" i="83"/>
  <c r="J61" i="83"/>
  <c r="J57" i="83"/>
  <c r="J53" i="83"/>
  <c r="J49" i="83"/>
  <c r="J45" i="83"/>
  <c r="J41" i="83"/>
  <c r="J37" i="83"/>
  <c r="J33" i="83"/>
  <c r="J29" i="83"/>
  <c r="J25" i="83"/>
  <c r="J21" i="83"/>
  <c r="H47" i="83"/>
  <c r="H43" i="83"/>
  <c r="H39" i="83"/>
  <c r="H35" i="83"/>
  <c r="H31" i="83"/>
  <c r="H27" i="83"/>
  <c r="H23" i="83"/>
  <c r="H19" i="83"/>
  <c r="H15" i="83"/>
  <c r="E15" i="81"/>
  <c r="D11" i="81"/>
  <c r="F25" i="89" l="1"/>
  <c r="K25" i="89" s="1"/>
  <c r="F57" i="89"/>
  <c r="K57" i="89" s="1"/>
  <c r="F49" i="89"/>
  <c r="K49" i="89" s="1"/>
  <c r="F41" i="89"/>
  <c r="K41" i="89" s="1"/>
  <c r="F33" i="89"/>
  <c r="K33" i="89" s="1"/>
  <c r="F17" i="89"/>
  <c r="K17" i="89" s="1"/>
  <c r="F61" i="89"/>
  <c r="K61" i="89" s="1"/>
  <c r="F59" i="89"/>
  <c r="K59" i="89" s="1"/>
  <c r="F29" i="89"/>
  <c r="K29" i="89" s="1"/>
  <c r="F53" i="89"/>
  <c r="K53" i="89" s="1"/>
  <c r="F15" i="89"/>
  <c r="K15" i="89" s="1"/>
  <c r="F23" i="89"/>
  <c r="K23" i="89" s="1"/>
  <c r="F31" i="89"/>
  <c r="K31" i="89" s="1"/>
  <c r="F39" i="89"/>
  <c r="K39" i="89" s="1"/>
  <c r="F47" i="89"/>
  <c r="K47" i="89" s="1"/>
  <c r="F55" i="89"/>
  <c r="K55" i="89" s="1"/>
  <c r="F13" i="89"/>
  <c r="K13" i="89" s="1"/>
  <c r="F14" i="89"/>
  <c r="K14" i="89" s="1"/>
  <c r="F19" i="89"/>
  <c r="K19" i="89" s="1"/>
  <c r="F27" i="89"/>
  <c r="K27" i="89" s="1"/>
  <c r="F35" i="89"/>
  <c r="K35" i="89" s="1"/>
  <c r="F43" i="89"/>
  <c r="K43" i="89" s="1"/>
  <c r="F51" i="89"/>
  <c r="K51" i="89" s="1"/>
  <c r="F21" i="89"/>
  <c r="K21" i="89" s="1"/>
  <c r="F37" i="89"/>
  <c r="K37" i="89" s="1"/>
  <c r="F45" i="89"/>
  <c r="K45" i="89" s="1"/>
  <c r="F52" i="89"/>
  <c r="K52" i="89" s="1"/>
  <c r="M53" i="83"/>
  <c r="F20" i="89"/>
  <c r="K20" i="89" s="1"/>
  <c r="M32" i="83"/>
  <c r="F42" i="89"/>
  <c r="K42" i="89" s="1"/>
  <c r="F24" i="89"/>
  <c r="K24" i="89" s="1"/>
  <c r="F22" i="89"/>
  <c r="K22" i="89" s="1"/>
  <c r="F54" i="89"/>
  <c r="K54" i="89" s="1"/>
  <c r="F56" i="89"/>
  <c r="K56" i="89" s="1"/>
  <c r="F18" i="89"/>
  <c r="K18" i="89" s="1"/>
  <c r="F50" i="89"/>
  <c r="K50" i="89" s="1"/>
  <c r="F32" i="89"/>
  <c r="K32" i="89" s="1"/>
  <c r="F30" i="89"/>
  <c r="K30" i="89" s="1"/>
  <c r="M54" i="83"/>
  <c r="F44" i="89"/>
  <c r="K44" i="89" s="1"/>
  <c r="F60" i="89"/>
  <c r="K60" i="89" s="1"/>
  <c r="F26" i="89"/>
  <c r="K26" i="89" s="1"/>
  <c r="F58" i="89"/>
  <c r="K58" i="89" s="1"/>
  <c r="F40" i="89"/>
  <c r="K40" i="89" s="1"/>
  <c r="F38" i="89"/>
  <c r="K38" i="89" s="1"/>
  <c r="F28" i="89"/>
  <c r="K28" i="89" s="1"/>
  <c r="F48" i="89"/>
  <c r="K48" i="89" s="1"/>
  <c r="F62" i="89"/>
  <c r="K62" i="89" s="1"/>
  <c r="F34" i="89"/>
  <c r="K34" i="89" s="1"/>
  <c r="F16" i="89"/>
  <c r="K16" i="89" s="1"/>
  <c r="C4" i="89"/>
  <c r="F46" i="89"/>
  <c r="K46" i="89" s="1"/>
  <c r="F36" i="89"/>
  <c r="K36" i="89" s="1"/>
  <c r="F13" i="83"/>
  <c r="N13" i="83" s="1"/>
  <c r="F14" i="83"/>
  <c r="N14" i="83" s="1"/>
  <c r="F15" i="83"/>
  <c r="N15" i="83" s="1"/>
  <c r="F16" i="83"/>
  <c r="N16" i="83" s="1"/>
  <c r="F17" i="83"/>
  <c r="N17" i="83" s="1"/>
  <c r="F19" i="83"/>
  <c r="N19" i="83" s="1"/>
  <c r="F20" i="83"/>
  <c r="N20" i="83" s="1"/>
  <c r="F21" i="83"/>
  <c r="N21" i="83" s="1"/>
  <c r="F22" i="83"/>
  <c r="N22" i="83" s="1"/>
  <c r="F23" i="83"/>
  <c r="N23" i="83" s="1"/>
  <c r="F24" i="83"/>
  <c r="N24" i="83" s="1"/>
  <c r="F25" i="83"/>
  <c r="N25" i="83" s="1"/>
  <c r="F27" i="83"/>
  <c r="N27" i="83" s="1"/>
  <c r="F28" i="83"/>
  <c r="N28" i="83" s="1"/>
  <c r="F29" i="83"/>
  <c r="N29" i="83" s="1"/>
  <c r="F30" i="83"/>
  <c r="N30" i="83" s="1"/>
  <c r="F31" i="83"/>
  <c r="N31" i="83" s="1"/>
  <c r="F32" i="83"/>
  <c r="N32" i="83" s="1"/>
  <c r="F33" i="83"/>
  <c r="N33" i="83" s="1"/>
  <c r="F35" i="83"/>
  <c r="N35" i="83" s="1"/>
  <c r="F36" i="83"/>
  <c r="N36" i="83" s="1"/>
  <c r="F37" i="83"/>
  <c r="N37" i="83" s="1"/>
  <c r="F38" i="83"/>
  <c r="N38" i="83" s="1"/>
  <c r="F39" i="83"/>
  <c r="N39" i="83" s="1"/>
  <c r="F40" i="83"/>
  <c r="N40" i="83" s="1"/>
  <c r="F41" i="83"/>
  <c r="N41" i="83" s="1"/>
  <c r="F43" i="83"/>
  <c r="N43" i="83" s="1"/>
  <c r="F44" i="83"/>
  <c r="N44" i="83" s="1"/>
  <c r="F45" i="83"/>
  <c r="N45" i="83" s="1"/>
  <c r="F46" i="83"/>
  <c r="N46" i="83" s="1"/>
  <c r="F47" i="83"/>
  <c r="N47" i="83" s="1"/>
  <c r="F48" i="83"/>
  <c r="N48" i="83" s="1"/>
  <c r="F49" i="83"/>
  <c r="N49" i="83" s="1"/>
  <c r="F51" i="83"/>
  <c r="N51" i="83" s="1"/>
  <c r="F52" i="83"/>
  <c r="N52" i="83" s="1"/>
  <c r="F53" i="83"/>
  <c r="N53" i="83" s="1"/>
  <c r="F54" i="83"/>
  <c r="N54" i="83" s="1"/>
  <c r="F55" i="83"/>
  <c r="N55" i="83" s="1"/>
  <c r="F56" i="83"/>
  <c r="N56" i="83" s="1"/>
  <c r="F57" i="83"/>
  <c r="N57" i="83" s="1"/>
  <c r="F59" i="83"/>
  <c r="N59" i="83" s="1"/>
  <c r="F60" i="83"/>
  <c r="N60" i="83" s="1"/>
  <c r="F61" i="83"/>
  <c r="N61" i="83" s="1"/>
  <c r="F62" i="83"/>
  <c r="N62" i="83" s="1"/>
  <c r="C4" i="83"/>
  <c r="M26" i="83"/>
  <c r="M42" i="83"/>
  <c r="M62" i="83"/>
  <c r="M20" i="83"/>
  <c r="M48" i="83"/>
  <c r="M27" i="83"/>
  <c r="M43" i="83"/>
  <c r="M59" i="83"/>
  <c r="M24" i="83"/>
  <c r="F42" i="83"/>
  <c r="N42" i="83" s="1"/>
  <c r="M25" i="83"/>
  <c r="M41" i="83"/>
  <c r="M57" i="83"/>
  <c r="D10" i="81"/>
  <c r="H15" i="81"/>
  <c r="D9" i="81"/>
  <c r="M14" i="83"/>
  <c r="M30" i="83"/>
  <c r="M46" i="83"/>
  <c r="M28" i="83"/>
  <c r="M60" i="83"/>
  <c r="M15" i="83"/>
  <c r="M31" i="83"/>
  <c r="M47" i="83"/>
  <c r="M44" i="83"/>
  <c r="F18" i="83"/>
  <c r="N18" i="83" s="1"/>
  <c r="F50" i="83"/>
  <c r="N50" i="83" s="1"/>
  <c r="M29" i="83"/>
  <c r="M45" i="83"/>
  <c r="M61" i="83"/>
  <c r="E11" i="81"/>
  <c r="M18" i="83"/>
  <c r="M34" i="83"/>
  <c r="M50" i="83"/>
  <c r="M36" i="83"/>
  <c r="M19" i="83"/>
  <c r="M35" i="83"/>
  <c r="M51" i="83"/>
  <c r="F13" i="82"/>
  <c r="F15" i="82"/>
  <c r="F19" i="82"/>
  <c r="F23" i="82"/>
  <c r="F24" i="82"/>
  <c r="F25" i="82"/>
  <c r="F26" i="82"/>
  <c r="F27" i="82"/>
  <c r="F28" i="82"/>
  <c r="F29" i="82"/>
  <c r="F31" i="82"/>
  <c r="F32" i="82"/>
  <c r="F33" i="82"/>
  <c r="F34" i="82"/>
  <c r="F35" i="82"/>
  <c r="F36" i="82"/>
  <c r="F37" i="82"/>
  <c r="F39" i="82"/>
  <c r="F40" i="82"/>
  <c r="F41" i="82"/>
  <c r="F42" i="82"/>
  <c r="F43" i="82"/>
  <c r="F44" i="82"/>
  <c r="F45" i="82"/>
  <c r="F47" i="82"/>
  <c r="F48" i="82"/>
  <c r="F49" i="82"/>
  <c r="F50" i="82"/>
  <c r="F51" i="82"/>
  <c r="F52" i="82"/>
  <c r="F53" i="82"/>
  <c r="F55" i="82"/>
  <c r="F56" i="82"/>
  <c r="F57" i="82"/>
  <c r="F58" i="82"/>
  <c r="F59" i="82"/>
  <c r="F60" i="82"/>
  <c r="F61" i="82"/>
  <c r="F17" i="82"/>
  <c r="F14" i="82"/>
  <c r="F18" i="82"/>
  <c r="F22" i="82"/>
  <c r="F21" i="82"/>
  <c r="F16" i="82"/>
  <c r="F20" i="82"/>
  <c r="C4" i="82"/>
  <c r="M52" i="83"/>
  <c r="F26" i="83"/>
  <c r="N26" i="83" s="1"/>
  <c r="F58" i="83"/>
  <c r="N58" i="83" s="1"/>
  <c r="M17" i="83"/>
  <c r="M33" i="83"/>
  <c r="M49" i="83"/>
  <c r="F38" i="82"/>
  <c r="F30" i="82"/>
  <c r="M13" i="83"/>
  <c r="M22" i="83"/>
  <c r="M38" i="83"/>
  <c r="M58" i="83"/>
  <c r="M40" i="83"/>
  <c r="M23" i="83"/>
  <c r="M39" i="83"/>
  <c r="M55" i="83"/>
  <c r="M16" i="83"/>
  <c r="M56" i="83"/>
  <c r="F34" i="83"/>
  <c r="N34" i="83" s="1"/>
  <c r="M21" i="83"/>
  <c r="M37" i="83"/>
  <c r="F62" i="82"/>
  <c r="F54" i="82"/>
  <c r="J4" i="89" l="1"/>
  <c r="G10" i="81"/>
  <c r="G9" i="81"/>
  <c r="M4" i="83"/>
</calcChain>
</file>

<file path=xl/sharedStrings.xml><?xml version="1.0" encoding="utf-8"?>
<sst xmlns="http://schemas.openxmlformats.org/spreadsheetml/2006/main" count="135" uniqueCount="108">
  <si>
    <t>I have an ice cream shop</t>
  </si>
  <si>
    <t>What's wrong with this?</t>
  </si>
  <si>
    <t>I usually sell 1000 cones per day.</t>
  </si>
  <si>
    <t>But when it gets cold out, my sales drop.</t>
  </si>
  <si>
    <t>I would like to model the senstivity of my sales.</t>
  </si>
  <si>
    <t>I make the following observations.</t>
  </si>
  <si>
    <t>For every 10 degrees I lose 100 sales.</t>
  </si>
  <si>
    <t>For every icicle on mybuilding, I lose 50 sales.</t>
  </si>
  <si>
    <t>For every snowball fight I see per day, I lose 60 sales.</t>
  </si>
  <si>
    <t>I keep these sensitivities with me all the time.</t>
  </si>
  <si>
    <t>Correlation in the world increases your risk.</t>
  </si>
  <si>
    <t>If you fail to capture actual correlation, you will understate your risk.</t>
  </si>
  <si>
    <t>random</t>
  </si>
  <si>
    <t>sorted with both increasing</t>
  </si>
  <si>
    <t>sorted with first decreasing and second increasing</t>
  </si>
  <si>
    <t>correlation:</t>
  </si>
  <si>
    <t>Find the order that matches your expert judgement.</t>
  </si>
  <si>
    <t>Scroll down for answer.</t>
  </si>
  <si>
    <t>False correlation in your sensitivity measurements leads to overstated risk.</t>
  </si>
  <si>
    <t>Imputing Correlation</t>
  </si>
  <si>
    <t>You can sort data to impute correlation.</t>
  </si>
  <si>
    <t>For every 10 degree the temperature increase in the southern hemisphere, I lose 90 sales.</t>
  </si>
  <si>
    <t>For each cold shiver I feel I lose 10 sales.</t>
  </si>
  <si>
    <t>One day, I see all of them happen, I looks like I'm gonna lose 900 sales.</t>
  </si>
  <si>
    <t>What's wrong with my analysis.</t>
  </si>
  <si>
    <t>For each time it snows I lose 20 sales.</t>
  </si>
  <si>
    <t>Covariance and Correlation</t>
  </si>
  <si>
    <t>Covariance</t>
  </si>
  <si>
    <t>Correlation</t>
  </si>
  <si>
    <t>MyBankDeposits</t>
  </si>
  <si>
    <t>MyFriendsDeposits</t>
  </si>
  <si>
    <t>MyBank</t>
  </si>
  <si>
    <t>MyFriendsBank</t>
  </si>
  <si>
    <t>Variance of Sums of independent Random Variables</t>
  </si>
  <si>
    <t>When you sum n of them, the variance of the sum is</t>
  </si>
  <si>
    <t>n * V(X)</t>
  </si>
  <si>
    <t xml:space="preserve">The standard deviaion of the sum is </t>
  </si>
  <si>
    <t>Rule of 16</t>
  </si>
  <si>
    <t>There are 252 trading days in a year.</t>
  </si>
  <si>
    <t>sqrt of 252 = 15.87</t>
  </si>
  <si>
    <t>so daily vol is converted to annual vol by multipling by 15.87.</t>
  </si>
  <si>
    <t>But 16 is an easier number; especially in reverse.</t>
  </si>
  <si>
    <t>What is the daily volatility of an asset that has annual vol of 32%?</t>
  </si>
  <si>
    <r>
      <t xml:space="preserve">sqrt(n) * </t>
    </r>
    <r>
      <rPr>
        <sz val="22"/>
        <color rgb="FF000000"/>
        <rFont val="Symbol"/>
        <charset val="2"/>
      </rPr>
      <t>s</t>
    </r>
  </si>
  <si>
    <t>Let's say you are summing multiple independent observations of variance.</t>
  </si>
  <si>
    <t>Percentile4</t>
  </si>
  <si>
    <t>Percentile3</t>
  </si>
  <si>
    <t>Values4</t>
  </si>
  <si>
    <t>Values3</t>
  </si>
  <si>
    <t>Percentile2</t>
  </si>
  <si>
    <t>Percentile1</t>
  </si>
  <si>
    <t>Values2</t>
  </si>
  <si>
    <t>Values1</t>
  </si>
  <si>
    <t>b</t>
  </si>
  <si>
    <t>sigma</t>
  </si>
  <si>
    <t>a</t>
  </si>
  <si>
    <t>mu</t>
  </si>
  <si>
    <t>Beta</t>
  </si>
  <si>
    <t>Gamma</t>
  </si>
  <si>
    <t>Normal</t>
  </si>
  <si>
    <t>Corr</t>
  </si>
  <si>
    <t>Values4a</t>
  </si>
  <si>
    <t>Values3a</t>
  </si>
  <si>
    <t>This is basically what a copula does.</t>
  </si>
  <si>
    <t>See the Copula tabs for an example.</t>
  </si>
  <si>
    <t>My friend and I have bank accounts and we make and save about the same amount of money.</t>
  </si>
  <si>
    <t>We are similar.</t>
  </si>
  <si>
    <t>Our banks are also similar to each other in about the same way.</t>
  </si>
  <si>
    <t>But the covariances won't tell you that.</t>
  </si>
  <si>
    <t>But is we standardize the covariances, then the correlations will.</t>
  </si>
  <si>
    <t>cov(X,Y) = E[(X - E[X])(Y - E[Y])]</t>
  </si>
  <si>
    <t>Variances</t>
  </si>
  <si>
    <r>
      <t>cor(X,Y) = cov(X,Y) / (</t>
    </r>
    <r>
      <rPr>
        <sz val="48"/>
        <color theme="1"/>
        <rFont val="Symbol"/>
        <charset val="2"/>
      </rPr>
      <t>s</t>
    </r>
    <r>
      <rPr>
        <vertAlign val="subscript"/>
        <sz val="48"/>
        <color theme="1"/>
        <rFont val="Calibri (Body)"/>
      </rPr>
      <t>X</t>
    </r>
    <r>
      <rPr>
        <sz val="48"/>
        <color theme="1"/>
        <rFont val="Calibri"/>
        <family val="2"/>
        <scheme val="minor"/>
      </rPr>
      <t xml:space="preserve"> </t>
    </r>
    <r>
      <rPr>
        <sz val="48"/>
        <color theme="1"/>
        <rFont val="Symbol"/>
        <charset val="2"/>
      </rPr>
      <t>s</t>
    </r>
    <r>
      <rPr>
        <vertAlign val="subscript"/>
        <sz val="48"/>
        <color theme="1"/>
        <rFont val="Calibri (Body)"/>
      </rPr>
      <t>Y</t>
    </r>
    <r>
      <rPr>
        <sz val="48"/>
        <color theme="1"/>
        <rFont val="Calibri"/>
        <family val="2"/>
        <scheme val="minor"/>
      </rPr>
      <t>)</t>
    </r>
  </si>
  <si>
    <t>E[(X &gt; E[X])(Y &gt; E[Y])] -&gt; +</t>
  </si>
  <si>
    <t>E[(X &lt; E[X])(Y &lt; E[Y])] -&gt; +</t>
  </si>
  <si>
    <t>E[(X &lt; E[X])(Y &gt; E[Y])] -&gt; -</t>
  </si>
  <si>
    <t>E[(X &gt; E[X])(Y &lt; E[Y])] -&gt; -</t>
  </si>
  <si>
    <r>
      <t xml:space="preserve">E[X] = </t>
    </r>
    <r>
      <rPr>
        <sz val="48"/>
        <color theme="1"/>
        <rFont val="Symbol"/>
        <charset val="2"/>
      </rPr>
      <t>S</t>
    </r>
    <r>
      <rPr>
        <sz val="48"/>
        <color theme="1"/>
        <rFont val="Calibri"/>
        <family val="2"/>
        <scheme val="minor"/>
      </rPr>
      <t>[x</t>
    </r>
    <r>
      <rPr>
        <vertAlign val="subscript"/>
        <sz val="48"/>
        <color theme="1"/>
        <rFont val="Calibri (Body)"/>
      </rPr>
      <t>i</t>
    </r>
    <r>
      <rPr>
        <sz val="48"/>
        <color theme="1"/>
        <rFont val="Calibri"/>
        <family val="2"/>
        <scheme val="minor"/>
      </rPr>
      <t xml:space="preserve"> * p[x</t>
    </r>
    <r>
      <rPr>
        <vertAlign val="subscript"/>
        <sz val="48"/>
        <color theme="1"/>
        <rFont val="Calibri (Body)"/>
      </rPr>
      <t>i</t>
    </r>
    <r>
      <rPr>
        <sz val="48"/>
        <color theme="1"/>
        <rFont val="Calibri"/>
        <family val="2"/>
        <scheme val="minor"/>
      </rPr>
      <t>]]</t>
    </r>
  </si>
  <si>
    <t>The average value of set of data X</t>
  </si>
  <si>
    <t>E[X]</t>
  </si>
  <si>
    <t>s[X]</t>
  </si>
  <si>
    <t>The standard deviation of X</t>
  </si>
  <si>
    <t>s[X] = sqrt(V[X])</t>
  </si>
  <si>
    <r>
      <t xml:space="preserve">V[X] = </t>
    </r>
    <r>
      <rPr>
        <sz val="48"/>
        <color theme="1"/>
        <rFont val="Symbol"/>
        <charset val="2"/>
      </rPr>
      <t>S</t>
    </r>
    <r>
      <rPr>
        <sz val="48"/>
        <color theme="1"/>
        <rFont val="Calibri"/>
        <family val="2"/>
        <scheme val="minor"/>
      </rPr>
      <t>[(x</t>
    </r>
    <r>
      <rPr>
        <vertAlign val="subscript"/>
        <sz val="48"/>
        <color theme="1"/>
        <rFont val="Calibri (Body)"/>
      </rPr>
      <t>i</t>
    </r>
    <r>
      <rPr>
        <sz val="48"/>
        <color theme="1"/>
        <rFont val="Calibri"/>
        <family val="2"/>
        <scheme val="minor"/>
      </rPr>
      <t xml:space="preserve"> - E[x])</t>
    </r>
    <r>
      <rPr>
        <vertAlign val="superscript"/>
        <sz val="48"/>
        <color theme="1"/>
        <rFont val="Calibri (Body)"/>
      </rPr>
      <t>2</t>
    </r>
    <r>
      <rPr>
        <sz val="48"/>
        <color theme="1"/>
        <rFont val="Calibri"/>
        <family val="2"/>
        <scheme val="minor"/>
      </rPr>
      <t>]</t>
    </r>
  </si>
  <si>
    <t>Copula Motivation Example</t>
  </si>
  <si>
    <t>I'm an auto-insurance company.</t>
  </si>
  <si>
    <t>I don't know how to simulate those.</t>
  </si>
  <si>
    <t>So I buy them from weather analysis company that does car accident simulations.</t>
  </si>
  <si>
    <t>Now, I have my small accidents and I have their big weather related accidents.</t>
  </si>
  <si>
    <t>Together, I have everything :)</t>
  </si>
  <si>
    <t>Or, do I? :(</t>
  </si>
  <si>
    <t>Small casual accidents should increase along with the big weather related accidents.</t>
  </si>
  <si>
    <t>These two data sets should be correlated?</t>
  </si>
  <si>
    <t>I know how to simulate small everyday car accidents.</t>
  </si>
  <si>
    <t>I'm also exposed to large weather related car accidents.</t>
  </si>
  <si>
    <t>But they aren't because they were generated independently.</t>
  </si>
  <si>
    <t>I find that small casual accidents are 30% correlated with big weather related accidents.</t>
  </si>
  <si>
    <t>I do some research.</t>
  </si>
  <si>
    <t>Now, how do I get a 30% correlation between these two data sets?</t>
  </si>
  <si>
    <r>
      <t xml:space="preserve">That is, how do I </t>
    </r>
    <r>
      <rPr>
        <sz val="20"/>
        <color rgb="FF0070C0"/>
        <rFont val="Calibri (Body)"/>
      </rPr>
      <t>impute</t>
    </r>
    <r>
      <rPr>
        <sz val="20"/>
        <color theme="1"/>
        <rFont val="Calibri"/>
        <family val="2"/>
        <scheme val="minor"/>
      </rPr>
      <t xml:space="preserve"> a 30% correlation to these two data sets?</t>
    </r>
  </si>
  <si>
    <t>That is what a copula does for us.</t>
  </si>
  <si>
    <t>Probability1</t>
  </si>
  <si>
    <t>Probability2</t>
  </si>
  <si>
    <t>Variance of Sum</t>
  </si>
  <si>
    <t>Order and Correlation</t>
  </si>
  <si>
    <t>Copula Motivation</t>
  </si>
  <si>
    <t>Correlation Example</t>
  </si>
  <si>
    <t>Preliminary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</si>
</sst>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sz val="22"/>
      <color rgb="FF000000"/>
      <name val="Symbol"/>
      <charset val="2"/>
    </font>
    <font>
      <sz val="48"/>
      <color theme="1"/>
      <name val="Calibri"/>
      <family val="2"/>
      <scheme val="minor"/>
    </font>
    <font>
      <sz val="48"/>
      <color theme="1"/>
      <name val="Symbol"/>
      <charset val="2"/>
    </font>
    <font>
      <vertAlign val="subscript"/>
      <sz val="48"/>
      <color theme="1"/>
      <name val="Calibri (Body)"/>
    </font>
    <font>
      <vertAlign val="superscript"/>
      <sz val="48"/>
      <color theme="1"/>
      <name val="Calibri (Body)"/>
    </font>
    <font>
      <sz val="20"/>
      <color rgb="FF0070C0"/>
      <name val="Calibri (Body)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2" fontId="4" fillId="2" borderId="0" xfId="0" applyNumberFormat="1" applyFont="1" applyFill="1"/>
    <xf numFmtId="0" fontId="5" fillId="4" borderId="0" xfId="3" applyFont="1" applyFill="1"/>
    <xf numFmtId="164" fontId="5" fillId="4" borderId="0" xfId="4" applyNumberFormat="1" applyFont="1" applyFill="1"/>
    <xf numFmtId="9" fontId="5" fillId="4" borderId="0" xfId="5" applyFont="1" applyFill="1"/>
    <xf numFmtId="0" fontId="5" fillId="4" borderId="0" xfId="3" applyFont="1" applyFill="1" applyAlignment="1">
      <alignment horizontal="right"/>
    </xf>
    <xf numFmtId="0" fontId="4" fillId="4" borderId="0" xfId="0" applyFont="1" applyFill="1"/>
    <xf numFmtId="0" fontId="6" fillId="4" borderId="0" xfId="0" applyFont="1" applyFill="1"/>
    <xf numFmtId="9" fontId="5" fillId="5" borderId="0" xfId="5" applyFont="1" applyFill="1"/>
    <xf numFmtId="165" fontId="5" fillId="4" borderId="0" xfId="5" applyNumberFormat="1" applyFont="1" applyFill="1"/>
    <xf numFmtId="0" fontId="8" fillId="3" borderId="0" xfId="0" applyFont="1" applyFill="1"/>
    <xf numFmtId="0" fontId="5" fillId="3" borderId="0" xfId="0" applyFont="1" applyFill="1"/>
    <xf numFmtId="0" fontId="14" fillId="3" borderId="0" xfId="6" applyFont="1" applyFill="1"/>
    <xf numFmtId="0" fontId="14" fillId="4" borderId="0" xfId="6" applyFont="1" applyFill="1"/>
    <xf numFmtId="0" fontId="14" fillId="2" borderId="0" xfId="6" applyFont="1" applyFill="1"/>
  </cellXfs>
  <cellStyles count="7">
    <cellStyle name="Currency 2" xfId="4" xr:uid="{00000000-0005-0000-0000-000000000000}"/>
    <cellStyle name="Followed Hyperlink" xfId="1" builtinId="9" hidden="1"/>
    <cellStyle name="Followed Hyperlink" xfId="2" builtinId="9" hidden="1"/>
    <cellStyle name="Hyperlink" xfId="6" builtinId="8"/>
    <cellStyle name="Normal" xfId="0" builtinId="0"/>
    <cellStyle name="Normal 2" xfId="3" xr:uid="{00000000-0005-0000-0000-000004000000}"/>
    <cellStyle name="Percent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Values</a:t>
            </a:r>
            <a:r>
              <a:rPr lang="en-US" baseline="0"/>
              <a:t>1 by Values2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Copula1!$C$13:$C$62</c:f>
              <c:numCache>
                <c:formatCode>General</c:formatCode>
                <c:ptCount val="50"/>
                <c:pt idx="0">
                  <c:v>68.050261545603888</c:v>
                </c:pt>
                <c:pt idx="1">
                  <c:v>93.494022021473143</c:v>
                </c:pt>
                <c:pt idx="2">
                  <c:v>95.101520545259987</c:v>
                </c:pt>
                <c:pt idx="3">
                  <c:v>114.86441451718109</c:v>
                </c:pt>
                <c:pt idx="4">
                  <c:v>88.194752619937873</c:v>
                </c:pt>
                <c:pt idx="5">
                  <c:v>109.39137405518667</c:v>
                </c:pt>
                <c:pt idx="6">
                  <c:v>75.250605219283983</c:v>
                </c:pt>
                <c:pt idx="7">
                  <c:v>90.66252669389425</c:v>
                </c:pt>
                <c:pt idx="8">
                  <c:v>138.09728511121105</c:v>
                </c:pt>
                <c:pt idx="9">
                  <c:v>113.19044930766154</c:v>
                </c:pt>
                <c:pt idx="10">
                  <c:v>104.72518370522124</c:v>
                </c:pt>
                <c:pt idx="11">
                  <c:v>124.2228788812011</c:v>
                </c:pt>
                <c:pt idx="12">
                  <c:v>79.648816721757839</c:v>
                </c:pt>
                <c:pt idx="13">
                  <c:v>126.886427911769</c:v>
                </c:pt>
                <c:pt idx="14">
                  <c:v>81.962175440498015</c:v>
                </c:pt>
                <c:pt idx="15">
                  <c:v>75.588510853131098</c:v>
                </c:pt>
                <c:pt idx="16">
                  <c:v>83.797681152380363</c:v>
                </c:pt>
                <c:pt idx="17">
                  <c:v>99.442065958158878</c:v>
                </c:pt>
                <c:pt idx="18">
                  <c:v>111.28158114621115</c:v>
                </c:pt>
                <c:pt idx="19">
                  <c:v>80.835516233508912</c:v>
                </c:pt>
                <c:pt idx="20">
                  <c:v>81.08173419592714</c:v>
                </c:pt>
                <c:pt idx="21">
                  <c:v>75.54203521903132</c:v>
                </c:pt>
                <c:pt idx="22">
                  <c:v>124.42927146012913</c:v>
                </c:pt>
                <c:pt idx="23">
                  <c:v>64.212743007354248</c:v>
                </c:pt>
                <c:pt idx="24">
                  <c:v>116.28702092813418</c:v>
                </c:pt>
                <c:pt idx="25">
                  <c:v>100.31492653415654</c:v>
                </c:pt>
                <c:pt idx="26">
                  <c:v>78.382830384491854</c:v>
                </c:pt>
                <c:pt idx="27">
                  <c:v>58.628114621276907</c:v>
                </c:pt>
                <c:pt idx="28">
                  <c:v>90.75707568606137</c:v>
                </c:pt>
                <c:pt idx="29">
                  <c:v>94.579045889956532</c:v>
                </c:pt>
                <c:pt idx="30">
                  <c:v>76.465341507765373</c:v>
                </c:pt>
                <c:pt idx="31">
                  <c:v>107.31097953117153</c:v>
                </c:pt>
                <c:pt idx="32">
                  <c:v>91.243525661829906</c:v>
                </c:pt>
                <c:pt idx="33">
                  <c:v>91.999394439143472</c:v>
                </c:pt>
                <c:pt idx="34">
                  <c:v>136.59882595396897</c:v>
                </c:pt>
                <c:pt idx="35">
                  <c:v>97.196007987700597</c:v>
                </c:pt>
                <c:pt idx="36">
                  <c:v>103.97764721012041</c:v>
                </c:pt>
                <c:pt idx="37">
                  <c:v>96.748435830717298</c:v>
                </c:pt>
                <c:pt idx="38">
                  <c:v>130.54276321872155</c:v>
                </c:pt>
                <c:pt idx="39">
                  <c:v>101.25278801384073</c:v>
                </c:pt>
                <c:pt idx="40">
                  <c:v>79.261057054271276</c:v>
                </c:pt>
                <c:pt idx="41">
                  <c:v>89.270740378898822</c:v>
                </c:pt>
                <c:pt idx="42">
                  <c:v>91.004758041214728</c:v>
                </c:pt>
                <c:pt idx="43">
                  <c:v>97.977789489358997</c:v>
                </c:pt>
                <c:pt idx="44">
                  <c:v>75.591055846505029</c:v>
                </c:pt>
                <c:pt idx="45">
                  <c:v>107.59121082318099</c:v>
                </c:pt>
                <c:pt idx="46">
                  <c:v>89.491266599423682</c:v>
                </c:pt>
                <c:pt idx="47">
                  <c:v>117.24188143889685</c:v>
                </c:pt>
                <c:pt idx="48">
                  <c:v>64.155452594225096</c:v>
                </c:pt>
                <c:pt idx="49">
                  <c:v>74.805015860172006</c:v>
                </c:pt>
              </c:numCache>
            </c:numRef>
          </c:xVal>
          <c:yVal>
            <c:numRef>
              <c:f>Copula1!$D$13:$D$62</c:f>
              <c:numCache>
                <c:formatCode>General</c:formatCode>
                <c:ptCount val="50"/>
                <c:pt idx="0">
                  <c:v>77.336380470082531</c:v>
                </c:pt>
                <c:pt idx="1">
                  <c:v>100.26713530893738</c:v>
                </c:pt>
                <c:pt idx="2">
                  <c:v>92.627025720996471</c:v>
                </c:pt>
                <c:pt idx="3">
                  <c:v>100.65440180193596</c:v>
                </c:pt>
                <c:pt idx="4">
                  <c:v>100.91192248540034</c:v>
                </c:pt>
                <c:pt idx="5">
                  <c:v>112.35129048448593</c:v>
                </c:pt>
                <c:pt idx="6">
                  <c:v>85.795593708655645</c:v>
                </c:pt>
                <c:pt idx="7">
                  <c:v>93.380265220995696</c:v>
                </c:pt>
                <c:pt idx="8">
                  <c:v>118.25397393891009</c:v>
                </c:pt>
                <c:pt idx="9">
                  <c:v>106.50454501501193</c:v>
                </c:pt>
                <c:pt idx="10">
                  <c:v>89.228604826515905</c:v>
                </c:pt>
                <c:pt idx="11">
                  <c:v>111.22953292663431</c:v>
                </c:pt>
                <c:pt idx="12">
                  <c:v>98.84051291932164</c:v>
                </c:pt>
                <c:pt idx="13">
                  <c:v>118.35323807077563</c:v>
                </c:pt>
                <c:pt idx="14">
                  <c:v>96.664050148864604</c:v>
                </c:pt>
                <c:pt idx="15">
                  <c:v>92.814375029125188</c:v>
                </c:pt>
                <c:pt idx="16">
                  <c:v>111.89710924763065</c:v>
                </c:pt>
                <c:pt idx="17">
                  <c:v>105.8413802306363</c:v>
                </c:pt>
                <c:pt idx="18">
                  <c:v>113.77761108426776</c:v>
                </c:pt>
                <c:pt idx="19">
                  <c:v>94.095941033686955</c:v>
                </c:pt>
                <c:pt idx="20">
                  <c:v>100.6964829787655</c:v>
                </c:pt>
                <c:pt idx="21">
                  <c:v>85.633786712913249</c:v>
                </c:pt>
                <c:pt idx="22">
                  <c:v>118.89055719774296</c:v>
                </c:pt>
                <c:pt idx="23">
                  <c:v>84.622971577249373</c:v>
                </c:pt>
                <c:pt idx="24">
                  <c:v>108.45055715221129</c:v>
                </c:pt>
                <c:pt idx="25">
                  <c:v>97.30821838308465</c:v>
                </c:pt>
                <c:pt idx="26">
                  <c:v>83.17235991045996</c:v>
                </c:pt>
                <c:pt idx="27">
                  <c:v>72.211529540505268</c:v>
                </c:pt>
                <c:pt idx="28">
                  <c:v>99.716412042720222</c:v>
                </c:pt>
                <c:pt idx="29">
                  <c:v>90.680042535214398</c:v>
                </c:pt>
                <c:pt idx="30">
                  <c:v>92.852944292460762</c:v>
                </c:pt>
                <c:pt idx="31">
                  <c:v>108.47153865537535</c:v>
                </c:pt>
                <c:pt idx="32">
                  <c:v>101.79189807143746</c:v>
                </c:pt>
                <c:pt idx="33">
                  <c:v>79.004984819067744</c:v>
                </c:pt>
                <c:pt idx="34">
                  <c:v>101.18813429199447</c:v>
                </c:pt>
                <c:pt idx="35">
                  <c:v>123.04888483673342</c:v>
                </c:pt>
                <c:pt idx="36">
                  <c:v>100.11380373871714</c:v>
                </c:pt>
                <c:pt idx="37">
                  <c:v>97.829172001379021</c:v>
                </c:pt>
                <c:pt idx="38">
                  <c:v>122.92639460930077</c:v>
                </c:pt>
                <c:pt idx="39">
                  <c:v>93.831445269951175</c:v>
                </c:pt>
                <c:pt idx="40">
                  <c:v>74.52870334973251</c:v>
                </c:pt>
                <c:pt idx="41">
                  <c:v>81.615237960701052</c:v>
                </c:pt>
                <c:pt idx="42">
                  <c:v>88.748713027815697</c:v>
                </c:pt>
                <c:pt idx="43">
                  <c:v>91.656937939365719</c:v>
                </c:pt>
                <c:pt idx="44">
                  <c:v>72.607910313639621</c:v>
                </c:pt>
                <c:pt idx="45">
                  <c:v>104.27483346079067</c:v>
                </c:pt>
                <c:pt idx="46">
                  <c:v>74.464860054144935</c:v>
                </c:pt>
                <c:pt idx="47">
                  <c:v>111.34711843920462</c:v>
                </c:pt>
                <c:pt idx="48">
                  <c:v>84.225785333527199</c:v>
                </c:pt>
                <c:pt idx="49">
                  <c:v>88.921666457691913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A1-4398-8B03-4D4C55C87C52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Copula1!$C$13:$C$62</c:f>
              <c:numCache>
                <c:formatCode>General</c:formatCode>
                <c:ptCount val="50"/>
                <c:pt idx="0">
                  <c:v>68.050261545603888</c:v>
                </c:pt>
                <c:pt idx="1">
                  <c:v>93.494022021473143</c:v>
                </c:pt>
                <c:pt idx="2">
                  <c:v>95.101520545259987</c:v>
                </c:pt>
                <c:pt idx="3">
                  <c:v>114.86441451718109</c:v>
                </c:pt>
                <c:pt idx="4">
                  <c:v>88.194752619937873</c:v>
                </c:pt>
                <c:pt idx="5">
                  <c:v>109.39137405518667</c:v>
                </c:pt>
                <c:pt idx="6">
                  <c:v>75.250605219283983</c:v>
                </c:pt>
                <c:pt idx="7">
                  <c:v>90.66252669389425</c:v>
                </c:pt>
                <c:pt idx="8">
                  <c:v>138.09728511121105</c:v>
                </c:pt>
                <c:pt idx="9">
                  <c:v>113.19044930766154</c:v>
                </c:pt>
                <c:pt idx="10">
                  <c:v>104.72518370522124</c:v>
                </c:pt>
                <c:pt idx="11">
                  <c:v>124.2228788812011</c:v>
                </c:pt>
                <c:pt idx="12">
                  <c:v>79.648816721757839</c:v>
                </c:pt>
                <c:pt idx="13">
                  <c:v>126.886427911769</c:v>
                </c:pt>
                <c:pt idx="14">
                  <c:v>81.962175440498015</c:v>
                </c:pt>
                <c:pt idx="15">
                  <c:v>75.588510853131098</c:v>
                </c:pt>
                <c:pt idx="16">
                  <c:v>83.797681152380363</c:v>
                </c:pt>
                <c:pt idx="17">
                  <c:v>99.442065958158878</c:v>
                </c:pt>
                <c:pt idx="18">
                  <c:v>111.28158114621115</c:v>
                </c:pt>
                <c:pt idx="19">
                  <c:v>80.835516233508912</c:v>
                </c:pt>
                <c:pt idx="20">
                  <c:v>81.08173419592714</c:v>
                </c:pt>
                <c:pt idx="21">
                  <c:v>75.54203521903132</c:v>
                </c:pt>
                <c:pt idx="22">
                  <c:v>124.42927146012913</c:v>
                </c:pt>
                <c:pt idx="23">
                  <c:v>64.212743007354248</c:v>
                </c:pt>
                <c:pt idx="24">
                  <c:v>116.28702092813418</c:v>
                </c:pt>
                <c:pt idx="25">
                  <c:v>100.31492653415654</c:v>
                </c:pt>
                <c:pt idx="26">
                  <c:v>78.382830384491854</c:v>
                </c:pt>
                <c:pt idx="27">
                  <c:v>58.628114621276907</c:v>
                </c:pt>
                <c:pt idx="28">
                  <c:v>90.75707568606137</c:v>
                </c:pt>
                <c:pt idx="29">
                  <c:v>94.579045889956532</c:v>
                </c:pt>
                <c:pt idx="30">
                  <c:v>76.465341507765373</c:v>
                </c:pt>
                <c:pt idx="31">
                  <c:v>107.31097953117153</c:v>
                </c:pt>
                <c:pt idx="32">
                  <c:v>91.243525661829906</c:v>
                </c:pt>
                <c:pt idx="33">
                  <c:v>91.999394439143472</c:v>
                </c:pt>
                <c:pt idx="34">
                  <c:v>136.59882595396897</c:v>
                </c:pt>
                <c:pt idx="35">
                  <c:v>97.196007987700597</c:v>
                </c:pt>
                <c:pt idx="36">
                  <c:v>103.97764721012041</c:v>
                </c:pt>
                <c:pt idx="37">
                  <c:v>96.748435830717298</c:v>
                </c:pt>
                <c:pt idx="38">
                  <c:v>130.54276321872155</c:v>
                </c:pt>
                <c:pt idx="39">
                  <c:v>101.25278801384073</c:v>
                </c:pt>
                <c:pt idx="40">
                  <c:v>79.261057054271276</c:v>
                </c:pt>
                <c:pt idx="41">
                  <c:v>89.270740378898822</c:v>
                </c:pt>
                <c:pt idx="42">
                  <c:v>91.004758041214728</c:v>
                </c:pt>
                <c:pt idx="43">
                  <c:v>97.977789489358997</c:v>
                </c:pt>
                <c:pt idx="44">
                  <c:v>75.591055846505029</c:v>
                </c:pt>
                <c:pt idx="45">
                  <c:v>107.59121082318099</c:v>
                </c:pt>
                <c:pt idx="46">
                  <c:v>89.491266599423682</c:v>
                </c:pt>
                <c:pt idx="47">
                  <c:v>117.24188143889685</c:v>
                </c:pt>
                <c:pt idx="48">
                  <c:v>64.155452594225096</c:v>
                </c:pt>
                <c:pt idx="49">
                  <c:v>74.805015860172006</c:v>
                </c:pt>
              </c:numCache>
            </c:numRef>
          </c:xVal>
          <c:yVal>
            <c:numRef>
              <c:f>Copula1!$D$13:$D$62</c:f>
              <c:numCache>
                <c:formatCode>General</c:formatCode>
                <c:ptCount val="50"/>
                <c:pt idx="0">
                  <c:v>77.336380470082531</c:v>
                </c:pt>
                <c:pt idx="1">
                  <c:v>100.26713530893738</c:v>
                </c:pt>
                <c:pt idx="2">
                  <c:v>92.627025720996471</c:v>
                </c:pt>
                <c:pt idx="3">
                  <c:v>100.65440180193596</c:v>
                </c:pt>
                <c:pt idx="4">
                  <c:v>100.91192248540034</c:v>
                </c:pt>
                <c:pt idx="5">
                  <c:v>112.35129048448593</c:v>
                </c:pt>
                <c:pt idx="6">
                  <c:v>85.795593708655645</c:v>
                </c:pt>
                <c:pt idx="7">
                  <c:v>93.380265220995696</c:v>
                </c:pt>
                <c:pt idx="8">
                  <c:v>118.25397393891009</c:v>
                </c:pt>
                <c:pt idx="9">
                  <c:v>106.50454501501193</c:v>
                </c:pt>
                <c:pt idx="10">
                  <c:v>89.228604826515905</c:v>
                </c:pt>
                <c:pt idx="11">
                  <c:v>111.22953292663431</c:v>
                </c:pt>
                <c:pt idx="12">
                  <c:v>98.84051291932164</c:v>
                </c:pt>
                <c:pt idx="13">
                  <c:v>118.35323807077563</c:v>
                </c:pt>
                <c:pt idx="14">
                  <c:v>96.664050148864604</c:v>
                </c:pt>
                <c:pt idx="15">
                  <c:v>92.814375029125188</c:v>
                </c:pt>
                <c:pt idx="16">
                  <c:v>111.89710924763065</c:v>
                </c:pt>
                <c:pt idx="17">
                  <c:v>105.8413802306363</c:v>
                </c:pt>
                <c:pt idx="18">
                  <c:v>113.77761108426776</c:v>
                </c:pt>
                <c:pt idx="19">
                  <c:v>94.095941033686955</c:v>
                </c:pt>
                <c:pt idx="20">
                  <c:v>100.6964829787655</c:v>
                </c:pt>
                <c:pt idx="21">
                  <c:v>85.633786712913249</c:v>
                </c:pt>
                <c:pt idx="22">
                  <c:v>118.89055719774296</c:v>
                </c:pt>
                <c:pt idx="23">
                  <c:v>84.622971577249373</c:v>
                </c:pt>
                <c:pt idx="24">
                  <c:v>108.45055715221129</c:v>
                </c:pt>
                <c:pt idx="25">
                  <c:v>97.30821838308465</c:v>
                </c:pt>
                <c:pt idx="26">
                  <c:v>83.17235991045996</c:v>
                </c:pt>
                <c:pt idx="27">
                  <c:v>72.211529540505268</c:v>
                </c:pt>
                <c:pt idx="28">
                  <c:v>99.716412042720222</c:v>
                </c:pt>
                <c:pt idx="29">
                  <c:v>90.680042535214398</c:v>
                </c:pt>
                <c:pt idx="30">
                  <c:v>92.852944292460762</c:v>
                </c:pt>
                <c:pt idx="31">
                  <c:v>108.47153865537535</c:v>
                </c:pt>
                <c:pt idx="32">
                  <c:v>101.79189807143746</c:v>
                </c:pt>
                <c:pt idx="33">
                  <c:v>79.004984819067744</c:v>
                </c:pt>
                <c:pt idx="34">
                  <c:v>101.18813429199447</c:v>
                </c:pt>
                <c:pt idx="35">
                  <c:v>123.04888483673342</c:v>
                </c:pt>
                <c:pt idx="36">
                  <c:v>100.11380373871714</c:v>
                </c:pt>
                <c:pt idx="37">
                  <c:v>97.829172001379021</c:v>
                </c:pt>
                <c:pt idx="38">
                  <c:v>122.92639460930077</c:v>
                </c:pt>
                <c:pt idx="39">
                  <c:v>93.831445269951175</c:v>
                </c:pt>
                <c:pt idx="40">
                  <c:v>74.52870334973251</c:v>
                </c:pt>
                <c:pt idx="41">
                  <c:v>81.615237960701052</c:v>
                </c:pt>
                <c:pt idx="42">
                  <c:v>88.748713027815697</c:v>
                </c:pt>
                <c:pt idx="43">
                  <c:v>91.656937939365719</c:v>
                </c:pt>
                <c:pt idx="44">
                  <c:v>72.607910313639621</c:v>
                </c:pt>
                <c:pt idx="45">
                  <c:v>104.27483346079067</c:v>
                </c:pt>
                <c:pt idx="46">
                  <c:v>74.464860054144935</c:v>
                </c:pt>
                <c:pt idx="47">
                  <c:v>111.34711843920462</c:v>
                </c:pt>
                <c:pt idx="48">
                  <c:v>84.225785333527199</c:v>
                </c:pt>
                <c:pt idx="49">
                  <c:v>88.921666457691913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A1-4398-8B03-4D4C55C87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294640"/>
        <c:axId val="1689296688"/>
      </c:scatterChart>
      <c:valAx>
        <c:axId val="16892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6688"/>
        <c:crosses val="autoZero"/>
        <c:crossBetween val="midCat"/>
      </c:valAx>
      <c:valAx>
        <c:axId val="16892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Values3 by Values4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Copula1!$I$12</c:f>
              <c:strCache>
                <c:ptCount val="1"/>
                <c:pt idx="0">
                  <c:v>Values4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Copula1!$H$13:$H$62</c:f>
              <c:numCache>
                <c:formatCode>General</c:formatCode>
                <c:ptCount val="50"/>
                <c:pt idx="0">
                  <c:v>13.469264263167078</c:v>
                </c:pt>
                <c:pt idx="1">
                  <c:v>25.199556516770532</c:v>
                </c:pt>
                <c:pt idx="2">
                  <c:v>1.6638576727539776</c:v>
                </c:pt>
                <c:pt idx="3">
                  <c:v>4.8979453224257705</c:v>
                </c:pt>
                <c:pt idx="4">
                  <c:v>10.288353050291255</c:v>
                </c:pt>
                <c:pt idx="5">
                  <c:v>3.9185441993104786</c:v>
                </c:pt>
                <c:pt idx="6">
                  <c:v>18.102436812716093</c:v>
                </c:pt>
                <c:pt idx="7">
                  <c:v>3.8453851125723268</c:v>
                </c:pt>
                <c:pt idx="8">
                  <c:v>13.359605672441203</c:v>
                </c:pt>
                <c:pt idx="9">
                  <c:v>17.993200176809768</c:v>
                </c:pt>
                <c:pt idx="10">
                  <c:v>27.543490636426185</c:v>
                </c:pt>
                <c:pt idx="11">
                  <c:v>13.951694482143296</c:v>
                </c:pt>
                <c:pt idx="12">
                  <c:v>7.4406084174145786</c:v>
                </c:pt>
                <c:pt idx="13">
                  <c:v>4.9940572454105201</c:v>
                </c:pt>
                <c:pt idx="14">
                  <c:v>14.206759687979153</c:v>
                </c:pt>
                <c:pt idx="15">
                  <c:v>25.82431126199285</c:v>
                </c:pt>
                <c:pt idx="16">
                  <c:v>7.7926546727066146</c:v>
                </c:pt>
                <c:pt idx="17">
                  <c:v>23.708850663659891</c:v>
                </c:pt>
                <c:pt idx="18">
                  <c:v>17.300519082848361</c:v>
                </c:pt>
                <c:pt idx="19">
                  <c:v>12.641140438467742</c:v>
                </c:pt>
                <c:pt idx="20">
                  <c:v>19.267374053420699</c:v>
                </c:pt>
                <c:pt idx="21">
                  <c:v>3.0506215963800378</c:v>
                </c:pt>
                <c:pt idx="22">
                  <c:v>20.90126165563218</c:v>
                </c:pt>
                <c:pt idx="23">
                  <c:v>29.018181971062024</c:v>
                </c:pt>
                <c:pt idx="24">
                  <c:v>10.494423890185274</c:v>
                </c:pt>
                <c:pt idx="25">
                  <c:v>11.065143611475703</c:v>
                </c:pt>
                <c:pt idx="26">
                  <c:v>14.845987892766592</c:v>
                </c:pt>
                <c:pt idx="27">
                  <c:v>4.7649325175390311</c:v>
                </c:pt>
                <c:pt idx="28">
                  <c:v>3.3878744488081747</c:v>
                </c:pt>
                <c:pt idx="29">
                  <c:v>5.0917049645558672</c:v>
                </c:pt>
                <c:pt idx="30">
                  <c:v>28.888563637949787</c:v>
                </c:pt>
                <c:pt idx="31">
                  <c:v>14.47119112817723</c:v>
                </c:pt>
                <c:pt idx="32">
                  <c:v>15.303225649363567</c:v>
                </c:pt>
                <c:pt idx="33">
                  <c:v>16.291768487890234</c:v>
                </c:pt>
                <c:pt idx="34">
                  <c:v>6.0331683774862812</c:v>
                </c:pt>
                <c:pt idx="35">
                  <c:v>3.6047354750176037</c:v>
                </c:pt>
                <c:pt idx="36">
                  <c:v>14.065860837134885</c:v>
                </c:pt>
                <c:pt idx="37">
                  <c:v>18.420243303012612</c:v>
                </c:pt>
                <c:pt idx="38">
                  <c:v>5.419594492012668</c:v>
                </c:pt>
                <c:pt idx="39">
                  <c:v>11.337278431844771</c:v>
                </c:pt>
                <c:pt idx="40">
                  <c:v>11.486757979193369</c:v>
                </c:pt>
                <c:pt idx="41">
                  <c:v>9.1693158900053131</c:v>
                </c:pt>
                <c:pt idx="42">
                  <c:v>21.079541701173998</c:v>
                </c:pt>
                <c:pt idx="43">
                  <c:v>14.471806708744838</c:v>
                </c:pt>
                <c:pt idx="44">
                  <c:v>12.951098322760068</c:v>
                </c:pt>
                <c:pt idx="45">
                  <c:v>9.0756823424404107</c:v>
                </c:pt>
                <c:pt idx="46">
                  <c:v>17.466626052161878</c:v>
                </c:pt>
                <c:pt idx="47">
                  <c:v>16.362323328508193</c:v>
                </c:pt>
                <c:pt idx="48">
                  <c:v>5.5579121681033143</c:v>
                </c:pt>
                <c:pt idx="49">
                  <c:v>9.7576211829774131</c:v>
                </c:pt>
              </c:numCache>
            </c:numRef>
          </c:xVal>
          <c:yVal>
            <c:numRef>
              <c:f>Copula1!$I$13:$I$62</c:f>
              <c:numCache>
                <c:formatCode>General</c:formatCode>
                <c:ptCount val="50"/>
                <c:pt idx="0">
                  <c:v>0.59421688534361161</c:v>
                </c:pt>
                <c:pt idx="1">
                  <c:v>0.18338722602763058</c:v>
                </c:pt>
                <c:pt idx="2">
                  <c:v>0.6332466717263705</c:v>
                </c:pt>
                <c:pt idx="3">
                  <c:v>0.38817860456857933</c:v>
                </c:pt>
                <c:pt idx="4">
                  <c:v>0.54748207461853493</c:v>
                </c:pt>
                <c:pt idx="5">
                  <c:v>0.24854510630166582</c:v>
                </c:pt>
                <c:pt idx="6">
                  <c:v>8.177823342888732E-2</c:v>
                </c:pt>
                <c:pt idx="7">
                  <c:v>0.14017832438150404</c:v>
                </c:pt>
                <c:pt idx="8">
                  <c:v>0.38754174683440612</c:v>
                </c:pt>
                <c:pt idx="9">
                  <c:v>0.11909803927615824</c:v>
                </c:pt>
                <c:pt idx="10">
                  <c:v>6.5927873017902344E-2</c:v>
                </c:pt>
                <c:pt idx="11">
                  <c:v>0.3650895946546332</c:v>
                </c:pt>
                <c:pt idx="12">
                  <c:v>0.2935751497331579</c:v>
                </c:pt>
                <c:pt idx="13">
                  <c:v>0.38896701029794234</c:v>
                </c:pt>
                <c:pt idx="14">
                  <c:v>0.19816582159477716</c:v>
                </c:pt>
                <c:pt idx="15">
                  <c:v>0.20610601642251608</c:v>
                </c:pt>
                <c:pt idx="16">
                  <c:v>0.14523184576244447</c:v>
                </c:pt>
                <c:pt idx="17">
                  <c:v>0.33182412261398619</c:v>
                </c:pt>
                <c:pt idx="18">
                  <c:v>0.28991567886993252</c:v>
                </c:pt>
                <c:pt idx="19">
                  <c:v>0.20068268738399883</c:v>
                </c:pt>
                <c:pt idx="20">
                  <c:v>5.8386431589527735E-2</c:v>
                </c:pt>
                <c:pt idx="21">
                  <c:v>0.23072263262639703</c:v>
                </c:pt>
                <c:pt idx="22">
                  <c:v>2.1394998016197035E-2</c:v>
                </c:pt>
                <c:pt idx="23">
                  <c:v>0.27616175436197643</c:v>
                </c:pt>
                <c:pt idx="24">
                  <c:v>0.12015763927728529</c:v>
                </c:pt>
                <c:pt idx="25">
                  <c:v>6.9773012034390375E-2</c:v>
                </c:pt>
                <c:pt idx="26">
                  <c:v>0.18528539804775493</c:v>
                </c:pt>
                <c:pt idx="27">
                  <c:v>6.0968080167028822E-2</c:v>
                </c:pt>
                <c:pt idx="28">
                  <c:v>0.35509625777420906</c:v>
                </c:pt>
                <c:pt idx="29">
                  <c:v>0.23521127755323801</c:v>
                </c:pt>
                <c:pt idx="30">
                  <c:v>0.50854646534414372</c:v>
                </c:pt>
                <c:pt idx="31">
                  <c:v>0.16228671293029828</c:v>
                </c:pt>
                <c:pt idx="32">
                  <c:v>0.30720254426178284</c:v>
                </c:pt>
                <c:pt idx="33">
                  <c:v>0.16408874521207906</c:v>
                </c:pt>
                <c:pt idx="34">
                  <c:v>5.3989924774506107E-2</c:v>
                </c:pt>
                <c:pt idx="35">
                  <c:v>0.16566152164360359</c:v>
                </c:pt>
                <c:pt idx="36">
                  <c:v>3.0981176278736457E-2</c:v>
                </c:pt>
                <c:pt idx="37">
                  <c:v>0.49321290394193851</c:v>
                </c:pt>
                <c:pt idx="38">
                  <c:v>0.10831762300171376</c:v>
                </c:pt>
                <c:pt idx="39">
                  <c:v>0.15238060990446864</c:v>
                </c:pt>
                <c:pt idx="40">
                  <c:v>0.37655266146800714</c:v>
                </c:pt>
                <c:pt idx="41">
                  <c:v>6.1517953779191496E-2</c:v>
                </c:pt>
                <c:pt idx="42">
                  <c:v>0.23780351699532531</c:v>
                </c:pt>
                <c:pt idx="43">
                  <c:v>0.31226723276849544</c:v>
                </c:pt>
                <c:pt idx="44">
                  <c:v>0.31894957794999979</c:v>
                </c:pt>
                <c:pt idx="45">
                  <c:v>0.35057698131243542</c:v>
                </c:pt>
                <c:pt idx="46">
                  <c:v>0.37790785970977159</c:v>
                </c:pt>
                <c:pt idx="47">
                  <c:v>0.19342153558214903</c:v>
                </c:pt>
                <c:pt idx="48">
                  <c:v>0.20805466412399759</c:v>
                </c:pt>
                <c:pt idx="49">
                  <c:v>0.3334183795939164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B-4625-9F92-63D23950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317808"/>
        <c:axId val="1689319856"/>
      </c:scatterChart>
      <c:valAx>
        <c:axId val="16893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19856"/>
        <c:crosses val="autoZero"/>
        <c:crossBetween val="midCat"/>
      </c:valAx>
      <c:valAx>
        <c:axId val="16893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1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Values</a:t>
            </a:r>
            <a:r>
              <a:rPr lang="en-US" baseline="0"/>
              <a:t>1 by Values2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Copula2!$C$13:$C$62</c:f>
              <c:numCache>
                <c:formatCode>General</c:formatCode>
                <c:ptCount val="50"/>
                <c:pt idx="0">
                  <c:v>105.60040387259443</c:v>
                </c:pt>
                <c:pt idx="1">
                  <c:v>115.96793386904378</c:v>
                </c:pt>
                <c:pt idx="2">
                  <c:v>52.284500112623121</c:v>
                </c:pt>
                <c:pt idx="3">
                  <c:v>80.033163628319272</c:v>
                </c:pt>
                <c:pt idx="4">
                  <c:v>132.53350107677511</c:v>
                </c:pt>
                <c:pt idx="5">
                  <c:v>71.043665340567756</c:v>
                </c:pt>
                <c:pt idx="6">
                  <c:v>87.14048734806434</c:v>
                </c:pt>
                <c:pt idx="7">
                  <c:v>123.64807227323307</c:v>
                </c:pt>
                <c:pt idx="8">
                  <c:v>97.774550671036394</c:v>
                </c:pt>
                <c:pt idx="9">
                  <c:v>69.575176832377537</c:v>
                </c:pt>
                <c:pt idx="10">
                  <c:v>71.445130952510112</c:v>
                </c:pt>
                <c:pt idx="11">
                  <c:v>101.09970318493627</c:v>
                </c:pt>
                <c:pt idx="12">
                  <c:v>99.53696333314528</c:v>
                </c:pt>
                <c:pt idx="13">
                  <c:v>107.81612649113373</c:v>
                </c:pt>
                <c:pt idx="14">
                  <c:v>75.253859053657777</c:v>
                </c:pt>
                <c:pt idx="15">
                  <c:v>114.22169605511654</c:v>
                </c:pt>
                <c:pt idx="16">
                  <c:v>115.64825571721435</c:v>
                </c:pt>
                <c:pt idx="17">
                  <c:v>100.26836056280193</c:v>
                </c:pt>
                <c:pt idx="18">
                  <c:v>117.91587423955656</c:v>
                </c:pt>
                <c:pt idx="19">
                  <c:v>105.52733725154471</c:v>
                </c:pt>
                <c:pt idx="20">
                  <c:v>123.97452841724373</c:v>
                </c:pt>
                <c:pt idx="21">
                  <c:v>112.8087924797601</c:v>
                </c:pt>
                <c:pt idx="22">
                  <c:v>104.15738937578126</c:v>
                </c:pt>
                <c:pt idx="23">
                  <c:v>90.337762575708155</c:v>
                </c:pt>
                <c:pt idx="24">
                  <c:v>86.626218760250708</c:v>
                </c:pt>
                <c:pt idx="25">
                  <c:v>106.8080708314498</c:v>
                </c:pt>
                <c:pt idx="26">
                  <c:v>83.162092752343014</c:v>
                </c:pt>
                <c:pt idx="27">
                  <c:v>85.931089598488839</c:v>
                </c:pt>
                <c:pt idx="28">
                  <c:v>118.19516369821393</c:v>
                </c:pt>
                <c:pt idx="29">
                  <c:v>92.77866016216278</c:v>
                </c:pt>
                <c:pt idx="30">
                  <c:v>70.391586481535455</c:v>
                </c:pt>
                <c:pt idx="31">
                  <c:v>111.77591389284346</c:v>
                </c:pt>
                <c:pt idx="32">
                  <c:v>97.712376158739062</c:v>
                </c:pt>
                <c:pt idx="33">
                  <c:v>121.49138336241808</c:v>
                </c:pt>
                <c:pt idx="34">
                  <c:v>110.78364961754775</c:v>
                </c:pt>
                <c:pt idx="35">
                  <c:v>111.21739839672924</c:v>
                </c:pt>
                <c:pt idx="36">
                  <c:v>81.916812535802165</c:v>
                </c:pt>
                <c:pt idx="37">
                  <c:v>93.095750612718035</c:v>
                </c:pt>
                <c:pt idx="38">
                  <c:v>91.412744111742299</c:v>
                </c:pt>
                <c:pt idx="39">
                  <c:v>113.98220821356425</c:v>
                </c:pt>
                <c:pt idx="40">
                  <c:v>82.894423764692903</c:v>
                </c:pt>
                <c:pt idx="41">
                  <c:v>114.42656019270696</c:v>
                </c:pt>
                <c:pt idx="42">
                  <c:v>85.33190684473513</c:v>
                </c:pt>
                <c:pt idx="43">
                  <c:v>80.907151756117756</c:v>
                </c:pt>
                <c:pt idx="44">
                  <c:v>98.906794608059812</c:v>
                </c:pt>
                <c:pt idx="45">
                  <c:v>91.229052529621995</c:v>
                </c:pt>
                <c:pt idx="46">
                  <c:v>92.879890527362591</c:v>
                </c:pt>
                <c:pt idx="47">
                  <c:v>81.465387962567547</c:v>
                </c:pt>
                <c:pt idx="48">
                  <c:v>131.4804505852338</c:v>
                </c:pt>
                <c:pt idx="49">
                  <c:v>118.78443861656234</c:v>
                </c:pt>
              </c:numCache>
            </c:numRef>
          </c:xVal>
          <c:yVal>
            <c:numRef>
              <c:f>Copula2!$D$13:$D$62</c:f>
              <c:numCache>
                <c:formatCode>General</c:formatCode>
                <c:ptCount val="50"/>
                <c:pt idx="0">
                  <c:v>111.83038456725268</c:v>
                </c:pt>
                <c:pt idx="1">
                  <c:v>112.22331831165576</c:v>
                </c:pt>
                <c:pt idx="2">
                  <c:v>66.587266985201069</c:v>
                </c:pt>
                <c:pt idx="3">
                  <c:v>68.214865143955251</c:v>
                </c:pt>
                <c:pt idx="4">
                  <c:v>126.05991300277621</c:v>
                </c:pt>
                <c:pt idx="5">
                  <c:v>83.819608698731201</c:v>
                </c:pt>
                <c:pt idx="6">
                  <c:v>84.329176935010707</c:v>
                </c:pt>
                <c:pt idx="7">
                  <c:v>108.72283012528612</c:v>
                </c:pt>
                <c:pt idx="8">
                  <c:v>80.84257197118869</c:v>
                </c:pt>
                <c:pt idx="9">
                  <c:v>86.374223170805081</c:v>
                </c:pt>
                <c:pt idx="10">
                  <c:v>83.061474964019411</c:v>
                </c:pt>
                <c:pt idx="11">
                  <c:v>95.554042331787457</c:v>
                </c:pt>
                <c:pt idx="12">
                  <c:v>111.5878549294016</c:v>
                </c:pt>
                <c:pt idx="13">
                  <c:v>107.19344403605388</c:v>
                </c:pt>
                <c:pt idx="14">
                  <c:v>104.32374640715364</c:v>
                </c:pt>
                <c:pt idx="15">
                  <c:v>121.6428349774977</c:v>
                </c:pt>
                <c:pt idx="16">
                  <c:v>104.88893243835093</c:v>
                </c:pt>
                <c:pt idx="17">
                  <c:v>99.868827479713957</c:v>
                </c:pt>
                <c:pt idx="18">
                  <c:v>99.416654641374961</c:v>
                </c:pt>
                <c:pt idx="19">
                  <c:v>92.333216854117609</c:v>
                </c:pt>
                <c:pt idx="20">
                  <c:v>112.65937456127418</c:v>
                </c:pt>
                <c:pt idx="21">
                  <c:v>104.02608783696986</c:v>
                </c:pt>
                <c:pt idx="22">
                  <c:v>108.59346801140589</c:v>
                </c:pt>
                <c:pt idx="23">
                  <c:v>94.670360871171795</c:v>
                </c:pt>
                <c:pt idx="24">
                  <c:v>87.219640740801211</c:v>
                </c:pt>
                <c:pt idx="25">
                  <c:v>108.31483674668468</c:v>
                </c:pt>
                <c:pt idx="26">
                  <c:v>83.307766709116834</c:v>
                </c:pt>
                <c:pt idx="27">
                  <c:v>97.919010519063818</c:v>
                </c:pt>
                <c:pt idx="28">
                  <c:v>98.761845033277979</c:v>
                </c:pt>
                <c:pt idx="29">
                  <c:v>101.53987975146993</c:v>
                </c:pt>
                <c:pt idx="30">
                  <c:v>94.447953861293371</c:v>
                </c:pt>
                <c:pt idx="31">
                  <c:v>123.52017566362872</c:v>
                </c:pt>
                <c:pt idx="32">
                  <c:v>95.508931320187074</c:v>
                </c:pt>
                <c:pt idx="33">
                  <c:v>104.60448263271101</c:v>
                </c:pt>
                <c:pt idx="34">
                  <c:v>92.659973767920164</c:v>
                </c:pt>
                <c:pt idx="35">
                  <c:v>90.069362061836244</c:v>
                </c:pt>
                <c:pt idx="36">
                  <c:v>101.42123098604765</c:v>
                </c:pt>
                <c:pt idx="37">
                  <c:v>84.201482229229498</c:v>
                </c:pt>
                <c:pt idx="38">
                  <c:v>94.251626200098713</c:v>
                </c:pt>
                <c:pt idx="39">
                  <c:v>119.27179486230092</c:v>
                </c:pt>
                <c:pt idx="40">
                  <c:v>90.929543511144686</c:v>
                </c:pt>
                <c:pt idx="41">
                  <c:v>102.11334108595702</c:v>
                </c:pt>
                <c:pt idx="42">
                  <c:v>115.14463362797947</c:v>
                </c:pt>
                <c:pt idx="43">
                  <c:v>88.854489249759382</c:v>
                </c:pt>
                <c:pt idx="44">
                  <c:v>108.42301191497671</c:v>
                </c:pt>
                <c:pt idx="45">
                  <c:v>107.35502197991536</c:v>
                </c:pt>
                <c:pt idx="46">
                  <c:v>73.741726650504518</c:v>
                </c:pt>
                <c:pt idx="47">
                  <c:v>97.74682164513959</c:v>
                </c:pt>
                <c:pt idx="48">
                  <c:v>119.19157018124815</c:v>
                </c:pt>
                <c:pt idx="49">
                  <c:v>96.021897113846464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B-4272-9744-45FCDA9E17A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Copula2!$C$13:$C$62</c:f>
              <c:numCache>
                <c:formatCode>General</c:formatCode>
                <c:ptCount val="50"/>
                <c:pt idx="0">
                  <c:v>105.60040387259443</c:v>
                </c:pt>
                <c:pt idx="1">
                  <c:v>115.96793386904378</c:v>
                </c:pt>
                <c:pt idx="2">
                  <c:v>52.284500112623121</c:v>
                </c:pt>
                <c:pt idx="3">
                  <c:v>80.033163628319272</c:v>
                </c:pt>
                <c:pt idx="4">
                  <c:v>132.53350107677511</c:v>
                </c:pt>
                <c:pt idx="5">
                  <c:v>71.043665340567756</c:v>
                </c:pt>
                <c:pt idx="6">
                  <c:v>87.14048734806434</c:v>
                </c:pt>
                <c:pt idx="7">
                  <c:v>123.64807227323307</c:v>
                </c:pt>
                <c:pt idx="8">
                  <c:v>97.774550671036394</c:v>
                </c:pt>
                <c:pt idx="9">
                  <c:v>69.575176832377537</c:v>
                </c:pt>
                <c:pt idx="10">
                  <c:v>71.445130952510112</c:v>
                </c:pt>
                <c:pt idx="11">
                  <c:v>101.09970318493627</c:v>
                </c:pt>
                <c:pt idx="12">
                  <c:v>99.53696333314528</c:v>
                </c:pt>
                <c:pt idx="13">
                  <c:v>107.81612649113373</c:v>
                </c:pt>
                <c:pt idx="14">
                  <c:v>75.253859053657777</c:v>
                </c:pt>
                <c:pt idx="15">
                  <c:v>114.22169605511654</c:v>
                </c:pt>
                <c:pt idx="16">
                  <c:v>115.64825571721435</c:v>
                </c:pt>
                <c:pt idx="17">
                  <c:v>100.26836056280193</c:v>
                </c:pt>
                <c:pt idx="18">
                  <c:v>117.91587423955656</c:v>
                </c:pt>
                <c:pt idx="19">
                  <c:v>105.52733725154471</c:v>
                </c:pt>
                <c:pt idx="20">
                  <c:v>123.97452841724373</c:v>
                </c:pt>
                <c:pt idx="21">
                  <c:v>112.8087924797601</c:v>
                </c:pt>
                <c:pt idx="22">
                  <c:v>104.15738937578126</c:v>
                </c:pt>
                <c:pt idx="23">
                  <c:v>90.337762575708155</c:v>
                </c:pt>
                <c:pt idx="24">
                  <c:v>86.626218760250708</c:v>
                </c:pt>
                <c:pt idx="25">
                  <c:v>106.8080708314498</c:v>
                </c:pt>
                <c:pt idx="26">
                  <c:v>83.162092752343014</c:v>
                </c:pt>
                <c:pt idx="27">
                  <c:v>85.931089598488839</c:v>
                </c:pt>
                <c:pt idx="28">
                  <c:v>118.19516369821393</c:v>
                </c:pt>
                <c:pt idx="29">
                  <c:v>92.77866016216278</c:v>
                </c:pt>
                <c:pt idx="30">
                  <c:v>70.391586481535455</c:v>
                </c:pt>
                <c:pt idx="31">
                  <c:v>111.77591389284346</c:v>
                </c:pt>
                <c:pt idx="32">
                  <c:v>97.712376158739062</c:v>
                </c:pt>
                <c:pt idx="33">
                  <c:v>121.49138336241808</c:v>
                </c:pt>
                <c:pt idx="34">
                  <c:v>110.78364961754775</c:v>
                </c:pt>
                <c:pt idx="35">
                  <c:v>111.21739839672924</c:v>
                </c:pt>
                <c:pt idx="36">
                  <c:v>81.916812535802165</c:v>
                </c:pt>
                <c:pt idx="37">
                  <c:v>93.095750612718035</c:v>
                </c:pt>
                <c:pt idx="38">
                  <c:v>91.412744111742299</c:v>
                </c:pt>
                <c:pt idx="39">
                  <c:v>113.98220821356425</c:v>
                </c:pt>
                <c:pt idx="40">
                  <c:v>82.894423764692903</c:v>
                </c:pt>
                <c:pt idx="41">
                  <c:v>114.42656019270696</c:v>
                </c:pt>
                <c:pt idx="42">
                  <c:v>85.33190684473513</c:v>
                </c:pt>
                <c:pt idx="43">
                  <c:v>80.907151756117756</c:v>
                </c:pt>
                <c:pt idx="44">
                  <c:v>98.906794608059812</c:v>
                </c:pt>
                <c:pt idx="45">
                  <c:v>91.229052529621995</c:v>
                </c:pt>
                <c:pt idx="46">
                  <c:v>92.879890527362591</c:v>
                </c:pt>
                <c:pt idx="47">
                  <c:v>81.465387962567547</c:v>
                </c:pt>
                <c:pt idx="48">
                  <c:v>131.4804505852338</c:v>
                </c:pt>
                <c:pt idx="49">
                  <c:v>118.78443861656234</c:v>
                </c:pt>
              </c:numCache>
            </c:numRef>
          </c:xVal>
          <c:yVal>
            <c:numRef>
              <c:f>Copula2!$D$13:$D$62</c:f>
              <c:numCache>
                <c:formatCode>General</c:formatCode>
                <c:ptCount val="50"/>
                <c:pt idx="0">
                  <c:v>111.83038456725268</c:v>
                </c:pt>
                <c:pt idx="1">
                  <c:v>112.22331831165576</c:v>
                </c:pt>
                <c:pt idx="2">
                  <c:v>66.587266985201069</c:v>
                </c:pt>
                <c:pt idx="3">
                  <c:v>68.214865143955251</c:v>
                </c:pt>
                <c:pt idx="4">
                  <c:v>126.05991300277621</c:v>
                </c:pt>
                <c:pt idx="5">
                  <c:v>83.819608698731201</c:v>
                </c:pt>
                <c:pt idx="6">
                  <c:v>84.329176935010707</c:v>
                </c:pt>
                <c:pt idx="7">
                  <c:v>108.72283012528612</c:v>
                </c:pt>
                <c:pt idx="8">
                  <c:v>80.84257197118869</c:v>
                </c:pt>
                <c:pt idx="9">
                  <c:v>86.374223170805081</c:v>
                </c:pt>
                <c:pt idx="10">
                  <c:v>83.061474964019411</c:v>
                </c:pt>
                <c:pt idx="11">
                  <c:v>95.554042331787457</c:v>
                </c:pt>
                <c:pt idx="12">
                  <c:v>111.5878549294016</c:v>
                </c:pt>
                <c:pt idx="13">
                  <c:v>107.19344403605388</c:v>
                </c:pt>
                <c:pt idx="14">
                  <c:v>104.32374640715364</c:v>
                </c:pt>
                <c:pt idx="15">
                  <c:v>121.6428349774977</c:v>
                </c:pt>
                <c:pt idx="16">
                  <c:v>104.88893243835093</c:v>
                </c:pt>
                <c:pt idx="17">
                  <c:v>99.868827479713957</c:v>
                </c:pt>
                <c:pt idx="18">
                  <c:v>99.416654641374961</c:v>
                </c:pt>
                <c:pt idx="19">
                  <c:v>92.333216854117609</c:v>
                </c:pt>
                <c:pt idx="20">
                  <c:v>112.65937456127418</c:v>
                </c:pt>
                <c:pt idx="21">
                  <c:v>104.02608783696986</c:v>
                </c:pt>
                <c:pt idx="22">
                  <c:v>108.59346801140589</c:v>
                </c:pt>
                <c:pt idx="23">
                  <c:v>94.670360871171795</c:v>
                </c:pt>
                <c:pt idx="24">
                  <c:v>87.219640740801211</c:v>
                </c:pt>
                <c:pt idx="25">
                  <c:v>108.31483674668468</c:v>
                </c:pt>
                <c:pt idx="26">
                  <c:v>83.307766709116834</c:v>
                </c:pt>
                <c:pt idx="27">
                  <c:v>97.919010519063818</c:v>
                </c:pt>
                <c:pt idx="28">
                  <c:v>98.761845033277979</c:v>
                </c:pt>
                <c:pt idx="29">
                  <c:v>101.53987975146993</c:v>
                </c:pt>
                <c:pt idx="30">
                  <c:v>94.447953861293371</c:v>
                </c:pt>
                <c:pt idx="31">
                  <c:v>123.52017566362872</c:v>
                </c:pt>
                <c:pt idx="32">
                  <c:v>95.508931320187074</c:v>
                </c:pt>
                <c:pt idx="33">
                  <c:v>104.60448263271101</c:v>
                </c:pt>
                <c:pt idx="34">
                  <c:v>92.659973767920164</c:v>
                </c:pt>
                <c:pt idx="35">
                  <c:v>90.069362061836244</c:v>
                </c:pt>
                <c:pt idx="36">
                  <c:v>101.42123098604765</c:v>
                </c:pt>
                <c:pt idx="37">
                  <c:v>84.201482229229498</c:v>
                </c:pt>
                <c:pt idx="38">
                  <c:v>94.251626200098713</c:v>
                </c:pt>
                <c:pt idx="39">
                  <c:v>119.27179486230092</c:v>
                </c:pt>
                <c:pt idx="40">
                  <c:v>90.929543511144686</c:v>
                </c:pt>
                <c:pt idx="41">
                  <c:v>102.11334108595702</c:v>
                </c:pt>
                <c:pt idx="42">
                  <c:v>115.14463362797947</c:v>
                </c:pt>
                <c:pt idx="43">
                  <c:v>88.854489249759382</c:v>
                </c:pt>
                <c:pt idx="44">
                  <c:v>108.42301191497671</c:v>
                </c:pt>
                <c:pt idx="45">
                  <c:v>107.35502197991536</c:v>
                </c:pt>
                <c:pt idx="46">
                  <c:v>73.741726650504518</c:v>
                </c:pt>
                <c:pt idx="47">
                  <c:v>97.74682164513959</c:v>
                </c:pt>
                <c:pt idx="48">
                  <c:v>119.19157018124815</c:v>
                </c:pt>
                <c:pt idx="49">
                  <c:v>96.021897113846464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B-4272-9744-45FCDA9E1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235456"/>
        <c:axId val="1620726960"/>
      </c:scatterChart>
      <c:valAx>
        <c:axId val="16232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26960"/>
        <c:crosses val="autoZero"/>
        <c:crossBetween val="midCat"/>
      </c:valAx>
      <c:valAx>
        <c:axId val="16207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354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Values3 by Values4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Copula2!$K$12</c:f>
              <c:strCache>
                <c:ptCount val="1"/>
                <c:pt idx="0">
                  <c:v>Values4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Copula2!$I$13:$I$62</c:f>
              <c:numCache>
                <c:formatCode>General</c:formatCode>
                <c:ptCount val="50"/>
                <c:pt idx="0">
                  <c:v>4.3911371462355895</c:v>
                </c:pt>
                <c:pt idx="1">
                  <c:v>1.6403195414237144</c:v>
                </c:pt>
                <c:pt idx="2">
                  <c:v>15.519473095345768</c:v>
                </c:pt>
                <c:pt idx="3">
                  <c:v>5.2883165020543039</c:v>
                </c:pt>
                <c:pt idx="4">
                  <c:v>8.8276324752200104</c:v>
                </c:pt>
                <c:pt idx="5">
                  <c:v>12.986535080301548</c:v>
                </c:pt>
                <c:pt idx="6">
                  <c:v>16.158749940277769</c:v>
                </c:pt>
                <c:pt idx="7">
                  <c:v>15.463977664196449</c:v>
                </c:pt>
                <c:pt idx="8">
                  <c:v>7.6549955141181609</c:v>
                </c:pt>
                <c:pt idx="9">
                  <c:v>14.6170970633572</c:v>
                </c:pt>
                <c:pt idx="10">
                  <c:v>16.522117516563796</c:v>
                </c:pt>
                <c:pt idx="11">
                  <c:v>11.903877176814975</c:v>
                </c:pt>
                <c:pt idx="12">
                  <c:v>17.179386142721253</c:v>
                </c:pt>
                <c:pt idx="13">
                  <c:v>9.5209050137721292</c:v>
                </c:pt>
                <c:pt idx="14">
                  <c:v>19.063347444448933</c:v>
                </c:pt>
                <c:pt idx="15">
                  <c:v>4.260299339775889</c:v>
                </c:pt>
                <c:pt idx="16">
                  <c:v>16.748295106212289</c:v>
                </c:pt>
                <c:pt idx="17">
                  <c:v>6.0088922316207087</c:v>
                </c:pt>
                <c:pt idx="18">
                  <c:v>14.726663669279194</c:v>
                </c:pt>
                <c:pt idx="19">
                  <c:v>9.4378994817835</c:v>
                </c:pt>
                <c:pt idx="20">
                  <c:v>5.7277470413327052</c:v>
                </c:pt>
                <c:pt idx="21">
                  <c:v>5.0413342284295934</c:v>
                </c:pt>
                <c:pt idx="22">
                  <c:v>6.9794468587172656</c:v>
                </c:pt>
                <c:pt idx="23">
                  <c:v>1.0048741762978155</c:v>
                </c:pt>
                <c:pt idx="24">
                  <c:v>26.734194204290027</c:v>
                </c:pt>
                <c:pt idx="25">
                  <c:v>15.302765065937063</c:v>
                </c:pt>
                <c:pt idx="26">
                  <c:v>10.1035412629519</c:v>
                </c:pt>
                <c:pt idx="27">
                  <c:v>22.10172820995426</c:v>
                </c:pt>
                <c:pt idx="28">
                  <c:v>10.467747824516183</c:v>
                </c:pt>
                <c:pt idx="29">
                  <c:v>8.3534169060205912</c:v>
                </c:pt>
                <c:pt idx="30">
                  <c:v>15.251702451862332</c:v>
                </c:pt>
                <c:pt idx="31">
                  <c:v>2.0344587864947608</c:v>
                </c:pt>
                <c:pt idx="32">
                  <c:v>19.441084022397476</c:v>
                </c:pt>
                <c:pt idx="33">
                  <c:v>2.908563833595788</c:v>
                </c:pt>
                <c:pt idx="34">
                  <c:v>9.4090787246208514</c:v>
                </c:pt>
                <c:pt idx="35">
                  <c:v>5.9399510159021993</c:v>
                </c:pt>
                <c:pt idx="36">
                  <c:v>10.876651434941435</c:v>
                </c:pt>
                <c:pt idx="37">
                  <c:v>6.9512047951615417</c:v>
                </c:pt>
                <c:pt idx="38">
                  <c:v>5.8572624311976123</c:v>
                </c:pt>
                <c:pt idx="39">
                  <c:v>9.0328861202410167</c:v>
                </c:pt>
                <c:pt idx="40">
                  <c:v>3.8691863419894559</c:v>
                </c:pt>
                <c:pt idx="41">
                  <c:v>21.268072532576134</c:v>
                </c:pt>
                <c:pt idx="42">
                  <c:v>8.3648312393715116</c:v>
                </c:pt>
                <c:pt idx="43">
                  <c:v>12.933554635021801</c:v>
                </c:pt>
                <c:pt idx="44">
                  <c:v>7.5049835716823852</c:v>
                </c:pt>
                <c:pt idx="45">
                  <c:v>23.002586427496833</c:v>
                </c:pt>
                <c:pt idx="46">
                  <c:v>17.724928438115441</c:v>
                </c:pt>
                <c:pt idx="47">
                  <c:v>12.785708332576986</c:v>
                </c:pt>
                <c:pt idx="48">
                  <c:v>20.781869166358291</c:v>
                </c:pt>
                <c:pt idx="49">
                  <c:v>11.454903151811704</c:v>
                </c:pt>
              </c:numCache>
            </c:numRef>
          </c:xVal>
          <c:yVal>
            <c:numRef>
              <c:f>Copula2!$K$13:$K$62</c:f>
              <c:numCache>
                <c:formatCode>General</c:formatCode>
                <c:ptCount val="50"/>
                <c:pt idx="0">
                  <c:v>0.43010177203845013</c:v>
                </c:pt>
                <c:pt idx="1">
                  <c:v>0.16663980423637084</c:v>
                </c:pt>
                <c:pt idx="2">
                  <c:v>0.23665999838133611</c:v>
                </c:pt>
                <c:pt idx="3">
                  <c:v>0.2287511293831872</c:v>
                </c:pt>
                <c:pt idx="4">
                  <c:v>0.4042194527347811</c:v>
                </c:pt>
                <c:pt idx="5">
                  <c:v>0.31264021486424676</c:v>
                </c:pt>
                <c:pt idx="6">
                  <c:v>0.30283020307500064</c:v>
                </c:pt>
                <c:pt idx="7">
                  <c:v>0.20699809268517147</c:v>
                </c:pt>
                <c:pt idx="8">
                  <c:v>8.3429325169035243E-2</c:v>
                </c:pt>
                <c:pt idx="9">
                  <c:v>0.60394835456948992</c:v>
                </c:pt>
                <c:pt idx="10">
                  <c:v>0.23100797850588062</c:v>
                </c:pt>
                <c:pt idx="11">
                  <c:v>0.27748757355002429</c:v>
                </c:pt>
                <c:pt idx="12">
                  <c:v>0.3908971918329941</c:v>
                </c:pt>
                <c:pt idx="13">
                  <c:v>6.4772816409217379E-2</c:v>
                </c:pt>
                <c:pt idx="14">
                  <c:v>0.33717956498893675</c:v>
                </c:pt>
                <c:pt idx="15">
                  <c:v>0.21241011599105991</c:v>
                </c:pt>
                <c:pt idx="16">
                  <c:v>0.19793263594889704</c:v>
                </c:pt>
                <c:pt idx="17">
                  <c:v>0.13043850454838893</c:v>
                </c:pt>
                <c:pt idx="18">
                  <c:v>0.14984231284314115</c:v>
                </c:pt>
                <c:pt idx="19">
                  <c:v>0.53365314263784969</c:v>
                </c:pt>
                <c:pt idx="20">
                  <c:v>0.17922114421416174</c:v>
                </c:pt>
                <c:pt idx="21">
                  <c:v>0.42001919145244104</c:v>
                </c:pt>
                <c:pt idx="22">
                  <c:v>3.7164130675293644E-2</c:v>
                </c:pt>
                <c:pt idx="23">
                  <c:v>0.50566215908799261</c:v>
                </c:pt>
                <c:pt idx="24">
                  <c:v>0.15564023696300447</c:v>
                </c:pt>
                <c:pt idx="25">
                  <c:v>0.12675725418465916</c:v>
                </c:pt>
                <c:pt idx="26">
                  <c:v>0.20434407630481013</c:v>
                </c:pt>
                <c:pt idx="27">
                  <c:v>0.2422810661984055</c:v>
                </c:pt>
                <c:pt idx="28">
                  <c:v>0.10166389497398867</c:v>
                </c:pt>
                <c:pt idx="29">
                  <c:v>0.29750992972626666</c:v>
                </c:pt>
                <c:pt idx="30">
                  <c:v>7.1891165162917173E-2</c:v>
                </c:pt>
                <c:pt idx="31">
                  <c:v>0.34444557296595468</c:v>
                </c:pt>
                <c:pt idx="32">
                  <c:v>6.9515547583594337E-2</c:v>
                </c:pt>
                <c:pt idx="33">
                  <c:v>0.15875111478687451</c:v>
                </c:pt>
                <c:pt idx="34">
                  <c:v>2.6197370896390512E-2</c:v>
                </c:pt>
                <c:pt idx="35">
                  <c:v>0.47159564143485677</c:v>
                </c:pt>
                <c:pt idx="36">
                  <c:v>0.16289953441625718</c:v>
                </c:pt>
                <c:pt idx="37">
                  <c:v>0.29134084431652563</c:v>
                </c:pt>
                <c:pt idx="38">
                  <c:v>8.2428670692477335E-2</c:v>
                </c:pt>
                <c:pt idx="39">
                  <c:v>0.60863735718928569</c:v>
                </c:pt>
                <c:pt idx="40">
                  <c:v>0.1639904245775356</c:v>
                </c:pt>
                <c:pt idx="41">
                  <c:v>0.38800242096142634</c:v>
                </c:pt>
                <c:pt idx="42">
                  <c:v>4.4297477017968901E-3</c:v>
                </c:pt>
                <c:pt idx="43">
                  <c:v>0.24945380544289064</c:v>
                </c:pt>
                <c:pt idx="44">
                  <c:v>0.2140663658987404</c:v>
                </c:pt>
                <c:pt idx="45">
                  <c:v>7.8266853645104786E-2</c:v>
                </c:pt>
                <c:pt idx="46">
                  <c:v>0.53879845360350542</c:v>
                </c:pt>
                <c:pt idx="47">
                  <c:v>0.41595576482765628</c:v>
                </c:pt>
                <c:pt idx="48">
                  <c:v>0.16701059426239959</c:v>
                </c:pt>
                <c:pt idx="49">
                  <c:v>5.7839955970099846E-2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1-474C-A0FF-41D083517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391312"/>
        <c:axId val="1690392672"/>
      </c:scatterChart>
      <c:valAx>
        <c:axId val="16903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92672"/>
        <c:crosses val="autoZero"/>
        <c:crossBetween val="midCat"/>
      </c:valAx>
      <c:valAx>
        <c:axId val="16903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Values3a by Values4a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Copula2!$M$13:$M$62</c:f>
              <c:numCache>
                <c:formatCode>General</c:formatCode>
                <c:ptCount val="50"/>
                <c:pt idx="0">
                  <c:v>12.933554635021801</c:v>
                </c:pt>
                <c:pt idx="1">
                  <c:v>17.179386142721253</c:v>
                </c:pt>
                <c:pt idx="2">
                  <c:v>1.0048741762978155</c:v>
                </c:pt>
                <c:pt idx="3">
                  <c:v>4.3911371462355895</c:v>
                </c:pt>
                <c:pt idx="4">
                  <c:v>26.734194204290027</c:v>
                </c:pt>
                <c:pt idx="5">
                  <c:v>2.908563833595788</c:v>
                </c:pt>
                <c:pt idx="6">
                  <c:v>7.5049835716823852</c:v>
                </c:pt>
                <c:pt idx="7">
                  <c:v>21.268072532576134</c:v>
                </c:pt>
                <c:pt idx="8">
                  <c:v>9.5209050137721292</c:v>
                </c:pt>
                <c:pt idx="9">
                  <c:v>1.6403195414237144</c:v>
                </c:pt>
                <c:pt idx="10">
                  <c:v>3.8691863419894559</c:v>
                </c:pt>
                <c:pt idx="11">
                  <c:v>11.454903151811704</c:v>
                </c:pt>
                <c:pt idx="12">
                  <c:v>10.467747824516183</c:v>
                </c:pt>
                <c:pt idx="13">
                  <c:v>14.6170970633572</c:v>
                </c:pt>
                <c:pt idx="14">
                  <c:v>4.260299339775889</c:v>
                </c:pt>
                <c:pt idx="15">
                  <c:v>16.158749940277769</c:v>
                </c:pt>
                <c:pt idx="16">
                  <c:v>16.748295106212289</c:v>
                </c:pt>
                <c:pt idx="17">
                  <c:v>10.876651434941435</c:v>
                </c:pt>
                <c:pt idx="18">
                  <c:v>17.724928438115441</c:v>
                </c:pt>
                <c:pt idx="19">
                  <c:v>12.785708332576986</c:v>
                </c:pt>
                <c:pt idx="20">
                  <c:v>22.10172820995426</c:v>
                </c:pt>
                <c:pt idx="21">
                  <c:v>15.463977664196449</c:v>
                </c:pt>
                <c:pt idx="22">
                  <c:v>11.903877176814975</c:v>
                </c:pt>
                <c:pt idx="23">
                  <c:v>7.6549955141181609</c:v>
                </c:pt>
                <c:pt idx="24">
                  <c:v>6.9794468587172656</c:v>
                </c:pt>
                <c:pt idx="25">
                  <c:v>12.986535080301548</c:v>
                </c:pt>
                <c:pt idx="26">
                  <c:v>5.9399510159021993</c:v>
                </c:pt>
                <c:pt idx="27">
                  <c:v>6.9512047951615417</c:v>
                </c:pt>
                <c:pt idx="28">
                  <c:v>19.063347444448933</c:v>
                </c:pt>
                <c:pt idx="29">
                  <c:v>8.8276324752200104</c:v>
                </c:pt>
                <c:pt idx="30">
                  <c:v>2.0344587864947608</c:v>
                </c:pt>
                <c:pt idx="31">
                  <c:v>15.302765065937063</c:v>
                </c:pt>
                <c:pt idx="32">
                  <c:v>9.4378994817835</c:v>
                </c:pt>
                <c:pt idx="33">
                  <c:v>20.781869166358291</c:v>
                </c:pt>
                <c:pt idx="34">
                  <c:v>14.726663669279194</c:v>
                </c:pt>
                <c:pt idx="35">
                  <c:v>15.251702451862332</c:v>
                </c:pt>
                <c:pt idx="36">
                  <c:v>5.7277470413327052</c:v>
                </c:pt>
                <c:pt idx="37">
                  <c:v>9.4090787246208514</c:v>
                </c:pt>
                <c:pt idx="38">
                  <c:v>8.3648312393715116</c:v>
                </c:pt>
                <c:pt idx="39">
                  <c:v>15.519473095345768</c:v>
                </c:pt>
                <c:pt idx="40">
                  <c:v>5.8572624311976123</c:v>
                </c:pt>
                <c:pt idx="41">
                  <c:v>16.522117516563796</c:v>
                </c:pt>
                <c:pt idx="42">
                  <c:v>6.0088922316207087</c:v>
                </c:pt>
                <c:pt idx="43">
                  <c:v>5.0413342284295934</c:v>
                </c:pt>
                <c:pt idx="44">
                  <c:v>10.1035412629519</c:v>
                </c:pt>
                <c:pt idx="45">
                  <c:v>8.3534169060205912</c:v>
                </c:pt>
                <c:pt idx="46">
                  <c:v>9.0328861202410167</c:v>
                </c:pt>
                <c:pt idx="47">
                  <c:v>5.2883165020543039</c:v>
                </c:pt>
                <c:pt idx="48">
                  <c:v>23.002586427496833</c:v>
                </c:pt>
                <c:pt idx="49">
                  <c:v>19.441084022397476</c:v>
                </c:pt>
              </c:numCache>
            </c:numRef>
          </c:xVal>
          <c:yVal>
            <c:numRef>
              <c:f>Copula2!$N$13:$N$62</c:f>
              <c:numCache>
                <c:formatCode>General</c:formatCode>
                <c:ptCount val="50"/>
                <c:pt idx="0">
                  <c:v>0.41595576482765628</c:v>
                </c:pt>
                <c:pt idx="1">
                  <c:v>0.42001919145244104</c:v>
                </c:pt>
                <c:pt idx="2">
                  <c:v>4.4297477017968901E-3</c:v>
                </c:pt>
                <c:pt idx="3">
                  <c:v>2.6197370896390512E-2</c:v>
                </c:pt>
                <c:pt idx="4">
                  <c:v>0.60863735718928569</c:v>
                </c:pt>
                <c:pt idx="5">
                  <c:v>7.1891165162917173E-2</c:v>
                </c:pt>
                <c:pt idx="6">
                  <c:v>8.2428670692477335E-2</c:v>
                </c:pt>
                <c:pt idx="7">
                  <c:v>0.3908971918329941</c:v>
                </c:pt>
                <c:pt idx="8">
                  <c:v>5.7839955970099846E-2</c:v>
                </c:pt>
                <c:pt idx="9">
                  <c:v>8.3429325169035243E-2</c:v>
                </c:pt>
                <c:pt idx="10">
                  <c:v>6.4772816409217379E-2</c:v>
                </c:pt>
                <c:pt idx="11">
                  <c:v>0.17922114421416174</c:v>
                </c:pt>
                <c:pt idx="12">
                  <c:v>0.4042194527347811</c:v>
                </c:pt>
                <c:pt idx="13">
                  <c:v>0.30283020307500064</c:v>
                </c:pt>
                <c:pt idx="14">
                  <c:v>0.27748757355002429</c:v>
                </c:pt>
                <c:pt idx="15">
                  <c:v>0.53879845360350542</c:v>
                </c:pt>
                <c:pt idx="16">
                  <c:v>0.29750992972626666</c:v>
                </c:pt>
                <c:pt idx="17">
                  <c:v>0.2287511293831872</c:v>
                </c:pt>
                <c:pt idx="18">
                  <c:v>0.2140663658987404</c:v>
                </c:pt>
                <c:pt idx="19">
                  <c:v>0.15564023696300447</c:v>
                </c:pt>
                <c:pt idx="20">
                  <c:v>0.43010177203845013</c:v>
                </c:pt>
                <c:pt idx="21">
                  <c:v>0.24945380544289064</c:v>
                </c:pt>
                <c:pt idx="22">
                  <c:v>0.38800242096142634</c:v>
                </c:pt>
                <c:pt idx="23">
                  <c:v>0.16663980423637084</c:v>
                </c:pt>
                <c:pt idx="24">
                  <c:v>0.10166389497398867</c:v>
                </c:pt>
                <c:pt idx="25">
                  <c:v>0.33717956498893675</c:v>
                </c:pt>
                <c:pt idx="26">
                  <c:v>6.9515547583594337E-2</c:v>
                </c:pt>
                <c:pt idx="27">
                  <c:v>0.20699809268517147</c:v>
                </c:pt>
                <c:pt idx="28">
                  <c:v>0.21241011599105991</c:v>
                </c:pt>
                <c:pt idx="29">
                  <c:v>0.23665999838133611</c:v>
                </c:pt>
                <c:pt idx="30">
                  <c:v>0.1639904245775356</c:v>
                </c:pt>
                <c:pt idx="31">
                  <c:v>0.60394835456948992</c:v>
                </c:pt>
                <c:pt idx="32">
                  <c:v>0.16701059426239959</c:v>
                </c:pt>
                <c:pt idx="33">
                  <c:v>0.29134084431652563</c:v>
                </c:pt>
                <c:pt idx="34">
                  <c:v>0.15875111478687451</c:v>
                </c:pt>
                <c:pt idx="35">
                  <c:v>0.13043850454838893</c:v>
                </c:pt>
                <c:pt idx="36">
                  <c:v>0.23100797850588062</c:v>
                </c:pt>
                <c:pt idx="37">
                  <c:v>7.8266853645104786E-2</c:v>
                </c:pt>
                <c:pt idx="38">
                  <c:v>0.16289953441625718</c:v>
                </c:pt>
                <c:pt idx="39">
                  <c:v>0.53365314263784969</c:v>
                </c:pt>
                <c:pt idx="40">
                  <c:v>0.14984231284314115</c:v>
                </c:pt>
                <c:pt idx="41">
                  <c:v>0.2422810661984055</c:v>
                </c:pt>
                <c:pt idx="42">
                  <c:v>0.47159564143485677</c:v>
                </c:pt>
                <c:pt idx="43">
                  <c:v>0.12675725418465916</c:v>
                </c:pt>
                <c:pt idx="44">
                  <c:v>0.34444557296595468</c:v>
                </c:pt>
                <c:pt idx="45">
                  <c:v>0.31264021486424676</c:v>
                </c:pt>
                <c:pt idx="46">
                  <c:v>3.7164130675293644E-2</c:v>
                </c:pt>
                <c:pt idx="47">
                  <c:v>0.20434407630481013</c:v>
                </c:pt>
                <c:pt idx="48">
                  <c:v>0.50566215908799261</c:v>
                </c:pt>
                <c:pt idx="49">
                  <c:v>0.19793263594889704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5-4C97-828F-EDED3868C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718496"/>
        <c:axId val="1619832112"/>
      </c:scatterChart>
      <c:valAx>
        <c:axId val="16907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32112"/>
        <c:crosses val="autoZero"/>
        <c:crossBetween val="midCat"/>
      </c:valAx>
      <c:valAx>
        <c:axId val="16198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Values</a:t>
            </a:r>
            <a:r>
              <a:rPr lang="en-US" baseline="0"/>
              <a:t>1 by Values2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Copula3!$C$13:$C$62</c:f>
              <c:numCache>
                <c:formatCode>General</c:formatCode>
                <c:ptCount val="50"/>
                <c:pt idx="0">
                  <c:v>101.50851408903641</c:v>
                </c:pt>
                <c:pt idx="1">
                  <c:v>121.06220395380413</c:v>
                </c:pt>
                <c:pt idx="2">
                  <c:v>113.0057544017784</c:v>
                </c:pt>
                <c:pt idx="3">
                  <c:v>109.27940529664296</c:v>
                </c:pt>
                <c:pt idx="4">
                  <c:v>68.4328450401309</c:v>
                </c:pt>
                <c:pt idx="5">
                  <c:v>97.249181501527246</c:v>
                </c:pt>
                <c:pt idx="6">
                  <c:v>86.86258189512273</c:v>
                </c:pt>
                <c:pt idx="7">
                  <c:v>105.26796698144163</c:v>
                </c:pt>
                <c:pt idx="8">
                  <c:v>130.02258815367205</c:v>
                </c:pt>
                <c:pt idx="9">
                  <c:v>114.07279365067299</c:v>
                </c:pt>
                <c:pt idx="10">
                  <c:v>98.596476521179696</c:v>
                </c:pt>
                <c:pt idx="11">
                  <c:v>69.064318822609579</c:v>
                </c:pt>
                <c:pt idx="12">
                  <c:v>93.428646834340071</c:v>
                </c:pt>
                <c:pt idx="13">
                  <c:v>85.121123830672232</c:v>
                </c:pt>
                <c:pt idx="14">
                  <c:v>119.40384284190927</c:v>
                </c:pt>
                <c:pt idx="15">
                  <c:v>108.71255285776182</c:v>
                </c:pt>
                <c:pt idx="16">
                  <c:v>109.50186500653066</c:v>
                </c:pt>
                <c:pt idx="17">
                  <c:v>107.22982541230856</c:v>
                </c:pt>
                <c:pt idx="18">
                  <c:v>78.672376155928333</c:v>
                </c:pt>
                <c:pt idx="19">
                  <c:v>84.709246960899861</c:v>
                </c:pt>
                <c:pt idx="20">
                  <c:v>96.538340647089115</c:v>
                </c:pt>
                <c:pt idx="21">
                  <c:v>103.70550789347162</c:v>
                </c:pt>
                <c:pt idx="22">
                  <c:v>63.771861317292178</c:v>
                </c:pt>
                <c:pt idx="23">
                  <c:v>72.796509691145673</c:v>
                </c:pt>
                <c:pt idx="24">
                  <c:v>121.1750007416598</c:v>
                </c:pt>
                <c:pt idx="25">
                  <c:v>103.35226800749818</c:v>
                </c:pt>
                <c:pt idx="26">
                  <c:v>57.112237949286559</c:v>
                </c:pt>
                <c:pt idx="27">
                  <c:v>64.904647495795857</c:v>
                </c:pt>
                <c:pt idx="28">
                  <c:v>117.35960578995417</c:v>
                </c:pt>
                <c:pt idx="29">
                  <c:v>139.61725166414681</c:v>
                </c:pt>
                <c:pt idx="30">
                  <c:v>138.61090155948483</c:v>
                </c:pt>
                <c:pt idx="31">
                  <c:v>89.009166818526424</c:v>
                </c:pt>
                <c:pt idx="32">
                  <c:v>141.96932378355041</c:v>
                </c:pt>
                <c:pt idx="33">
                  <c:v>83.447355868522891</c:v>
                </c:pt>
                <c:pt idx="34">
                  <c:v>146.35997942793662</c:v>
                </c:pt>
                <c:pt idx="35">
                  <c:v>111.48723205861918</c:v>
                </c:pt>
                <c:pt idx="36">
                  <c:v>126.13089867732012</c:v>
                </c:pt>
                <c:pt idx="37">
                  <c:v>53.869275099099994</c:v>
                </c:pt>
                <c:pt idx="38">
                  <c:v>75.7452100412915</c:v>
                </c:pt>
                <c:pt idx="39">
                  <c:v>108.38698414525177</c:v>
                </c:pt>
                <c:pt idx="40">
                  <c:v>116.37488684412183</c:v>
                </c:pt>
                <c:pt idx="41">
                  <c:v>119.72382771304559</c:v>
                </c:pt>
                <c:pt idx="42">
                  <c:v>116.71283250469952</c:v>
                </c:pt>
                <c:pt idx="43">
                  <c:v>108.34133891341585</c:v>
                </c:pt>
                <c:pt idx="44">
                  <c:v>66.346042289012132</c:v>
                </c:pt>
                <c:pt idx="45">
                  <c:v>106.93352874328583</c:v>
                </c:pt>
                <c:pt idx="46">
                  <c:v>127.71105859345901</c:v>
                </c:pt>
                <c:pt idx="47">
                  <c:v>100.84313801853661</c:v>
                </c:pt>
                <c:pt idx="48">
                  <c:v>107.42296742880842</c:v>
                </c:pt>
                <c:pt idx="49">
                  <c:v>124.29746325913416</c:v>
                </c:pt>
              </c:numCache>
            </c:numRef>
          </c:xVal>
          <c:yVal>
            <c:numRef>
              <c:f>Copula3!$D$13:$D$62</c:f>
              <c:numCache>
                <c:formatCode>General</c:formatCode>
                <c:ptCount val="50"/>
                <c:pt idx="0">
                  <c:v>114.14952388960234</c:v>
                </c:pt>
                <c:pt idx="1">
                  <c:v>132.45858371268645</c:v>
                </c:pt>
                <c:pt idx="2">
                  <c:v>108.75976978058213</c:v>
                </c:pt>
                <c:pt idx="3">
                  <c:v>104.08397675783013</c:v>
                </c:pt>
                <c:pt idx="4">
                  <c:v>100.84664230096259</c:v>
                </c:pt>
                <c:pt idx="5">
                  <c:v>96.904431416419953</c:v>
                </c:pt>
                <c:pt idx="6">
                  <c:v>113.16868163278775</c:v>
                </c:pt>
                <c:pt idx="7">
                  <c:v>95.636025665305681</c:v>
                </c:pt>
                <c:pt idx="8">
                  <c:v>105.1821726617251</c:v>
                </c:pt>
                <c:pt idx="9">
                  <c:v>110.58110757978841</c:v>
                </c:pt>
                <c:pt idx="10">
                  <c:v>112.24311950888473</c:v>
                </c:pt>
                <c:pt idx="11">
                  <c:v>86.390314658862138</c:v>
                </c:pt>
                <c:pt idx="12">
                  <c:v>95.837706832212547</c:v>
                </c:pt>
                <c:pt idx="13">
                  <c:v>98.446670423020265</c:v>
                </c:pt>
                <c:pt idx="14">
                  <c:v>97.524748750111058</c:v>
                </c:pt>
                <c:pt idx="15">
                  <c:v>97.292130112541969</c:v>
                </c:pt>
                <c:pt idx="16">
                  <c:v>123.57804536563418</c:v>
                </c:pt>
                <c:pt idx="17">
                  <c:v>74.761465890102471</c:v>
                </c:pt>
                <c:pt idx="18">
                  <c:v>88.959125154489854</c:v>
                </c:pt>
                <c:pt idx="19">
                  <c:v>104.78886484544017</c:v>
                </c:pt>
                <c:pt idx="20">
                  <c:v>97.238762185115462</c:v>
                </c:pt>
                <c:pt idx="21">
                  <c:v>98.648419983238185</c:v>
                </c:pt>
                <c:pt idx="22">
                  <c:v>92.601774612924785</c:v>
                </c:pt>
                <c:pt idx="23">
                  <c:v>94.935115226243425</c:v>
                </c:pt>
                <c:pt idx="24">
                  <c:v>97.16112513807667</c:v>
                </c:pt>
                <c:pt idx="25">
                  <c:v>95.490258206044246</c:v>
                </c:pt>
                <c:pt idx="26">
                  <c:v>74.477976654895485</c:v>
                </c:pt>
                <c:pt idx="27">
                  <c:v>89.791578511713482</c:v>
                </c:pt>
                <c:pt idx="28">
                  <c:v>123.76050437009705</c:v>
                </c:pt>
                <c:pt idx="29">
                  <c:v>121.4485877965038</c:v>
                </c:pt>
                <c:pt idx="30">
                  <c:v>122.85388103599581</c:v>
                </c:pt>
                <c:pt idx="31">
                  <c:v>101.63700670735629</c:v>
                </c:pt>
                <c:pt idx="32">
                  <c:v>113.02856548997687</c:v>
                </c:pt>
                <c:pt idx="33">
                  <c:v>82.122862307271944</c:v>
                </c:pt>
                <c:pt idx="34">
                  <c:v>154.67411794327927</c:v>
                </c:pt>
                <c:pt idx="35">
                  <c:v>86.382784091335211</c:v>
                </c:pt>
                <c:pt idx="36">
                  <c:v>110.79985549386744</c:v>
                </c:pt>
                <c:pt idx="37">
                  <c:v>76.304634380838323</c:v>
                </c:pt>
                <c:pt idx="38">
                  <c:v>83.710594317099478</c:v>
                </c:pt>
                <c:pt idx="39">
                  <c:v>107.5013449733878</c:v>
                </c:pt>
                <c:pt idx="40">
                  <c:v>92.664021338645711</c:v>
                </c:pt>
                <c:pt idx="41">
                  <c:v>101.10760577775335</c:v>
                </c:pt>
                <c:pt idx="42">
                  <c:v>105.81853319255684</c:v>
                </c:pt>
                <c:pt idx="43">
                  <c:v>103.60344593020719</c:v>
                </c:pt>
                <c:pt idx="44">
                  <c:v>90.57342322020682</c:v>
                </c:pt>
                <c:pt idx="45">
                  <c:v>102.66944391490463</c:v>
                </c:pt>
                <c:pt idx="46">
                  <c:v>101.14580063636623</c:v>
                </c:pt>
                <c:pt idx="47">
                  <c:v>101.48326429650035</c:v>
                </c:pt>
                <c:pt idx="48">
                  <c:v>127.01214764699543</c:v>
                </c:pt>
                <c:pt idx="49">
                  <c:v>115.1995265259533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A1-4398-8B03-4D4C55C87C52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Copula3!$C$13:$C$62</c:f>
              <c:numCache>
                <c:formatCode>General</c:formatCode>
                <c:ptCount val="50"/>
                <c:pt idx="0">
                  <c:v>101.50851408903641</c:v>
                </c:pt>
                <c:pt idx="1">
                  <c:v>121.06220395380413</c:v>
                </c:pt>
                <c:pt idx="2">
                  <c:v>113.0057544017784</c:v>
                </c:pt>
                <c:pt idx="3">
                  <c:v>109.27940529664296</c:v>
                </c:pt>
                <c:pt idx="4">
                  <c:v>68.4328450401309</c:v>
                </c:pt>
                <c:pt idx="5">
                  <c:v>97.249181501527246</c:v>
                </c:pt>
                <c:pt idx="6">
                  <c:v>86.86258189512273</c:v>
                </c:pt>
                <c:pt idx="7">
                  <c:v>105.26796698144163</c:v>
                </c:pt>
                <c:pt idx="8">
                  <c:v>130.02258815367205</c:v>
                </c:pt>
                <c:pt idx="9">
                  <c:v>114.07279365067299</c:v>
                </c:pt>
                <c:pt idx="10">
                  <c:v>98.596476521179696</c:v>
                </c:pt>
                <c:pt idx="11">
                  <c:v>69.064318822609579</c:v>
                </c:pt>
                <c:pt idx="12">
                  <c:v>93.428646834340071</c:v>
                </c:pt>
                <c:pt idx="13">
                  <c:v>85.121123830672232</c:v>
                </c:pt>
                <c:pt idx="14">
                  <c:v>119.40384284190927</c:v>
                </c:pt>
                <c:pt idx="15">
                  <c:v>108.71255285776182</c:v>
                </c:pt>
                <c:pt idx="16">
                  <c:v>109.50186500653066</c:v>
                </c:pt>
                <c:pt idx="17">
                  <c:v>107.22982541230856</c:v>
                </c:pt>
                <c:pt idx="18">
                  <c:v>78.672376155928333</c:v>
                </c:pt>
                <c:pt idx="19">
                  <c:v>84.709246960899861</c:v>
                </c:pt>
                <c:pt idx="20">
                  <c:v>96.538340647089115</c:v>
                </c:pt>
                <c:pt idx="21">
                  <c:v>103.70550789347162</c:v>
                </c:pt>
                <c:pt idx="22">
                  <c:v>63.771861317292178</c:v>
                </c:pt>
                <c:pt idx="23">
                  <c:v>72.796509691145673</c:v>
                </c:pt>
                <c:pt idx="24">
                  <c:v>121.1750007416598</c:v>
                </c:pt>
                <c:pt idx="25">
                  <c:v>103.35226800749818</c:v>
                </c:pt>
                <c:pt idx="26">
                  <c:v>57.112237949286559</c:v>
                </c:pt>
                <c:pt idx="27">
                  <c:v>64.904647495795857</c:v>
                </c:pt>
                <c:pt idx="28">
                  <c:v>117.35960578995417</c:v>
                </c:pt>
                <c:pt idx="29">
                  <c:v>139.61725166414681</c:v>
                </c:pt>
                <c:pt idx="30">
                  <c:v>138.61090155948483</c:v>
                </c:pt>
                <c:pt idx="31">
                  <c:v>89.009166818526424</c:v>
                </c:pt>
                <c:pt idx="32">
                  <c:v>141.96932378355041</c:v>
                </c:pt>
                <c:pt idx="33">
                  <c:v>83.447355868522891</c:v>
                </c:pt>
                <c:pt idx="34">
                  <c:v>146.35997942793662</c:v>
                </c:pt>
                <c:pt idx="35">
                  <c:v>111.48723205861918</c:v>
                </c:pt>
                <c:pt idx="36">
                  <c:v>126.13089867732012</c:v>
                </c:pt>
                <c:pt idx="37">
                  <c:v>53.869275099099994</c:v>
                </c:pt>
                <c:pt idx="38">
                  <c:v>75.7452100412915</c:v>
                </c:pt>
                <c:pt idx="39">
                  <c:v>108.38698414525177</c:v>
                </c:pt>
                <c:pt idx="40">
                  <c:v>116.37488684412183</c:v>
                </c:pt>
                <c:pt idx="41">
                  <c:v>119.72382771304559</c:v>
                </c:pt>
                <c:pt idx="42">
                  <c:v>116.71283250469952</c:v>
                </c:pt>
                <c:pt idx="43">
                  <c:v>108.34133891341585</c:v>
                </c:pt>
                <c:pt idx="44">
                  <c:v>66.346042289012132</c:v>
                </c:pt>
                <c:pt idx="45">
                  <c:v>106.93352874328583</c:v>
                </c:pt>
                <c:pt idx="46">
                  <c:v>127.71105859345901</c:v>
                </c:pt>
                <c:pt idx="47">
                  <c:v>100.84313801853661</c:v>
                </c:pt>
                <c:pt idx="48">
                  <c:v>107.42296742880842</c:v>
                </c:pt>
                <c:pt idx="49">
                  <c:v>124.29746325913416</c:v>
                </c:pt>
              </c:numCache>
            </c:numRef>
          </c:xVal>
          <c:yVal>
            <c:numRef>
              <c:f>Copula3!$D$13:$D$62</c:f>
              <c:numCache>
                <c:formatCode>General</c:formatCode>
                <c:ptCount val="50"/>
                <c:pt idx="0">
                  <c:v>114.14952388960234</c:v>
                </c:pt>
                <c:pt idx="1">
                  <c:v>132.45858371268645</c:v>
                </c:pt>
                <c:pt idx="2">
                  <c:v>108.75976978058213</c:v>
                </c:pt>
                <c:pt idx="3">
                  <c:v>104.08397675783013</c:v>
                </c:pt>
                <c:pt idx="4">
                  <c:v>100.84664230096259</c:v>
                </c:pt>
                <c:pt idx="5">
                  <c:v>96.904431416419953</c:v>
                </c:pt>
                <c:pt idx="6">
                  <c:v>113.16868163278775</c:v>
                </c:pt>
                <c:pt idx="7">
                  <c:v>95.636025665305681</c:v>
                </c:pt>
                <c:pt idx="8">
                  <c:v>105.1821726617251</c:v>
                </c:pt>
                <c:pt idx="9">
                  <c:v>110.58110757978841</c:v>
                </c:pt>
                <c:pt idx="10">
                  <c:v>112.24311950888473</c:v>
                </c:pt>
                <c:pt idx="11">
                  <c:v>86.390314658862138</c:v>
                </c:pt>
                <c:pt idx="12">
                  <c:v>95.837706832212547</c:v>
                </c:pt>
                <c:pt idx="13">
                  <c:v>98.446670423020265</c:v>
                </c:pt>
                <c:pt idx="14">
                  <c:v>97.524748750111058</c:v>
                </c:pt>
                <c:pt idx="15">
                  <c:v>97.292130112541969</c:v>
                </c:pt>
                <c:pt idx="16">
                  <c:v>123.57804536563418</c:v>
                </c:pt>
                <c:pt idx="17">
                  <c:v>74.761465890102471</c:v>
                </c:pt>
                <c:pt idx="18">
                  <c:v>88.959125154489854</c:v>
                </c:pt>
                <c:pt idx="19">
                  <c:v>104.78886484544017</c:v>
                </c:pt>
                <c:pt idx="20">
                  <c:v>97.238762185115462</c:v>
                </c:pt>
                <c:pt idx="21">
                  <c:v>98.648419983238185</c:v>
                </c:pt>
                <c:pt idx="22">
                  <c:v>92.601774612924785</c:v>
                </c:pt>
                <c:pt idx="23">
                  <c:v>94.935115226243425</c:v>
                </c:pt>
                <c:pt idx="24">
                  <c:v>97.16112513807667</c:v>
                </c:pt>
                <c:pt idx="25">
                  <c:v>95.490258206044246</c:v>
                </c:pt>
                <c:pt idx="26">
                  <c:v>74.477976654895485</c:v>
                </c:pt>
                <c:pt idx="27">
                  <c:v>89.791578511713482</c:v>
                </c:pt>
                <c:pt idx="28">
                  <c:v>123.76050437009705</c:v>
                </c:pt>
                <c:pt idx="29">
                  <c:v>121.4485877965038</c:v>
                </c:pt>
                <c:pt idx="30">
                  <c:v>122.85388103599581</c:v>
                </c:pt>
                <c:pt idx="31">
                  <c:v>101.63700670735629</c:v>
                </c:pt>
                <c:pt idx="32">
                  <c:v>113.02856548997687</c:v>
                </c:pt>
                <c:pt idx="33">
                  <c:v>82.122862307271944</c:v>
                </c:pt>
                <c:pt idx="34">
                  <c:v>154.67411794327927</c:v>
                </c:pt>
                <c:pt idx="35">
                  <c:v>86.382784091335211</c:v>
                </c:pt>
                <c:pt idx="36">
                  <c:v>110.79985549386744</c:v>
                </c:pt>
                <c:pt idx="37">
                  <c:v>76.304634380838323</c:v>
                </c:pt>
                <c:pt idx="38">
                  <c:v>83.710594317099478</c:v>
                </c:pt>
                <c:pt idx="39">
                  <c:v>107.5013449733878</c:v>
                </c:pt>
                <c:pt idx="40">
                  <c:v>92.664021338645711</c:v>
                </c:pt>
                <c:pt idx="41">
                  <c:v>101.10760577775335</c:v>
                </c:pt>
                <c:pt idx="42">
                  <c:v>105.81853319255684</c:v>
                </c:pt>
                <c:pt idx="43">
                  <c:v>103.60344593020719</c:v>
                </c:pt>
                <c:pt idx="44">
                  <c:v>90.57342322020682</c:v>
                </c:pt>
                <c:pt idx="45">
                  <c:v>102.66944391490463</c:v>
                </c:pt>
                <c:pt idx="46">
                  <c:v>101.14580063636623</c:v>
                </c:pt>
                <c:pt idx="47">
                  <c:v>101.48326429650035</c:v>
                </c:pt>
                <c:pt idx="48">
                  <c:v>127.01214764699543</c:v>
                </c:pt>
                <c:pt idx="49">
                  <c:v>115.1995265259533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A1-4398-8B03-4D4C55C87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276752"/>
        <c:axId val="1687278384"/>
      </c:scatterChart>
      <c:valAx>
        <c:axId val="16872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78384"/>
        <c:crosses val="autoZero"/>
        <c:crossBetween val="midCat"/>
      </c:valAx>
      <c:valAx>
        <c:axId val="16872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767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Values 3 by Values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Copula3!$J$13:$J$62</c:f>
              <c:numCache>
                <c:formatCode>General</c:formatCode>
                <c:ptCount val="50"/>
                <c:pt idx="0">
                  <c:v>10.493155014432368</c:v>
                </c:pt>
                <c:pt idx="1">
                  <c:v>17.015240137165527</c:v>
                </c:pt>
                <c:pt idx="2">
                  <c:v>14.075872239819816</c:v>
                </c:pt>
                <c:pt idx="3">
                  <c:v>12.837647431124561</c:v>
                </c:pt>
                <c:pt idx="4">
                  <c:v>3.727510841552002</c:v>
                </c:pt>
                <c:pt idx="5">
                  <c:v>9.3398052959430231</c:v>
                </c:pt>
                <c:pt idx="6">
                  <c:v>6.8969218233506373</c:v>
                </c:pt>
                <c:pt idx="7">
                  <c:v>11.587917166016869</c:v>
                </c:pt>
                <c:pt idx="8">
                  <c:v>20.720679906829037</c:v>
                </c:pt>
                <c:pt idx="9">
                  <c:v>14.444391096108633</c:v>
                </c:pt>
                <c:pt idx="10">
                  <c:v>9.6947966449646934</c:v>
                </c:pt>
                <c:pt idx="11">
                  <c:v>3.813917511192773</c:v>
                </c:pt>
                <c:pt idx="12">
                  <c:v>8.3816170000436117</c:v>
                </c:pt>
                <c:pt idx="13">
                  <c:v>6.5363105849782199</c:v>
                </c:pt>
                <c:pt idx="14">
                  <c:v>16.380346675662086</c:v>
                </c:pt>
                <c:pt idx="15">
                  <c:v>12.655859261883835</c:v>
                </c:pt>
                <c:pt idx="16">
                  <c:v>12.909460511581976</c:v>
                </c:pt>
                <c:pt idx="17">
                  <c:v>12.188462918419027</c:v>
                </c:pt>
                <c:pt idx="18">
                  <c:v>5.3162807934496383</c:v>
                </c:pt>
                <c:pt idx="19">
                  <c:v>6.4529985851414029</c:v>
                </c:pt>
                <c:pt idx="20">
                  <c:v>9.1561302196241368</c:v>
                </c:pt>
                <c:pt idx="21">
                  <c:v>11.124050500398813</c:v>
                </c:pt>
                <c:pt idx="22">
                  <c:v>3.1336381712696815</c:v>
                </c:pt>
                <c:pt idx="23">
                  <c:v>4.3548651444481186</c:v>
                </c:pt>
                <c:pt idx="24">
                  <c:v>17.058993344261761</c:v>
                </c:pt>
                <c:pt idx="25">
                  <c:v>11.020936589234786</c:v>
                </c:pt>
                <c:pt idx="26">
                  <c:v>2.4113002458218729</c:v>
                </c:pt>
                <c:pt idx="27">
                  <c:v>3.2710029310490429</c:v>
                </c:pt>
                <c:pt idx="28">
                  <c:v>15.619171154572488</c:v>
                </c:pt>
                <c:pt idx="29">
                  <c:v>25.217786774517933</c:v>
                </c:pt>
                <c:pt idx="30">
                  <c:v>24.719822405634407</c:v>
                </c:pt>
                <c:pt idx="31">
                  <c:v>7.3602919506595361</c:v>
                </c:pt>
                <c:pt idx="32">
                  <c:v>26.405994402183641</c:v>
                </c:pt>
                <c:pt idx="33">
                  <c:v>6.2024055724272813</c:v>
                </c:pt>
                <c:pt idx="34">
                  <c:v>28.716061081094956</c:v>
                </c:pt>
                <c:pt idx="35">
                  <c:v>13.562182710600554</c:v>
                </c:pt>
                <c:pt idx="36">
                  <c:v>19.053738336566681</c:v>
                </c:pt>
                <c:pt idx="37">
                  <c:v>2.1090765097000084</c:v>
                </c:pt>
                <c:pt idx="38">
                  <c:v>4.8200754852012189</c:v>
                </c:pt>
                <c:pt idx="39">
                  <c:v>12.552227453980452</c:v>
                </c:pt>
                <c:pt idx="40">
                  <c:v>15.260895334104196</c:v>
                </c:pt>
                <c:pt idx="41">
                  <c:v>16.501632670240934</c:v>
                </c:pt>
                <c:pt idx="42">
                  <c:v>15.383240268168066</c:v>
                </c:pt>
                <c:pt idx="43">
                  <c:v>12.537743358567585</c:v>
                </c:pt>
                <c:pt idx="44">
                  <c:v>3.4521906819396717</c:v>
                </c:pt>
                <c:pt idx="45">
                  <c:v>12.096462106006621</c:v>
                </c:pt>
                <c:pt idx="46">
                  <c:v>19.719808653124833</c:v>
                </c:pt>
                <c:pt idx="47">
                  <c:v>10.306957555330028</c:v>
                </c:pt>
                <c:pt idx="48">
                  <c:v>12.248684367462884</c:v>
                </c:pt>
                <c:pt idx="49">
                  <c:v>18.299204957290399</c:v>
                </c:pt>
              </c:numCache>
            </c:numRef>
          </c:xVal>
          <c:yVal>
            <c:numRef>
              <c:f>Copula3!$K$13:$K$62</c:f>
              <c:numCache>
                <c:formatCode>General</c:formatCode>
                <c:ptCount val="50"/>
                <c:pt idx="0">
                  <c:v>0.35804116250576012</c:v>
                </c:pt>
                <c:pt idx="1">
                  <c:v>0.58377330651336334</c:v>
                </c:pt>
                <c:pt idx="2">
                  <c:v>0.29510587195894322</c:v>
                </c:pt>
                <c:pt idx="3">
                  <c:v>0.24425640634413592</c:v>
                </c:pt>
                <c:pt idx="4">
                  <c:v>0.2116017030245885</c:v>
                </c:pt>
                <c:pt idx="5">
                  <c:v>0.17505091889858418</c:v>
                </c:pt>
                <c:pt idx="6">
                  <c:v>0.34630991180602932</c:v>
                </c:pt>
                <c:pt idx="7">
                  <c:v>0.16409105916294761</c:v>
                </c:pt>
                <c:pt idx="8">
                  <c:v>0.25583094009428253</c:v>
                </c:pt>
                <c:pt idx="9">
                  <c:v>0.31592550378228568</c:v>
                </c:pt>
                <c:pt idx="10">
                  <c:v>0.33534228469638105</c:v>
                </c:pt>
                <c:pt idx="11">
                  <c:v>9.6640434803725889E-2</c:v>
                </c:pt>
                <c:pt idx="12">
                  <c:v>0.16580690820822916</c:v>
                </c:pt>
                <c:pt idx="13">
                  <c:v>0.18890973784719542</c:v>
                </c:pt>
                <c:pt idx="14">
                  <c:v>0.18055563372267272</c:v>
                </c:pt>
                <c:pt idx="15">
                  <c:v>0.17848032366275332</c:v>
                </c:pt>
                <c:pt idx="16">
                  <c:v>0.47438199307947149</c:v>
                </c:pt>
                <c:pt idx="17">
                  <c:v>4.2149451190468819E-2</c:v>
                </c:pt>
                <c:pt idx="18">
                  <c:v>0.11316061846753428</c:v>
                </c:pt>
                <c:pt idx="19">
                  <c:v>0.25165807820903618</c:v>
                </c:pt>
                <c:pt idx="20">
                  <c:v>0.17800606670840458</c:v>
                </c:pt>
                <c:pt idx="21">
                  <c:v>0.19076519117509461</c:v>
                </c:pt>
                <c:pt idx="22">
                  <c:v>0.13952128738063288</c:v>
                </c:pt>
                <c:pt idx="23">
                  <c:v>0.1582074346290421</c:v>
                </c:pt>
                <c:pt idx="24">
                  <c:v>0.17731738678787501</c:v>
                </c:pt>
                <c:pt idx="25">
                  <c:v>0.16285726119833546</c:v>
                </c:pt>
                <c:pt idx="26">
                  <c:v>4.1200712505118808E-2</c:v>
                </c:pt>
                <c:pt idx="27">
                  <c:v>0.1188809638220029</c:v>
                </c:pt>
                <c:pt idx="28">
                  <c:v>0.47666086535016272</c:v>
                </c:pt>
                <c:pt idx="29">
                  <c:v>0.44779184637558356</c:v>
                </c:pt>
                <c:pt idx="30">
                  <c:v>0.46533637256722171</c:v>
                </c:pt>
                <c:pt idx="31">
                  <c:v>0.21936383898035211</c:v>
                </c:pt>
                <c:pt idx="32">
                  <c:v>0.34464296153786256</c:v>
                </c:pt>
                <c:pt idx="33">
                  <c:v>7.290988027365207E-2</c:v>
                </c:pt>
                <c:pt idx="34">
                  <c:v>0.81120068997548933</c:v>
                </c:pt>
                <c:pt idx="35">
                  <c:v>9.6594505359287611E-2</c:v>
                </c:pt>
                <c:pt idx="36">
                  <c:v>0.3184593639393074</c:v>
                </c:pt>
                <c:pt idx="37">
                  <c:v>4.7604469970763418E-2</c:v>
                </c:pt>
                <c:pt idx="38">
                  <c:v>8.1206837001621984E-2</c:v>
                </c:pt>
                <c:pt idx="39">
                  <c:v>0.28103184896975564</c:v>
                </c:pt>
                <c:pt idx="40">
                  <c:v>0.14000163891083015</c:v>
                </c:pt>
                <c:pt idx="41">
                  <c:v>0.21414913806965041</c:v>
                </c:pt>
                <c:pt idx="42">
                  <c:v>0.26264608941791512</c:v>
                </c:pt>
                <c:pt idx="43">
                  <c:v>0.23926841198779125</c:v>
                </c:pt>
                <c:pt idx="44">
                  <c:v>0.12441758595916662</c:v>
                </c:pt>
                <c:pt idx="45">
                  <c:v>0.22971097393797091</c:v>
                </c:pt>
                <c:pt idx="46">
                  <c:v>0.21452326898873855</c:v>
                </c:pt>
                <c:pt idx="47">
                  <c:v>0.21784301602491474</c:v>
                </c:pt>
                <c:pt idx="48">
                  <c:v>0.51716666836309755</c:v>
                </c:pt>
                <c:pt idx="49">
                  <c:v>0.37071169089136757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B-DC42-A107-E07B1042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036848"/>
        <c:axId val="1687671360"/>
      </c:scatterChart>
      <c:valAx>
        <c:axId val="16600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71360"/>
        <c:crosses val="autoZero"/>
        <c:crossBetween val="midCat"/>
      </c:valAx>
      <c:valAx>
        <c:axId val="16876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3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5</xdr:row>
      <xdr:rowOff>63500</xdr:rowOff>
    </xdr:from>
    <xdr:to>
      <xdr:col>3</xdr:col>
      <xdr:colOff>279401</xdr:colOff>
      <xdr:row>9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1" y="1714500"/>
          <a:ext cx="1892300" cy="1419225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11</xdr:row>
      <xdr:rowOff>88900</xdr:rowOff>
    </xdr:from>
    <xdr:to>
      <xdr:col>3</xdr:col>
      <xdr:colOff>304800</xdr:colOff>
      <xdr:row>14</xdr:row>
      <xdr:rowOff>288925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3721100"/>
          <a:ext cx="1905000" cy="1190625"/>
        </a:xfrm>
        <a:prstGeom prst="rect">
          <a:avLst/>
        </a:prstGeom>
      </xdr:spPr>
    </xdr:pic>
    <xdr:clientData/>
  </xdr:twoCellAnchor>
  <xdr:twoCellAnchor editAs="oneCell">
    <xdr:from>
      <xdr:col>4</xdr:col>
      <xdr:colOff>165100</xdr:colOff>
      <xdr:row>21</xdr:row>
      <xdr:rowOff>25400</xdr:rowOff>
    </xdr:from>
    <xdr:to>
      <xdr:col>6</xdr:col>
      <xdr:colOff>685278</xdr:colOff>
      <xdr:row>25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6959600"/>
          <a:ext cx="2171178" cy="1320800"/>
        </a:xfrm>
        <a:prstGeom prst="rect">
          <a:avLst/>
        </a:prstGeom>
      </xdr:spPr>
    </xdr:pic>
    <xdr:clientData/>
  </xdr:twoCellAnchor>
  <xdr:twoCellAnchor editAs="oneCell">
    <xdr:from>
      <xdr:col>5</xdr:col>
      <xdr:colOff>569100</xdr:colOff>
      <xdr:row>11</xdr:row>
      <xdr:rowOff>86500</xdr:rowOff>
    </xdr:from>
    <xdr:to>
      <xdr:col>7</xdr:col>
      <xdr:colOff>698500</xdr:colOff>
      <xdr:row>14</xdr:row>
      <xdr:rowOff>280675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6600" y="3718700"/>
          <a:ext cx="1780400" cy="1184775"/>
        </a:xfrm>
        <a:prstGeom prst="rect">
          <a:avLst/>
        </a:prstGeom>
      </xdr:spPr>
    </xdr:pic>
    <xdr:clientData/>
  </xdr:twoCellAnchor>
  <xdr:twoCellAnchor editAs="oneCell">
    <xdr:from>
      <xdr:col>3</xdr:col>
      <xdr:colOff>460300</xdr:colOff>
      <xdr:row>11</xdr:row>
      <xdr:rowOff>92000</xdr:rowOff>
    </xdr:from>
    <xdr:to>
      <xdr:col>5</xdr:col>
      <xdr:colOff>379967</xdr:colOff>
      <xdr:row>14</xdr:row>
      <xdr:rowOff>279400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6800" y="3724200"/>
          <a:ext cx="1570667" cy="11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64201</xdr:colOff>
      <xdr:row>21</xdr:row>
      <xdr:rowOff>26100</xdr:rowOff>
    </xdr:from>
    <xdr:to>
      <xdr:col>3</xdr:col>
      <xdr:colOff>760045</xdr:colOff>
      <xdr:row>25</xdr:row>
      <xdr:rowOff>25400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701" y="6960300"/>
          <a:ext cx="2346844" cy="132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0</xdr:row>
      <xdr:rowOff>123825</xdr:rowOff>
    </xdr:from>
    <xdr:to>
      <xdr:col>18</xdr:col>
      <xdr:colOff>657225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204787</xdr:colOff>
      <xdr:row>14</xdr:row>
      <xdr:rowOff>138112</xdr:rowOff>
    </xdr:from>
    <xdr:to>
      <xdr:col>18</xdr:col>
      <xdr:colOff>661987</xdr:colOff>
      <xdr:row>28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0</xdr:row>
      <xdr:rowOff>123825</xdr:rowOff>
    </xdr:from>
    <xdr:to>
      <xdr:col>21</xdr:col>
      <xdr:colOff>657225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204787</xdr:colOff>
      <xdr:row>14</xdr:row>
      <xdr:rowOff>138112</xdr:rowOff>
    </xdr:from>
    <xdr:to>
      <xdr:col>21</xdr:col>
      <xdr:colOff>661987</xdr:colOff>
      <xdr:row>28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68036</xdr:colOff>
      <xdr:row>14</xdr:row>
      <xdr:rowOff>145596</xdr:rowOff>
    </xdr:from>
    <xdr:to>
      <xdr:col>28</xdr:col>
      <xdr:colOff>557893</xdr:colOff>
      <xdr:row>28</xdr:row>
      <xdr:rowOff>68036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185913</xdr:colOff>
      <xdr:row>0</xdr:row>
      <xdr:rowOff>152048</xdr:rowOff>
    </xdr:from>
    <xdr:to>
      <xdr:col>18</xdr:col>
      <xdr:colOff>643113</xdr:colOff>
      <xdr:row>14</xdr:row>
      <xdr:rowOff>94898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183446</xdr:colOff>
      <xdr:row>14</xdr:row>
      <xdr:rowOff>237066</xdr:rowOff>
    </xdr:from>
    <xdr:to>
      <xdr:col>19</xdr:col>
      <xdr:colOff>14113</xdr:colOff>
      <xdr:row>27</xdr:row>
      <xdr:rowOff>98777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Subjects/Distribu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/FRM_Class5/FRM_2_Credit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  <sheetName val="CentralLimitTheorem"/>
      <sheetName val="QQPlot"/>
      <sheetName val="Binomial"/>
      <sheetName val="LogNormal1"/>
      <sheetName val="LogNormal2"/>
      <sheetName val="LogNormal3"/>
      <sheetName val="LogNormal4"/>
      <sheetName val="FnS"/>
      <sheetName val="Distributions"/>
      <sheetName val="Class2"/>
    </sheetNames>
    <sheetDataSet>
      <sheetData sheetId="0"/>
      <sheetData sheetId="1">
        <row r="3">
          <cell r="E3">
            <v>12</v>
          </cell>
        </row>
        <row r="5">
          <cell r="E5">
            <v>1</v>
          </cell>
          <cell r="F5">
            <v>2</v>
          </cell>
          <cell r="G5">
            <v>3</v>
          </cell>
          <cell r="H5">
            <v>4</v>
          </cell>
          <cell r="I5">
            <v>5</v>
          </cell>
          <cell r="J5">
            <v>6</v>
          </cell>
          <cell r="K5">
            <v>7</v>
          </cell>
          <cell r="L5">
            <v>8</v>
          </cell>
          <cell r="M5">
            <v>9</v>
          </cell>
          <cell r="N5">
            <v>10</v>
          </cell>
          <cell r="O5">
            <v>11</v>
          </cell>
          <cell r="P5">
            <v>12</v>
          </cell>
        </row>
        <row r="7">
          <cell r="C7">
            <v>6.55592338331157</v>
          </cell>
        </row>
        <row r="8">
          <cell r="C8">
            <v>4.9093819779785104</v>
          </cell>
        </row>
        <row r="9">
          <cell r="C9">
            <v>6.0072076002386225</v>
          </cell>
        </row>
        <row r="10">
          <cell r="C10">
            <v>5.5120751207033525</v>
          </cell>
        </row>
        <row r="11">
          <cell r="C11">
            <v>5.0960960080741309</v>
          </cell>
        </row>
        <row r="12">
          <cell r="C12">
            <v>5.9322189561277359</v>
          </cell>
        </row>
        <row r="13">
          <cell r="C13">
            <v>6.3736977869879423</v>
          </cell>
        </row>
        <row r="14">
          <cell r="C14">
            <v>5.2596553644237183</v>
          </cell>
        </row>
        <row r="15">
          <cell r="C15">
            <v>5.0182795371466611</v>
          </cell>
        </row>
        <row r="16">
          <cell r="C16">
            <v>5.7216891601808166</v>
          </cell>
        </row>
        <row r="17">
          <cell r="C17">
            <v>7.3641895823757553</v>
          </cell>
        </row>
        <row r="18">
          <cell r="C18">
            <v>6.2638785777145047</v>
          </cell>
        </row>
        <row r="19">
          <cell r="C19">
            <v>6.0126006866661879</v>
          </cell>
        </row>
        <row r="20">
          <cell r="C20">
            <v>6.0879716987005077</v>
          </cell>
        </row>
        <row r="21">
          <cell r="C21">
            <v>5.6041307872312949</v>
          </cell>
        </row>
        <row r="22">
          <cell r="C22">
            <v>7.6819782656785911</v>
          </cell>
        </row>
        <row r="23">
          <cell r="C23">
            <v>5.8406792749461811</v>
          </cell>
        </row>
        <row r="24">
          <cell r="C24">
            <v>4.7740380733189696</v>
          </cell>
        </row>
        <row r="25">
          <cell r="C25">
            <v>5.4824877527424842</v>
          </cell>
        </row>
        <row r="26">
          <cell r="C26">
            <v>4.8212815136707361</v>
          </cell>
        </row>
        <row r="27">
          <cell r="C27">
            <v>4.6782617061502076</v>
          </cell>
        </row>
        <row r="28">
          <cell r="C28">
            <v>5.2963587143334641</v>
          </cell>
        </row>
        <row r="29">
          <cell r="C29">
            <v>5.284712359460169</v>
          </cell>
        </row>
        <row r="30">
          <cell r="C30">
            <v>5.333008385446357</v>
          </cell>
        </row>
        <row r="31">
          <cell r="C31">
            <v>5.8761401268931603</v>
          </cell>
        </row>
        <row r="32">
          <cell r="C32">
            <v>8.1865314198746777</v>
          </cell>
        </row>
        <row r="33">
          <cell r="C33">
            <v>6.7033950014433721</v>
          </cell>
        </row>
        <row r="34">
          <cell r="C34">
            <v>5.7454815166366329</v>
          </cell>
        </row>
        <row r="35">
          <cell r="C35">
            <v>6.8555832791523201</v>
          </cell>
        </row>
        <row r="36">
          <cell r="C36">
            <v>6.116057420729212</v>
          </cell>
        </row>
        <row r="37">
          <cell r="C37">
            <v>6.1429229557441269</v>
          </cell>
        </row>
        <row r="38">
          <cell r="C38">
            <v>7.1431153705034269</v>
          </cell>
        </row>
        <row r="39">
          <cell r="C39">
            <v>5.92492802567868</v>
          </cell>
        </row>
        <row r="40">
          <cell r="C40">
            <v>6.6482623433009627</v>
          </cell>
        </row>
        <row r="41">
          <cell r="C41">
            <v>5.6872259370360867</v>
          </cell>
        </row>
        <row r="42">
          <cell r="C42">
            <v>5.696762544977207</v>
          </cell>
        </row>
        <row r="43">
          <cell r="C43">
            <v>3.737944370083476</v>
          </cell>
        </row>
        <row r="44">
          <cell r="C44">
            <v>7.674599918595157</v>
          </cell>
        </row>
        <row r="45">
          <cell r="C45">
            <v>5.1978603033441901</v>
          </cell>
        </row>
        <row r="46">
          <cell r="C46">
            <v>5.3154844618587642</v>
          </cell>
        </row>
        <row r="47">
          <cell r="C47">
            <v>7.0257890838757335</v>
          </cell>
        </row>
        <row r="48">
          <cell r="C48">
            <v>7.496054989235466</v>
          </cell>
        </row>
        <row r="49">
          <cell r="C49">
            <v>5.5767658325873954</v>
          </cell>
        </row>
        <row r="50">
          <cell r="C50">
            <v>3.9224648691683637</v>
          </cell>
        </row>
        <row r="51">
          <cell r="C51">
            <v>8.1944812102407312</v>
          </cell>
        </row>
        <row r="52">
          <cell r="C52">
            <v>6.3178707932954179</v>
          </cell>
        </row>
        <row r="53">
          <cell r="C53">
            <v>5.0511341232141449</v>
          </cell>
        </row>
        <row r="54">
          <cell r="C54">
            <v>5.2910491143501588</v>
          </cell>
        </row>
        <row r="55">
          <cell r="C55">
            <v>4.9369848296664056</v>
          </cell>
        </row>
        <row r="56">
          <cell r="C56">
            <v>4.9886292260417697</v>
          </cell>
        </row>
        <row r="57">
          <cell r="C57">
            <v>6.5831507161943845</v>
          </cell>
        </row>
        <row r="58">
          <cell r="C58">
            <v>7.465467408191591</v>
          </cell>
        </row>
        <row r="59">
          <cell r="C59">
            <v>5.6349976072577146</v>
          </cell>
        </row>
        <row r="60">
          <cell r="C60">
            <v>6.2549832636313205</v>
          </cell>
        </row>
        <row r="61">
          <cell r="C61">
            <v>6.7771421410141368</v>
          </cell>
        </row>
        <row r="62">
          <cell r="C62">
            <v>5.3722424459847113</v>
          </cell>
        </row>
        <row r="63">
          <cell r="C63">
            <v>4.7135161837116515</v>
          </cell>
        </row>
        <row r="64">
          <cell r="C64">
            <v>5.8141173342937309</v>
          </cell>
        </row>
        <row r="65">
          <cell r="C65">
            <v>5.5819155066486568</v>
          </cell>
        </row>
        <row r="66">
          <cell r="C66">
            <v>5.1818638356174889</v>
          </cell>
        </row>
        <row r="67">
          <cell r="C67">
            <v>6.2178705196265494</v>
          </cell>
        </row>
        <row r="68">
          <cell r="C68">
            <v>6.1113619242001631</v>
          </cell>
        </row>
        <row r="69">
          <cell r="C69">
            <v>4.974379130233026</v>
          </cell>
        </row>
        <row r="70">
          <cell r="C70">
            <v>7.68293938051829</v>
          </cell>
        </row>
        <row r="71">
          <cell r="C71">
            <v>5.7301931951959855</v>
          </cell>
        </row>
        <row r="72">
          <cell r="C72">
            <v>5.8032636295165059</v>
          </cell>
        </row>
        <row r="73">
          <cell r="C73">
            <v>5.6877732952587587</v>
          </cell>
        </row>
        <row r="74">
          <cell r="C74">
            <v>6.4069529499578675</v>
          </cell>
        </row>
        <row r="75">
          <cell r="C75">
            <v>4.8492138122269095</v>
          </cell>
        </row>
        <row r="76">
          <cell r="C76">
            <v>7.2345097996214625</v>
          </cell>
        </row>
        <row r="77">
          <cell r="C77">
            <v>6.9794485660152255</v>
          </cell>
        </row>
        <row r="78">
          <cell r="C78">
            <v>5.8838770172163066</v>
          </cell>
        </row>
        <row r="79">
          <cell r="C79">
            <v>6.7569919010355202</v>
          </cell>
        </row>
        <row r="80">
          <cell r="C80">
            <v>7.0449047936141422</v>
          </cell>
        </row>
        <row r="81">
          <cell r="C81">
            <v>6.3810662459416889</v>
          </cell>
        </row>
        <row r="82">
          <cell r="C82">
            <v>6.0725749044095068</v>
          </cell>
        </row>
        <row r="83">
          <cell r="C83">
            <v>7.8468753974673202</v>
          </cell>
        </row>
        <row r="84">
          <cell r="C84">
            <v>4.8793604601360299</v>
          </cell>
        </row>
        <row r="85">
          <cell r="C85">
            <v>7.5911391397884671</v>
          </cell>
        </row>
        <row r="86">
          <cell r="C86">
            <v>6.0646671952183011</v>
          </cell>
        </row>
        <row r="87">
          <cell r="C87">
            <v>6.8116923616724847</v>
          </cell>
        </row>
        <row r="88">
          <cell r="C88">
            <v>6.6199242678827597</v>
          </cell>
        </row>
        <row r="89">
          <cell r="C89">
            <v>6.4901434844463157</v>
          </cell>
        </row>
        <row r="90">
          <cell r="C90">
            <v>6.4673542744860439</v>
          </cell>
        </row>
        <row r="91">
          <cell r="C91">
            <v>6.2350948120731839</v>
          </cell>
        </row>
        <row r="92">
          <cell r="C92">
            <v>4.7599885425605519</v>
          </cell>
        </row>
        <row r="93">
          <cell r="C93">
            <v>7.3194323113591135</v>
          </cell>
        </row>
        <row r="94">
          <cell r="C94">
            <v>6.3599746889189896</v>
          </cell>
        </row>
        <row r="95">
          <cell r="C95">
            <v>6.6721182260500189</v>
          </cell>
        </row>
        <row r="96">
          <cell r="C96">
            <v>3.9492721275141527</v>
          </cell>
        </row>
        <row r="97">
          <cell r="C97">
            <v>5.5340103656487223</v>
          </cell>
        </row>
        <row r="98">
          <cell r="C98">
            <v>8.1972879221795552</v>
          </cell>
        </row>
        <row r="99">
          <cell r="C99">
            <v>5.006551214477529</v>
          </cell>
        </row>
        <row r="100">
          <cell r="C100">
            <v>5.4002060670684795</v>
          </cell>
        </row>
        <row r="101">
          <cell r="C101">
            <v>4.4262805575593251</v>
          </cell>
        </row>
        <row r="102">
          <cell r="C102">
            <v>6.422705976150918</v>
          </cell>
        </row>
        <row r="103">
          <cell r="C103">
            <v>5.1697068033714464</v>
          </cell>
        </row>
        <row r="104">
          <cell r="C104">
            <v>5.0032227977447103</v>
          </cell>
        </row>
        <row r="105">
          <cell r="C105">
            <v>5.3655910831814593</v>
          </cell>
        </row>
        <row r="106">
          <cell r="C106">
            <v>7.7126380883081165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B7">
            <v>4</v>
          </cell>
        </row>
        <row r="8">
          <cell r="B8">
            <v>2</v>
          </cell>
        </row>
        <row r="9">
          <cell r="B9">
            <v>3</v>
          </cell>
        </row>
        <row r="10">
          <cell r="B10">
            <v>2</v>
          </cell>
        </row>
        <row r="11">
          <cell r="B11">
            <v>1</v>
          </cell>
        </row>
        <row r="12">
          <cell r="B12">
            <v>0</v>
          </cell>
        </row>
        <row r="13">
          <cell r="B13">
            <v>1</v>
          </cell>
        </row>
        <row r="14">
          <cell r="B14">
            <v>2</v>
          </cell>
        </row>
        <row r="15">
          <cell r="B15">
            <v>1</v>
          </cell>
        </row>
        <row r="16">
          <cell r="B16">
            <v>1</v>
          </cell>
        </row>
        <row r="17">
          <cell r="B17">
            <v>3</v>
          </cell>
        </row>
        <row r="18">
          <cell r="B18">
            <v>2</v>
          </cell>
        </row>
        <row r="19">
          <cell r="B19">
            <v>3</v>
          </cell>
        </row>
        <row r="20">
          <cell r="B20">
            <v>3</v>
          </cell>
        </row>
        <row r="21">
          <cell r="B21">
            <v>5</v>
          </cell>
        </row>
        <row r="22">
          <cell r="B22">
            <v>2</v>
          </cell>
        </row>
        <row r="23">
          <cell r="B23">
            <v>2</v>
          </cell>
        </row>
        <row r="24">
          <cell r="B24">
            <v>3</v>
          </cell>
        </row>
        <row r="25">
          <cell r="B25">
            <v>1</v>
          </cell>
        </row>
        <row r="26">
          <cell r="B26">
            <v>0</v>
          </cell>
        </row>
        <row r="27">
          <cell r="B27">
            <v>2</v>
          </cell>
        </row>
        <row r="28">
          <cell r="B28">
            <v>2</v>
          </cell>
        </row>
        <row r="29">
          <cell r="B29">
            <v>1</v>
          </cell>
        </row>
        <row r="30">
          <cell r="B30">
            <v>2</v>
          </cell>
        </row>
        <row r="31">
          <cell r="B31">
            <v>3</v>
          </cell>
        </row>
        <row r="32">
          <cell r="B32">
            <v>0</v>
          </cell>
        </row>
        <row r="33">
          <cell r="B33">
            <v>3</v>
          </cell>
        </row>
        <row r="34">
          <cell r="B34">
            <v>3</v>
          </cell>
        </row>
        <row r="35">
          <cell r="B35">
            <v>0</v>
          </cell>
        </row>
        <row r="36">
          <cell r="B36">
            <v>3</v>
          </cell>
        </row>
        <row r="37">
          <cell r="B37">
            <v>3</v>
          </cell>
        </row>
        <row r="38">
          <cell r="B38">
            <v>2</v>
          </cell>
        </row>
        <row r="39">
          <cell r="B39">
            <v>2</v>
          </cell>
        </row>
        <row r="40">
          <cell r="B40">
            <v>1</v>
          </cell>
        </row>
        <row r="41">
          <cell r="B41">
            <v>1</v>
          </cell>
        </row>
        <row r="42">
          <cell r="B42">
            <v>2</v>
          </cell>
        </row>
        <row r="43">
          <cell r="B43">
            <v>5</v>
          </cell>
        </row>
        <row r="44">
          <cell r="B44">
            <v>3</v>
          </cell>
        </row>
        <row r="45">
          <cell r="B45">
            <v>1</v>
          </cell>
        </row>
        <row r="46">
          <cell r="B46">
            <v>2</v>
          </cell>
        </row>
        <row r="47">
          <cell r="B47">
            <v>3</v>
          </cell>
        </row>
        <row r="48">
          <cell r="B48">
            <v>2</v>
          </cell>
        </row>
        <row r="49">
          <cell r="B49">
            <v>6</v>
          </cell>
        </row>
        <row r="50">
          <cell r="B50">
            <v>3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1</v>
          </cell>
        </row>
        <row r="54">
          <cell r="B54">
            <v>4</v>
          </cell>
        </row>
        <row r="55">
          <cell r="B55">
            <v>3</v>
          </cell>
        </row>
        <row r="56">
          <cell r="B56">
            <v>4</v>
          </cell>
        </row>
        <row r="57">
          <cell r="B57">
            <v>4</v>
          </cell>
        </row>
        <row r="58">
          <cell r="B58">
            <v>2</v>
          </cell>
        </row>
        <row r="59">
          <cell r="B59">
            <v>1</v>
          </cell>
        </row>
        <row r="60">
          <cell r="B60">
            <v>2</v>
          </cell>
        </row>
        <row r="61">
          <cell r="B61">
            <v>3</v>
          </cell>
        </row>
        <row r="62">
          <cell r="B62">
            <v>3</v>
          </cell>
        </row>
        <row r="63">
          <cell r="B63">
            <v>2</v>
          </cell>
        </row>
        <row r="64">
          <cell r="B64">
            <v>4</v>
          </cell>
        </row>
        <row r="65">
          <cell r="B65">
            <v>1</v>
          </cell>
        </row>
        <row r="66">
          <cell r="B66">
            <v>2</v>
          </cell>
        </row>
        <row r="67">
          <cell r="B67">
            <v>2</v>
          </cell>
        </row>
        <row r="68">
          <cell r="B68">
            <v>4</v>
          </cell>
        </row>
        <row r="69">
          <cell r="B69">
            <v>2</v>
          </cell>
        </row>
        <row r="70">
          <cell r="B70">
            <v>1</v>
          </cell>
        </row>
        <row r="71">
          <cell r="B71">
            <v>2</v>
          </cell>
        </row>
        <row r="72">
          <cell r="B72">
            <v>2</v>
          </cell>
        </row>
        <row r="73">
          <cell r="B73">
            <v>3</v>
          </cell>
        </row>
        <row r="74">
          <cell r="B74">
            <v>3</v>
          </cell>
        </row>
        <row r="75">
          <cell r="B75">
            <v>1</v>
          </cell>
        </row>
        <row r="76">
          <cell r="B76">
            <v>4</v>
          </cell>
        </row>
        <row r="77">
          <cell r="B77">
            <v>3</v>
          </cell>
        </row>
        <row r="78">
          <cell r="B78">
            <v>2</v>
          </cell>
        </row>
        <row r="79">
          <cell r="B79">
            <v>3</v>
          </cell>
        </row>
        <row r="80">
          <cell r="B80">
            <v>4</v>
          </cell>
        </row>
        <row r="81">
          <cell r="B81">
            <v>4</v>
          </cell>
        </row>
        <row r="82">
          <cell r="B82">
            <v>2</v>
          </cell>
        </row>
        <row r="83">
          <cell r="B83">
            <v>3</v>
          </cell>
        </row>
        <row r="84">
          <cell r="B84">
            <v>1</v>
          </cell>
        </row>
        <row r="85">
          <cell r="B85">
            <v>1</v>
          </cell>
        </row>
        <row r="86">
          <cell r="B86">
            <v>2</v>
          </cell>
        </row>
        <row r="87">
          <cell r="B87">
            <v>2</v>
          </cell>
        </row>
        <row r="88">
          <cell r="B88">
            <v>1</v>
          </cell>
        </row>
        <row r="89">
          <cell r="B89">
            <v>2</v>
          </cell>
        </row>
        <row r="90">
          <cell r="B90">
            <v>2</v>
          </cell>
        </row>
        <row r="91">
          <cell r="B91">
            <v>3</v>
          </cell>
        </row>
        <row r="92">
          <cell r="B92">
            <v>2</v>
          </cell>
        </row>
        <row r="93">
          <cell r="B93">
            <v>3</v>
          </cell>
        </row>
        <row r="94">
          <cell r="B94">
            <v>3</v>
          </cell>
        </row>
        <row r="95">
          <cell r="B95">
            <v>3</v>
          </cell>
        </row>
        <row r="96">
          <cell r="B96">
            <v>3</v>
          </cell>
        </row>
        <row r="97">
          <cell r="B97">
            <v>4</v>
          </cell>
        </row>
        <row r="98">
          <cell r="B98">
            <v>1</v>
          </cell>
        </row>
        <row r="99">
          <cell r="B99">
            <v>1</v>
          </cell>
        </row>
        <row r="100">
          <cell r="B100">
            <v>4</v>
          </cell>
        </row>
        <row r="101">
          <cell r="B101">
            <v>3</v>
          </cell>
        </row>
        <row r="102">
          <cell r="B102">
            <v>3</v>
          </cell>
        </row>
        <row r="103">
          <cell r="B103">
            <v>4</v>
          </cell>
        </row>
        <row r="104">
          <cell r="B104">
            <v>2</v>
          </cell>
        </row>
        <row r="105">
          <cell r="B105">
            <v>5</v>
          </cell>
        </row>
        <row r="106">
          <cell r="B106">
            <v>2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Multiplication"/>
      <sheetName val="CreditMatrix"/>
      <sheetName val="CreditMatrix_Weighted"/>
      <sheetName val="Loss_FromRanking"/>
      <sheetName val="HazardRate1"/>
      <sheetName val="HazardRate2"/>
    </sheetNames>
    <sheetDataSet>
      <sheetData sheetId="0" refreshError="1"/>
      <sheetData sheetId="1" refreshError="1">
        <row r="2">
          <cell r="B2">
            <v>0</v>
          </cell>
          <cell r="C2" t="str">
            <v>A</v>
          </cell>
        </row>
        <row r="3">
          <cell r="B3">
            <v>0.2</v>
          </cell>
          <cell r="C3" t="str">
            <v>B</v>
          </cell>
        </row>
        <row r="4">
          <cell r="B4">
            <v>0.4</v>
          </cell>
          <cell r="C4" t="str">
            <v>C</v>
          </cell>
        </row>
        <row r="5">
          <cell r="B5">
            <v>0.6</v>
          </cell>
          <cell r="C5" t="str">
            <v>D</v>
          </cell>
        </row>
        <row r="6">
          <cell r="B6">
            <v>0.8</v>
          </cell>
          <cell r="C6" t="str">
            <v>E</v>
          </cell>
        </row>
        <row r="7">
          <cell r="B7">
            <v>1</v>
          </cell>
          <cell r="C7" t="str">
            <v>F</v>
          </cell>
        </row>
        <row r="10">
          <cell r="D10" t="str">
            <v>A</v>
          </cell>
          <cell r="E10" t="str">
            <v>B</v>
          </cell>
        </row>
        <row r="11">
          <cell r="D11" t="str">
            <v>C</v>
          </cell>
          <cell r="E11" t="str">
            <v>E</v>
          </cell>
        </row>
        <row r="12">
          <cell r="D12" t="str">
            <v>B</v>
          </cell>
          <cell r="E12" t="str">
            <v>B</v>
          </cell>
        </row>
        <row r="13">
          <cell r="D13" t="str">
            <v>C</v>
          </cell>
          <cell r="E13" t="str">
            <v>D</v>
          </cell>
        </row>
        <row r="14">
          <cell r="D14" t="str">
            <v>C</v>
          </cell>
          <cell r="E14" t="str">
            <v>E</v>
          </cell>
        </row>
        <row r="15">
          <cell r="D15" t="str">
            <v>E</v>
          </cell>
          <cell r="E15" t="str">
            <v>E</v>
          </cell>
        </row>
        <row r="16">
          <cell r="D16" t="str">
            <v>B</v>
          </cell>
          <cell r="E16" t="str">
            <v>C</v>
          </cell>
        </row>
        <row r="17">
          <cell r="D17" t="str">
            <v>D</v>
          </cell>
          <cell r="E17" t="str">
            <v>D</v>
          </cell>
        </row>
        <row r="18">
          <cell r="D18" t="str">
            <v>E</v>
          </cell>
          <cell r="E18" t="str">
            <v>F</v>
          </cell>
        </row>
        <row r="19">
          <cell r="D19" t="str">
            <v>D</v>
          </cell>
          <cell r="E19" t="str">
            <v>E</v>
          </cell>
        </row>
        <row r="20">
          <cell r="D20" t="str">
            <v>B</v>
          </cell>
          <cell r="E20" t="str">
            <v>B</v>
          </cell>
        </row>
        <row r="21">
          <cell r="D21" t="str">
            <v>A</v>
          </cell>
          <cell r="E21" t="str">
            <v>C</v>
          </cell>
        </row>
        <row r="22">
          <cell r="D22" t="str">
            <v>E</v>
          </cell>
          <cell r="E22" t="str">
            <v>F</v>
          </cell>
        </row>
        <row r="23">
          <cell r="D23" t="str">
            <v>B</v>
          </cell>
          <cell r="E23" t="str">
            <v>D</v>
          </cell>
        </row>
        <row r="24">
          <cell r="D24" t="str">
            <v>E</v>
          </cell>
          <cell r="E24" t="str">
            <v>E</v>
          </cell>
        </row>
        <row r="25">
          <cell r="D25" t="str">
            <v>C</v>
          </cell>
          <cell r="E25" t="str">
            <v>D</v>
          </cell>
        </row>
        <row r="26">
          <cell r="D26" t="str">
            <v>B</v>
          </cell>
          <cell r="E26" t="str">
            <v>B</v>
          </cell>
        </row>
        <row r="27">
          <cell r="D27" t="str">
            <v>E</v>
          </cell>
          <cell r="E27" t="str">
            <v>F</v>
          </cell>
        </row>
        <row r="28">
          <cell r="D28" t="str">
            <v>D</v>
          </cell>
          <cell r="E28" t="str">
            <v>D</v>
          </cell>
        </row>
        <row r="29">
          <cell r="D29" t="str">
            <v>C</v>
          </cell>
          <cell r="E29" t="str">
            <v>D</v>
          </cell>
        </row>
        <row r="30">
          <cell r="D30" t="str">
            <v>E</v>
          </cell>
          <cell r="E30" t="str">
            <v>F</v>
          </cell>
        </row>
        <row r="31">
          <cell r="D31" t="str">
            <v>A</v>
          </cell>
          <cell r="E31" t="str">
            <v>C</v>
          </cell>
        </row>
        <row r="32">
          <cell r="D32" t="str">
            <v>C</v>
          </cell>
          <cell r="E32" t="str">
            <v>D</v>
          </cell>
        </row>
        <row r="33">
          <cell r="D33" t="str">
            <v>C</v>
          </cell>
          <cell r="E33" t="str">
            <v>C</v>
          </cell>
        </row>
        <row r="34">
          <cell r="D34" t="str">
            <v>E</v>
          </cell>
          <cell r="E34" t="str">
            <v>F</v>
          </cell>
        </row>
        <row r="35">
          <cell r="D35" t="str">
            <v>E</v>
          </cell>
          <cell r="E35" t="str">
            <v>E</v>
          </cell>
        </row>
        <row r="36">
          <cell r="D36" t="str">
            <v>D</v>
          </cell>
          <cell r="E36" t="str">
            <v>D</v>
          </cell>
        </row>
        <row r="37">
          <cell r="D37" t="str">
            <v>B</v>
          </cell>
          <cell r="E37" t="str">
            <v>C</v>
          </cell>
        </row>
        <row r="38">
          <cell r="D38" t="str">
            <v>E</v>
          </cell>
          <cell r="E38" t="str">
            <v>F</v>
          </cell>
        </row>
        <row r="39">
          <cell r="D39" t="str">
            <v>E</v>
          </cell>
          <cell r="E39" t="str">
            <v>F</v>
          </cell>
        </row>
        <row r="40">
          <cell r="D40" t="str">
            <v>D</v>
          </cell>
          <cell r="E40" t="str">
            <v>D</v>
          </cell>
        </row>
        <row r="41">
          <cell r="D41" t="str">
            <v>B</v>
          </cell>
          <cell r="E41" t="str">
            <v>C</v>
          </cell>
        </row>
        <row r="42">
          <cell r="D42" t="str">
            <v>D</v>
          </cell>
          <cell r="E42" t="str">
            <v>E</v>
          </cell>
        </row>
        <row r="43">
          <cell r="D43" t="str">
            <v>A</v>
          </cell>
          <cell r="E43" t="str">
            <v>B</v>
          </cell>
        </row>
        <row r="44">
          <cell r="D44" t="str">
            <v>A</v>
          </cell>
          <cell r="E44" t="str">
            <v>B</v>
          </cell>
        </row>
        <row r="45">
          <cell r="D45" t="str">
            <v>E</v>
          </cell>
          <cell r="E45" t="str">
            <v>D</v>
          </cell>
        </row>
        <row r="46">
          <cell r="D46" t="str">
            <v>C</v>
          </cell>
          <cell r="E46" t="str">
            <v>D</v>
          </cell>
        </row>
        <row r="47">
          <cell r="D47" t="str">
            <v>C</v>
          </cell>
          <cell r="E47" t="str">
            <v>E</v>
          </cell>
        </row>
        <row r="48">
          <cell r="D48" t="str">
            <v>E</v>
          </cell>
          <cell r="E48" t="str">
            <v>F</v>
          </cell>
        </row>
        <row r="49">
          <cell r="D49" t="str">
            <v>E</v>
          </cell>
          <cell r="E49" t="str">
            <v>E</v>
          </cell>
        </row>
        <row r="50">
          <cell r="D50" t="str">
            <v>B</v>
          </cell>
          <cell r="E50" t="str">
            <v>B</v>
          </cell>
        </row>
        <row r="51">
          <cell r="D51" t="str">
            <v>D</v>
          </cell>
          <cell r="E51" t="str">
            <v>D</v>
          </cell>
        </row>
        <row r="52">
          <cell r="D52" t="str">
            <v>A</v>
          </cell>
          <cell r="E52" t="str">
            <v>A</v>
          </cell>
        </row>
        <row r="53">
          <cell r="D53" t="str">
            <v>A</v>
          </cell>
          <cell r="E53" t="str">
            <v>A</v>
          </cell>
        </row>
        <row r="54">
          <cell r="D54" t="str">
            <v>D</v>
          </cell>
          <cell r="E54" t="str">
            <v>C</v>
          </cell>
        </row>
        <row r="55">
          <cell r="D55" t="str">
            <v>C</v>
          </cell>
          <cell r="E55" t="str">
            <v>C</v>
          </cell>
        </row>
        <row r="56">
          <cell r="D56" t="str">
            <v>B</v>
          </cell>
          <cell r="E56" t="str">
            <v>B</v>
          </cell>
        </row>
        <row r="57">
          <cell r="D57" t="str">
            <v>C</v>
          </cell>
          <cell r="E57" t="str">
            <v>C</v>
          </cell>
        </row>
        <row r="58">
          <cell r="D58" t="str">
            <v>E</v>
          </cell>
          <cell r="E58" t="str">
            <v>E</v>
          </cell>
        </row>
        <row r="59">
          <cell r="D59" t="str">
            <v>E</v>
          </cell>
          <cell r="E59" t="str">
            <v>F</v>
          </cell>
        </row>
        <row r="60">
          <cell r="D60" t="str">
            <v>C</v>
          </cell>
          <cell r="E60" t="str">
            <v>E</v>
          </cell>
        </row>
        <row r="61">
          <cell r="D61" t="str">
            <v>E</v>
          </cell>
          <cell r="E61" t="str">
            <v>D</v>
          </cell>
        </row>
        <row r="62">
          <cell r="D62" t="str">
            <v>C</v>
          </cell>
          <cell r="E62" t="str">
            <v>C</v>
          </cell>
        </row>
        <row r="63">
          <cell r="D63" t="str">
            <v>B</v>
          </cell>
          <cell r="E63" t="str">
            <v>B</v>
          </cell>
        </row>
        <row r="64">
          <cell r="D64" t="str">
            <v>C</v>
          </cell>
          <cell r="E64" t="str">
            <v>D</v>
          </cell>
        </row>
        <row r="65">
          <cell r="D65" t="str">
            <v>D</v>
          </cell>
          <cell r="E65" t="str">
            <v>E</v>
          </cell>
        </row>
        <row r="66">
          <cell r="D66" t="str">
            <v>B</v>
          </cell>
          <cell r="E66" t="str">
            <v>B</v>
          </cell>
        </row>
        <row r="67">
          <cell r="D67" t="str">
            <v>C</v>
          </cell>
          <cell r="E67" t="str">
            <v>D</v>
          </cell>
        </row>
        <row r="68">
          <cell r="D68" t="str">
            <v>E</v>
          </cell>
          <cell r="E68" t="str">
            <v>F</v>
          </cell>
        </row>
        <row r="69">
          <cell r="D69" t="str">
            <v>C</v>
          </cell>
          <cell r="E69" t="str">
            <v>D</v>
          </cell>
        </row>
        <row r="70">
          <cell r="D70" t="str">
            <v>B</v>
          </cell>
          <cell r="E70" t="str">
            <v>C</v>
          </cell>
        </row>
        <row r="71">
          <cell r="D71" t="str">
            <v>D</v>
          </cell>
          <cell r="E71" t="str">
            <v>E</v>
          </cell>
        </row>
        <row r="72">
          <cell r="D72" t="str">
            <v>A</v>
          </cell>
          <cell r="E72" t="str">
            <v>B</v>
          </cell>
        </row>
        <row r="73">
          <cell r="D73" t="str">
            <v>C</v>
          </cell>
          <cell r="E73" t="str">
            <v>B</v>
          </cell>
        </row>
        <row r="74">
          <cell r="D74" t="str">
            <v>A</v>
          </cell>
          <cell r="E74" t="str">
            <v>A</v>
          </cell>
        </row>
        <row r="75">
          <cell r="D75" t="str">
            <v>C</v>
          </cell>
          <cell r="E75" t="str">
            <v>B</v>
          </cell>
        </row>
        <row r="76">
          <cell r="D76" t="str">
            <v>C</v>
          </cell>
          <cell r="E76" t="str">
            <v>E</v>
          </cell>
        </row>
        <row r="77">
          <cell r="D77" t="str">
            <v>A</v>
          </cell>
          <cell r="E77" t="str">
            <v>A</v>
          </cell>
        </row>
        <row r="78">
          <cell r="D78" t="str">
            <v>B</v>
          </cell>
          <cell r="E78" t="str">
            <v>C</v>
          </cell>
        </row>
        <row r="79">
          <cell r="D79" t="str">
            <v>C</v>
          </cell>
          <cell r="E79" t="str">
            <v>C</v>
          </cell>
        </row>
        <row r="80">
          <cell r="D80" t="str">
            <v>C</v>
          </cell>
          <cell r="E80" t="str">
            <v>E</v>
          </cell>
        </row>
        <row r="81">
          <cell r="D81" t="str">
            <v>D</v>
          </cell>
          <cell r="E81" t="str">
            <v>E</v>
          </cell>
        </row>
        <row r="82">
          <cell r="D82" t="str">
            <v>D</v>
          </cell>
          <cell r="E82" t="str">
            <v>D</v>
          </cell>
        </row>
        <row r="83">
          <cell r="D83" t="str">
            <v>A</v>
          </cell>
          <cell r="E83" t="str">
            <v>A</v>
          </cell>
        </row>
        <row r="84">
          <cell r="D84" t="str">
            <v>B</v>
          </cell>
          <cell r="E84" t="str">
            <v>D</v>
          </cell>
        </row>
        <row r="85">
          <cell r="D85" t="str">
            <v>C</v>
          </cell>
          <cell r="E85" t="str">
            <v>E</v>
          </cell>
        </row>
        <row r="86">
          <cell r="D86" t="str">
            <v>E</v>
          </cell>
          <cell r="E86" t="str">
            <v>F</v>
          </cell>
        </row>
        <row r="87">
          <cell r="D87" t="str">
            <v>E</v>
          </cell>
          <cell r="E87" t="str">
            <v>F</v>
          </cell>
        </row>
        <row r="88">
          <cell r="D88" t="str">
            <v>E</v>
          </cell>
          <cell r="E88" t="str">
            <v>F</v>
          </cell>
        </row>
        <row r="89">
          <cell r="D89" t="str">
            <v>E</v>
          </cell>
          <cell r="E89" t="str">
            <v>E</v>
          </cell>
        </row>
        <row r="90">
          <cell r="D90" t="str">
            <v>A</v>
          </cell>
          <cell r="E90" t="str">
            <v>A</v>
          </cell>
        </row>
        <row r="91">
          <cell r="D91" t="str">
            <v>C</v>
          </cell>
          <cell r="E91" t="str">
            <v>D</v>
          </cell>
        </row>
        <row r="92">
          <cell r="D92" t="str">
            <v>E</v>
          </cell>
          <cell r="E92" t="str">
            <v>F</v>
          </cell>
        </row>
        <row r="93">
          <cell r="D93" t="str">
            <v>B</v>
          </cell>
          <cell r="E93" t="str">
            <v>B</v>
          </cell>
        </row>
        <row r="94">
          <cell r="D94" t="str">
            <v>A</v>
          </cell>
          <cell r="E94" t="str">
            <v>C</v>
          </cell>
        </row>
        <row r="95">
          <cell r="D95" t="str">
            <v>A</v>
          </cell>
          <cell r="E95" t="str">
            <v>B</v>
          </cell>
        </row>
        <row r="96">
          <cell r="D96" t="str">
            <v>E</v>
          </cell>
          <cell r="E96" t="str">
            <v>D</v>
          </cell>
        </row>
        <row r="97">
          <cell r="D97" t="str">
            <v>C</v>
          </cell>
          <cell r="E97" t="str">
            <v>E</v>
          </cell>
        </row>
        <row r="98">
          <cell r="D98" t="str">
            <v>E</v>
          </cell>
          <cell r="E98" t="str">
            <v>E</v>
          </cell>
        </row>
        <row r="99">
          <cell r="D99" t="str">
            <v>D</v>
          </cell>
          <cell r="E99" t="str">
            <v>D</v>
          </cell>
        </row>
        <row r="100">
          <cell r="D100" t="str">
            <v>C</v>
          </cell>
          <cell r="E100" t="str">
            <v>D</v>
          </cell>
        </row>
        <row r="101">
          <cell r="D101" t="str">
            <v>A</v>
          </cell>
          <cell r="E101" t="str">
            <v>B</v>
          </cell>
        </row>
        <row r="102">
          <cell r="D102" t="str">
            <v>E</v>
          </cell>
          <cell r="E102" t="str">
            <v>E</v>
          </cell>
        </row>
        <row r="103">
          <cell r="D103" t="str">
            <v>E</v>
          </cell>
          <cell r="E103" t="str">
            <v>F</v>
          </cell>
        </row>
        <row r="104">
          <cell r="D104" t="str">
            <v>A</v>
          </cell>
          <cell r="E104" t="str">
            <v>A</v>
          </cell>
        </row>
        <row r="105">
          <cell r="D105" t="str">
            <v>B</v>
          </cell>
          <cell r="E105" t="str">
            <v>D</v>
          </cell>
        </row>
        <row r="106">
          <cell r="D106" t="str">
            <v>D</v>
          </cell>
          <cell r="E106" t="str">
            <v>F</v>
          </cell>
        </row>
        <row r="107">
          <cell r="D107" t="str">
            <v>E</v>
          </cell>
          <cell r="E107" t="str">
            <v>E</v>
          </cell>
        </row>
        <row r="108">
          <cell r="D108" t="str">
            <v>C</v>
          </cell>
          <cell r="E108" t="str">
            <v>D</v>
          </cell>
        </row>
        <row r="109">
          <cell r="D109" t="str">
            <v>A</v>
          </cell>
          <cell r="E109" t="str">
            <v>A</v>
          </cell>
        </row>
      </sheetData>
      <sheetData sheetId="2">
        <row r="10">
          <cell r="F10">
            <v>45</v>
          </cell>
        </row>
        <row r="11">
          <cell r="F11">
            <v>88</v>
          </cell>
        </row>
        <row r="12">
          <cell r="F12">
            <v>34</v>
          </cell>
        </row>
        <row r="13">
          <cell r="F13">
            <v>73</v>
          </cell>
        </row>
        <row r="14">
          <cell r="F14">
            <v>95</v>
          </cell>
        </row>
        <row r="15">
          <cell r="F15">
            <v>38</v>
          </cell>
        </row>
        <row r="16">
          <cell r="F16">
            <v>73</v>
          </cell>
        </row>
        <row r="17">
          <cell r="F17">
            <v>73</v>
          </cell>
        </row>
        <row r="18">
          <cell r="F18">
            <v>58</v>
          </cell>
        </row>
        <row r="19">
          <cell r="F19">
            <v>50</v>
          </cell>
        </row>
        <row r="20">
          <cell r="F20">
            <v>92</v>
          </cell>
        </row>
        <row r="21">
          <cell r="F21">
            <v>68</v>
          </cell>
        </row>
        <row r="22">
          <cell r="F22">
            <v>99</v>
          </cell>
        </row>
        <row r="23">
          <cell r="F23">
            <v>75</v>
          </cell>
        </row>
        <row r="24">
          <cell r="F24">
            <v>26</v>
          </cell>
        </row>
        <row r="25">
          <cell r="F25">
            <v>69</v>
          </cell>
        </row>
        <row r="26">
          <cell r="F26">
            <v>95</v>
          </cell>
        </row>
        <row r="27">
          <cell r="F27">
            <v>65</v>
          </cell>
        </row>
        <row r="28">
          <cell r="F28">
            <v>40</v>
          </cell>
        </row>
        <row r="29">
          <cell r="F29">
            <v>35</v>
          </cell>
        </row>
        <row r="30">
          <cell r="F30">
            <v>68</v>
          </cell>
        </row>
        <row r="31">
          <cell r="F31">
            <v>90</v>
          </cell>
        </row>
        <row r="32">
          <cell r="F32">
            <v>34</v>
          </cell>
        </row>
        <row r="33">
          <cell r="F33">
            <v>74</v>
          </cell>
        </row>
        <row r="34">
          <cell r="F34">
            <v>28</v>
          </cell>
        </row>
        <row r="35">
          <cell r="F35">
            <v>73</v>
          </cell>
        </row>
        <row r="36">
          <cell r="F36">
            <v>64</v>
          </cell>
        </row>
        <row r="37">
          <cell r="F37">
            <v>99</v>
          </cell>
        </row>
        <row r="38">
          <cell r="F38">
            <v>52</v>
          </cell>
        </row>
        <row r="39">
          <cell r="F39">
            <v>70</v>
          </cell>
        </row>
        <row r="40">
          <cell r="F40">
            <v>22</v>
          </cell>
        </row>
        <row r="41">
          <cell r="F41">
            <v>55</v>
          </cell>
        </row>
        <row r="42">
          <cell r="F42">
            <v>56</v>
          </cell>
        </row>
        <row r="43">
          <cell r="F43">
            <v>33</v>
          </cell>
        </row>
        <row r="44">
          <cell r="F44">
            <v>30</v>
          </cell>
        </row>
        <row r="45">
          <cell r="F45">
            <v>74</v>
          </cell>
        </row>
        <row r="46">
          <cell r="F46">
            <v>76</v>
          </cell>
        </row>
        <row r="47">
          <cell r="F47">
            <v>71</v>
          </cell>
        </row>
        <row r="48">
          <cell r="F48">
            <v>45</v>
          </cell>
        </row>
        <row r="49">
          <cell r="F49">
            <v>80</v>
          </cell>
        </row>
        <row r="50">
          <cell r="F50">
            <v>41</v>
          </cell>
        </row>
        <row r="51">
          <cell r="F51">
            <v>24</v>
          </cell>
        </row>
        <row r="52">
          <cell r="F52">
            <v>99</v>
          </cell>
        </row>
        <row r="53">
          <cell r="F53">
            <v>88</v>
          </cell>
        </row>
        <row r="54">
          <cell r="F54">
            <v>40</v>
          </cell>
        </row>
        <row r="55">
          <cell r="F55">
            <v>89</v>
          </cell>
        </row>
        <row r="56">
          <cell r="F56">
            <v>72</v>
          </cell>
        </row>
        <row r="57">
          <cell r="F57">
            <v>48</v>
          </cell>
        </row>
        <row r="58">
          <cell r="F58">
            <v>51</v>
          </cell>
        </row>
        <row r="59">
          <cell r="F59">
            <v>48</v>
          </cell>
        </row>
        <row r="60">
          <cell r="F60">
            <v>76</v>
          </cell>
        </row>
        <row r="61">
          <cell r="F61">
            <v>54</v>
          </cell>
        </row>
        <row r="62">
          <cell r="F62">
            <v>70</v>
          </cell>
        </row>
        <row r="63">
          <cell r="F63">
            <v>95</v>
          </cell>
        </row>
        <row r="64">
          <cell r="F64">
            <v>43</v>
          </cell>
        </row>
        <row r="65">
          <cell r="F65">
            <v>54</v>
          </cell>
        </row>
        <row r="66">
          <cell r="F66">
            <v>88</v>
          </cell>
        </row>
        <row r="67">
          <cell r="F67">
            <v>48</v>
          </cell>
        </row>
        <row r="68">
          <cell r="F68">
            <v>37</v>
          </cell>
        </row>
        <row r="69">
          <cell r="F69">
            <v>45</v>
          </cell>
        </row>
        <row r="70">
          <cell r="F70">
            <v>23</v>
          </cell>
        </row>
        <row r="71">
          <cell r="F71">
            <v>60</v>
          </cell>
        </row>
        <row r="72">
          <cell r="F72">
            <v>71</v>
          </cell>
        </row>
        <row r="73">
          <cell r="F73">
            <v>74</v>
          </cell>
        </row>
        <row r="74">
          <cell r="F74">
            <v>59</v>
          </cell>
        </row>
        <row r="75">
          <cell r="F75">
            <v>78</v>
          </cell>
        </row>
        <row r="76">
          <cell r="F76">
            <v>56</v>
          </cell>
        </row>
        <row r="77">
          <cell r="F77">
            <v>83</v>
          </cell>
        </row>
        <row r="78">
          <cell r="F78">
            <v>88</v>
          </cell>
        </row>
        <row r="79">
          <cell r="F79">
            <v>92</v>
          </cell>
        </row>
        <row r="80">
          <cell r="F80">
            <v>59</v>
          </cell>
        </row>
        <row r="81">
          <cell r="F81">
            <v>65</v>
          </cell>
        </row>
        <row r="82">
          <cell r="F82">
            <v>99</v>
          </cell>
        </row>
        <row r="83">
          <cell r="F83">
            <v>96</v>
          </cell>
        </row>
        <row r="84">
          <cell r="F84">
            <v>31</v>
          </cell>
        </row>
        <row r="85">
          <cell r="F85">
            <v>96</v>
          </cell>
        </row>
        <row r="86">
          <cell r="F86">
            <v>63</v>
          </cell>
        </row>
        <row r="87">
          <cell r="F87">
            <v>79</v>
          </cell>
        </row>
        <row r="88">
          <cell r="F88">
            <v>65</v>
          </cell>
        </row>
        <row r="89">
          <cell r="F89">
            <v>62</v>
          </cell>
        </row>
        <row r="90">
          <cell r="F90">
            <v>81</v>
          </cell>
        </row>
        <row r="91">
          <cell r="F91">
            <v>63</v>
          </cell>
        </row>
        <row r="92">
          <cell r="F92">
            <v>58</v>
          </cell>
        </row>
        <row r="93">
          <cell r="F93">
            <v>35</v>
          </cell>
        </row>
        <row r="94">
          <cell r="F94">
            <v>66</v>
          </cell>
        </row>
        <row r="95">
          <cell r="F95">
            <v>48</v>
          </cell>
        </row>
        <row r="96">
          <cell r="F96">
            <v>90</v>
          </cell>
        </row>
        <row r="97">
          <cell r="F97">
            <v>78</v>
          </cell>
        </row>
        <row r="98">
          <cell r="F98">
            <v>22</v>
          </cell>
        </row>
        <row r="99">
          <cell r="F99">
            <v>26</v>
          </cell>
        </row>
        <row r="100">
          <cell r="F100">
            <v>71</v>
          </cell>
        </row>
        <row r="101">
          <cell r="F101">
            <v>55</v>
          </cell>
        </row>
        <row r="102">
          <cell r="F102">
            <v>55</v>
          </cell>
        </row>
        <row r="103">
          <cell r="F103">
            <v>47</v>
          </cell>
        </row>
        <row r="104">
          <cell r="F104">
            <v>86</v>
          </cell>
        </row>
        <row r="105">
          <cell r="F105">
            <v>39</v>
          </cell>
        </row>
        <row r="106">
          <cell r="F106">
            <v>93</v>
          </cell>
        </row>
        <row r="107">
          <cell r="F107">
            <v>75</v>
          </cell>
        </row>
        <row r="108">
          <cell r="F108">
            <v>69</v>
          </cell>
        </row>
        <row r="109">
          <cell r="F109">
            <v>66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0B46op8AajwqfR215N1hOMjlQYn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0B46op8AajwqfdDc4S2VnSUNyYX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0B46op8AajwqfcXZKeU9GeTZP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0B46op8AajwqfcXZKeU9GeTZPYm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0B46op8AajwqfaUJzVDFtUjByTG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0B46op8AajwqfYzdSOVpaeDNEUW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0B46op8AajwqfeVVjZDlnNmhjcH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rive.google.com/open?id=0B46op8AajwqfM0ZXYTZVcTFfcW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rive.google.com/open?id=0B46op8AajwqfeVVjZDlnNmhjcH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baseColWidth="10" defaultColWidth="8.83203125" defaultRowHeight="62"/>
  <cols>
    <col min="1" max="1" width="8.83203125" style="13"/>
    <col min="2" max="2" width="11" style="13" bestFit="1" customWidth="1"/>
    <col min="3" max="16384" width="8.83203125" style="13"/>
  </cols>
  <sheetData>
    <row r="1" spans="1:2">
      <c r="A1" s="15" t="s">
        <v>107</v>
      </c>
    </row>
    <row r="2" spans="1:2">
      <c r="B2" s="13" t="s">
        <v>79</v>
      </c>
    </row>
    <row r="3" spans="1:2">
      <c r="B3" s="13" t="s">
        <v>78</v>
      </c>
    </row>
    <row r="4" spans="1:2" ht="72">
      <c r="B4" s="13" t="s">
        <v>77</v>
      </c>
    </row>
    <row r="6" spans="1:2">
      <c r="B6" s="13" t="s">
        <v>80</v>
      </c>
    </row>
    <row r="7" spans="1:2">
      <c r="B7" s="13" t="s">
        <v>81</v>
      </c>
    </row>
    <row r="8" spans="1:2">
      <c r="B8" s="13" t="s">
        <v>82</v>
      </c>
    </row>
    <row r="9" spans="1:2" ht="75">
      <c r="B9" s="13" t="s">
        <v>83</v>
      </c>
    </row>
  </sheetData>
  <hyperlinks>
    <hyperlink ref="A1" r:id="rId1" xr:uid="{FC21C354-2438-374A-8C23-CA862E6FF6E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4:N62"/>
  <sheetViews>
    <sheetView zoomScale="70" zoomScaleNormal="70" zoomScalePageLayoutView="70" workbookViewId="0"/>
  </sheetViews>
  <sheetFormatPr baseColWidth="10" defaultColWidth="8.83203125" defaultRowHeight="26"/>
  <cols>
    <col min="1" max="2" width="8.83203125" style="5"/>
    <col min="3" max="4" width="12.1640625" style="5" bestFit="1" customWidth="1"/>
    <col min="5" max="6" width="16.6640625" style="5" bestFit="1" customWidth="1"/>
    <col min="7" max="7" width="16.6640625" style="5" customWidth="1"/>
    <col min="8" max="8" width="16.6640625" style="5" bestFit="1" customWidth="1"/>
    <col min="9" max="9" width="12.1640625" style="5" bestFit="1" customWidth="1"/>
    <col min="10" max="10" width="16.6640625" style="5" bestFit="1" customWidth="1"/>
    <col min="11" max="11" width="12.1640625" style="5" bestFit="1" customWidth="1"/>
    <col min="12" max="12" width="12.1640625" style="5" customWidth="1"/>
    <col min="13" max="14" width="14" style="5" bestFit="1" customWidth="1"/>
    <col min="15" max="15" width="12.1640625" style="5" customWidth="1"/>
    <col min="16" max="16384" width="8.83203125" style="5"/>
  </cols>
  <sheetData>
    <row r="4" spans="2:14">
      <c r="B4" s="5" t="s">
        <v>60</v>
      </c>
      <c r="C4" s="11">
        <f ca="1">CORREL(C13:C62,D13:D62)</f>
        <v>0.65779113518120369</v>
      </c>
      <c r="E4" s="5" t="s">
        <v>60</v>
      </c>
      <c r="F4" s="7">
        <f ca="1">CORREL(I13:I62,K13:K62)</f>
        <v>-5.4759385082093465E-2</v>
      </c>
      <c r="L4" s="5" t="s">
        <v>60</v>
      </c>
      <c r="M4" s="11">
        <f ca="1">CORREL(M13:M62,N13:N62)</f>
        <v>0.62849345365059361</v>
      </c>
    </row>
    <row r="6" spans="2:14" s="8" customFormat="1"/>
    <row r="12" spans="2:14">
      <c r="C12" s="5" t="s">
        <v>52</v>
      </c>
      <c r="D12" s="5" t="s">
        <v>51</v>
      </c>
      <c r="E12" s="5" t="s">
        <v>50</v>
      </c>
      <c r="F12" s="5" t="s">
        <v>49</v>
      </c>
      <c r="H12" s="5" t="s">
        <v>46</v>
      </c>
      <c r="I12" s="5" t="s">
        <v>48</v>
      </c>
      <c r="J12" s="5" t="s">
        <v>45</v>
      </c>
      <c r="K12" s="5" t="s">
        <v>47</v>
      </c>
      <c r="M12" s="5" t="s">
        <v>62</v>
      </c>
      <c r="N12" s="5" t="s">
        <v>61</v>
      </c>
    </row>
    <row r="13" spans="2:14">
      <c r="B13" s="5">
        <v>1</v>
      </c>
      <c r="C13" s="5">
        <f t="shared" ref="C13:C44" ca="1" si="0">_xlfn.NORM.INV(RAND(),100,20)</f>
        <v>105.60040387259443</v>
      </c>
      <c r="D13" s="5">
        <f t="shared" ref="D13:D44" ca="1" si="1">(_xlfn.NORM.INV(RAND(),100,20)+C13)/2</f>
        <v>111.83038456725268</v>
      </c>
      <c r="E13" s="5">
        <f t="shared" ref="E13:E44" ca="1" si="2">RANK(C13,C$13:C$62)/50</f>
        <v>0.4</v>
      </c>
      <c r="F13" s="5">
        <f t="shared" ref="F13:F44" ca="1" si="3">RANK(D13,D$13:D$62)/50</f>
        <v>0.18</v>
      </c>
      <c r="H13" s="5">
        <f t="shared" ref="H13:H44" ca="1" si="4">RANK(I13,I$13:I$62)/50</f>
        <v>0.88</v>
      </c>
      <c r="I13" s="5">
        <f t="shared" ref="I13:I44" ca="1" si="5">_xlfn.GAMMA.INV(RAND(),3,4)</f>
        <v>4.3911371462355895</v>
      </c>
      <c r="J13" s="5">
        <f t="shared" ref="J13:J44" ca="1" si="6">RANK(K13,K$13:K$62)/50</f>
        <v>0.14000000000000001</v>
      </c>
      <c r="K13" s="5">
        <f t="shared" ref="K13:K44" ca="1" si="7">_xlfn.BETA.INV(RAND(),2,6)</f>
        <v>0.43010177203845013</v>
      </c>
      <c r="M13" s="5">
        <f t="shared" ref="M13:M44" ca="1" si="8">VLOOKUP(E13,$H$13:$I$62,2,0)</f>
        <v>12.933554635021801</v>
      </c>
      <c r="N13" s="5">
        <f t="shared" ref="N13:N44" ca="1" si="9">VLOOKUP(F13,$J$13:$K$62,2,0)</f>
        <v>0.41595576482765628</v>
      </c>
    </row>
    <row r="14" spans="2:14">
      <c r="B14" s="5">
        <v>2</v>
      </c>
      <c r="C14" s="5">
        <f t="shared" ca="1" si="0"/>
        <v>115.96793386904378</v>
      </c>
      <c r="D14" s="5">
        <f t="shared" ca="1" si="1"/>
        <v>112.22331831165576</v>
      </c>
      <c r="E14" s="5">
        <f t="shared" ca="1" si="2"/>
        <v>0.18</v>
      </c>
      <c r="F14" s="5">
        <f t="shared" ca="1" si="3"/>
        <v>0.16</v>
      </c>
      <c r="H14" s="5">
        <f t="shared" ca="1" si="4"/>
        <v>0.98</v>
      </c>
      <c r="I14" s="5">
        <f t="shared" ca="1" si="5"/>
        <v>1.6403195414237144</v>
      </c>
      <c r="J14" s="5">
        <f t="shared" ca="1" si="6"/>
        <v>0.64</v>
      </c>
      <c r="K14" s="5">
        <f t="shared" ca="1" si="7"/>
        <v>0.16663980423637084</v>
      </c>
      <c r="M14" s="5">
        <f t="shared" ca="1" si="8"/>
        <v>17.179386142721253</v>
      </c>
      <c r="N14" s="5">
        <f t="shared" ca="1" si="9"/>
        <v>0.42001919145244104</v>
      </c>
    </row>
    <row r="15" spans="2:14">
      <c r="B15" s="5">
        <v>3</v>
      </c>
      <c r="C15" s="5">
        <f t="shared" ca="1" si="0"/>
        <v>52.284500112623121</v>
      </c>
      <c r="D15" s="5">
        <f t="shared" ca="1" si="1"/>
        <v>66.587266985201069</v>
      </c>
      <c r="E15" s="5">
        <f t="shared" ca="1" si="2"/>
        <v>1</v>
      </c>
      <c r="F15" s="5">
        <f t="shared" ca="1" si="3"/>
        <v>1</v>
      </c>
      <c r="H15" s="5">
        <f t="shared" ca="1" si="4"/>
        <v>0.26</v>
      </c>
      <c r="I15" s="5">
        <f t="shared" ca="1" si="5"/>
        <v>15.519473095345768</v>
      </c>
      <c r="J15" s="5">
        <f t="shared" ca="1" si="6"/>
        <v>0.44</v>
      </c>
      <c r="K15" s="5">
        <f t="shared" ca="1" si="7"/>
        <v>0.23665999838133611</v>
      </c>
      <c r="M15" s="5">
        <f t="shared" ca="1" si="8"/>
        <v>1.0048741762978155</v>
      </c>
      <c r="N15" s="5">
        <f t="shared" ca="1" si="9"/>
        <v>4.4297477017968901E-3</v>
      </c>
    </row>
    <row r="16" spans="2:14">
      <c r="B16" s="5">
        <v>4</v>
      </c>
      <c r="C16" s="5">
        <f t="shared" ca="1" si="0"/>
        <v>80.033163628319272</v>
      </c>
      <c r="D16" s="5">
        <f t="shared" ca="1" si="1"/>
        <v>68.214865143955251</v>
      </c>
      <c r="E16" s="5">
        <f t="shared" ca="1" si="2"/>
        <v>0.88</v>
      </c>
      <c r="F16" s="5">
        <f t="shared" ca="1" si="3"/>
        <v>0.98</v>
      </c>
      <c r="H16" s="5">
        <f t="shared" ca="1" si="4"/>
        <v>0.84</v>
      </c>
      <c r="I16" s="5">
        <f t="shared" ca="1" si="5"/>
        <v>5.2883165020543039</v>
      </c>
      <c r="J16" s="5">
        <f t="shared" ca="1" si="6"/>
        <v>0.48</v>
      </c>
      <c r="K16" s="5">
        <f t="shared" ca="1" si="7"/>
        <v>0.2287511293831872</v>
      </c>
      <c r="M16" s="5">
        <f t="shared" ca="1" si="8"/>
        <v>4.3911371462355895</v>
      </c>
      <c r="N16" s="5">
        <f t="shared" ca="1" si="9"/>
        <v>2.6197370896390512E-2</v>
      </c>
    </row>
    <row r="17" spans="2:14">
      <c r="B17" s="5">
        <v>5</v>
      </c>
      <c r="C17" s="5">
        <f t="shared" ca="1" si="0"/>
        <v>132.53350107677511</v>
      </c>
      <c r="D17" s="5">
        <f t="shared" ca="1" si="1"/>
        <v>126.05991300277621</v>
      </c>
      <c r="E17" s="5">
        <f t="shared" ca="1" si="2"/>
        <v>0.02</v>
      </c>
      <c r="F17" s="5">
        <f t="shared" ca="1" si="3"/>
        <v>0.02</v>
      </c>
      <c r="H17" s="5">
        <f t="shared" ca="1" si="4"/>
        <v>0.62</v>
      </c>
      <c r="I17" s="5">
        <f t="shared" ca="1" si="5"/>
        <v>8.8276324752200104</v>
      </c>
      <c r="J17" s="5">
        <f t="shared" ca="1" si="6"/>
        <v>0.2</v>
      </c>
      <c r="K17" s="5">
        <f t="shared" ca="1" si="7"/>
        <v>0.4042194527347811</v>
      </c>
      <c r="M17" s="5">
        <f t="shared" ca="1" si="8"/>
        <v>26.734194204290027</v>
      </c>
      <c r="N17" s="5">
        <f t="shared" ca="1" si="9"/>
        <v>0.60863735718928569</v>
      </c>
    </row>
    <row r="18" spans="2:14">
      <c r="B18" s="5">
        <v>6</v>
      </c>
      <c r="C18" s="5">
        <f t="shared" ca="1" si="0"/>
        <v>71.043665340567756</v>
      </c>
      <c r="D18" s="5">
        <f t="shared" ca="1" si="1"/>
        <v>83.819608698731201</v>
      </c>
      <c r="E18" s="5">
        <f t="shared" ca="1" si="2"/>
        <v>0.94</v>
      </c>
      <c r="F18" s="5">
        <f t="shared" ca="1" si="3"/>
        <v>0.88</v>
      </c>
      <c r="H18" s="5">
        <f t="shared" ca="1" si="4"/>
        <v>0.38</v>
      </c>
      <c r="I18" s="5">
        <f t="shared" ca="1" si="5"/>
        <v>12.986535080301548</v>
      </c>
      <c r="J18" s="5">
        <f t="shared" ca="1" si="6"/>
        <v>0.3</v>
      </c>
      <c r="K18" s="5">
        <f t="shared" ca="1" si="7"/>
        <v>0.31264021486424676</v>
      </c>
      <c r="M18" s="5">
        <f t="shared" ca="1" si="8"/>
        <v>2.908563833595788</v>
      </c>
      <c r="N18" s="5">
        <f t="shared" ca="1" si="9"/>
        <v>7.1891165162917173E-2</v>
      </c>
    </row>
    <row r="19" spans="2:14">
      <c r="B19" s="5">
        <v>7</v>
      </c>
      <c r="C19" s="5">
        <f t="shared" ca="1" si="0"/>
        <v>87.14048734806434</v>
      </c>
      <c r="D19" s="5">
        <f t="shared" ca="1" si="1"/>
        <v>84.329176935010707</v>
      </c>
      <c r="E19" s="5">
        <f t="shared" ca="1" si="2"/>
        <v>0.7</v>
      </c>
      <c r="F19" s="5">
        <f t="shared" ca="1" si="3"/>
        <v>0.84</v>
      </c>
      <c r="H19" s="5">
        <f t="shared" ca="1" si="4"/>
        <v>0.24</v>
      </c>
      <c r="I19" s="5">
        <f t="shared" ca="1" si="5"/>
        <v>16.158749940277769</v>
      </c>
      <c r="J19" s="5">
        <f t="shared" ca="1" si="6"/>
        <v>0.32</v>
      </c>
      <c r="K19" s="5">
        <f t="shared" ca="1" si="7"/>
        <v>0.30283020307500064</v>
      </c>
      <c r="M19" s="5">
        <f t="shared" ca="1" si="8"/>
        <v>7.5049835716823852</v>
      </c>
      <c r="N19" s="5">
        <f t="shared" ca="1" si="9"/>
        <v>8.2428670692477335E-2</v>
      </c>
    </row>
    <row r="20" spans="2:14">
      <c r="B20" s="5">
        <v>8</v>
      </c>
      <c r="C20" s="5">
        <f t="shared" ca="1" si="0"/>
        <v>123.64807227323307</v>
      </c>
      <c r="D20" s="5">
        <f t="shared" ca="1" si="1"/>
        <v>108.72283012528612</v>
      </c>
      <c r="E20" s="5">
        <f t="shared" ca="1" si="2"/>
        <v>0.08</v>
      </c>
      <c r="F20" s="5">
        <f t="shared" ca="1" si="3"/>
        <v>0.22</v>
      </c>
      <c r="H20" s="5">
        <f t="shared" ca="1" si="4"/>
        <v>0.28000000000000003</v>
      </c>
      <c r="I20" s="5">
        <f t="shared" ca="1" si="5"/>
        <v>15.463977664196449</v>
      </c>
      <c r="J20" s="5">
        <f t="shared" ca="1" si="6"/>
        <v>0.54</v>
      </c>
      <c r="K20" s="5">
        <f t="shared" ca="1" si="7"/>
        <v>0.20699809268517147</v>
      </c>
      <c r="M20" s="5">
        <f t="shared" ca="1" si="8"/>
        <v>21.268072532576134</v>
      </c>
      <c r="N20" s="5">
        <f t="shared" ca="1" si="9"/>
        <v>0.3908971918329941</v>
      </c>
    </row>
    <row r="21" spans="2:14">
      <c r="B21" s="5">
        <v>9</v>
      </c>
      <c r="C21" s="5">
        <f t="shared" ca="1" si="0"/>
        <v>97.774550671036394</v>
      </c>
      <c r="D21" s="5">
        <f t="shared" ca="1" si="1"/>
        <v>80.84257197118869</v>
      </c>
      <c r="E21" s="5">
        <f t="shared" ca="1" si="2"/>
        <v>0.54</v>
      </c>
      <c r="F21" s="5">
        <f t="shared" ca="1" si="3"/>
        <v>0.94</v>
      </c>
      <c r="H21" s="5">
        <f t="shared" ca="1" si="4"/>
        <v>0.68</v>
      </c>
      <c r="I21" s="5">
        <f t="shared" ca="1" si="5"/>
        <v>7.6549955141181609</v>
      </c>
      <c r="J21" s="5">
        <f t="shared" ca="1" si="6"/>
        <v>0.82</v>
      </c>
      <c r="K21" s="5">
        <f t="shared" ca="1" si="7"/>
        <v>8.3429325169035243E-2</v>
      </c>
      <c r="M21" s="5">
        <f t="shared" ca="1" si="8"/>
        <v>9.5209050137721292</v>
      </c>
      <c r="N21" s="5">
        <f t="shared" ca="1" si="9"/>
        <v>5.7839955970099846E-2</v>
      </c>
    </row>
    <row r="22" spans="2:14">
      <c r="B22" s="5">
        <v>10</v>
      </c>
      <c r="C22" s="5">
        <f t="shared" ca="1" si="0"/>
        <v>69.575176832377537</v>
      </c>
      <c r="D22" s="5">
        <f t="shared" ca="1" si="1"/>
        <v>86.374223170805081</v>
      </c>
      <c r="E22" s="5">
        <f t="shared" ca="1" si="2"/>
        <v>0.98</v>
      </c>
      <c r="F22" s="5">
        <f t="shared" ca="1" si="3"/>
        <v>0.82</v>
      </c>
      <c r="H22" s="5">
        <f t="shared" ca="1" si="4"/>
        <v>0.36</v>
      </c>
      <c r="I22" s="5">
        <f t="shared" ca="1" si="5"/>
        <v>14.6170970633572</v>
      </c>
      <c r="J22" s="5">
        <f t="shared" ca="1" si="6"/>
        <v>0.04</v>
      </c>
      <c r="K22" s="5">
        <f t="shared" ca="1" si="7"/>
        <v>0.60394835456948992</v>
      </c>
      <c r="M22" s="5">
        <f t="shared" ca="1" si="8"/>
        <v>1.6403195414237144</v>
      </c>
      <c r="N22" s="5">
        <f t="shared" ca="1" si="9"/>
        <v>8.3429325169035243E-2</v>
      </c>
    </row>
    <row r="23" spans="2:14">
      <c r="B23" s="5">
        <v>11</v>
      </c>
      <c r="C23" s="5">
        <f t="shared" ca="1" si="0"/>
        <v>71.445130952510112</v>
      </c>
      <c r="D23" s="5">
        <f t="shared" ca="1" si="1"/>
        <v>83.061474964019411</v>
      </c>
      <c r="E23" s="5">
        <f t="shared" ca="1" si="2"/>
        <v>0.92</v>
      </c>
      <c r="F23" s="5">
        <f t="shared" ca="1" si="3"/>
        <v>0.92</v>
      </c>
      <c r="H23" s="5">
        <f t="shared" ca="1" si="4"/>
        <v>0.22</v>
      </c>
      <c r="I23" s="5">
        <f t="shared" ca="1" si="5"/>
        <v>16.522117516563796</v>
      </c>
      <c r="J23" s="5">
        <f t="shared" ca="1" si="6"/>
        <v>0.46</v>
      </c>
      <c r="K23" s="5">
        <f t="shared" ca="1" si="7"/>
        <v>0.23100797850588062</v>
      </c>
      <c r="M23" s="5">
        <f t="shared" ca="1" si="8"/>
        <v>3.8691863419894559</v>
      </c>
      <c r="N23" s="5">
        <f t="shared" ca="1" si="9"/>
        <v>6.4772816409217379E-2</v>
      </c>
    </row>
    <row r="24" spans="2:14">
      <c r="B24" s="5">
        <v>12</v>
      </c>
      <c r="C24" s="5">
        <f t="shared" ca="1" si="0"/>
        <v>101.09970318493627</v>
      </c>
      <c r="D24" s="5">
        <f t="shared" ca="1" si="1"/>
        <v>95.554042331787457</v>
      </c>
      <c r="E24" s="5">
        <f t="shared" ca="1" si="2"/>
        <v>0.46</v>
      </c>
      <c r="F24" s="5">
        <f t="shared" ca="1" si="3"/>
        <v>0.6</v>
      </c>
      <c r="H24" s="5">
        <f t="shared" ca="1" si="4"/>
        <v>0.44</v>
      </c>
      <c r="I24" s="5">
        <f t="shared" ca="1" si="5"/>
        <v>11.903877176814975</v>
      </c>
      <c r="J24" s="5">
        <f t="shared" ca="1" si="6"/>
        <v>0.38</v>
      </c>
      <c r="K24" s="5">
        <f t="shared" ca="1" si="7"/>
        <v>0.27748757355002429</v>
      </c>
      <c r="M24" s="5">
        <f t="shared" ca="1" si="8"/>
        <v>11.454903151811704</v>
      </c>
      <c r="N24" s="5">
        <f t="shared" ca="1" si="9"/>
        <v>0.17922114421416174</v>
      </c>
    </row>
    <row r="25" spans="2:14">
      <c r="B25" s="5">
        <v>13</v>
      </c>
      <c r="C25" s="5">
        <f t="shared" ca="1" si="0"/>
        <v>99.53696333314528</v>
      </c>
      <c r="D25" s="5">
        <f t="shared" ca="1" si="1"/>
        <v>111.5878549294016</v>
      </c>
      <c r="E25" s="5">
        <f t="shared" ca="1" si="2"/>
        <v>0.5</v>
      </c>
      <c r="F25" s="5">
        <f t="shared" ca="1" si="3"/>
        <v>0.2</v>
      </c>
      <c r="H25" s="5">
        <f t="shared" ca="1" si="4"/>
        <v>0.18</v>
      </c>
      <c r="I25" s="5">
        <f t="shared" ca="1" si="5"/>
        <v>17.179386142721253</v>
      </c>
      <c r="J25" s="5">
        <f t="shared" ca="1" si="6"/>
        <v>0.22</v>
      </c>
      <c r="K25" s="5">
        <f t="shared" ca="1" si="7"/>
        <v>0.3908971918329941</v>
      </c>
      <c r="M25" s="5">
        <f t="shared" ca="1" si="8"/>
        <v>10.467747824516183</v>
      </c>
      <c r="N25" s="5">
        <f t="shared" ca="1" si="9"/>
        <v>0.4042194527347811</v>
      </c>
    </row>
    <row r="26" spans="2:14">
      <c r="B26" s="5">
        <v>14</v>
      </c>
      <c r="C26" s="5">
        <f t="shared" ca="1" si="0"/>
        <v>107.81612649113373</v>
      </c>
      <c r="D26" s="5">
        <f t="shared" ca="1" si="1"/>
        <v>107.19344403605388</v>
      </c>
      <c r="E26" s="5">
        <f t="shared" ca="1" si="2"/>
        <v>0.36</v>
      </c>
      <c r="F26" s="5">
        <f t="shared" ca="1" si="3"/>
        <v>0.32</v>
      </c>
      <c r="H26" s="5">
        <f t="shared" ca="1" si="4"/>
        <v>0.54</v>
      </c>
      <c r="I26" s="5">
        <f t="shared" ca="1" si="5"/>
        <v>9.5209050137721292</v>
      </c>
      <c r="J26" s="5">
        <f t="shared" ca="1" si="6"/>
        <v>0.92</v>
      </c>
      <c r="K26" s="5">
        <f t="shared" ca="1" si="7"/>
        <v>6.4772816409217379E-2</v>
      </c>
      <c r="M26" s="5">
        <f t="shared" ca="1" si="8"/>
        <v>14.6170970633572</v>
      </c>
      <c r="N26" s="5">
        <f t="shared" ca="1" si="9"/>
        <v>0.30283020307500064</v>
      </c>
    </row>
    <row r="27" spans="2:14">
      <c r="B27" s="5">
        <v>15</v>
      </c>
      <c r="C27" s="5">
        <f t="shared" ca="1" si="0"/>
        <v>75.253859053657777</v>
      </c>
      <c r="D27" s="5">
        <f t="shared" ca="1" si="1"/>
        <v>104.32374640715364</v>
      </c>
      <c r="E27" s="5">
        <f t="shared" ca="1" si="2"/>
        <v>0.9</v>
      </c>
      <c r="F27" s="5">
        <f t="shared" ca="1" si="3"/>
        <v>0.38</v>
      </c>
      <c r="H27" s="5">
        <f t="shared" ca="1" si="4"/>
        <v>0.14000000000000001</v>
      </c>
      <c r="I27" s="5">
        <f t="shared" ca="1" si="5"/>
        <v>19.063347444448933</v>
      </c>
      <c r="J27" s="5">
        <f t="shared" ca="1" si="6"/>
        <v>0.28000000000000003</v>
      </c>
      <c r="K27" s="5">
        <f t="shared" ca="1" si="7"/>
        <v>0.33717956498893675</v>
      </c>
      <c r="M27" s="5">
        <f t="shared" ca="1" si="8"/>
        <v>4.260299339775889</v>
      </c>
      <c r="N27" s="5">
        <f t="shared" ca="1" si="9"/>
        <v>0.27748757355002429</v>
      </c>
    </row>
    <row r="28" spans="2:14">
      <c r="B28" s="5">
        <v>16</v>
      </c>
      <c r="C28" s="5">
        <f t="shared" ca="1" si="0"/>
        <v>114.22169605511654</v>
      </c>
      <c r="D28" s="5">
        <f t="shared" ca="1" si="1"/>
        <v>121.6428349774977</v>
      </c>
      <c r="E28" s="5">
        <f t="shared" ca="1" si="2"/>
        <v>0.24</v>
      </c>
      <c r="F28" s="5">
        <f t="shared" ca="1" si="3"/>
        <v>0.06</v>
      </c>
      <c r="H28" s="5">
        <f t="shared" ca="1" si="4"/>
        <v>0.9</v>
      </c>
      <c r="I28" s="5">
        <f t="shared" ca="1" si="5"/>
        <v>4.260299339775889</v>
      </c>
      <c r="J28" s="5">
        <f t="shared" ca="1" si="6"/>
        <v>0.52</v>
      </c>
      <c r="K28" s="5">
        <f t="shared" ca="1" si="7"/>
        <v>0.21241011599105991</v>
      </c>
      <c r="M28" s="5">
        <f t="shared" ca="1" si="8"/>
        <v>16.158749940277769</v>
      </c>
      <c r="N28" s="5">
        <f t="shared" ca="1" si="9"/>
        <v>0.53879845360350542</v>
      </c>
    </row>
    <row r="29" spans="2:14">
      <c r="B29" s="5">
        <v>17</v>
      </c>
      <c r="C29" s="5">
        <f t="shared" ca="1" si="0"/>
        <v>115.64825571721435</v>
      </c>
      <c r="D29" s="5">
        <f t="shared" ca="1" si="1"/>
        <v>104.88893243835093</v>
      </c>
      <c r="E29" s="5">
        <f t="shared" ca="1" si="2"/>
        <v>0.2</v>
      </c>
      <c r="F29" s="5">
        <f t="shared" ca="1" si="3"/>
        <v>0.34</v>
      </c>
      <c r="H29" s="5">
        <f t="shared" ca="1" si="4"/>
        <v>0.2</v>
      </c>
      <c r="I29" s="5">
        <f t="shared" ca="1" si="5"/>
        <v>16.748295106212289</v>
      </c>
      <c r="J29" s="5">
        <f t="shared" ca="1" si="6"/>
        <v>0.57999999999999996</v>
      </c>
      <c r="K29" s="5">
        <f t="shared" ca="1" si="7"/>
        <v>0.19793263594889704</v>
      </c>
      <c r="M29" s="5">
        <f t="shared" ca="1" si="8"/>
        <v>16.748295106212289</v>
      </c>
      <c r="N29" s="5">
        <f t="shared" ca="1" si="9"/>
        <v>0.29750992972626666</v>
      </c>
    </row>
    <row r="30" spans="2:14">
      <c r="B30" s="5">
        <v>18</v>
      </c>
      <c r="C30" s="5">
        <f t="shared" ca="1" si="0"/>
        <v>100.26836056280193</v>
      </c>
      <c r="D30" s="5">
        <f t="shared" ca="1" si="1"/>
        <v>99.868827479713957</v>
      </c>
      <c r="E30" s="5">
        <f t="shared" ca="1" si="2"/>
        <v>0.48</v>
      </c>
      <c r="F30" s="5">
        <f t="shared" ca="1" si="3"/>
        <v>0.48</v>
      </c>
      <c r="H30" s="5">
        <f t="shared" ca="1" si="4"/>
        <v>0.76</v>
      </c>
      <c r="I30" s="5">
        <f t="shared" ca="1" si="5"/>
        <v>6.0088922316207087</v>
      </c>
      <c r="J30" s="5">
        <f t="shared" ca="1" si="6"/>
        <v>0.76</v>
      </c>
      <c r="K30" s="5">
        <f t="shared" ca="1" si="7"/>
        <v>0.13043850454838893</v>
      </c>
      <c r="M30" s="5">
        <f t="shared" ca="1" si="8"/>
        <v>10.876651434941435</v>
      </c>
      <c r="N30" s="5">
        <f t="shared" ca="1" si="9"/>
        <v>0.2287511293831872</v>
      </c>
    </row>
    <row r="31" spans="2:14">
      <c r="B31" s="5">
        <v>19</v>
      </c>
      <c r="C31" s="5">
        <f t="shared" ca="1" si="0"/>
        <v>117.91587423955656</v>
      </c>
      <c r="D31" s="5">
        <f t="shared" ca="1" si="1"/>
        <v>99.416654641374961</v>
      </c>
      <c r="E31" s="5">
        <f t="shared" ca="1" si="2"/>
        <v>0.16</v>
      </c>
      <c r="F31" s="5">
        <f t="shared" ca="1" si="3"/>
        <v>0.5</v>
      </c>
      <c r="H31" s="5">
        <f t="shared" ca="1" si="4"/>
        <v>0.34</v>
      </c>
      <c r="I31" s="5">
        <f t="shared" ca="1" si="5"/>
        <v>14.726663669279194</v>
      </c>
      <c r="J31" s="5">
        <f t="shared" ca="1" si="6"/>
        <v>0.74</v>
      </c>
      <c r="K31" s="5">
        <f t="shared" ca="1" si="7"/>
        <v>0.14984231284314115</v>
      </c>
      <c r="M31" s="5">
        <f t="shared" ca="1" si="8"/>
        <v>17.724928438115441</v>
      </c>
      <c r="N31" s="5">
        <f t="shared" ca="1" si="9"/>
        <v>0.2140663658987404</v>
      </c>
    </row>
    <row r="32" spans="2:14">
      <c r="B32" s="5">
        <v>20</v>
      </c>
      <c r="C32" s="5">
        <f t="shared" ca="1" si="0"/>
        <v>105.52733725154471</v>
      </c>
      <c r="D32" s="5">
        <f t="shared" ca="1" si="1"/>
        <v>92.333216854117609</v>
      </c>
      <c r="E32" s="5">
        <f t="shared" ca="1" si="2"/>
        <v>0.42</v>
      </c>
      <c r="F32" s="5">
        <f t="shared" ca="1" si="3"/>
        <v>0.72</v>
      </c>
      <c r="H32" s="5">
        <f t="shared" ca="1" si="4"/>
        <v>0.56000000000000005</v>
      </c>
      <c r="I32" s="5">
        <f t="shared" ca="1" si="5"/>
        <v>9.4378994817835</v>
      </c>
      <c r="J32" s="5">
        <f t="shared" ca="1" si="6"/>
        <v>0.08</v>
      </c>
      <c r="K32" s="5">
        <f t="shared" ca="1" si="7"/>
        <v>0.53365314263784969</v>
      </c>
      <c r="M32" s="5">
        <f t="shared" ca="1" si="8"/>
        <v>12.785708332576986</v>
      </c>
      <c r="N32" s="5">
        <f t="shared" ca="1" si="9"/>
        <v>0.15564023696300447</v>
      </c>
    </row>
    <row r="33" spans="2:14">
      <c r="B33" s="5">
        <v>21</v>
      </c>
      <c r="C33" s="5">
        <f t="shared" ca="1" si="0"/>
        <v>123.97452841724373</v>
      </c>
      <c r="D33" s="5">
        <f t="shared" ca="1" si="1"/>
        <v>112.65937456127418</v>
      </c>
      <c r="E33" s="5">
        <f t="shared" ca="1" si="2"/>
        <v>0.06</v>
      </c>
      <c r="F33" s="5">
        <f t="shared" ca="1" si="3"/>
        <v>0.14000000000000001</v>
      </c>
      <c r="H33" s="5">
        <f t="shared" ca="1" si="4"/>
        <v>0.82</v>
      </c>
      <c r="I33" s="5">
        <f t="shared" ca="1" si="5"/>
        <v>5.7277470413327052</v>
      </c>
      <c r="J33" s="5">
        <f t="shared" ca="1" si="6"/>
        <v>0.6</v>
      </c>
      <c r="K33" s="5">
        <f t="shared" ca="1" si="7"/>
        <v>0.17922114421416174</v>
      </c>
      <c r="M33" s="5">
        <f t="shared" ca="1" si="8"/>
        <v>22.10172820995426</v>
      </c>
      <c r="N33" s="5">
        <f t="shared" ca="1" si="9"/>
        <v>0.43010177203845013</v>
      </c>
    </row>
    <row r="34" spans="2:14">
      <c r="B34" s="5">
        <v>22</v>
      </c>
      <c r="C34" s="5">
        <f t="shared" ca="1" si="0"/>
        <v>112.8087924797601</v>
      </c>
      <c r="D34" s="5">
        <f t="shared" ca="1" si="1"/>
        <v>104.02608783696986</v>
      </c>
      <c r="E34" s="5">
        <f t="shared" ca="1" si="2"/>
        <v>0.28000000000000003</v>
      </c>
      <c r="F34" s="5">
        <f t="shared" ca="1" si="3"/>
        <v>0.4</v>
      </c>
      <c r="H34" s="5">
        <f t="shared" ca="1" si="4"/>
        <v>0.86</v>
      </c>
      <c r="I34" s="5">
        <f t="shared" ca="1" si="5"/>
        <v>5.0413342284295934</v>
      </c>
      <c r="J34" s="5">
        <f t="shared" ca="1" si="6"/>
        <v>0.16</v>
      </c>
      <c r="K34" s="5">
        <f t="shared" ca="1" si="7"/>
        <v>0.42001919145244104</v>
      </c>
      <c r="M34" s="5">
        <f t="shared" ca="1" si="8"/>
        <v>15.463977664196449</v>
      </c>
      <c r="N34" s="5">
        <f t="shared" ca="1" si="9"/>
        <v>0.24945380544289064</v>
      </c>
    </row>
    <row r="35" spans="2:14">
      <c r="B35" s="5">
        <v>23</v>
      </c>
      <c r="C35" s="5">
        <f t="shared" ca="1" si="0"/>
        <v>104.15738937578126</v>
      </c>
      <c r="D35" s="5">
        <f t="shared" ca="1" si="1"/>
        <v>108.59346801140589</v>
      </c>
      <c r="E35" s="5">
        <f t="shared" ca="1" si="2"/>
        <v>0.44</v>
      </c>
      <c r="F35" s="5">
        <f t="shared" ca="1" si="3"/>
        <v>0.24</v>
      </c>
      <c r="H35" s="5">
        <f t="shared" ca="1" si="4"/>
        <v>0.72</v>
      </c>
      <c r="I35" s="5">
        <f t="shared" ca="1" si="5"/>
        <v>6.9794468587172656</v>
      </c>
      <c r="J35" s="5">
        <f t="shared" ca="1" si="6"/>
        <v>0.96</v>
      </c>
      <c r="K35" s="5">
        <f t="shared" ca="1" si="7"/>
        <v>3.7164130675293644E-2</v>
      </c>
      <c r="M35" s="5">
        <f t="shared" ca="1" si="8"/>
        <v>11.903877176814975</v>
      </c>
      <c r="N35" s="5">
        <f t="shared" ca="1" si="9"/>
        <v>0.38800242096142634</v>
      </c>
    </row>
    <row r="36" spans="2:14">
      <c r="B36" s="5">
        <v>24</v>
      </c>
      <c r="C36" s="5">
        <f t="shared" ca="1" si="0"/>
        <v>90.337762575708155</v>
      </c>
      <c r="D36" s="5">
        <f t="shared" ca="1" si="1"/>
        <v>94.670360871171795</v>
      </c>
      <c r="E36" s="5">
        <f t="shared" ca="1" si="2"/>
        <v>0.68</v>
      </c>
      <c r="F36" s="5">
        <f t="shared" ca="1" si="3"/>
        <v>0.64</v>
      </c>
      <c r="H36" s="5">
        <f t="shared" ca="1" si="4"/>
        <v>1</v>
      </c>
      <c r="I36" s="5">
        <f t="shared" ca="1" si="5"/>
        <v>1.0048741762978155</v>
      </c>
      <c r="J36" s="5">
        <f t="shared" ca="1" si="6"/>
        <v>0.1</v>
      </c>
      <c r="K36" s="5">
        <f t="shared" ca="1" si="7"/>
        <v>0.50566215908799261</v>
      </c>
      <c r="M36" s="5">
        <f t="shared" ca="1" si="8"/>
        <v>7.6549955141181609</v>
      </c>
      <c r="N36" s="5">
        <f t="shared" ca="1" si="9"/>
        <v>0.16663980423637084</v>
      </c>
    </row>
    <row r="37" spans="2:14">
      <c r="B37" s="5">
        <v>25</v>
      </c>
      <c r="C37" s="5">
        <f t="shared" ca="1" si="0"/>
        <v>86.626218760250708</v>
      </c>
      <c r="D37" s="5">
        <f t="shared" ca="1" si="1"/>
        <v>87.219640740801211</v>
      </c>
      <c r="E37" s="5">
        <f t="shared" ca="1" si="2"/>
        <v>0.72</v>
      </c>
      <c r="F37" s="5">
        <f t="shared" ca="1" si="3"/>
        <v>0.8</v>
      </c>
      <c r="H37" s="5">
        <f t="shared" ca="1" si="4"/>
        <v>0.02</v>
      </c>
      <c r="I37" s="5">
        <f t="shared" ca="1" si="5"/>
        <v>26.734194204290027</v>
      </c>
      <c r="J37" s="5">
        <f t="shared" ca="1" si="6"/>
        <v>0.72</v>
      </c>
      <c r="K37" s="5">
        <f t="shared" ca="1" si="7"/>
        <v>0.15564023696300447</v>
      </c>
      <c r="M37" s="5">
        <f t="shared" ca="1" si="8"/>
        <v>6.9794468587172656</v>
      </c>
      <c r="N37" s="5">
        <f t="shared" ca="1" si="9"/>
        <v>0.10166389497398867</v>
      </c>
    </row>
    <row r="38" spans="2:14">
      <c r="B38" s="5">
        <v>26</v>
      </c>
      <c r="C38" s="5">
        <f t="shared" ca="1" si="0"/>
        <v>106.8080708314498</v>
      </c>
      <c r="D38" s="5">
        <f t="shared" ca="1" si="1"/>
        <v>108.31483674668468</v>
      </c>
      <c r="E38" s="5">
        <f t="shared" ca="1" si="2"/>
        <v>0.38</v>
      </c>
      <c r="F38" s="5">
        <f t="shared" ca="1" si="3"/>
        <v>0.28000000000000003</v>
      </c>
      <c r="H38" s="5">
        <f t="shared" ca="1" si="4"/>
        <v>0.3</v>
      </c>
      <c r="I38" s="5">
        <f t="shared" ca="1" si="5"/>
        <v>15.302765065937063</v>
      </c>
      <c r="J38" s="5">
        <f t="shared" ca="1" si="6"/>
        <v>0.78</v>
      </c>
      <c r="K38" s="5">
        <f t="shared" ca="1" si="7"/>
        <v>0.12675725418465916</v>
      </c>
      <c r="M38" s="5">
        <f t="shared" ca="1" si="8"/>
        <v>12.986535080301548</v>
      </c>
      <c r="N38" s="5">
        <f t="shared" ca="1" si="9"/>
        <v>0.33717956498893675</v>
      </c>
    </row>
    <row r="39" spans="2:14">
      <c r="B39" s="5">
        <v>27</v>
      </c>
      <c r="C39" s="5">
        <f t="shared" ca="1" si="0"/>
        <v>83.162092752343014</v>
      </c>
      <c r="D39" s="5">
        <f t="shared" ca="1" si="1"/>
        <v>83.307766709116834</v>
      </c>
      <c r="E39" s="5">
        <f t="shared" ca="1" si="2"/>
        <v>0.78</v>
      </c>
      <c r="F39" s="5">
        <f t="shared" ca="1" si="3"/>
        <v>0.9</v>
      </c>
      <c r="H39" s="5">
        <f t="shared" ca="1" si="4"/>
        <v>0.52</v>
      </c>
      <c r="I39" s="5">
        <f t="shared" ca="1" si="5"/>
        <v>10.1035412629519</v>
      </c>
      <c r="J39" s="5">
        <f t="shared" ca="1" si="6"/>
        <v>0.56000000000000005</v>
      </c>
      <c r="K39" s="5">
        <f t="shared" ca="1" si="7"/>
        <v>0.20434407630481013</v>
      </c>
      <c r="M39" s="5">
        <f t="shared" ca="1" si="8"/>
        <v>5.9399510159021993</v>
      </c>
      <c r="N39" s="5">
        <f t="shared" ca="1" si="9"/>
        <v>6.9515547583594337E-2</v>
      </c>
    </row>
    <row r="40" spans="2:14">
      <c r="B40" s="5">
        <v>28</v>
      </c>
      <c r="C40" s="5">
        <f t="shared" ca="1" si="0"/>
        <v>85.931089598488839</v>
      </c>
      <c r="D40" s="5">
        <f t="shared" ca="1" si="1"/>
        <v>97.919010519063818</v>
      </c>
      <c r="E40" s="5">
        <f t="shared" ca="1" si="2"/>
        <v>0.74</v>
      </c>
      <c r="F40" s="5">
        <f t="shared" ca="1" si="3"/>
        <v>0.54</v>
      </c>
      <c r="H40" s="5">
        <f t="shared" ca="1" si="4"/>
        <v>0.06</v>
      </c>
      <c r="I40" s="5">
        <f t="shared" ca="1" si="5"/>
        <v>22.10172820995426</v>
      </c>
      <c r="J40" s="5">
        <f t="shared" ca="1" si="6"/>
        <v>0.42</v>
      </c>
      <c r="K40" s="5">
        <f t="shared" ca="1" si="7"/>
        <v>0.2422810661984055</v>
      </c>
      <c r="M40" s="5">
        <f t="shared" ca="1" si="8"/>
        <v>6.9512047951615417</v>
      </c>
      <c r="N40" s="5">
        <f t="shared" ca="1" si="9"/>
        <v>0.20699809268517147</v>
      </c>
    </row>
    <row r="41" spans="2:14">
      <c r="B41" s="5">
        <v>29</v>
      </c>
      <c r="C41" s="5">
        <f t="shared" ca="1" si="0"/>
        <v>118.19516369821393</v>
      </c>
      <c r="D41" s="5">
        <f t="shared" ca="1" si="1"/>
        <v>98.761845033277979</v>
      </c>
      <c r="E41" s="5">
        <f t="shared" ca="1" si="2"/>
        <v>0.14000000000000001</v>
      </c>
      <c r="F41" s="5">
        <f t="shared" ca="1" si="3"/>
        <v>0.52</v>
      </c>
      <c r="H41" s="5">
        <f t="shared" ca="1" si="4"/>
        <v>0.5</v>
      </c>
      <c r="I41" s="5">
        <f t="shared" ca="1" si="5"/>
        <v>10.467747824516183</v>
      </c>
      <c r="J41" s="5">
        <f t="shared" ca="1" si="6"/>
        <v>0.8</v>
      </c>
      <c r="K41" s="5">
        <f t="shared" ca="1" si="7"/>
        <v>0.10166389497398867</v>
      </c>
      <c r="M41" s="5">
        <f t="shared" ca="1" si="8"/>
        <v>19.063347444448933</v>
      </c>
      <c r="N41" s="5">
        <f t="shared" ca="1" si="9"/>
        <v>0.21241011599105991</v>
      </c>
    </row>
    <row r="42" spans="2:14">
      <c r="B42" s="5">
        <v>30</v>
      </c>
      <c r="C42" s="5">
        <f t="shared" ca="1" si="0"/>
        <v>92.77866016216278</v>
      </c>
      <c r="D42" s="5">
        <f t="shared" ca="1" si="1"/>
        <v>101.53987975146993</v>
      </c>
      <c r="E42" s="5">
        <f t="shared" ca="1" si="2"/>
        <v>0.62</v>
      </c>
      <c r="F42" s="5">
        <f t="shared" ca="1" si="3"/>
        <v>0.44</v>
      </c>
      <c r="H42" s="5">
        <f t="shared" ca="1" si="4"/>
        <v>0.66</v>
      </c>
      <c r="I42" s="5">
        <f t="shared" ca="1" si="5"/>
        <v>8.3534169060205912</v>
      </c>
      <c r="J42" s="5">
        <f t="shared" ca="1" si="6"/>
        <v>0.34</v>
      </c>
      <c r="K42" s="5">
        <f t="shared" ca="1" si="7"/>
        <v>0.29750992972626666</v>
      </c>
      <c r="M42" s="5">
        <f t="shared" ca="1" si="8"/>
        <v>8.8276324752200104</v>
      </c>
      <c r="N42" s="5">
        <f t="shared" ca="1" si="9"/>
        <v>0.23665999838133611</v>
      </c>
    </row>
    <row r="43" spans="2:14">
      <c r="B43" s="5">
        <v>31</v>
      </c>
      <c r="C43" s="5">
        <f t="shared" ca="1" si="0"/>
        <v>70.391586481535455</v>
      </c>
      <c r="D43" s="5">
        <f t="shared" ca="1" si="1"/>
        <v>94.447953861293371</v>
      </c>
      <c r="E43" s="5">
        <f t="shared" ca="1" si="2"/>
        <v>0.96</v>
      </c>
      <c r="F43" s="5">
        <f t="shared" ca="1" si="3"/>
        <v>0.66</v>
      </c>
      <c r="H43" s="5">
        <f t="shared" ca="1" si="4"/>
        <v>0.32</v>
      </c>
      <c r="I43" s="5">
        <f t="shared" ca="1" si="5"/>
        <v>15.251702451862332</v>
      </c>
      <c r="J43" s="5">
        <f t="shared" ca="1" si="6"/>
        <v>0.88</v>
      </c>
      <c r="K43" s="5">
        <f t="shared" ca="1" si="7"/>
        <v>7.1891165162917173E-2</v>
      </c>
      <c r="M43" s="5">
        <f t="shared" ca="1" si="8"/>
        <v>2.0344587864947608</v>
      </c>
      <c r="N43" s="5">
        <f t="shared" ca="1" si="9"/>
        <v>0.1639904245775356</v>
      </c>
    </row>
    <row r="44" spans="2:14">
      <c r="B44" s="5">
        <v>32</v>
      </c>
      <c r="C44" s="5">
        <f t="shared" ca="1" si="0"/>
        <v>111.77591389284346</v>
      </c>
      <c r="D44" s="5">
        <f t="shared" ca="1" si="1"/>
        <v>123.52017566362872</v>
      </c>
      <c r="E44" s="5">
        <f t="shared" ca="1" si="2"/>
        <v>0.3</v>
      </c>
      <c r="F44" s="5">
        <f t="shared" ca="1" si="3"/>
        <v>0.04</v>
      </c>
      <c r="H44" s="5">
        <f t="shared" ca="1" si="4"/>
        <v>0.96</v>
      </c>
      <c r="I44" s="5">
        <f t="shared" ca="1" si="5"/>
        <v>2.0344587864947608</v>
      </c>
      <c r="J44" s="5">
        <f t="shared" ca="1" si="6"/>
        <v>0.26</v>
      </c>
      <c r="K44" s="5">
        <f t="shared" ca="1" si="7"/>
        <v>0.34444557296595468</v>
      </c>
      <c r="M44" s="5">
        <f t="shared" ca="1" si="8"/>
        <v>15.302765065937063</v>
      </c>
      <c r="N44" s="5">
        <f t="shared" ca="1" si="9"/>
        <v>0.60394835456948992</v>
      </c>
    </row>
    <row r="45" spans="2:14">
      <c r="B45" s="5">
        <v>33</v>
      </c>
      <c r="C45" s="5">
        <f t="shared" ref="C45:C62" ca="1" si="10">_xlfn.NORM.INV(RAND(),100,20)</f>
        <v>97.712376158739062</v>
      </c>
      <c r="D45" s="5">
        <f t="shared" ref="D45:D62" ca="1" si="11">(_xlfn.NORM.INV(RAND(),100,20)+C45)/2</f>
        <v>95.508931320187074</v>
      </c>
      <c r="E45" s="5">
        <f t="shared" ref="E45:E62" ca="1" si="12">RANK(C45,C$13:C$62)/50</f>
        <v>0.56000000000000005</v>
      </c>
      <c r="F45" s="5">
        <f t="shared" ref="F45:F62" ca="1" si="13">RANK(D45,D$13:D$62)/50</f>
        <v>0.62</v>
      </c>
      <c r="H45" s="5">
        <f t="shared" ref="H45:H62" ca="1" si="14">RANK(I45,I$13:I$62)/50</f>
        <v>0.12</v>
      </c>
      <c r="I45" s="5">
        <f t="shared" ref="I45:I62" ca="1" si="15">_xlfn.GAMMA.INV(RAND(),3,4)</f>
        <v>19.441084022397476</v>
      </c>
      <c r="J45" s="5">
        <f t="shared" ref="J45:J62" ca="1" si="16">RANK(K45,K$13:K$62)/50</f>
        <v>0.9</v>
      </c>
      <c r="K45" s="5">
        <f t="shared" ref="K45:K62" ca="1" si="17">_xlfn.BETA.INV(RAND(),2,6)</f>
        <v>6.9515547583594337E-2</v>
      </c>
      <c r="M45" s="5">
        <f t="shared" ref="M45:M62" ca="1" si="18">VLOOKUP(E45,$H$13:$I$62,2,0)</f>
        <v>9.4378994817835</v>
      </c>
      <c r="N45" s="5">
        <f t="shared" ref="N45:N62" ca="1" si="19">VLOOKUP(F45,$J$13:$K$62,2,0)</f>
        <v>0.16701059426239959</v>
      </c>
    </row>
    <row r="46" spans="2:14">
      <c r="B46" s="5">
        <v>34</v>
      </c>
      <c r="C46" s="5">
        <f t="shared" ca="1" si="10"/>
        <v>121.49138336241808</v>
      </c>
      <c r="D46" s="5">
        <f t="shared" ca="1" si="11"/>
        <v>104.60448263271101</v>
      </c>
      <c r="E46" s="5">
        <f t="shared" ca="1" si="12"/>
        <v>0.1</v>
      </c>
      <c r="F46" s="5">
        <f t="shared" ca="1" si="13"/>
        <v>0.36</v>
      </c>
      <c r="H46" s="5">
        <f t="shared" ca="1" si="14"/>
        <v>0.94</v>
      </c>
      <c r="I46" s="5">
        <f t="shared" ca="1" si="15"/>
        <v>2.908563833595788</v>
      </c>
      <c r="J46" s="5">
        <f t="shared" ca="1" si="16"/>
        <v>0.7</v>
      </c>
      <c r="K46" s="5">
        <f t="shared" ca="1" si="17"/>
        <v>0.15875111478687451</v>
      </c>
      <c r="M46" s="5">
        <f t="shared" ca="1" si="18"/>
        <v>20.781869166358291</v>
      </c>
      <c r="N46" s="5">
        <f t="shared" ca="1" si="19"/>
        <v>0.29134084431652563</v>
      </c>
    </row>
    <row r="47" spans="2:14">
      <c r="B47" s="5">
        <v>35</v>
      </c>
      <c r="C47" s="5">
        <f t="shared" ca="1" si="10"/>
        <v>110.78364961754775</v>
      </c>
      <c r="D47" s="5">
        <f t="shared" ca="1" si="11"/>
        <v>92.659973767920164</v>
      </c>
      <c r="E47" s="5">
        <f t="shared" ca="1" si="12"/>
        <v>0.34</v>
      </c>
      <c r="F47" s="5">
        <f t="shared" ca="1" si="13"/>
        <v>0.7</v>
      </c>
      <c r="H47" s="5">
        <f t="shared" ca="1" si="14"/>
        <v>0.57999999999999996</v>
      </c>
      <c r="I47" s="5">
        <f t="shared" ca="1" si="15"/>
        <v>9.4090787246208514</v>
      </c>
      <c r="J47" s="5">
        <f t="shared" ca="1" si="16"/>
        <v>0.98</v>
      </c>
      <c r="K47" s="5">
        <f t="shared" ca="1" si="17"/>
        <v>2.6197370896390512E-2</v>
      </c>
      <c r="M47" s="5">
        <f t="shared" ca="1" si="18"/>
        <v>14.726663669279194</v>
      </c>
      <c r="N47" s="5">
        <f t="shared" ca="1" si="19"/>
        <v>0.15875111478687451</v>
      </c>
    </row>
    <row r="48" spans="2:14">
      <c r="B48" s="5">
        <v>36</v>
      </c>
      <c r="C48" s="5">
        <f t="shared" ca="1" si="10"/>
        <v>111.21739839672924</v>
      </c>
      <c r="D48" s="5">
        <f t="shared" ca="1" si="11"/>
        <v>90.069362061836244</v>
      </c>
      <c r="E48" s="5">
        <f t="shared" ca="1" si="12"/>
        <v>0.32</v>
      </c>
      <c r="F48" s="5">
        <f t="shared" ca="1" si="13"/>
        <v>0.76</v>
      </c>
      <c r="H48" s="5">
        <f t="shared" ca="1" si="14"/>
        <v>0.78</v>
      </c>
      <c r="I48" s="5">
        <f t="shared" ca="1" si="15"/>
        <v>5.9399510159021993</v>
      </c>
      <c r="J48" s="5">
        <f t="shared" ca="1" si="16"/>
        <v>0.12</v>
      </c>
      <c r="K48" s="5">
        <f t="shared" ca="1" si="17"/>
        <v>0.47159564143485677</v>
      </c>
      <c r="M48" s="5">
        <f t="shared" ca="1" si="18"/>
        <v>15.251702451862332</v>
      </c>
      <c r="N48" s="5">
        <f t="shared" ca="1" si="19"/>
        <v>0.13043850454838893</v>
      </c>
    </row>
    <row r="49" spans="2:14">
      <c r="B49" s="5">
        <v>37</v>
      </c>
      <c r="C49" s="5">
        <f t="shared" ca="1" si="10"/>
        <v>81.916812535802165</v>
      </c>
      <c r="D49" s="5">
        <f t="shared" ca="1" si="11"/>
        <v>101.42123098604765</v>
      </c>
      <c r="E49" s="5">
        <f t="shared" ca="1" si="12"/>
        <v>0.82</v>
      </c>
      <c r="F49" s="5">
        <f t="shared" ca="1" si="13"/>
        <v>0.46</v>
      </c>
      <c r="H49" s="5">
        <f t="shared" ca="1" si="14"/>
        <v>0.48</v>
      </c>
      <c r="I49" s="5">
        <f t="shared" ca="1" si="15"/>
        <v>10.876651434941435</v>
      </c>
      <c r="J49" s="5">
        <f t="shared" ca="1" si="16"/>
        <v>0.68</v>
      </c>
      <c r="K49" s="5">
        <f t="shared" ca="1" si="17"/>
        <v>0.16289953441625718</v>
      </c>
      <c r="M49" s="5">
        <f t="shared" ca="1" si="18"/>
        <v>5.7277470413327052</v>
      </c>
      <c r="N49" s="5">
        <f t="shared" ca="1" si="19"/>
        <v>0.23100797850588062</v>
      </c>
    </row>
    <row r="50" spans="2:14">
      <c r="B50" s="5">
        <v>38</v>
      </c>
      <c r="C50" s="5">
        <f t="shared" ca="1" si="10"/>
        <v>93.095750612718035</v>
      </c>
      <c r="D50" s="5">
        <f t="shared" ca="1" si="11"/>
        <v>84.201482229229498</v>
      </c>
      <c r="E50" s="5">
        <f t="shared" ca="1" si="12"/>
        <v>0.57999999999999996</v>
      </c>
      <c r="F50" s="5">
        <f t="shared" ca="1" si="13"/>
        <v>0.86</v>
      </c>
      <c r="H50" s="5">
        <f t="shared" ca="1" si="14"/>
        <v>0.74</v>
      </c>
      <c r="I50" s="5">
        <f t="shared" ca="1" si="15"/>
        <v>6.9512047951615417</v>
      </c>
      <c r="J50" s="5">
        <f t="shared" ca="1" si="16"/>
        <v>0.36</v>
      </c>
      <c r="K50" s="5">
        <f t="shared" ca="1" si="17"/>
        <v>0.29134084431652563</v>
      </c>
      <c r="M50" s="5">
        <f t="shared" ca="1" si="18"/>
        <v>9.4090787246208514</v>
      </c>
      <c r="N50" s="5">
        <f t="shared" ca="1" si="19"/>
        <v>7.8266853645104786E-2</v>
      </c>
    </row>
    <row r="51" spans="2:14">
      <c r="B51" s="5">
        <v>39</v>
      </c>
      <c r="C51" s="5">
        <f t="shared" ca="1" si="10"/>
        <v>91.412744111742299</v>
      </c>
      <c r="D51" s="5">
        <f t="shared" ca="1" si="11"/>
        <v>94.251626200098713</v>
      </c>
      <c r="E51" s="5">
        <f t="shared" ca="1" si="12"/>
        <v>0.64</v>
      </c>
      <c r="F51" s="5">
        <f t="shared" ca="1" si="13"/>
        <v>0.68</v>
      </c>
      <c r="H51" s="5">
        <f t="shared" ca="1" si="14"/>
        <v>0.8</v>
      </c>
      <c r="I51" s="5">
        <f t="shared" ca="1" si="15"/>
        <v>5.8572624311976123</v>
      </c>
      <c r="J51" s="5">
        <f t="shared" ca="1" si="16"/>
        <v>0.84</v>
      </c>
      <c r="K51" s="5">
        <f t="shared" ca="1" si="17"/>
        <v>8.2428670692477335E-2</v>
      </c>
      <c r="M51" s="5">
        <f t="shared" ca="1" si="18"/>
        <v>8.3648312393715116</v>
      </c>
      <c r="N51" s="5">
        <f t="shared" ca="1" si="19"/>
        <v>0.16289953441625718</v>
      </c>
    </row>
    <row r="52" spans="2:14">
      <c r="B52" s="5">
        <v>40</v>
      </c>
      <c r="C52" s="5">
        <f t="shared" ca="1" si="10"/>
        <v>113.98220821356425</v>
      </c>
      <c r="D52" s="5">
        <f t="shared" ca="1" si="11"/>
        <v>119.27179486230092</v>
      </c>
      <c r="E52" s="5">
        <f t="shared" ca="1" si="12"/>
        <v>0.26</v>
      </c>
      <c r="F52" s="5">
        <f t="shared" ca="1" si="13"/>
        <v>0.08</v>
      </c>
      <c r="H52" s="5">
        <f t="shared" ca="1" si="14"/>
        <v>0.6</v>
      </c>
      <c r="I52" s="5">
        <f t="shared" ca="1" si="15"/>
        <v>9.0328861202410167</v>
      </c>
      <c r="J52" s="5">
        <f t="shared" ca="1" si="16"/>
        <v>0.02</v>
      </c>
      <c r="K52" s="5">
        <f t="shared" ca="1" si="17"/>
        <v>0.60863735718928569</v>
      </c>
      <c r="M52" s="5">
        <f t="shared" ca="1" si="18"/>
        <v>15.519473095345768</v>
      </c>
      <c r="N52" s="5">
        <f t="shared" ca="1" si="19"/>
        <v>0.53365314263784969</v>
      </c>
    </row>
    <row r="53" spans="2:14">
      <c r="B53" s="5">
        <v>41</v>
      </c>
      <c r="C53" s="5">
        <f t="shared" ca="1" si="10"/>
        <v>82.894423764692903</v>
      </c>
      <c r="D53" s="5">
        <f t="shared" ca="1" si="11"/>
        <v>90.929543511144686</v>
      </c>
      <c r="E53" s="5">
        <f t="shared" ca="1" si="12"/>
        <v>0.8</v>
      </c>
      <c r="F53" s="5">
        <f t="shared" ca="1" si="13"/>
        <v>0.74</v>
      </c>
      <c r="H53" s="5">
        <f t="shared" ca="1" si="14"/>
        <v>0.92</v>
      </c>
      <c r="I53" s="5">
        <f t="shared" ca="1" si="15"/>
        <v>3.8691863419894559</v>
      </c>
      <c r="J53" s="5">
        <f t="shared" ca="1" si="16"/>
        <v>0.66</v>
      </c>
      <c r="K53" s="5">
        <f t="shared" ca="1" si="17"/>
        <v>0.1639904245775356</v>
      </c>
      <c r="M53" s="5">
        <f t="shared" ca="1" si="18"/>
        <v>5.8572624311976123</v>
      </c>
      <c r="N53" s="5">
        <f t="shared" ca="1" si="19"/>
        <v>0.14984231284314115</v>
      </c>
    </row>
    <row r="54" spans="2:14">
      <c r="B54" s="5">
        <v>42</v>
      </c>
      <c r="C54" s="5">
        <f t="shared" ca="1" si="10"/>
        <v>114.42656019270696</v>
      </c>
      <c r="D54" s="5">
        <f t="shared" ca="1" si="11"/>
        <v>102.11334108595702</v>
      </c>
      <c r="E54" s="5">
        <f t="shared" ca="1" si="12"/>
        <v>0.22</v>
      </c>
      <c r="F54" s="5">
        <f t="shared" ca="1" si="13"/>
        <v>0.42</v>
      </c>
      <c r="H54" s="5">
        <f t="shared" ca="1" si="14"/>
        <v>0.08</v>
      </c>
      <c r="I54" s="5">
        <f t="shared" ca="1" si="15"/>
        <v>21.268072532576134</v>
      </c>
      <c r="J54" s="5">
        <f t="shared" ca="1" si="16"/>
        <v>0.24</v>
      </c>
      <c r="K54" s="5">
        <f t="shared" ca="1" si="17"/>
        <v>0.38800242096142634</v>
      </c>
      <c r="M54" s="5">
        <f t="shared" ca="1" si="18"/>
        <v>16.522117516563796</v>
      </c>
      <c r="N54" s="5">
        <f t="shared" ca="1" si="19"/>
        <v>0.2422810661984055</v>
      </c>
    </row>
    <row r="55" spans="2:14">
      <c r="B55" s="5">
        <v>43</v>
      </c>
      <c r="C55" s="5">
        <f t="shared" ca="1" si="10"/>
        <v>85.33190684473513</v>
      </c>
      <c r="D55" s="5">
        <f t="shared" ca="1" si="11"/>
        <v>115.14463362797947</v>
      </c>
      <c r="E55" s="5">
        <f t="shared" ca="1" si="12"/>
        <v>0.76</v>
      </c>
      <c r="F55" s="5">
        <f t="shared" ca="1" si="13"/>
        <v>0.12</v>
      </c>
      <c r="H55" s="5">
        <f t="shared" ca="1" si="14"/>
        <v>0.64</v>
      </c>
      <c r="I55" s="5">
        <f t="shared" ca="1" si="15"/>
        <v>8.3648312393715116</v>
      </c>
      <c r="J55" s="5">
        <f t="shared" ca="1" si="16"/>
        <v>1</v>
      </c>
      <c r="K55" s="5">
        <f t="shared" ca="1" si="17"/>
        <v>4.4297477017968901E-3</v>
      </c>
      <c r="M55" s="5">
        <f t="shared" ca="1" si="18"/>
        <v>6.0088922316207087</v>
      </c>
      <c r="N55" s="5">
        <f t="shared" ca="1" si="19"/>
        <v>0.47159564143485677</v>
      </c>
    </row>
    <row r="56" spans="2:14">
      <c r="B56" s="5">
        <v>44</v>
      </c>
      <c r="C56" s="5">
        <f t="shared" ca="1" si="10"/>
        <v>80.907151756117756</v>
      </c>
      <c r="D56" s="5">
        <f t="shared" ca="1" si="11"/>
        <v>88.854489249759382</v>
      </c>
      <c r="E56" s="5">
        <f t="shared" ca="1" si="12"/>
        <v>0.86</v>
      </c>
      <c r="F56" s="5">
        <f t="shared" ca="1" si="13"/>
        <v>0.78</v>
      </c>
      <c r="H56" s="5">
        <f t="shared" ca="1" si="14"/>
        <v>0.4</v>
      </c>
      <c r="I56" s="5">
        <f t="shared" ca="1" si="15"/>
        <v>12.933554635021801</v>
      </c>
      <c r="J56" s="5">
        <f t="shared" ca="1" si="16"/>
        <v>0.4</v>
      </c>
      <c r="K56" s="5">
        <f t="shared" ca="1" si="17"/>
        <v>0.24945380544289064</v>
      </c>
      <c r="M56" s="5">
        <f t="shared" ca="1" si="18"/>
        <v>5.0413342284295934</v>
      </c>
      <c r="N56" s="5">
        <f t="shared" ca="1" si="19"/>
        <v>0.12675725418465916</v>
      </c>
    </row>
    <row r="57" spans="2:14">
      <c r="B57" s="5">
        <v>45</v>
      </c>
      <c r="C57" s="5">
        <f t="shared" ca="1" si="10"/>
        <v>98.906794608059812</v>
      </c>
      <c r="D57" s="5">
        <f t="shared" ca="1" si="11"/>
        <v>108.42301191497671</v>
      </c>
      <c r="E57" s="5">
        <f t="shared" ca="1" si="12"/>
        <v>0.52</v>
      </c>
      <c r="F57" s="5">
        <f t="shared" ca="1" si="13"/>
        <v>0.26</v>
      </c>
      <c r="H57" s="5">
        <f t="shared" ca="1" si="14"/>
        <v>0.7</v>
      </c>
      <c r="I57" s="5">
        <f t="shared" ca="1" si="15"/>
        <v>7.5049835716823852</v>
      </c>
      <c r="J57" s="5">
        <f t="shared" ca="1" si="16"/>
        <v>0.5</v>
      </c>
      <c r="K57" s="5">
        <f t="shared" ca="1" si="17"/>
        <v>0.2140663658987404</v>
      </c>
      <c r="M57" s="5">
        <f t="shared" ca="1" si="18"/>
        <v>10.1035412629519</v>
      </c>
      <c r="N57" s="5">
        <f t="shared" ca="1" si="19"/>
        <v>0.34444557296595468</v>
      </c>
    </row>
    <row r="58" spans="2:14">
      <c r="B58" s="5">
        <v>46</v>
      </c>
      <c r="C58" s="5">
        <f t="shared" ca="1" si="10"/>
        <v>91.229052529621995</v>
      </c>
      <c r="D58" s="5">
        <f t="shared" ca="1" si="11"/>
        <v>107.35502197991536</v>
      </c>
      <c r="E58" s="5">
        <f t="shared" ca="1" si="12"/>
        <v>0.66</v>
      </c>
      <c r="F58" s="5">
        <f t="shared" ca="1" si="13"/>
        <v>0.3</v>
      </c>
      <c r="H58" s="5">
        <f t="shared" ca="1" si="14"/>
        <v>0.04</v>
      </c>
      <c r="I58" s="5">
        <f t="shared" ca="1" si="15"/>
        <v>23.002586427496833</v>
      </c>
      <c r="J58" s="5">
        <f t="shared" ca="1" si="16"/>
        <v>0.86</v>
      </c>
      <c r="K58" s="5">
        <f t="shared" ca="1" si="17"/>
        <v>7.8266853645104786E-2</v>
      </c>
      <c r="M58" s="5">
        <f t="shared" ca="1" si="18"/>
        <v>8.3534169060205912</v>
      </c>
      <c r="N58" s="5">
        <f t="shared" ca="1" si="19"/>
        <v>0.31264021486424676</v>
      </c>
    </row>
    <row r="59" spans="2:14">
      <c r="B59" s="5">
        <v>47</v>
      </c>
      <c r="C59" s="5">
        <f t="shared" ca="1" si="10"/>
        <v>92.879890527362591</v>
      </c>
      <c r="D59" s="5">
        <f t="shared" ca="1" si="11"/>
        <v>73.741726650504518</v>
      </c>
      <c r="E59" s="5">
        <f t="shared" ca="1" si="12"/>
        <v>0.6</v>
      </c>
      <c r="F59" s="5">
        <f t="shared" ca="1" si="13"/>
        <v>0.96</v>
      </c>
      <c r="H59" s="5">
        <f t="shared" ca="1" si="14"/>
        <v>0.16</v>
      </c>
      <c r="I59" s="5">
        <f t="shared" ca="1" si="15"/>
        <v>17.724928438115441</v>
      </c>
      <c r="J59" s="5">
        <f t="shared" ca="1" si="16"/>
        <v>0.06</v>
      </c>
      <c r="K59" s="5">
        <f t="shared" ca="1" si="17"/>
        <v>0.53879845360350542</v>
      </c>
      <c r="M59" s="5">
        <f t="shared" ca="1" si="18"/>
        <v>9.0328861202410167</v>
      </c>
      <c r="N59" s="5">
        <f t="shared" ca="1" si="19"/>
        <v>3.7164130675293644E-2</v>
      </c>
    </row>
    <row r="60" spans="2:14">
      <c r="B60" s="5">
        <v>48</v>
      </c>
      <c r="C60" s="5">
        <f t="shared" ca="1" si="10"/>
        <v>81.465387962567547</v>
      </c>
      <c r="D60" s="5">
        <f t="shared" ca="1" si="11"/>
        <v>97.74682164513959</v>
      </c>
      <c r="E60" s="5">
        <f t="shared" ca="1" si="12"/>
        <v>0.84</v>
      </c>
      <c r="F60" s="5">
        <f t="shared" ca="1" si="13"/>
        <v>0.56000000000000005</v>
      </c>
      <c r="H60" s="5">
        <f t="shared" ca="1" si="14"/>
        <v>0.42</v>
      </c>
      <c r="I60" s="5">
        <f t="shared" ca="1" si="15"/>
        <v>12.785708332576986</v>
      </c>
      <c r="J60" s="5">
        <f t="shared" ca="1" si="16"/>
        <v>0.18</v>
      </c>
      <c r="K60" s="5">
        <f t="shared" ca="1" si="17"/>
        <v>0.41595576482765628</v>
      </c>
      <c r="M60" s="5">
        <f t="shared" ca="1" si="18"/>
        <v>5.2883165020543039</v>
      </c>
      <c r="N60" s="5">
        <f t="shared" ca="1" si="19"/>
        <v>0.20434407630481013</v>
      </c>
    </row>
    <row r="61" spans="2:14">
      <c r="B61" s="5">
        <v>49</v>
      </c>
      <c r="C61" s="5">
        <f t="shared" ca="1" si="10"/>
        <v>131.4804505852338</v>
      </c>
      <c r="D61" s="5">
        <f t="shared" ca="1" si="11"/>
        <v>119.19157018124815</v>
      </c>
      <c r="E61" s="5">
        <f t="shared" ca="1" si="12"/>
        <v>0.04</v>
      </c>
      <c r="F61" s="5">
        <f t="shared" ca="1" si="13"/>
        <v>0.1</v>
      </c>
      <c r="H61" s="5">
        <f t="shared" ca="1" si="14"/>
        <v>0.1</v>
      </c>
      <c r="I61" s="5">
        <f t="shared" ca="1" si="15"/>
        <v>20.781869166358291</v>
      </c>
      <c r="J61" s="5">
        <f t="shared" ca="1" si="16"/>
        <v>0.62</v>
      </c>
      <c r="K61" s="5">
        <f t="shared" ca="1" si="17"/>
        <v>0.16701059426239959</v>
      </c>
      <c r="M61" s="5">
        <f t="shared" ca="1" si="18"/>
        <v>23.002586427496833</v>
      </c>
      <c r="N61" s="5">
        <f t="shared" ca="1" si="19"/>
        <v>0.50566215908799261</v>
      </c>
    </row>
    <row r="62" spans="2:14">
      <c r="B62" s="5">
        <v>50</v>
      </c>
      <c r="C62" s="5">
        <f t="shared" ca="1" si="10"/>
        <v>118.78443861656234</v>
      </c>
      <c r="D62" s="5">
        <f t="shared" ca="1" si="11"/>
        <v>96.021897113846464</v>
      </c>
      <c r="E62" s="5">
        <f t="shared" ca="1" si="12"/>
        <v>0.12</v>
      </c>
      <c r="F62" s="5">
        <f t="shared" ca="1" si="13"/>
        <v>0.57999999999999996</v>
      </c>
      <c r="H62" s="5">
        <f t="shared" ca="1" si="14"/>
        <v>0.46</v>
      </c>
      <c r="I62" s="5">
        <f t="shared" ca="1" si="15"/>
        <v>11.454903151811704</v>
      </c>
      <c r="J62" s="5">
        <f t="shared" ca="1" si="16"/>
        <v>0.94</v>
      </c>
      <c r="K62" s="5">
        <f t="shared" ca="1" si="17"/>
        <v>5.7839955970099846E-2</v>
      </c>
      <c r="M62" s="5">
        <f t="shared" ca="1" si="18"/>
        <v>19.441084022397476</v>
      </c>
      <c r="N62" s="5">
        <f t="shared" ca="1" si="19"/>
        <v>0.19793263594889704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K62"/>
  <sheetViews>
    <sheetView zoomScale="90" zoomScaleNormal="90" zoomScalePageLayoutView="90" workbookViewId="0"/>
  </sheetViews>
  <sheetFormatPr baseColWidth="10" defaultColWidth="8.83203125" defaultRowHeight="26"/>
  <cols>
    <col min="1" max="2" width="8.83203125" style="5"/>
    <col min="3" max="4" width="12.1640625" style="5" bestFit="1" customWidth="1"/>
    <col min="5" max="6" width="18" style="5" bestFit="1" customWidth="1"/>
    <col min="7" max="7" width="10" style="5" customWidth="1"/>
    <col min="8" max="9" width="12.1640625" style="5" bestFit="1" customWidth="1"/>
    <col min="10" max="11" width="16.6640625" style="5" bestFit="1" customWidth="1"/>
    <col min="12" max="16384" width="8.83203125" style="5"/>
  </cols>
  <sheetData>
    <row r="4" spans="2:11">
      <c r="B4" s="5" t="s">
        <v>60</v>
      </c>
      <c r="C4" s="7">
        <f ca="1">CORREL(C13:C62,D13:D62)</f>
        <v>0.6553267907183622</v>
      </c>
      <c r="I4" s="5" t="s">
        <v>60</v>
      </c>
      <c r="J4" s="7">
        <f ca="1">CORREL(J13:J62,K13:K62)</f>
        <v>0.65714259812400977</v>
      </c>
    </row>
    <row r="6" spans="2:11" s="8" customFormat="1"/>
    <row r="7" spans="2:11">
      <c r="G7" s="8"/>
      <c r="I7" s="8"/>
      <c r="J7" s="8" t="s">
        <v>58</v>
      </c>
      <c r="K7" s="8" t="s">
        <v>57</v>
      </c>
    </row>
    <row r="8" spans="2:11">
      <c r="G8" s="8"/>
      <c r="I8" s="8" t="s">
        <v>55</v>
      </c>
      <c r="J8" s="5">
        <v>3</v>
      </c>
      <c r="K8" s="5">
        <v>2</v>
      </c>
    </row>
    <row r="9" spans="2:11">
      <c r="I9" s="8" t="s">
        <v>53</v>
      </c>
      <c r="J9" s="5">
        <v>4</v>
      </c>
      <c r="K9" s="5">
        <v>6</v>
      </c>
    </row>
    <row r="12" spans="2:11">
      <c r="C12" s="5" t="s">
        <v>52</v>
      </c>
      <c r="D12" s="5" t="s">
        <v>51</v>
      </c>
      <c r="E12" s="5" t="s">
        <v>101</v>
      </c>
      <c r="F12" s="5" t="s">
        <v>102</v>
      </c>
      <c r="J12" s="5" t="s">
        <v>48</v>
      </c>
      <c r="K12" s="5" t="s">
        <v>47</v>
      </c>
    </row>
    <row r="13" spans="2:11">
      <c r="B13" s="5">
        <v>1</v>
      </c>
      <c r="C13" s="5">
        <f t="shared" ref="C13:C62" ca="1" si="0">_xlfn.NORM.INV(RAND(),100,20)</f>
        <v>101.50851408903641</v>
      </c>
      <c r="D13" s="5">
        <f t="shared" ref="D13:D62" ca="1" si="1">(_xlfn.NORM.INV(RAND(),100,20)+C13)/2</f>
        <v>114.14952388960234</v>
      </c>
      <c r="E13" s="5">
        <f ca="1">_xlfn.NORM.DIST(C13,AVERAGE($C$13:$C$62),_xlfn.STDEV.P($C$13:$C$62),1)</f>
        <v>0.48740110461785074</v>
      </c>
      <c r="F13" s="5">
        <f ca="1">_xlfn.NORM.DIST(D13,AVERAGE($D$13:$D$62),_xlfn.STDEV.P($D$13:$D$62),1)</f>
        <v>0.77965059288271632</v>
      </c>
      <c r="I13" s="5">
        <v>1</v>
      </c>
      <c r="J13" s="5">
        <f t="shared" ref="J13:J44" ca="1" si="2">_xlfn.GAMMA.INV(Probability1,a,b)</f>
        <v>10.493155014432368</v>
      </c>
      <c r="K13" s="5">
        <f t="shared" ref="K13:K44" ca="1" si="3">_xlfn.BETA.INV(Probability2,a,b)</f>
        <v>0.35804116250576012</v>
      </c>
    </row>
    <row r="14" spans="2:11">
      <c r="B14" s="5">
        <v>2</v>
      </c>
      <c r="C14" s="5">
        <f t="shared" ca="1" si="0"/>
        <v>121.06220395380413</v>
      </c>
      <c r="D14" s="5">
        <f t="shared" ca="1" si="1"/>
        <v>132.45858371268645</v>
      </c>
      <c r="E14" s="5">
        <f t="shared" ref="E14:E62" ca="1" si="4">_xlfn.NORM.DIST(C14,AVERAGE($C$13:$C$62),_xlfn.STDEV.P($C$13:$C$62),1)</f>
        <v>0.79677923800794859</v>
      </c>
      <c r="F14" s="5">
        <f t="shared" ref="F14:F62" ca="1" si="5">_xlfn.NORM.DIST(D14,AVERAGE($D$13:$D$62),_xlfn.STDEV.P($D$13:$D$62),1)</f>
        <v>0.97658755427897015</v>
      </c>
      <c r="I14" s="5">
        <v>2</v>
      </c>
      <c r="J14" s="5">
        <f t="shared" ca="1" si="2"/>
        <v>17.015240137165527</v>
      </c>
      <c r="K14" s="5">
        <f t="shared" ca="1" si="3"/>
        <v>0.58377330651336334</v>
      </c>
    </row>
    <row r="15" spans="2:11">
      <c r="B15" s="5">
        <v>3</v>
      </c>
      <c r="C15" s="5">
        <f t="shared" ca="1" si="0"/>
        <v>113.0057544017784</v>
      </c>
      <c r="D15" s="5">
        <f t="shared" ca="1" si="1"/>
        <v>108.75976978058213</v>
      </c>
      <c r="E15" s="5">
        <f t="shared" ca="1" si="4"/>
        <v>0.68264685871840425</v>
      </c>
      <c r="F15" s="5">
        <f t="shared" ca="1" si="5"/>
        <v>0.66012226982404432</v>
      </c>
      <c r="I15" s="5">
        <v>3</v>
      </c>
      <c r="J15" s="5">
        <f t="shared" ca="1" si="2"/>
        <v>14.075872239819816</v>
      </c>
      <c r="K15" s="5">
        <f t="shared" ca="1" si="3"/>
        <v>0.29510587195894322</v>
      </c>
    </row>
    <row r="16" spans="2:11">
      <c r="B16" s="5">
        <v>4</v>
      </c>
      <c r="C16" s="5">
        <f t="shared" ca="1" si="0"/>
        <v>109.27940529664296</v>
      </c>
      <c r="D16" s="5">
        <f t="shared" ca="1" si="1"/>
        <v>104.08397675783013</v>
      </c>
      <c r="E16" s="5">
        <f t="shared" ca="1" si="4"/>
        <v>0.62205706904940949</v>
      </c>
      <c r="F16" s="5">
        <f t="shared" ca="1" si="5"/>
        <v>0.54063423657059828</v>
      </c>
      <c r="I16" s="5">
        <v>4</v>
      </c>
      <c r="J16" s="5">
        <f t="shared" ca="1" si="2"/>
        <v>12.837647431124561</v>
      </c>
      <c r="K16" s="5">
        <f t="shared" ca="1" si="3"/>
        <v>0.24425640634413592</v>
      </c>
    </row>
    <row r="17" spans="2:11">
      <c r="B17" s="5">
        <v>5</v>
      </c>
      <c r="C17" s="5">
        <f t="shared" ca="1" si="0"/>
        <v>68.4328450401309</v>
      </c>
      <c r="D17" s="5">
        <f t="shared" ca="1" si="1"/>
        <v>100.84664230096259</v>
      </c>
      <c r="E17" s="5">
        <f t="shared" ca="1" si="4"/>
        <v>6.8207316690605715E-2</v>
      </c>
      <c r="F17" s="5">
        <f t="shared" ca="1" si="5"/>
        <v>0.4549638063551571</v>
      </c>
      <c r="I17" s="5">
        <v>5</v>
      </c>
      <c r="J17" s="5">
        <f t="shared" ca="1" si="2"/>
        <v>3.727510841552002</v>
      </c>
      <c r="K17" s="5">
        <f t="shared" ca="1" si="3"/>
        <v>0.2116017030245885</v>
      </c>
    </row>
    <row r="18" spans="2:11">
      <c r="B18" s="5">
        <v>6</v>
      </c>
      <c r="C18" s="5">
        <f t="shared" ca="1" si="0"/>
        <v>97.249181501527246</v>
      </c>
      <c r="D18" s="5">
        <f t="shared" ca="1" si="1"/>
        <v>96.904431416419953</v>
      </c>
      <c r="E18" s="5">
        <f t="shared" ca="1" si="4"/>
        <v>0.41320792779103616</v>
      </c>
      <c r="F18" s="5">
        <f t="shared" ca="1" si="5"/>
        <v>0.35377844758784194</v>
      </c>
      <c r="I18" s="5">
        <v>6</v>
      </c>
      <c r="J18" s="5">
        <f t="shared" ca="1" si="2"/>
        <v>9.3398052959430231</v>
      </c>
      <c r="K18" s="5">
        <f t="shared" ca="1" si="3"/>
        <v>0.17505091889858418</v>
      </c>
    </row>
    <row r="19" spans="2:11">
      <c r="B19" s="5">
        <v>7</v>
      </c>
      <c r="C19" s="5">
        <f t="shared" ca="1" si="0"/>
        <v>86.86258189512273</v>
      </c>
      <c r="D19" s="5">
        <f t="shared" ca="1" si="1"/>
        <v>113.16868163278775</v>
      </c>
      <c r="E19" s="5">
        <f t="shared" ca="1" si="4"/>
        <v>0.24918635585935328</v>
      </c>
      <c r="F19" s="5">
        <f t="shared" ca="1" si="5"/>
        <v>0.75985132979226955</v>
      </c>
      <c r="I19" s="5">
        <v>7</v>
      </c>
      <c r="J19" s="5">
        <f t="shared" ca="1" si="2"/>
        <v>6.8969218233506373</v>
      </c>
      <c r="K19" s="5">
        <f t="shared" ca="1" si="3"/>
        <v>0.34630991180602932</v>
      </c>
    </row>
    <row r="20" spans="2:11">
      <c r="B20" s="5">
        <v>8</v>
      </c>
      <c r="C20" s="5">
        <f t="shared" ca="1" si="0"/>
        <v>105.26796698144163</v>
      </c>
      <c r="D20" s="5">
        <f t="shared" ca="1" si="1"/>
        <v>95.636025665305681</v>
      </c>
      <c r="E20" s="5">
        <f t="shared" ca="1" si="4"/>
        <v>0.55333756469294759</v>
      </c>
      <c r="F20" s="5">
        <f t="shared" ca="1" si="5"/>
        <v>0.32295884262349139</v>
      </c>
      <c r="I20" s="5">
        <v>8</v>
      </c>
      <c r="J20" s="5">
        <f t="shared" ca="1" si="2"/>
        <v>11.587917166016869</v>
      </c>
      <c r="K20" s="5">
        <f t="shared" ca="1" si="3"/>
        <v>0.16409105916294761</v>
      </c>
    </row>
    <row r="21" spans="2:11">
      <c r="B21" s="5">
        <v>9</v>
      </c>
      <c r="C21" s="5">
        <f t="shared" ca="1" si="0"/>
        <v>130.02258815367205</v>
      </c>
      <c r="D21" s="5">
        <f t="shared" ca="1" si="1"/>
        <v>105.1821726617251</v>
      </c>
      <c r="E21" s="5">
        <f t="shared" ca="1" si="4"/>
        <v>0.88972529437184011</v>
      </c>
      <c r="F21" s="5">
        <f t="shared" ca="1" si="5"/>
        <v>0.56946827346320628</v>
      </c>
      <c r="I21" s="5">
        <v>9</v>
      </c>
      <c r="J21" s="5">
        <f t="shared" ca="1" si="2"/>
        <v>20.720679906829037</v>
      </c>
      <c r="K21" s="5">
        <f t="shared" ca="1" si="3"/>
        <v>0.25583094009428253</v>
      </c>
    </row>
    <row r="22" spans="2:11">
      <c r="B22" s="5">
        <v>10</v>
      </c>
      <c r="C22" s="5">
        <f t="shared" ca="1" si="0"/>
        <v>114.07279365067299</v>
      </c>
      <c r="D22" s="5">
        <f t="shared" ca="1" si="1"/>
        <v>110.58110757978841</v>
      </c>
      <c r="E22" s="5">
        <f t="shared" ca="1" si="4"/>
        <v>0.69921325773580167</v>
      </c>
      <c r="F22" s="5">
        <f t="shared" ca="1" si="5"/>
        <v>0.70327651729596119</v>
      </c>
      <c r="I22" s="5">
        <v>10</v>
      </c>
      <c r="J22" s="5">
        <f t="shared" ca="1" si="2"/>
        <v>14.444391096108633</v>
      </c>
      <c r="K22" s="5">
        <f t="shared" ca="1" si="3"/>
        <v>0.31592550378228568</v>
      </c>
    </row>
    <row r="23" spans="2:11">
      <c r="B23" s="5">
        <v>11</v>
      </c>
      <c r="C23" s="5">
        <f t="shared" ca="1" si="0"/>
        <v>98.596476521179696</v>
      </c>
      <c r="D23" s="5">
        <f t="shared" ca="1" si="1"/>
        <v>112.24311950888473</v>
      </c>
      <c r="E23" s="5">
        <f t="shared" ca="1" si="4"/>
        <v>0.43647066681678887</v>
      </c>
      <c r="F23" s="5">
        <f t="shared" ca="1" si="5"/>
        <v>0.74031251892728134</v>
      </c>
      <c r="I23" s="5">
        <v>11</v>
      </c>
      <c r="J23" s="5">
        <f t="shared" ca="1" si="2"/>
        <v>9.6947966449646934</v>
      </c>
      <c r="K23" s="5">
        <f t="shared" ca="1" si="3"/>
        <v>0.33534228469638105</v>
      </c>
    </row>
    <row r="24" spans="2:11">
      <c r="B24" s="5">
        <v>12</v>
      </c>
      <c r="C24" s="5">
        <f t="shared" ca="1" si="0"/>
        <v>69.064318822609579</v>
      </c>
      <c r="D24" s="5">
        <f t="shared" ca="1" si="1"/>
        <v>86.390314658862138</v>
      </c>
      <c r="E24" s="5">
        <f t="shared" ca="1" si="4"/>
        <v>7.1946493943821618E-2</v>
      </c>
      <c r="F24" s="5">
        <f t="shared" ca="1" si="5"/>
        <v>0.14142605022724153</v>
      </c>
      <c r="I24" s="5">
        <v>12</v>
      </c>
      <c r="J24" s="5">
        <f t="shared" ca="1" si="2"/>
        <v>3.813917511192773</v>
      </c>
      <c r="K24" s="5">
        <f t="shared" ca="1" si="3"/>
        <v>9.6640434803725889E-2</v>
      </c>
    </row>
    <row r="25" spans="2:11">
      <c r="B25" s="5">
        <v>13</v>
      </c>
      <c r="C25" s="5">
        <f t="shared" ca="1" si="0"/>
        <v>93.428646834340071</v>
      </c>
      <c r="D25" s="5">
        <f t="shared" ca="1" si="1"/>
        <v>95.837706832212547</v>
      </c>
      <c r="E25" s="5">
        <f t="shared" ca="1" si="4"/>
        <v>0.34912758632697505</v>
      </c>
      <c r="F25" s="5">
        <f t="shared" ca="1" si="5"/>
        <v>0.32778543604546162</v>
      </c>
      <c r="I25" s="5">
        <v>13</v>
      </c>
      <c r="J25" s="5">
        <f t="shared" ca="1" si="2"/>
        <v>8.3816170000436117</v>
      </c>
      <c r="K25" s="5">
        <f t="shared" ca="1" si="3"/>
        <v>0.16580690820822916</v>
      </c>
    </row>
    <row r="26" spans="2:11">
      <c r="B26" s="5">
        <v>14</v>
      </c>
      <c r="C26" s="5">
        <f t="shared" ca="1" si="0"/>
        <v>85.121123830672232</v>
      </c>
      <c r="D26" s="5">
        <f t="shared" ca="1" si="1"/>
        <v>98.446670423020265</v>
      </c>
      <c r="E26" s="5">
        <f t="shared" ca="1" si="4"/>
        <v>0.2254844069656457</v>
      </c>
      <c r="F26" s="5">
        <f t="shared" ca="1" si="5"/>
        <v>0.39256570413467384</v>
      </c>
      <c r="I26" s="5">
        <v>14</v>
      </c>
      <c r="J26" s="5">
        <f t="shared" ca="1" si="2"/>
        <v>6.5363105849782199</v>
      </c>
      <c r="K26" s="5">
        <f t="shared" ca="1" si="3"/>
        <v>0.18890973784719542</v>
      </c>
    </row>
    <row r="27" spans="2:11">
      <c r="B27" s="5">
        <v>15</v>
      </c>
      <c r="C27" s="5">
        <f t="shared" ca="1" si="0"/>
        <v>119.40384284190927</v>
      </c>
      <c r="D27" s="5">
        <f t="shared" ca="1" si="1"/>
        <v>97.524748750111058</v>
      </c>
      <c r="E27" s="5">
        <f t="shared" ca="1" si="4"/>
        <v>0.77550076285554836</v>
      </c>
      <c r="F27" s="5">
        <f t="shared" ca="1" si="5"/>
        <v>0.36922321232507749</v>
      </c>
      <c r="I27" s="5">
        <v>15</v>
      </c>
      <c r="J27" s="5">
        <f t="shared" ca="1" si="2"/>
        <v>16.380346675662086</v>
      </c>
      <c r="K27" s="5">
        <f t="shared" ca="1" si="3"/>
        <v>0.18055563372267272</v>
      </c>
    </row>
    <row r="28" spans="2:11">
      <c r="B28" s="5">
        <v>16</v>
      </c>
      <c r="C28" s="5">
        <f t="shared" ca="1" si="0"/>
        <v>108.71255285776182</v>
      </c>
      <c r="D28" s="5">
        <f t="shared" ca="1" si="1"/>
        <v>97.292130112541969</v>
      </c>
      <c r="E28" s="5">
        <f t="shared" ca="1" si="4"/>
        <v>0.61252490578625518</v>
      </c>
      <c r="F28" s="5">
        <f t="shared" ca="1" si="5"/>
        <v>0.36340509331139159</v>
      </c>
      <c r="I28" s="5">
        <v>16</v>
      </c>
      <c r="J28" s="5">
        <f t="shared" ca="1" si="2"/>
        <v>12.655859261883835</v>
      </c>
      <c r="K28" s="5">
        <f t="shared" ca="1" si="3"/>
        <v>0.17848032366275332</v>
      </c>
    </row>
    <row r="29" spans="2:11">
      <c r="B29" s="5">
        <v>17</v>
      </c>
      <c r="C29" s="5">
        <f t="shared" ca="1" si="0"/>
        <v>109.50186500653066</v>
      </c>
      <c r="D29" s="5">
        <f t="shared" ca="1" si="1"/>
        <v>123.57804536563418</v>
      </c>
      <c r="E29" s="5">
        <f t="shared" ca="1" si="4"/>
        <v>0.62577808772383259</v>
      </c>
      <c r="F29" s="5">
        <f t="shared" ca="1" si="5"/>
        <v>0.91889200651590996</v>
      </c>
      <c r="I29" s="5">
        <v>17</v>
      </c>
      <c r="J29" s="5">
        <f t="shared" ca="1" si="2"/>
        <v>12.909460511581976</v>
      </c>
      <c r="K29" s="5">
        <f t="shared" ca="1" si="3"/>
        <v>0.47438199307947149</v>
      </c>
    </row>
    <row r="30" spans="2:11">
      <c r="B30" s="5">
        <v>18</v>
      </c>
      <c r="C30" s="5">
        <f t="shared" ca="1" si="0"/>
        <v>107.22982541230856</v>
      </c>
      <c r="D30" s="5">
        <f t="shared" ca="1" si="1"/>
        <v>74.761465890102471</v>
      </c>
      <c r="E30" s="5">
        <f t="shared" ca="1" si="4"/>
        <v>0.58728250191429376</v>
      </c>
      <c r="F30" s="5">
        <f t="shared" ca="1" si="5"/>
        <v>3.2386804501701352E-2</v>
      </c>
      <c r="I30" s="5">
        <v>18</v>
      </c>
      <c r="J30" s="5">
        <f t="shared" ca="1" si="2"/>
        <v>12.188462918419027</v>
      </c>
      <c r="K30" s="5">
        <f t="shared" ca="1" si="3"/>
        <v>4.2149451190468819E-2</v>
      </c>
    </row>
    <row r="31" spans="2:11">
      <c r="B31" s="5">
        <v>19</v>
      </c>
      <c r="C31" s="5">
        <f t="shared" ca="1" si="0"/>
        <v>78.672376155928333</v>
      </c>
      <c r="D31" s="5">
        <f t="shared" ca="1" si="1"/>
        <v>88.959125154489854</v>
      </c>
      <c r="E31" s="5">
        <f t="shared" ca="1" si="4"/>
        <v>0.14963362205003028</v>
      </c>
      <c r="F31" s="5">
        <f t="shared" ca="1" si="5"/>
        <v>0.18320864613656412</v>
      </c>
      <c r="I31" s="5">
        <v>19</v>
      </c>
      <c r="J31" s="5">
        <f t="shared" ca="1" si="2"/>
        <v>5.3162807934496383</v>
      </c>
      <c r="K31" s="5">
        <f t="shared" ca="1" si="3"/>
        <v>0.11316061846753428</v>
      </c>
    </row>
    <row r="32" spans="2:11">
      <c r="B32" s="5">
        <v>20</v>
      </c>
      <c r="C32" s="5">
        <f t="shared" ca="1" si="0"/>
        <v>84.709246960899861</v>
      </c>
      <c r="D32" s="5">
        <f t="shared" ca="1" si="1"/>
        <v>104.78886484544017</v>
      </c>
      <c r="E32" s="5">
        <f t="shared" ca="1" si="4"/>
        <v>0.22007118281454613</v>
      </c>
      <c r="F32" s="5">
        <f t="shared" ca="1" si="5"/>
        <v>0.55917597603405644</v>
      </c>
      <c r="I32" s="5">
        <v>20</v>
      </c>
      <c r="J32" s="5">
        <f t="shared" ca="1" si="2"/>
        <v>6.4529985851414029</v>
      </c>
      <c r="K32" s="5">
        <f t="shared" ca="1" si="3"/>
        <v>0.25165807820903618</v>
      </c>
    </row>
    <row r="33" spans="2:11">
      <c r="B33" s="5">
        <v>21</v>
      </c>
      <c r="C33" s="5">
        <f t="shared" ca="1" si="0"/>
        <v>96.538340647089115</v>
      </c>
      <c r="D33" s="5">
        <f t="shared" ca="1" si="1"/>
        <v>97.238762185115462</v>
      </c>
      <c r="E33" s="5">
        <f t="shared" ca="1" si="4"/>
        <v>0.4010507169142517</v>
      </c>
      <c r="F33" s="5">
        <f t="shared" ca="1" si="5"/>
        <v>0.36207466234371954</v>
      </c>
      <c r="I33" s="5">
        <v>21</v>
      </c>
      <c r="J33" s="5">
        <f t="shared" ca="1" si="2"/>
        <v>9.1561302196241368</v>
      </c>
      <c r="K33" s="5">
        <f t="shared" ca="1" si="3"/>
        <v>0.17800606670840458</v>
      </c>
    </row>
    <row r="34" spans="2:11">
      <c r="B34" s="5">
        <v>22</v>
      </c>
      <c r="C34" s="5">
        <f t="shared" ca="1" si="0"/>
        <v>103.70550789347162</v>
      </c>
      <c r="D34" s="5">
        <f t="shared" ca="1" si="1"/>
        <v>98.648419983238185</v>
      </c>
      <c r="E34" s="5">
        <f t="shared" ca="1" si="4"/>
        <v>0.52600796321816645</v>
      </c>
      <c r="F34" s="5">
        <f t="shared" ca="1" si="5"/>
        <v>0.39772915297203271</v>
      </c>
      <c r="I34" s="5">
        <v>22</v>
      </c>
      <c r="J34" s="5">
        <f t="shared" ca="1" si="2"/>
        <v>11.124050500398813</v>
      </c>
      <c r="K34" s="5">
        <f t="shared" ca="1" si="3"/>
        <v>0.19076519117509461</v>
      </c>
    </row>
    <row r="35" spans="2:11">
      <c r="B35" s="5">
        <v>23</v>
      </c>
      <c r="C35" s="5">
        <f t="shared" ca="1" si="0"/>
        <v>63.771861317292178</v>
      </c>
      <c r="D35" s="5">
        <f t="shared" ca="1" si="1"/>
        <v>92.601774612924785</v>
      </c>
      <c r="E35" s="5">
        <f t="shared" ca="1" si="4"/>
        <v>4.506690910821759E-2</v>
      </c>
      <c r="F35" s="5">
        <f t="shared" ca="1" si="5"/>
        <v>0.25427253920341275</v>
      </c>
      <c r="I35" s="5">
        <v>23</v>
      </c>
      <c r="J35" s="5">
        <f t="shared" ca="1" si="2"/>
        <v>3.1336381712696815</v>
      </c>
      <c r="K35" s="5">
        <f t="shared" ca="1" si="3"/>
        <v>0.13952128738063288</v>
      </c>
    </row>
    <row r="36" spans="2:11">
      <c r="B36" s="5">
        <v>24</v>
      </c>
      <c r="C36" s="5">
        <f t="shared" ca="1" si="0"/>
        <v>72.796509691145673</v>
      </c>
      <c r="D36" s="5">
        <f t="shared" ca="1" si="1"/>
        <v>94.935115226243425</v>
      </c>
      <c r="E36" s="5">
        <f t="shared" ca="1" si="4"/>
        <v>9.7321862113509142E-2</v>
      </c>
      <c r="F36" s="5">
        <f t="shared" ca="1" si="5"/>
        <v>0.30641952916885384</v>
      </c>
      <c r="I36" s="5">
        <v>24</v>
      </c>
      <c r="J36" s="5">
        <f t="shared" ca="1" si="2"/>
        <v>4.3548651444481186</v>
      </c>
      <c r="K36" s="5">
        <f t="shared" ca="1" si="3"/>
        <v>0.1582074346290421</v>
      </c>
    </row>
    <row r="37" spans="2:11">
      <c r="B37" s="5">
        <v>25</v>
      </c>
      <c r="C37" s="5">
        <f t="shared" ca="1" si="0"/>
        <v>121.1750007416598</v>
      </c>
      <c r="D37" s="5">
        <f t="shared" ca="1" si="1"/>
        <v>97.16112513807667</v>
      </c>
      <c r="E37" s="5">
        <f t="shared" ca="1" si="4"/>
        <v>0.79818144150056647</v>
      </c>
      <c r="F37" s="5">
        <f t="shared" ca="1" si="5"/>
        <v>0.36014219228146521</v>
      </c>
      <c r="I37" s="5">
        <v>25</v>
      </c>
      <c r="J37" s="5">
        <f t="shared" ca="1" si="2"/>
        <v>17.058993344261761</v>
      </c>
      <c r="K37" s="5">
        <f t="shared" ca="1" si="3"/>
        <v>0.17731738678787501</v>
      </c>
    </row>
    <row r="38" spans="2:11">
      <c r="B38" s="5">
        <v>26</v>
      </c>
      <c r="C38" s="5">
        <f t="shared" ca="1" si="0"/>
        <v>103.35226800749818</v>
      </c>
      <c r="D38" s="5">
        <f t="shared" ca="1" si="1"/>
        <v>95.490258206044246</v>
      </c>
      <c r="E38" s="5">
        <f t="shared" ca="1" si="4"/>
        <v>0.51980762703815375</v>
      </c>
      <c r="F38" s="5">
        <f t="shared" ca="1" si="5"/>
        <v>0.31948877426028766</v>
      </c>
      <c r="I38" s="5">
        <v>26</v>
      </c>
      <c r="J38" s="5">
        <f t="shared" ca="1" si="2"/>
        <v>11.020936589234786</v>
      </c>
      <c r="K38" s="5">
        <f t="shared" ca="1" si="3"/>
        <v>0.16285726119833546</v>
      </c>
    </row>
    <row r="39" spans="2:11">
      <c r="B39" s="5">
        <v>27</v>
      </c>
      <c r="C39" s="5">
        <f t="shared" ca="1" si="0"/>
        <v>57.112237949286559</v>
      </c>
      <c r="D39" s="5">
        <f t="shared" ca="1" si="1"/>
        <v>74.477976654895485</v>
      </c>
      <c r="E39" s="5">
        <f t="shared" ca="1" si="4"/>
        <v>2.3395284307868545E-2</v>
      </c>
      <c r="F39" s="5">
        <f t="shared" ca="1" si="5"/>
        <v>3.1044557194365427E-2</v>
      </c>
      <c r="I39" s="5">
        <v>27</v>
      </c>
      <c r="J39" s="5">
        <f t="shared" ca="1" si="2"/>
        <v>2.4113002458218729</v>
      </c>
      <c r="K39" s="5">
        <f t="shared" ca="1" si="3"/>
        <v>4.1200712505118808E-2</v>
      </c>
    </row>
    <row r="40" spans="2:11">
      <c r="B40" s="5">
        <v>28</v>
      </c>
      <c r="C40" s="5">
        <f t="shared" ca="1" si="0"/>
        <v>64.904647495795857</v>
      </c>
      <c r="D40" s="5">
        <f t="shared" ca="1" si="1"/>
        <v>89.791578511713482</v>
      </c>
      <c r="E40" s="5">
        <f t="shared" ca="1" si="4"/>
        <v>5.0008749794475546E-2</v>
      </c>
      <c r="F40" s="5">
        <f t="shared" ca="1" si="5"/>
        <v>0.19825305169660784</v>
      </c>
      <c r="I40" s="5">
        <v>28</v>
      </c>
      <c r="J40" s="5">
        <f t="shared" ca="1" si="2"/>
        <v>3.2710029310490429</v>
      </c>
      <c r="K40" s="5">
        <f t="shared" ca="1" si="3"/>
        <v>0.1188809638220029</v>
      </c>
    </row>
    <row r="41" spans="2:11">
      <c r="B41" s="5">
        <v>29</v>
      </c>
      <c r="C41" s="5">
        <f t="shared" ca="1" si="0"/>
        <v>117.35960578995417</v>
      </c>
      <c r="D41" s="5">
        <f t="shared" ca="1" si="1"/>
        <v>123.76050437009705</v>
      </c>
      <c r="E41" s="5">
        <f t="shared" ca="1" si="4"/>
        <v>0.74761183692757749</v>
      </c>
      <c r="F41" s="5">
        <f t="shared" ca="1" si="5"/>
        <v>0.92069827029905604</v>
      </c>
      <c r="I41" s="5">
        <v>29</v>
      </c>
      <c r="J41" s="5">
        <f t="shared" ca="1" si="2"/>
        <v>15.619171154572488</v>
      </c>
      <c r="K41" s="5">
        <f t="shared" ca="1" si="3"/>
        <v>0.47666086535016272</v>
      </c>
    </row>
    <row r="42" spans="2:11">
      <c r="B42" s="5">
        <v>30</v>
      </c>
      <c r="C42" s="5">
        <f t="shared" ca="1" si="0"/>
        <v>139.61725166414681</v>
      </c>
      <c r="D42" s="5">
        <f t="shared" ca="1" si="1"/>
        <v>121.4485877965038</v>
      </c>
      <c r="E42" s="5">
        <f t="shared" ca="1" si="4"/>
        <v>0.95031530518876739</v>
      </c>
      <c r="F42" s="5">
        <f t="shared" ca="1" si="5"/>
        <v>0.89546524505880876</v>
      </c>
      <c r="I42" s="5">
        <v>30</v>
      </c>
      <c r="J42" s="5">
        <f t="shared" ca="1" si="2"/>
        <v>25.217786774517933</v>
      </c>
      <c r="K42" s="5">
        <f t="shared" ca="1" si="3"/>
        <v>0.44779184637558356</v>
      </c>
    </row>
    <row r="43" spans="2:11">
      <c r="B43" s="5">
        <v>31</v>
      </c>
      <c r="C43" s="5">
        <f t="shared" ca="1" si="0"/>
        <v>138.61090155948483</v>
      </c>
      <c r="D43" s="5">
        <f t="shared" ca="1" si="1"/>
        <v>122.85388103599581</v>
      </c>
      <c r="E43" s="5">
        <f t="shared" ca="1" si="4"/>
        <v>0.94559526817892103</v>
      </c>
      <c r="F43" s="5">
        <f t="shared" ca="1" si="5"/>
        <v>0.9114162093834226</v>
      </c>
      <c r="I43" s="5">
        <v>31</v>
      </c>
      <c r="J43" s="5">
        <f t="shared" ca="1" si="2"/>
        <v>24.719822405634407</v>
      </c>
      <c r="K43" s="5">
        <f t="shared" ca="1" si="3"/>
        <v>0.46533637256722171</v>
      </c>
    </row>
    <row r="44" spans="2:11">
      <c r="B44" s="5">
        <v>32</v>
      </c>
      <c r="C44" s="5">
        <f t="shared" ca="1" si="0"/>
        <v>89.009166818526424</v>
      </c>
      <c r="D44" s="5">
        <f t="shared" ca="1" si="1"/>
        <v>101.63700670735629</v>
      </c>
      <c r="E44" s="5">
        <f t="shared" ca="1" si="4"/>
        <v>0.28013199345670159</v>
      </c>
      <c r="F44" s="5">
        <f t="shared" ca="1" si="5"/>
        <v>0.47583880462490935</v>
      </c>
      <c r="I44" s="5">
        <v>32</v>
      </c>
      <c r="J44" s="5">
        <f t="shared" ca="1" si="2"/>
        <v>7.3602919506595361</v>
      </c>
      <c r="K44" s="5">
        <f t="shared" ca="1" si="3"/>
        <v>0.21936383898035211</v>
      </c>
    </row>
    <row r="45" spans="2:11">
      <c r="B45" s="5">
        <v>33</v>
      </c>
      <c r="C45" s="5">
        <f t="shared" ca="1" si="0"/>
        <v>141.96932378355041</v>
      </c>
      <c r="D45" s="5">
        <f t="shared" ca="1" si="1"/>
        <v>113.02856548997687</v>
      </c>
      <c r="E45" s="5">
        <f t="shared" ca="1" si="4"/>
        <v>0.96007676563541433</v>
      </c>
      <c r="F45" s="5">
        <f t="shared" ca="1" si="5"/>
        <v>0.75694585628769828</v>
      </c>
      <c r="I45" s="5">
        <v>33</v>
      </c>
      <c r="J45" s="5">
        <f t="shared" ref="J45:J62" ca="1" si="6">_xlfn.GAMMA.INV(Probability1,a,b)</f>
        <v>26.405994402183641</v>
      </c>
      <c r="K45" s="5">
        <f t="shared" ref="K45:K62" ca="1" si="7">_xlfn.BETA.INV(Probability2,a,b)</f>
        <v>0.34464296153786256</v>
      </c>
    </row>
    <row r="46" spans="2:11">
      <c r="B46" s="5">
        <v>34</v>
      </c>
      <c r="C46" s="5">
        <f t="shared" ca="1" si="0"/>
        <v>83.447355868522891</v>
      </c>
      <c r="D46" s="5">
        <f t="shared" ca="1" si="1"/>
        <v>82.122862307271944</v>
      </c>
      <c r="E46" s="5">
        <f t="shared" ca="1" si="4"/>
        <v>0.20395813447898636</v>
      </c>
      <c r="F46" s="5">
        <f t="shared" ca="1" si="5"/>
        <v>8.730164533757924E-2</v>
      </c>
      <c r="I46" s="5">
        <v>34</v>
      </c>
      <c r="J46" s="5">
        <f t="shared" ca="1" si="6"/>
        <v>6.2024055724272813</v>
      </c>
      <c r="K46" s="5">
        <f t="shared" ca="1" si="7"/>
        <v>7.290988027365207E-2</v>
      </c>
    </row>
    <row r="47" spans="2:11">
      <c r="B47" s="5">
        <v>35</v>
      </c>
      <c r="C47" s="5">
        <f t="shared" ca="1" si="0"/>
        <v>146.35997942793662</v>
      </c>
      <c r="D47" s="5">
        <f t="shared" ca="1" si="1"/>
        <v>154.67411794327927</v>
      </c>
      <c r="E47" s="5">
        <f t="shared" ca="1" si="4"/>
        <v>0.97411731444659178</v>
      </c>
      <c r="F47" s="5">
        <f t="shared" ca="1" si="5"/>
        <v>0.99973427426563599</v>
      </c>
      <c r="I47" s="5">
        <v>35</v>
      </c>
      <c r="J47" s="5">
        <f t="shared" ca="1" si="6"/>
        <v>28.716061081094956</v>
      </c>
      <c r="K47" s="5">
        <f t="shared" ca="1" si="7"/>
        <v>0.81120068997548933</v>
      </c>
    </row>
    <row r="48" spans="2:11">
      <c r="B48" s="5">
        <v>36</v>
      </c>
      <c r="C48" s="5">
        <f t="shared" ca="1" si="0"/>
        <v>111.48723205861918</v>
      </c>
      <c r="D48" s="5">
        <f t="shared" ca="1" si="1"/>
        <v>86.382784091335211</v>
      </c>
      <c r="E48" s="5">
        <f t="shared" ca="1" si="4"/>
        <v>0.65843284694306226</v>
      </c>
      <c r="F48" s="5">
        <f t="shared" ca="1" si="5"/>
        <v>0.14131391176946814</v>
      </c>
      <c r="I48" s="5">
        <v>36</v>
      </c>
      <c r="J48" s="5">
        <f t="shared" ca="1" si="6"/>
        <v>13.562182710600554</v>
      </c>
      <c r="K48" s="5">
        <f t="shared" ca="1" si="7"/>
        <v>9.6594505359287611E-2</v>
      </c>
    </row>
    <row r="49" spans="2:11">
      <c r="B49" s="5">
        <v>37</v>
      </c>
      <c r="C49" s="5">
        <f t="shared" ca="1" si="0"/>
        <v>126.13089867732012</v>
      </c>
      <c r="D49" s="5">
        <f t="shared" ca="1" si="1"/>
        <v>110.79985549386744</v>
      </c>
      <c r="E49" s="5">
        <f t="shared" ca="1" si="4"/>
        <v>0.85395696786067687</v>
      </c>
      <c r="F49" s="5">
        <f t="shared" ca="1" si="5"/>
        <v>0.70828661270294602</v>
      </c>
      <c r="I49" s="5">
        <v>37</v>
      </c>
      <c r="J49" s="5">
        <f t="shared" ca="1" si="6"/>
        <v>19.053738336566681</v>
      </c>
      <c r="K49" s="5">
        <f t="shared" ca="1" si="7"/>
        <v>0.3184593639393074</v>
      </c>
    </row>
    <row r="50" spans="2:11">
      <c r="B50" s="5">
        <v>38</v>
      </c>
      <c r="C50" s="5">
        <f t="shared" ca="1" si="0"/>
        <v>53.869275099099994</v>
      </c>
      <c r="D50" s="5">
        <f t="shared" ca="1" si="1"/>
        <v>76.304634380838323</v>
      </c>
      <c r="E50" s="5">
        <f t="shared" ca="1" si="4"/>
        <v>1.6539923169908075E-2</v>
      </c>
      <c r="F50" s="5">
        <f t="shared" ca="1" si="5"/>
        <v>4.0557363009204671E-2</v>
      </c>
      <c r="I50" s="5">
        <v>38</v>
      </c>
      <c r="J50" s="5">
        <f t="shared" ca="1" si="6"/>
        <v>2.1090765097000084</v>
      </c>
      <c r="K50" s="5">
        <f t="shared" ca="1" si="7"/>
        <v>4.7604469970763418E-2</v>
      </c>
    </row>
    <row r="51" spans="2:11">
      <c r="B51" s="5">
        <v>39</v>
      </c>
      <c r="C51" s="5">
        <f t="shared" ca="1" si="0"/>
        <v>75.7452100412915</v>
      </c>
      <c r="D51" s="5">
        <f t="shared" ca="1" si="1"/>
        <v>83.710594317099478</v>
      </c>
      <c r="E51" s="5">
        <f t="shared" ca="1" si="4"/>
        <v>0.1216031093223623</v>
      </c>
      <c r="F51" s="5">
        <f t="shared" ca="1" si="5"/>
        <v>0.10527847655879218</v>
      </c>
      <c r="I51" s="5">
        <v>39</v>
      </c>
      <c r="J51" s="5">
        <f t="shared" ca="1" si="6"/>
        <v>4.8200754852012189</v>
      </c>
      <c r="K51" s="5">
        <f t="shared" ca="1" si="7"/>
        <v>8.1206837001621984E-2</v>
      </c>
    </row>
    <row r="52" spans="2:11">
      <c r="B52" s="5">
        <v>40</v>
      </c>
      <c r="C52" s="5">
        <f t="shared" ca="1" si="0"/>
        <v>108.38698414525177</v>
      </c>
      <c r="D52" s="5">
        <f t="shared" ca="1" si="1"/>
        <v>107.5013449733878</v>
      </c>
      <c r="E52" s="5">
        <f t="shared" ca="1" si="4"/>
        <v>0.60701891556174381</v>
      </c>
      <c r="F52" s="5">
        <f t="shared" ca="1" si="5"/>
        <v>0.62898213752985865</v>
      </c>
      <c r="I52" s="5">
        <v>40</v>
      </c>
      <c r="J52" s="5">
        <f t="shared" ca="1" si="6"/>
        <v>12.552227453980452</v>
      </c>
      <c r="K52" s="5">
        <f t="shared" ca="1" si="7"/>
        <v>0.28103184896975564</v>
      </c>
    </row>
    <row r="53" spans="2:11">
      <c r="B53" s="5">
        <v>41</v>
      </c>
      <c r="C53" s="5">
        <f t="shared" ca="1" si="0"/>
        <v>116.37488684412183</v>
      </c>
      <c r="D53" s="5">
        <f t="shared" ca="1" si="1"/>
        <v>92.664021338645711</v>
      </c>
      <c r="E53" s="5">
        <f t="shared" ca="1" si="4"/>
        <v>0.73355337206251858</v>
      </c>
      <c r="F53" s="5">
        <f t="shared" ca="1" si="5"/>
        <v>0.25560082076374829</v>
      </c>
      <c r="I53" s="5">
        <v>41</v>
      </c>
      <c r="J53" s="5">
        <f t="shared" ca="1" si="6"/>
        <v>15.260895334104196</v>
      </c>
      <c r="K53" s="5">
        <f t="shared" ca="1" si="7"/>
        <v>0.14000163891083015</v>
      </c>
    </row>
    <row r="54" spans="2:11">
      <c r="B54" s="5">
        <v>42</v>
      </c>
      <c r="C54" s="5">
        <f t="shared" ca="1" si="0"/>
        <v>119.72382771304559</v>
      </c>
      <c r="D54" s="5">
        <f t="shared" ca="1" si="1"/>
        <v>101.10760577775335</v>
      </c>
      <c r="E54" s="5">
        <f t="shared" ca="1" si="4"/>
        <v>0.77970223259645177</v>
      </c>
      <c r="F54" s="5">
        <f t="shared" ca="1" si="5"/>
        <v>0.46184544845732628</v>
      </c>
      <c r="I54" s="5">
        <v>42</v>
      </c>
      <c r="J54" s="5">
        <f t="shared" ca="1" si="6"/>
        <v>16.501632670240934</v>
      </c>
      <c r="K54" s="5">
        <f t="shared" ca="1" si="7"/>
        <v>0.21414913806965041</v>
      </c>
    </row>
    <row r="55" spans="2:11">
      <c r="B55" s="5">
        <v>43</v>
      </c>
      <c r="C55" s="5">
        <f t="shared" ca="1" si="0"/>
        <v>116.71283250469952</v>
      </c>
      <c r="D55" s="5">
        <f t="shared" ca="1" si="1"/>
        <v>105.81853319255684</v>
      </c>
      <c r="E55" s="5">
        <f t="shared" ca="1" si="4"/>
        <v>0.73842237420033763</v>
      </c>
      <c r="F55" s="5">
        <f t="shared" ca="1" si="5"/>
        <v>0.58601846504073907</v>
      </c>
      <c r="I55" s="5">
        <v>43</v>
      </c>
      <c r="J55" s="5">
        <f t="shared" ca="1" si="6"/>
        <v>15.383240268168066</v>
      </c>
      <c r="K55" s="5">
        <f t="shared" ca="1" si="7"/>
        <v>0.26264608941791512</v>
      </c>
    </row>
    <row r="56" spans="2:11">
      <c r="B56" s="5">
        <v>44</v>
      </c>
      <c r="C56" s="5">
        <f t="shared" ca="1" si="0"/>
        <v>108.34133891341585</v>
      </c>
      <c r="D56" s="5">
        <f t="shared" ca="1" si="1"/>
        <v>103.60344593020719</v>
      </c>
      <c r="E56" s="5">
        <f t="shared" ca="1" si="4"/>
        <v>0.60624522512854329</v>
      </c>
      <c r="F56" s="5">
        <f t="shared" ca="1" si="5"/>
        <v>0.52794072809594006</v>
      </c>
      <c r="I56" s="5">
        <v>44</v>
      </c>
      <c r="J56" s="5">
        <f t="shared" ca="1" si="6"/>
        <v>12.537743358567585</v>
      </c>
      <c r="K56" s="5">
        <f t="shared" ca="1" si="7"/>
        <v>0.23926841198779125</v>
      </c>
    </row>
    <row r="57" spans="2:11">
      <c r="B57" s="5">
        <v>45</v>
      </c>
      <c r="C57" s="5">
        <f t="shared" ca="1" si="0"/>
        <v>66.346042289012132</v>
      </c>
      <c r="D57" s="5">
        <f t="shared" ca="1" si="1"/>
        <v>90.57342322020682</v>
      </c>
      <c r="E57" s="5">
        <f t="shared" ca="1" si="4"/>
        <v>5.6911067247974144E-2</v>
      </c>
      <c r="F57" s="5">
        <f t="shared" ca="1" si="5"/>
        <v>0.21304093396203874</v>
      </c>
      <c r="I57" s="5">
        <v>45</v>
      </c>
      <c r="J57" s="5">
        <f t="shared" ca="1" si="6"/>
        <v>3.4521906819396717</v>
      </c>
      <c r="K57" s="5">
        <f t="shared" ca="1" si="7"/>
        <v>0.12441758595916662</v>
      </c>
    </row>
    <row r="58" spans="2:11">
      <c r="B58" s="5">
        <v>46</v>
      </c>
      <c r="C58" s="5">
        <f t="shared" ca="1" si="0"/>
        <v>106.93352874328583</v>
      </c>
      <c r="D58" s="5">
        <f t="shared" ca="1" si="1"/>
        <v>102.66944391490463</v>
      </c>
      <c r="E58" s="5">
        <f t="shared" ca="1" si="4"/>
        <v>0.58219103230951919</v>
      </c>
      <c r="F58" s="5">
        <f t="shared" ca="1" si="5"/>
        <v>0.50319876938514985</v>
      </c>
      <c r="I58" s="5">
        <v>46</v>
      </c>
      <c r="J58" s="5">
        <f t="shared" ca="1" si="6"/>
        <v>12.096462106006621</v>
      </c>
      <c r="K58" s="5">
        <f t="shared" ca="1" si="7"/>
        <v>0.22971097393797091</v>
      </c>
    </row>
    <row r="59" spans="2:11">
      <c r="B59" s="5">
        <v>47</v>
      </c>
      <c r="C59" s="5">
        <f t="shared" ca="1" si="0"/>
        <v>127.71105859345901</v>
      </c>
      <c r="D59" s="5">
        <f t="shared" ca="1" si="1"/>
        <v>101.14580063636623</v>
      </c>
      <c r="E59" s="5">
        <f t="shared" ca="1" si="4"/>
        <v>0.86932291467271527</v>
      </c>
      <c r="F59" s="5">
        <f t="shared" ca="1" si="5"/>
        <v>0.46285366092343128</v>
      </c>
      <c r="I59" s="5">
        <v>47</v>
      </c>
      <c r="J59" s="5">
        <f t="shared" ca="1" si="6"/>
        <v>19.719808653124833</v>
      </c>
      <c r="K59" s="5">
        <f t="shared" ca="1" si="7"/>
        <v>0.21452326898873855</v>
      </c>
    </row>
    <row r="60" spans="2:11">
      <c r="B60" s="5">
        <v>48</v>
      </c>
      <c r="C60" s="5">
        <f t="shared" ca="1" si="0"/>
        <v>100.84313801853661</v>
      </c>
      <c r="D60" s="5">
        <f t="shared" ca="1" si="1"/>
        <v>101.48326429650035</v>
      </c>
      <c r="E60" s="5">
        <f t="shared" ca="1" si="4"/>
        <v>0.4757154274779265</v>
      </c>
      <c r="F60" s="5">
        <f t="shared" ca="1" si="5"/>
        <v>0.47177117551320791</v>
      </c>
      <c r="I60" s="5">
        <v>48</v>
      </c>
      <c r="J60" s="5">
        <f t="shared" ca="1" si="6"/>
        <v>10.306957555330028</v>
      </c>
      <c r="K60" s="5">
        <f t="shared" ca="1" si="7"/>
        <v>0.21784301602491474</v>
      </c>
    </row>
    <row r="61" spans="2:11">
      <c r="B61" s="5">
        <v>49</v>
      </c>
      <c r="C61" s="5">
        <f t="shared" ca="1" si="0"/>
        <v>107.42296742880842</v>
      </c>
      <c r="D61" s="5">
        <f t="shared" ca="1" si="1"/>
        <v>127.01214764699543</v>
      </c>
      <c r="E61" s="5">
        <f t="shared" ca="1" si="4"/>
        <v>0.59059356217850856</v>
      </c>
      <c r="F61" s="5">
        <f t="shared" ca="1" si="5"/>
        <v>0.9480141705328341</v>
      </c>
      <c r="I61" s="5">
        <v>49</v>
      </c>
      <c r="J61" s="5">
        <f t="shared" ca="1" si="6"/>
        <v>12.248684367462884</v>
      </c>
      <c r="K61" s="5">
        <f t="shared" ca="1" si="7"/>
        <v>0.51716666836309755</v>
      </c>
    </row>
    <row r="62" spans="2:11">
      <c r="B62" s="5">
        <v>50</v>
      </c>
      <c r="C62" s="5">
        <f t="shared" ca="1" si="0"/>
        <v>124.29746325913416</v>
      </c>
      <c r="D62" s="5">
        <f t="shared" ca="1" si="1"/>
        <v>115.1995265259533</v>
      </c>
      <c r="E62" s="5">
        <f t="shared" ca="1" si="4"/>
        <v>0.83466230121052676</v>
      </c>
      <c r="F62" s="5">
        <f t="shared" ca="1" si="5"/>
        <v>0.79976988208674582</v>
      </c>
      <c r="I62" s="5">
        <v>50</v>
      </c>
      <c r="J62" s="5">
        <f t="shared" ca="1" si="6"/>
        <v>18.299204957290399</v>
      </c>
      <c r="K62" s="5">
        <f t="shared" ca="1" si="7"/>
        <v>0.37071169089136757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62"/>
  <cols>
    <col min="1" max="1" width="8.83203125" style="13"/>
    <col min="2" max="2" width="11" style="13" bestFit="1" customWidth="1"/>
    <col min="3" max="16384" width="8.83203125" style="13"/>
  </cols>
  <sheetData>
    <row r="1" spans="1:2">
      <c r="A1" s="15" t="s">
        <v>27</v>
      </c>
    </row>
    <row r="2" spans="1:2">
      <c r="B2" s="13" t="s">
        <v>70</v>
      </c>
    </row>
    <row r="4" spans="1:2">
      <c r="B4" s="13" t="s">
        <v>73</v>
      </c>
    </row>
    <row r="5" spans="1:2">
      <c r="B5" s="13" t="s">
        <v>74</v>
      </c>
    </row>
    <row r="6" spans="1:2">
      <c r="B6" s="13" t="s">
        <v>75</v>
      </c>
    </row>
    <row r="7" spans="1:2">
      <c r="B7" s="13" t="s">
        <v>76</v>
      </c>
    </row>
  </sheetData>
  <hyperlinks>
    <hyperlink ref="A1" r:id="rId1" xr:uid="{962A4687-8739-0A44-B737-7D61B97F42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62"/>
  <cols>
    <col min="1" max="1" width="8.83203125" style="13"/>
    <col min="2" max="2" width="11" style="13" bestFit="1" customWidth="1"/>
    <col min="3" max="16384" width="8.83203125" style="13"/>
  </cols>
  <sheetData>
    <row r="1" spans="1:2">
      <c r="A1" s="15" t="s">
        <v>26</v>
      </c>
    </row>
    <row r="2" spans="1:2">
      <c r="B2" s="13" t="s">
        <v>70</v>
      </c>
    </row>
    <row r="4" spans="1:2" ht="72">
      <c r="B4" s="13" t="s">
        <v>72</v>
      </c>
    </row>
  </sheetData>
  <hyperlinks>
    <hyperlink ref="A1" r:id="rId1" xr:uid="{536AD874-86BD-F849-BCB0-4802F2121CA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"/>
  <sheetViews>
    <sheetView workbookViewId="0"/>
  </sheetViews>
  <sheetFormatPr baseColWidth="10" defaultColWidth="10.83203125" defaultRowHeight="26"/>
  <cols>
    <col min="1" max="1" width="6" style="5" customWidth="1"/>
    <col min="2" max="2" width="16.6640625" style="5" bestFit="1" customWidth="1"/>
    <col min="3" max="3" width="1.1640625" style="5" customWidth="1"/>
    <col min="4" max="4" width="24.6640625" style="5" bestFit="1" customWidth="1"/>
    <col min="5" max="5" width="28" style="5" bestFit="1" customWidth="1"/>
    <col min="6" max="6" width="1.6640625" style="5" customWidth="1"/>
    <col min="7" max="7" width="41.83203125" style="5" bestFit="1" customWidth="1"/>
    <col min="8" max="8" width="22.6640625" style="5" bestFit="1" customWidth="1"/>
    <col min="9" max="16384" width="10.83203125" style="5"/>
  </cols>
  <sheetData>
    <row r="1" spans="1:8">
      <c r="A1" s="15" t="s">
        <v>26</v>
      </c>
    </row>
    <row r="3" spans="1:8">
      <c r="B3" s="5" t="s">
        <v>65</v>
      </c>
    </row>
    <row r="4" spans="1:8">
      <c r="B4" s="5" t="s">
        <v>66</v>
      </c>
    </row>
    <row r="5" spans="1:8">
      <c r="B5" s="5" t="s">
        <v>67</v>
      </c>
    </row>
    <row r="6" spans="1:8">
      <c r="B6" s="5" t="s">
        <v>68</v>
      </c>
    </row>
    <row r="7" spans="1:8">
      <c r="B7" s="5" t="s">
        <v>69</v>
      </c>
    </row>
    <row r="9" spans="1:8">
      <c r="B9" s="5" t="s">
        <v>27</v>
      </c>
      <c r="D9" s="6">
        <f ca="1">_xlfn.COVARIANCE.P(MyBankDeposits,MyFriendsDeposits)</f>
        <v>938290.66115702456</v>
      </c>
      <c r="G9" s="6">
        <f ca="1">_xlfn.COVARIANCE.P(MyBank,MyFriendsBank)</f>
        <v>9.3829066115702502E+17</v>
      </c>
    </row>
    <row r="10" spans="1:8">
      <c r="B10" s="5" t="s">
        <v>28</v>
      </c>
      <c r="D10" s="7">
        <f ca="1">CORREL(MyBankDeposits,MyFriendsDeposits)</f>
        <v>0.87944982760027723</v>
      </c>
      <c r="G10" s="7">
        <f ca="1">CORREL(MyBank,MyFriendsBank)</f>
        <v>0.87944982760027768</v>
      </c>
    </row>
    <row r="11" spans="1:8">
      <c r="B11" s="5" t="s">
        <v>71</v>
      </c>
      <c r="D11" s="12">
        <f ca="1">VAR(MyBankDeposits)</f>
        <v>1038858.9090909092</v>
      </c>
      <c r="E11" s="12">
        <f ca="1">VAR(MyFriendsDeposits)</f>
        <v>1202549.2034632037</v>
      </c>
      <c r="G11" s="7"/>
    </row>
    <row r="12" spans="1:8">
      <c r="D12" s="7"/>
      <c r="G12" s="7"/>
    </row>
    <row r="13" spans="1:8" s="8" customFormat="1">
      <c r="D13" s="8" t="s">
        <v>29</v>
      </c>
      <c r="E13" s="8" t="s">
        <v>30</v>
      </c>
      <c r="G13" s="8" t="s">
        <v>31</v>
      </c>
      <c r="H13" s="8" t="s">
        <v>32</v>
      </c>
    </row>
    <row r="14" spans="1:8">
      <c r="D14" s="5">
        <f ca="1">RANDBETWEEN(2000,5000)</f>
        <v>4395</v>
      </c>
      <c r="E14" s="5">
        <f ca="1">D14+RANDBETWEEN(-1000,1000)</f>
        <v>3928</v>
      </c>
      <c r="G14" s="5">
        <f ca="1">D14*1000000</f>
        <v>4395000000</v>
      </c>
      <c r="H14" s="5">
        <f ca="1">E14*1000000</f>
        <v>3928000000</v>
      </c>
    </row>
    <row r="15" spans="1:8">
      <c r="D15" s="5">
        <f t="shared" ref="D15:D35" ca="1" si="0">RANDBETWEEN(2000,5000)</f>
        <v>3731</v>
      </c>
      <c r="E15" s="5">
        <f t="shared" ref="E15:E35" ca="1" si="1">D15+RANDBETWEEN(-1000,1000)</f>
        <v>3959</v>
      </c>
      <c r="G15" s="5">
        <f t="shared" ref="G15:H35" ca="1" si="2">D15*1000000</f>
        <v>3731000000</v>
      </c>
      <c r="H15" s="5">
        <f t="shared" ca="1" si="2"/>
        <v>3959000000</v>
      </c>
    </row>
    <row r="16" spans="1:8">
      <c r="D16" s="5">
        <f t="shared" ca="1" si="0"/>
        <v>2119</v>
      </c>
      <c r="E16" s="5">
        <f t="shared" ca="1" si="1"/>
        <v>1286</v>
      </c>
      <c r="G16" s="5">
        <f t="shared" ca="1" si="2"/>
        <v>2119000000</v>
      </c>
      <c r="H16" s="5">
        <f t="shared" ca="1" si="2"/>
        <v>1286000000</v>
      </c>
    </row>
    <row r="17" spans="4:8">
      <c r="D17" s="5">
        <f t="shared" ca="1" si="0"/>
        <v>2000</v>
      </c>
      <c r="E17" s="5">
        <f t="shared" ca="1" si="1"/>
        <v>1760</v>
      </c>
      <c r="G17" s="5">
        <f t="shared" ca="1" si="2"/>
        <v>2000000000</v>
      </c>
      <c r="H17" s="5">
        <f t="shared" ca="1" si="2"/>
        <v>1760000000</v>
      </c>
    </row>
    <row r="18" spans="4:8">
      <c r="D18" s="5">
        <f t="shared" ca="1" si="0"/>
        <v>4873</v>
      </c>
      <c r="E18" s="5">
        <f t="shared" ca="1" si="1"/>
        <v>4253</v>
      </c>
      <c r="G18" s="5">
        <f t="shared" ca="1" si="2"/>
        <v>4873000000</v>
      </c>
      <c r="H18" s="5">
        <f t="shared" ca="1" si="2"/>
        <v>4253000000</v>
      </c>
    </row>
    <row r="19" spans="4:8">
      <c r="D19" s="5">
        <f t="shared" ca="1" si="0"/>
        <v>3750</v>
      </c>
      <c r="E19" s="5">
        <f t="shared" ca="1" si="1"/>
        <v>3775</v>
      </c>
      <c r="G19" s="5">
        <f t="shared" ca="1" si="2"/>
        <v>3750000000</v>
      </c>
      <c r="H19" s="5">
        <f t="shared" ca="1" si="2"/>
        <v>3775000000</v>
      </c>
    </row>
    <row r="20" spans="4:8">
      <c r="D20" s="5">
        <f t="shared" ca="1" si="0"/>
        <v>2784</v>
      </c>
      <c r="E20" s="5">
        <f t="shared" ca="1" si="1"/>
        <v>2626</v>
      </c>
      <c r="G20" s="5">
        <f t="shared" ca="1" si="2"/>
        <v>2784000000</v>
      </c>
      <c r="H20" s="5">
        <f t="shared" ca="1" si="2"/>
        <v>2626000000</v>
      </c>
    </row>
    <row r="21" spans="4:8">
      <c r="D21" s="5">
        <f t="shared" ca="1" si="0"/>
        <v>3410</v>
      </c>
      <c r="E21" s="5">
        <f t="shared" ca="1" si="1"/>
        <v>4099</v>
      </c>
      <c r="G21" s="5">
        <f t="shared" ca="1" si="2"/>
        <v>3410000000</v>
      </c>
      <c r="H21" s="5">
        <f t="shared" ca="1" si="2"/>
        <v>4099000000</v>
      </c>
    </row>
    <row r="22" spans="4:8">
      <c r="D22" s="5">
        <f t="shared" ca="1" si="0"/>
        <v>2011</v>
      </c>
      <c r="E22" s="5">
        <f t="shared" ca="1" si="1"/>
        <v>2645</v>
      </c>
      <c r="G22" s="5">
        <f t="shared" ca="1" si="2"/>
        <v>2011000000</v>
      </c>
      <c r="H22" s="5">
        <f t="shared" ca="1" si="2"/>
        <v>2645000000</v>
      </c>
    </row>
    <row r="23" spans="4:8">
      <c r="D23" s="5">
        <f t="shared" ca="1" si="0"/>
        <v>3605</v>
      </c>
      <c r="E23" s="5">
        <f t="shared" ca="1" si="1"/>
        <v>3688</v>
      </c>
      <c r="G23" s="5">
        <f t="shared" ca="1" si="2"/>
        <v>3605000000</v>
      </c>
      <c r="H23" s="5">
        <f t="shared" ca="1" si="2"/>
        <v>3688000000</v>
      </c>
    </row>
    <row r="24" spans="4:8">
      <c r="D24" s="5">
        <f t="shared" ca="1" si="0"/>
        <v>2468</v>
      </c>
      <c r="E24" s="5">
        <f t="shared" ca="1" si="1"/>
        <v>3206</v>
      </c>
      <c r="G24" s="5">
        <f t="shared" ca="1" si="2"/>
        <v>2468000000</v>
      </c>
      <c r="H24" s="5">
        <f t="shared" ca="1" si="2"/>
        <v>3206000000</v>
      </c>
    </row>
    <row r="25" spans="4:8">
      <c r="D25" s="5">
        <f t="shared" ca="1" si="0"/>
        <v>3359</v>
      </c>
      <c r="E25" s="5">
        <f t="shared" ca="1" si="1"/>
        <v>2771</v>
      </c>
      <c r="G25" s="5">
        <f t="shared" ca="1" si="2"/>
        <v>3359000000</v>
      </c>
      <c r="H25" s="5">
        <f t="shared" ca="1" si="2"/>
        <v>2771000000</v>
      </c>
    </row>
    <row r="26" spans="4:8">
      <c r="D26" s="5">
        <f t="shared" ca="1" si="0"/>
        <v>2148</v>
      </c>
      <c r="E26" s="5">
        <f t="shared" ca="1" si="1"/>
        <v>2817</v>
      </c>
      <c r="G26" s="5">
        <f t="shared" ca="1" si="2"/>
        <v>2148000000</v>
      </c>
      <c r="H26" s="5">
        <f t="shared" ca="1" si="2"/>
        <v>2817000000</v>
      </c>
    </row>
    <row r="27" spans="4:8">
      <c r="D27" s="5">
        <f t="shared" ca="1" si="0"/>
        <v>4901</v>
      </c>
      <c r="E27" s="5">
        <f t="shared" ca="1" si="1"/>
        <v>5360</v>
      </c>
      <c r="G27" s="5">
        <f t="shared" ca="1" si="2"/>
        <v>4901000000</v>
      </c>
      <c r="H27" s="5">
        <f t="shared" ca="1" si="2"/>
        <v>5360000000</v>
      </c>
    </row>
    <row r="28" spans="4:8">
      <c r="D28" s="5">
        <f t="shared" ca="1" si="0"/>
        <v>2460</v>
      </c>
      <c r="E28" s="5">
        <f t="shared" ca="1" si="1"/>
        <v>1604</v>
      </c>
      <c r="G28" s="5">
        <f t="shared" ca="1" si="2"/>
        <v>2460000000</v>
      </c>
      <c r="H28" s="5">
        <f t="shared" ca="1" si="2"/>
        <v>1604000000</v>
      </c>
    </row>
    <row r="29" spans="4:8">
      <c r="D29" s="5">
        <f t="shared" ca="1" si="0"/>
        <v>4611</v>
      </c>
      <c r="E29" s="5">
        <f t="shared" ca="1" si="1"/>
        <v>4540</v>
      </c>
      <c r="G29" s="5">
        <f t="shared" ca="1" si="2"/>
        <v>4611000000</v>
      </c>
      <c r="H29" s="5">
        <f t="shared" ca="1" si="2"/>
        <v>4540000000</v>
      </c>
    </row>
    <row r="30" spans="4:8">
      <c r="D30" s="5">
        <f t="shared" ca="1" si="0"/>
        <v>3363</v>
      </c>
      <c r="E30" s="5">
        <f t="shared" ca="1" si="1"/>
        <v>3401</v>
      </c>
      <c r="G30" s="5">
        <f t="shared" ca="1" si="2"/>
        <v>3363000000</v>
      </c>
      <c r="H30" s="5">
        <f t="shared" ca="1" si="2"/>
        <v>3401000000</v>
      </c>
    </row>
    <row r="31" spans="4:8">
      <c r="D31" s="5">
        <f t="shared" ca="1" si="0"/>
        <v>3779</v>
      </c>
      <c r="E31" s="5">
        <f t="shared" ca="1" si="1"/>
        <v>2990</v>
      </c>
      <c r="G31" s="5">
        <f t="shared" ca="1" si="2"/>
        <v>3779000000</v>
      </c>
      <c r="H31" s="5">
        <f t="shared" ca="1" si="2"/>
        <v>2990000000</v>
      </c>
    </row>
    <row r="32" spans="4:8">
      <c r="D32" s="5">
        <f t="shared" ca="1" si="0"/>
        <v>4703</v>
      </c>
      <c r="E32" s="5">
        <f t="shared" ca="1" si="1"/>
        <v>4119</v>
      </c>
      <c r="G32" s="5">
        <f t="shared" ca="1" si="2"/>
        <v>4703000000</v>
      </c>
      <c r="H32" s="5">
        <f t="shared" ca="1" si="2"/>
        <v>4119000000</v>
      </c>
    </row>
    <row r="33" spans="4:8">
      <c r="D33" s="5">
        <f t="shared" ca="1" si="0"/>
        <v>4527</v>
      </c>
      <c r="E33" s="5">
        <f t="shared" ca="1" si="1"/>
        <v>5055</v>
      </c>
      <c r="G33" s="5">
        <f t="shared" ca="1" si="2"/>
        <v>4527000000</v>
      </c>
      <c r="H33" s="5">
        <f t="shared" ca="1" si="2"/>
        <v>5055000000</v>
      </c>
    </row>
    <row r="34" spans="4:8">
      <c r="D34" s="5">
        <f t="shared" ca="1" si="0"/>
        <v>2213</v>
      </c>
      <c r="E34" s="5">
        <f t="shared" ca="1" si="1"/>
        <v>2143</v>
      </c>
      <c r="G34" s="5">
        <f t="shared" ca="1" si="2"/>
        <v>2213000000</v>
      </c>
      <c r="H34" s="5">
        <f t="shared" ca="1" si="2"/>
        <v>2143000000</v>
      </c>
    </row>
    <row r="35" spans="4:8">
      <c r="D35" s="5">
        <f t="shared" ca="1" si="0"/>
        <v>4368</v>
      </c>
      <c r="E35" s="5">
        <f t="shared" ca="1" si="1"/>
        <v>4273</v>
      </c>
      <c r="G35" s="5">
        <f t="shared" ca="1" si="2"/>
        <v>4368000000</v>
      </c>
      <c r="H35" s="5">
        <f t="shared" ca="1" si="2"/>
        <v>4273000000</v>
      </c>
    </row>
  </sheetData>
  <hyperlinks>
    <hyperlink ref="A1" r:id="rId1" xr:uid="{7D9F5A0C-10A7-CF4E-99E0-A0DD45909F1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6"/>
  <sheetViews>
    <sheetView workbookViewId="0"/>
  </sheetViews>
  <sheetFormatPr baseColWidth="10" defaultColWidth="8.83203125" defaultRowHeight="29"/>
  <cols>
    <col min="1" max="1" width="8.83203125" style="3"/>
    <col min="2" max="2" width="11" style="3" bestFit="1" customWidth="1"/>
    <col min="3" max="16384" width="8.83203125" style="3"/>
  </cols>
  <sheetData>
    <row r="1" spans="1:2">
      <c r="A1" s="17" t="s">
        <v>106</v>
      </c>
    </row>
    <row r="2" spans="1:2">
      <c r="B2" s="3" t="s">
        <v>1</v>
      </c>
    </row>
    <row r="4" spans="1:2">
      <c r="B4" s="3" t="s">
        <v>0</v>
      </c>
    </row>
    <row r="5" spans="1:2">
      <c r="B5" s="3" t="s">
        <v>2</v>
      </c>
    </row>
    <row r="6" spans="1:2">
      <c r="B6" s="3" t="s">
        <v>3</v>
      </c>
    </row>
    <row r="7" spans="1:2">
      <c r="B7" s="3" t="s">
        <v>4</v>
      </c>
    </row>
    <row r="9" spans="1:2">
      <c r="B9" s="3" t="s">
        <v>5</v>
      </c>
    </row>
    <row r="11" spans="1:2">
      <c r="B11" s="3" t="s">
        <v>6</v>
      </c>
    </row>
    <row r="12" spans="1:2">
      <c r="B12" s="3" t="s">
        <v>7</v>
      </c>
    </row>
    <row r="13" spans="1:2">
      <c r="B13" s="3" t="s">
        <v>8</v>
      </c>
    </row>
    <row r="14" spans="1:2">
      <c r="B14" s="3" t="s">
        <v>21</v>
      </c>
    </row>
    <row r="15" spans="1:2">
      <c r="B15" s="3" t="s">
        <v>22</v>
      </c>
    </row>
    <row r="16" spans="1:2">
      <c r="B16" s="3" t="s">
        <v>25</v>
      </c>
    </row>
    <row r="18" spans="2:2">
      <c r="B18" s="3" t="s">
        <v>9</v>
      </c>
    </row>
    <row r="19" spans="2:2">
      <c r="B19" s="3" t="s">
        <v>23</v>
      </c>
    </row>
    <row r="20" spans="2:2">
      <c r="B20" s="3" t="s">
        <v>24</v>
      </c>
    </row>
    <row r="22" spans="2:2">
      <c r="B22" s="3" t="s">
        <v>17</v>
      </c>
    </row>
    <row r="54" spans="2:2">
      <c r="B54" s="3" t="s">
        <v>10</v>
      </c>
    </row>
    <row r="55" spans="2:2">
      <c r="B55" s="3" t="s">
        <v>18</v>
      </c>
    </row>
    <row r="56" spans="2:2">
      <c r="B56" s="3" t="s">
        <v>11</v>
      </c>
    </row>
  </sheetData>
  <hyperlinks>
    <hyperlink ref="A1" r:id="rId1" xr:uid="{35710685-9429-3A4A-89D4-A231BFE475F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workbookViewId="0"/>
  </sheetViews>
  <sheetFormatPr baseColWidth="10" defaultColWidth="8.83203125" defaultRowHeight="29"/>
  <cols>
    <col min="1" max="16384" width="8.83203125" style="9"/>
  </cols>
  <sheetData>
    <row r="1" spans="1:3">
      <c r="A1" s="16" t="s">
        <v>103</v>
      </c>
    </row>
    <row r="2" spans="1:3">
      <c r="B2" s="9" t="s">
        <v>33</v>
      </c>
    </row>
    <row r="4" spans="1:3">
      <c r="B4" s="10" t="s">
        <v>44</v>
      </c>
    </row>
    <row r="5" spans="1:3">
      <c r="B5" s="10" t="s">
        <v>34</v>
      </c>
    </row>
    <row r="6" spans="1:3">
      <c r="C6" s="10" t="s">
        <v>35</v>
      </c>
    </row>
    <row r="7" spans="1:3">
      <c r="B7" s="10" t="s">
        <v>36</v>
      </c>
    </row>
    <row r="8" spans="1:3">
      <c r="C8" s="10" t="s">
        <v>43</v>
      </c>
    </row>
    <row r="14" spans="1:3">
      <c r="B14" s="10" t="s">
        <v>37</v>
      </c>
    </row>
    <row r="15" spans="1:3">
      <c r="B15" s="10" t="s">
        <v>38</v>
      </c>
    </row>
    <row r="16" spans="1:3">
      <c r="B16" s="10" t="s">
        <v>39</v>
      </c>
    </row>
    <row r="17" spans="2:2">
      <c r="B17" s="10" t="s">
        <v>40</v>
      </c>
    </row>
    <row r="18" spans="2:2">
      <c r="B18" s="10" t="s">
        <v>41</v>
      </c>
    </row>
    <row r="19" spans="2:2">
      <c r="B19" s="10" t="s">
        <v>42</v>
      </c>
    </row>
  </sheetData>
  <hyperlinks>
    <hyperlink ref="A1" r:id="rId1" xr:uid="{119057F8-9FB5-714A-ABB7-B8B5C2DBF69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2"/>
  <sheetViews>
    <sheetView workbookViewId="0"/>
  </sheetViews>
  <sheetFormatPr baseColWidth="10" defaultColWidth="8.83203125" defaultRowHeight="15"/>
  <cols>
    <col min="1" max="9" width="8.83203125" style="1"/>
    <col min="10" max="10" width="9" style="1" bestFit="1" customWidth="1"/>
    <col min="11" max="16384" width="8.83203125" style="1"/>
  </cols>
  <sheetData>
    <row r="1" spans="1:11" ht="26">
      <c r="A1" s="17" t="s">
        <v>104</v>
      </c>
    </row>
    <row r="2" spans="1:11" ht="47">
      <c r="B2" s="2" t="s">
        <v>19</v>
      </c>
    </row>
    <row r="5" spans="1:11" s="3" customFormat="1" ht="29">
      <c r="C5" s="3" t="s">
        <v>20</v>
      </c>
    </row>
    <row r="6" spans="1:11" s="3" customFormat="1" ht="29">
      <c r="C6" s="3" t="s">
        <v>16</v>
      </c>
    </row>
    <row r="7" spans="1:11" s="3" customFormat="1" ht="29">
      <c r="C7" s="3" t="s">
        <v>63</v>
      </c>
    </row>
    <row r="8" spans="1:11" s="3" customFormat="1" ht="29">
      <c r="C8" s="3" t="s">
        <v>64</v>
      </c>
    </row>
    <row r="9" spans="1:11" s="3" customFormat="1" ht="29"/>
    <row r="10" spans="1:11" s="3" customFormat="1" ht="29">
      <c r="D10" s="3" t="s">
        <v>12</v>
      </c>
      <c r="G10" s="3" t="s">
        <v>13</v>
      </c>
      <c r="J10" s="3" t="s">
        <v>14</v>
      </c>
    </row>
    <row r="11" spans="1:11" s="3" customFormat="1" ht="29"/>
    <row r="12" spans="1:11" s="3" customFormat="1" ht="29">
      <c r="B12" s="3" t="s">
        <v>15</v>
      </c>
      <c r="D12" s="3">
        <f>CORREL(D13:D42,E13:E42)</f>
        <v>-0.23300207651834434</v>
      </c>
      <c r="G12" s="3">
        <f>CORREL(G13:G42,H13:H42)</f>
        <v>0.98320496030968207</v>
      </c>
      <c r="J12" s="4">
        <f>CORREL(J13:J42,K13:K42)</f>
        <v>-0.98536102971505279</v>
      </c>
    </row>
    <row r="13" spans="1:11">
      <c r="D13" s="1">
        <v>98</v>
      </c>
      <c r="E13" s="1">
        <v>74</v>
      </c>
      <c r="G13" s="1">
        <v>2</v>
      </c>
      <c r="H13" s="1">
        <v>1</v>
      </c>
      <c r="J13" s="1">
        <v>98</v>
      </c>
      <c r="K13" s="1">
        <v>1</v>
      </c>
    </row>
    <row r="14" spans="1:11">
      <c r="D14" s="1">
        <v>66</v>
      </c>
      <c r="E14" s="1">
        <v>8</v>
      </c>
      <c r="G14" s="1">
        <v>3</v>
      </c>
      <c r="H14" s="1">
        <v>2</v>
      </c>
      <c r="J14" s="1">
        <v>98</v>
      </c>
      <c r="K14" s="1">
        <v>2</v>
      </c>
    </row>
    <row r="15" spans="1:11">
      <c r="D15" s="1">
        <v>12</v>
      </c>
      <c r="E15" s="1">
        <v>45</v>
      </c>
      <c r="G15" s="1">
        <v>7</v>
      </c>
      <c r="H15" s="1">
        <v>2</v>
      </c>
      <c r="J15" s="1">
        <v>97</v>
      </c>
      <c r="K15" s="1">
        <v>2</v>
      </c>
    </row>
    <row r="16" spans="1:11">
      <c r="D16" s="1">
        <v>78</v>
      </c>
      <c r="E16" s="1">
        <v>44</v>
      </c>
      <c r="G16" s="1">
        <v>12</v>
      </c>
      <c r="H16" s="1">
        <v>5</v>
      </c>
      <c r="J16" s="1">
        <v>88</v>
      </c>
      <c r="K16" s="1">
        <v>5</v>
      </c>
    </row>
    <row r="17" spans="4:11">
      <c r="D17" s="1">
        <v>42</v>
      </c>
      <c r="E17" s="1">
        <v>86</v>
      </c>
      <c r="G17" s="1">
        <v>20</v>
      </c>
      <c r="H17" s="1">
        <v>8</v>
      </c>
      <c r="J17" s="1">
        <v>84</v>
      </c>
      <c r="K17" s="1">
        <v>8</v>
      </c>
    </row>
    <row r="18" spans="4:11">
      <c r="D18" s="1">
        <v>97</v>
      </c>
      <c r="E18" s="1">
        <v>99</v>
      </c>
      <c r="G18" s="1">
        <v>21</v>
      </c>
      <c r="H18" s="1">
        <v>12</v>
      </c>
      <c r="J18" s="1">
        <v>78</v>
      </c>
      <c r="K18" s="1">
        <v>12</v>
      </c>
    </row>
    <row r="19" spans="4:11">
      <c r="D19" s="1">
        <v>88</v>
      </c>
      <c r="E19" s="1">
        <v>2</v>
      </c>
      <c r="G19" s="1">
        <v>21</v>
      </c>
      <c r="H19" s="1">
        <v>21</v>
      </c>
      <c r="J19" s="1">
        <v>74</v>
      </c>
      <c r="K19" s="1">
        <v>21</v>
      </c>
    </row>
    <row r="20" spans="4:11">
      <c r="D20" s="1">
        <v>40</v>
      </c>
      <c r="E20" s="1">
        <v>82</v>
      </c>
      <c r="G20" s="1">
        <v>31</v>
      </c>
      <c r="H20" s="1">
        <v>22</v>
      </c>
      <c r="J20" s="1">
        <v>74</v>
      </c>
      <c r="K20" s="1">
        <v>22</v>
      </c>
    </row>
    <row r="21" spans="4:11">
      <c r="D21" s="1">
        <v>74</v>
      </c>
      <c r="E21" s="1">
        <v>21</v>
      </c>
      <c r="G21" s="1">
        <v>32</v>
      </c>
      <c r="H21" s="1">
        <v>23</v>
      </c>
      <c r="J21" s="1">
        <v>71</v>
      </c>
      <c r="K21" s="1">
        <v>23</v>
      </c>
    </row>
    <row r="22" spans="4:11">
      <c r="D22" s="1">
        <v>51</v>
      </c>
      <c r="E22" s="1">
        <v>87</v>
      </c>
      <c r="G22" s="1">
        <v>34</v>
      </c>
      <c r="H22" s="1">
        <v>26</v>
      </c>
      <c r="J22" s="1">
        <v>68</v>
      </c>
      <c r="K22" s="1">
        <v>26</v>
      </c>
    </row>
    <row r="23" spans="4:11">
      <c r="D23" s="1">
        <v>55</v>
      </c>
      <c r="E23" s="1">
        <v>86</v>
      </c>
      <c r="G23" s="1">
        <v>39</v>
      </c>
      <c r="H23" s="1">
        <v>44</v>
      </c>
      <c r="J23" s="1">
        <v>66</v>
      </c>
      <c r="K23" s="1">
        <v>44</v>
      </c>
    </row>
    <row r="24" spans="4:11">
      <c r="D24" s="1">
        <v>41</v>
      </c>
      <c r="E24" s="1">
        <v>69</v>
      </c>
      <c r="G24" s="1">
        <v>40</v>
      </c>
      <c r="H24" s="1">
        <v>45</v>
      </c>
      <c r="J24" s="1">
        <v>66</v>
      </c>
      <c r="K24" s="1">
        <v>45</v>
      </c>
    </row>
    <row r="25" spans="4:11">
      <c r="D25" s="1">
        <v>74</v>
      </c>
      <c r="E25" s="1">
        <v>2</v>
      </c>
      <c r="G25" s="1">
        <v>41</v>
      </c>
      <c r="H25" s="1">
        <v>45</v>
      </c>
      <c r="J25" s="1">
        <v>55</v>
      </c>
      <c r="K25" s="1">
        <v>45</v>
      </c>
    </row>
    <row r="26" spans="4:11">
      <c r="D26" s="1">
        <v>32</v>
      </c>
      <c r="E26" s="1">
        <v>26</v>
      </c>
      <c r="G26" s="1">
        <v>42</v>
      </c>
      <c r="H26" s="1">
        <v>47</v>
      </c>
      <c r="J26" s="1">
        <v>54</v>
      </c>
      <c r="K26" s="1">
        <v>47</v>
      </c>
    </row>
    <row r="27" spans="4:11">
      <c r="D27" s="1">
        <v>21</v>
      </c>
      <c r="E27" s="1">
        <v>58</v>
      </c>
      <c r="G27" s="1">
        <v>49</v>
      </c>
      <c r="H27" s="1">
        <v>51</v>
      </c>
      <c r="J27" s="1">
        <v>51</v>
      </c>
      <c r="K27" s="1">
        <v>51</v>
      </c>
    </row>
    <row r="28" spans="4:11">
      <c r="D28" s="1">
        <v>7</v>
      </c>
      <c r="E28" s="1">
        <v>68</v>
      </c>
      <c r="G28" s="1">
        <v>51</v>
      </c>
      <c r="H28" s="1">
        <v>54</v>
      </c>
      <c r="J28" s="1">
        <v>49</v>
      </c>
      <c r="K28" s="1">
        <v>54</v>
      </c>
    </row>
    <row r="29" spans="4:11">
      <c r="D29" s="1">
        <v>71</v>
      </c>
      <c r="E29" s="1">
        <v>64</v>
      </c>
      <c r="G29" s="1">
        <v>54</v>
      </c>
      <c r="H29" s="1">
        <v>58</v>
      </c>
      <c r="J29" s="1">
        <v>42</v>
      </c>
      <c r="K29" s="1">
        <v>58</v>
      </c>
    </row>
    <row r="30" spans="4:11">
      <c r="D30" s="1">
        <v>49</v>
      </c>
      <c r="E30" s="1">
        <v>12</v>
      </c>
      <c r="G30" s="1">
        <v>55</v>
      </c>
      <c r="H30" s="1">
        <v>61</v>
      </c>
      <c r="J30" s="1">
        <v>41</v>
      </c>
      <c r="K30" s="1">
        <v>61</v>
      </c>
    </row>
    <row r="31" spans="4:11">
      <c r="D31" s="1">
        <v>21</v>
      </c>
      <c r="E31" s="1">
        <v>51</v>
      </c>
      <c r="G31" s="1">
        <v>66</v>
      </c>
      <c r="H31" s="1">
        <v>64</v>
      </c>
      <c r="J31" s="1">
        <v>40</v>
      </c>
      <c r="K31" s="1">
        <v>64</v>
      </c>
    </row>
    <row r="32" spans="4:11">
      <c r="D32" s="1">
        <v>68</v>
      </c>
      <c r="E32" s="1">
        <v>47</v>
      </c>
      <c r="G32" s="1">
        <v>66</v>
      </c>
      <c r="H32" s="1">
        <v>64</v>
      </c>
      <c r="J32" s="1">
        <v>39</v>
      </c>
      <c r="K32" s="1">
        <v>64</v>
      </c>
    </row>
    <row r="33" spans="4:11">
      <c r="D33" s="1">
        <v>20</v>
      </c>
      <c r="E33" s="1">
        <v>5</v>
      </c>
      <c r="G33" s="1">
        <v>68</v>
      </c>
      <c r="H33" s="1">
        <v>67</v>
      </c>
      <c r="J33" s="1">
        <v>34</v>
      </c>
      <c r="K33" s="1">
        <v>67</v>
      </c>
    </row>
    <row r="34" spans="4:11">
      <c r="D34" s="1">
        <v>84</v>
      </c>
      <c r="E34" s="1">
        <v>22</v>
      </c>
      <c r="G34" s="1">
        <v>71</v>
      </c>
      <c r="H34" s="1">
        <v>68</v>
      </c>
      <c r="J34" s="1">
        <v>32</v>
      </c>
      <c r="K34" s="1">
        <v>68</v>
      </c>
    </row>
    <row r="35" spans="4:11">
      <c r="D35" s="1">
        <v>34</v>
      </c>
      <c r="E35" s="1">
        <v>54</v>
      </c>
      <c r="G35" s="1">
        <v>74</v>
      </c>
      <c r="H35" s="1">
        <v>69</v>
      </c>
      <c r="J35" s="1">
        <v>31</v>
      </c>
      <c r="K35" s="1">
        <v>69</v>
      </c>
    </row>
    <row r="36" spans="4:11">
      <c r="D36" s="1">
        <v>2</v>
      </c>
      <c r="E36" s="1">
        <v>64</v>
      </c>
      <c r="G36" s="1">
        <v>74</v>
      </c>
      <c r="H36" s="1">
        <v>74</v>
      </c>
      <c r="J36" s="1">
        <v>21</v>
      </c>
      <c r="K36" s="1">
        <v>74</v>
      </c>
    </row>
    <row r="37" spans="4:11">
      <c r="D37" s="1">
        <v>54</v>
      </c>
      <c r="E37" s="1">
        <v>61</v>
      </c>
      <c r="G37" s="1">
        <v>78</v>
      </c>
      <c r="H37" s="1">
        <v>81</v>
      </c>
      <c r="J37" s="1">
        <v>21</v>
      </c>
      <c r="K37" s="1">
        <v>81</v>
      </c>
    </row>
    <row r="38" spans="4:11">
      <c r="D38" s="1">
        <v>3</v>
      </c>
      <c r="E38" s="1">
        <v>81</v>
      </c>
      <c r="G38" s="1">
        <v>84</v>
      </c>
      <c r="H38" s="1">
        <v>82</v>
      </c>
      <c r="J38" s="1">
        <v>20</v>
      </c>
      <c r="K38" s="1">
        <v>82</v>
      </c>
    </row>
    <row r="39" spans="4:11">
      <c r="D39" s="1">
        <v>39</v>
      </c>
      <c r="E39" s="1">
        <v>45</v>
      </c>
      <c r="G39" s="1">
        <v>88</v>
      </c>
      <c r="H39" s="1">
        <v>86</v>
      </c>
      <c r="J39" s="1">
        <v>12</v>
      </c>
      <c r="K39" s="1">
        <v>86</v>
      </c>
    </row>
    <row r="40" spans="4:11">
      <c r="D40" s="1">
        <v>66</v>
      </c>
      <c r="E40" s="1">
        <v>1</v>
      </c>
      <c r="G40" s="1">
        <v>97</v>
      </c>
      <c r="H40" s="1">
        <v>86</v>
      </c>
      <c r="J40" s="1">
        <v>7</v>
      </c>
      <c r="K40" s="1">
        <v>86</v>
      </c>
    </row>
    <row r="41" spans="4:11">
      <c r="D41" s="1">
        <v>98</v>
      </c>
      <c r="E41" s="1">
        <v>23</v>
      </c>
      <c r="G41" s="1">
        <v>98</v>
      </c>
      <c r="H41" s="1">
        <v>87</v>
      </c>
      <c r="J41" s="1">
        <v>3</v>
      </c>
      <c r="K41" s="1">
        <v>87</v>
      </c>
    </row>
    <row r="42" spans="4:11">
      <c r="D42" s="1">
        <v>31</v>
      </c>
      <c r="E42" s="1">
        <v>67</v>
      </c>
      <c r="G42" s="1">
        <v>98</v>
      </c>
      <c r="H42" s="1">
        <v>99</v>
      </c>
      <c r="J42" s="1">
        <v>2</v>
      </c>
      <c r="K42" s="1">
        <v>99</v>
      </c>
    </row>
  </sheetData>
  <sortState xmlns:xlrd2="http://schemas.microsoft.com/office/spreadsheetml/2017/richdata2" ref="J9:J38">
    <sortCondition descending="1" ref="J9:J38"/>
  </sortState>
  <hyperlinks>
    <hyperlink ref="A1" r:id="rId1" xr:uid="{134A4C5A-F5A7-4443-893D-C13510CFA21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2"/>
  <sheetViews>
    <sheetView workbookViewId="0"/>
  </sheetViews>
  <sheetFormatPr baseColWidth="10" defaultRowHeight="26"/>
  <cols>
    <col min="1" max="16384" width="10.83203125" style="14"/>
  </cols>
  <sheetData>
    <row r="1" spans="1:2">
      <c r="A1" s="15" t="s">
        <v>105</v>
      </c>
    </row>
    <row r="2" spans="1:2">
      <c r="B2" s="14" t="s">
        <v>84</v>
      </c>
    </row>
    <row r="4" spans="1:2">
      <c r="B4" s="14" t="s">
        <v>85</v>
      </c>
    </row>
    <row r="5" spans="1:2">
      <c r="B5" s="14" t="s">
        <v>93</v>
      </c>
    </row>
    <row r="11" spans="1:2">
      <c r="B11" s="14" t="s">
        <v>94</v>
      </c>
    </row>
    <row r="16" spans="1:2">
      <c r="B16" s="14" t="s">
        <v>86</v>
      </c>
    </row>
    <row r="17" spans="2:2">
      <c r="B17" s="14" t="s">
        <v>87</v>
      </c>
    </row>
    <row r="18" spans="2:2">
      <c r="B18" s="14" t="s">
        <v>88</v>
      </c>
    </row>
    <row r="19" spans="2:2">
      <c r="B19" s="14" t="s">
        <v>89</v>
      </c>
    </row>
    <row r="20" spans="2:2">
      <c r="B20" s="14" t="s">
        <v>90</v>
      </c>
    </row>
    <row r="21" spans="2:2">
      <c r="B21" s="14" t="s">
        <v>91</v>
      </c>
    </row>
    <row r="26" spans="2:2">
      <c r="B26" s="14" t="s">
        <v>92</v>
      </c>
    </row>
    <row r="27" spans="2:2">
      <c r="B27" s="14" t="s">
        <v>95</v>
      </c>
    </row>
    <row r="28" spans="2:2">
      <c r="B28" s="14" t="s">
        <v>97</v>
      </c>
    </row>
    <row r="29" spans="2:2">
      <c r="B29" s="14" t="s">
        <v>96</v>
      </c>
    </row>
    <row r="30" spans="2:2">
      <c r="B30" s="14" t="s">
        <v>98</v>
      </c>
    </row>
    <row r="31" spans="2:2">
      <c r="B31" s="14" t="s">
        <v>99</v>
      </c>
    </row>
    <row r="32" spans="2:2">
      <c r="B32" s="14" t="s">
        <v>100</v>
      </c>
    </row>
  </sheetData>
  <hyperlinks>
    <hyperlink ref="A1" r:id="rId1" xr:uid="{3360A9E8-4A9D-FD48-953A-299808EA51CC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2"/>
  <sheetViews>
    <sheetView zoomScale="90" zoomScaleNormal="90" zoomScalePageLayoutView="90" workbookViewId="0"/>
  </sheetViews>
  <sheetFormatPr baseColWidth="10" defaultColWidth="8.83203125" defaultRowHeight="26"/>
  <cols>
    <col min="1" max="2" width="8.83203125" style="5"/>
    <col min="3" max="4" width="12.1640625" style="5" bestFit="1" customWidth="1"/>
    <col min="5" max="6" width="16.6640625" style="5" bestFit="1" customWidth="1"/>
    <col min="7" max="7" width="10" style="5" customWidth="1"/>
    <col min="8" max="9" width="12.1640625" style="5" bestFit="1" customWidth="1"/>
    <col min="10" max="11" width="16.6640625" style="5" bestFit="1" customWidth="1"/>
    <col min="12" max="16384" width="8.83203125" style="5"/>
  </cols>
  <sheetData>
    <row r="1" spans="1:11">
      <c r="A1" s="16" t="s">
        <v>104</v>
      </c>
    </row>
    <row r="4" spans="1:11">
      <c r="B4" s="5" t="s">
        <v>60</v>
      </c>
      <c r="C4" s="7">
        <f ca="1">CORREL(C13:C62,D13:D62)</f>
        <v>0.74358572982680771</v>
      </c>
      <c r="G4" s="5" t="s">
        <v>60</v>
      </c>
      <c r="H4" s="7">
        <f ca="1">CORREL(H13:H62,I13:I62)</f>
        <v>-4.9005249005990466E-2</v>
      </c>
    </row>
    <row r="6" spans="1:11" s="8" customFormat="1">
      <c r="C6" s="8" t="s">
        <v>59</v>
      </c>
      <c r="D6" s="8" t="s">
        <v>59</v>
      </c>
      <c r="H6" s="8" t="s">
        <v>58</v>
      </c>
      <c r="I6" s="8" t="s">
        <v>57</v>
      </c>
    </row>
    <row r="7" spans="1:11">
      <c r="B7" s="5" t="s">
        <v>56</v>
      </c>
      <c r="C7" s="5">
        <v>10</v>
      </c>
      <c r="D7" s="5">
        <v>10</v>
      </c>
      <c r="G7" s="8" t="s">
        <v>55</v>
      </c>
      <c r="H7" s="5">
        <v>3</v>
      </c>
      <c r="I7" s="5">
        <v>2</v>
      </c>
    </row>
    <row r="8" spans="1:11">
      <c r="B8" s="5" t="s">
        <v>54</v>
      </c>
      <c r="C8" s="5">
        <v>2</v>
      </c>
      <c r="D8" s="5">
        <v>2</v>
      </c>
      <c r="G8" s="8" t="s">
        <v>53</v>
      </c>
      <c r="H8" s="5">
        <v>4</v>
      </c>
      <c r="I8" s="5">
        <v>6</v>
      </c>
    </row>
    <row r="12" spans="1:11">
      <c r="C12" s="5" t="s">
        <v>52</v>
      </c>
      <c r="D12" s="5" t="s">
        <v>51</v>
      </c>
      <c r="E12" s="5" t="s">
        <v>50</v>
      </c>
      <c r="F12" s="5" t="s">
        <v>49</v>
      </c>
      <c r="H12" s="5" t="s">
        <v>48</v>
      </c>
      <c r="I12" s="5" t="s">
        <v>47</v>
      </c>
      <c r="J12" s="5" t="s">
        <v>46</v>
      </c>
      <c r="K12" s="5" t="s">
        <v>45</v>
      </c>
    </row>
    <row r="13" spans="1:11">
      <c r="B13" s="5">
        <v>1</v>
      </c>
      <c r="C13" s="5">
        <f t="shared" ref="C13:C44" ca="1" si="0">_xlfn.NORM.INV(RAND(),100,20)</f>
        <v>68.050261545603888</v>
      </c>
      <c r="D13" s="5">
        <f t="shared" ref="D13:D44" ca="1" si="1">(_xlfn.NORM.INV(RAND(),100,20)+C13)/2</f>
        <v>77.336380470082531</v>
      </c>
      <c r="E13" s="5">
        <f t="shared" ref="E13:E44" ca="1" si="2">RANK(C13,C$13:C$62)/50</f>
        <v>0.94</v>
      </c>
      <c r="F13" s="5">
        <f t="shared" ref="F13:F44" ca="1" si="3">RANK(D13,D$13:D$62)/50</f>
        <v>0.92</v>
      </c>
      <c r="H13" s="5">
        <f t="shared" ref="H13:H44" ca="1" si="4">_xlfn.GAMMA.INV(RAND(),3,4)</f>
        <v>13.469264263167078</v>
      </c>
      <c r="I13" s="5">
        <f t="shared" ref="I13:I44" ca="1" si="5">_xlfn.BETA.INV(RAND(),2,6)</f>
        <v>0.59421688534361161</v>
      </c>
      <c r="J13" s="5">
        <f t="shared" ref="J13:J44" ca="1" si="6">RANK(H13,H$13:H$62)/50</f>
        <v>0.48</v>
      </c>
      <c r="K13" s="5">
        <f t="shared" ref="K13:K44" ca="1" si="7">RANK(I13,I$13:I$62)/50</f>
        <v>0.04</v>
      </c>
    </row>
    <row r="14" spans="1:11">
      <c r="B14" s="5">
        <v>2</v>
      </c>
      <c r="C14" s="5">
        <f t="shared" ca="1" si="0"/>
        <v>93.494022021473143</v>
      </c>
      <c r="D14" s="5">
        <f t="shared" ca="1" si="1"/>
        <v>100.26713530893738</v>
      </c>
      <c r="E14" s="5">
        <f t="shared" ca="1" si="2"/>
        <v>0.5</v>
      </c>
      <c r="F14" s="5">
        <f t="shared" ca="1" si="3"/>
        <v>0.42</v>
      </c>
      <c r="H14" s="5">
        <f t="shared" ca="1" si="4"/>
        <v>25.199556516770532</v>
      </c>
      <c r="I14" s="5">
        <f t="shared" ca="1" si="5"/>
        <v>0.18338722602763058</v>
      </c>
      <c r="J14" s="5">
        <f t="shared" ca="1" si="6"/>
        <v>0.1</v>
      </c>
      <c r="K14" s="5">
        <f t="shared" ca="1" si="7"/>
        <v>0.64</v>
      </c>
    </row>
    <row r="15" spans="1:11">
      <c r="B15" s="5">
        <v>3</v>
      </c>
      <c r="C15" s="5">
        <f t="shared" ca="1" si="0"/>
        <v>95.101520545259987</v>
      </c>
      <c r="D15" s="5">
        <f t="shared" ca="1" si="1"/>
        <v>92.627025720996471</v>
      </c>
      <c r="E15" s="5">
        <f t="shared" ca="1" si="2"/>
        <v>0.46</v>
      </c>
      <c r="F15" s="5">
        <f t="shared" ca="1" si="3"/>
        <v>0.66</v>
      </c>
      <c r="H15" s="5">
        <f t="shared" ca="1" si="4"/>
        <v>1.6638576727539776</v>
      </c>
      <c r="I15" s="5">
        <f t="shared" ca="1" si="5"/>
        <v>0.6332466717263705</v>
      </c>
      <c r="J15" s="5">
        <f t="shared" ca="1" si="6"/>
        <v>1</v>
      </c>
      <c r="K15" s="5">
        <f t="shared" ca="1" si="7"/>
        <v>0.02</v>
      </c>
    </row>
    <row r="16" spans="1:11">
      <c r="B16" s="5">
        <v>4</v>
      </c>
      <c r="C16" s="5">
        <f t="shared" ca="1" si="0"/>
        <v>114.86441451718109</v>
      </c>
      <c r="D16" s="5">
        <f t="shared" ca="1" si="1"/>
        <v>100.65440180193596</v>
      </c>
      <c r="E16" s="5">
        <f t="shared" ca="1" si="2"/>
        <v>0.18</v>
      </c>
      <c r="F16" s="5">
        <f t="shared" ca="1" si="3"/>
        <v>0.4</v>
      </c>
      <c r="H16" s="5">
        <f t="shared" ca="1" si="4"/>
        <v>4.8979453224257705</v>
      </c>
      <c r="I16" s="5">
        <f t="shared" ca="1" si="5"/>
        <v>0.38817860456857933</v>
      </c>
      <c r="J16" s="5">
        <f t="shared" ca="1" si="6"/>
        <v>0.86</v>
      </c>
      <c r="K16" s="5">
        <f t="shared" ca="1" si="7"/>
        <v>0.14000000000000001</v>
      </c>
    </row>
    <row r="17" spans="2:11">
      <c r="B17" s="5">
        <v>5</v>
      </c>
      <c r="C17" s="5">
        <f t="shared" ca="1" si="0"/>
        <v>88.194752619937873</v>
      </c>
      <c r="D17" s="5">
        <f t="shared" ca="1" si="1"/>
        <v>100.91192248540034</v>
      </c>
      <c r="E17" s="5">
        <f t="shared" ca="1" si="2"/>
        <v>0.66</v>
      </c>
      <c r="F17" s="5">
        <f t="shared" ca="1" si="3"/>
        <v>0.36</v>
      </c>
      <c r="H17" s="5">
        <f t="shared" ca="1" si="4"/>
        <v>10.288353050291255</v>
      </c>
      <c r="I17" s="5">
        <f t="shared" ca="1" si="5"/>
        <v>0.54748207461853493</v>
      </c>
      <c r="J17" s="5">
        <f t="shared" ca="1" si="6"/>
        <v>0.64</v>
      </c>
      <c r="K17" s="5">
        <f t="shared" ca="1" si="7"/>
        <v>0.06</v>
      </c>
    </row>
    <row r="18" spans="2:11">
      <c r="B18" s="5">
        <v>6</v>
      </c>
      <c r="C18" s="5">
        <f t="shared" ca="1" si="0"/>
        <v>109.39137405518667</v>
      </c>
      <c r="D18" s="5">
        <f t="shared" ca="1" si="1"/>
        <v>112.35129048448593</v>
      </c>
      <c r="E18" s="5">
        <f t="shared" ca="1" si="2"/>
        <v>0.24</v>
      </c>
      <c r="F18" s="5">
        <f t="shared" ca="1" si="3"/>
        <v>0.14000000000000001</v>
      </c>
      <c r="H18" s="5">
        <f t="shared" ca="1" si="4"/>
        <v>3.9185441993104786</v>
      </c>
      <c r="I18" s="5">
        <f t="shared" ca="1" si="5"/>
        <v>0.24854510630166582</v>
      </c>
      <c r="J18" s="5">
        <f t="shared" ca="1" si="6"/>
        <v>0.9</v>
      </c>
      <c r="K18" s="5">
        <f t="shared" ca="1" si="7"/>
        <v>0.44</v>
      </c>
    </row>
    <row r="19" spans="2:11">
      <c r="B19" s="5">
        <v>7</v>
      </c>
      <c r="C19" s="5">
        <f t="shared" ca="1" si="0"/>
        <v>75.250605219283983</v>
      </c>
      <c r="D19" s="5">
        <f t="shared" ca="1" si="1"/>
        <v>85.795593708655645</v>
      </c>
      <c r="E19" s="5">
        <f t="shared" ca="1" si="2"/>
        <v>0.9</v>
      </c>
      <c r="F19" s="5">
        <f t="shared" ca="1" si="3"/>
        <v>0.78</v>
      </c>
      <c r="H19" s="5">
        <f t="shared" ca="1" si="4"/>
        <v>18.102436812716093</v>
      </c>
      <c r="I19" s="5">
        <f t="shared" ca="1" si="5"/>
        <v>8.177823342888732E-2</v>
      </c>
      <c r="J19" s="5">
        <f t="shared" ca="1" si="6"/>
        <v>0.22</v>
      </c>
      <c r="K19" s="5">
        <f t="shared" ca="1" si="7"/>
        <v>0.84</v>
      </c>
    </row>
    <row r="20" spans="2:11">
      <c r="B20" s="5">
        <v>8</v>
      </c>
      <c r="C20" s="5">
        <f t="shared" ca="1" si="0"/>
        <v>90.66252669389425</v>
      </c>
      <c r="D20" s="5">
        <f t="shared" ca="1" si="1"/>
        <v>93.380265220995696</v>
      </c>
      <c r="E20" s="5">
        <f t="shared" ca="1" si="2"/>
        <v>0.6</v>
      </c>
      <c r="F20" s="5">
        <f t="shared" ca="1" si="3"/>
        <v>0.6</v>
      </c>
      <c r="H20" s="5">
        <f t="shared" ca="1" si="4"/>
        <v>3.8453851125723268</v>
      </c>
      <c r="I20" s="5">
        <f t="shared" ca="1" si="5"/>
        <v>0.14017832438150404</v>
      </c>
      <c r="J20" s="5">
        <f t="shared" ca="1" si="6"/>
        <v>0.92</v>
      </c>
      <c r="K20" s="5">
        <f t="shared" ca="1" si="7"/>
        <v>0.76</v>
      </c>
    </row>
    <row r="21" spans="2:11">
      <c r="B21" s="5">
        <v>9</v>
      </c>
      <c r="C21" s="5">
        <f t="shared" ca="1" si="0"/>
        <v>138.09728511121105</v>
      </c>
      <c r="D21" s="5">
        <f t="shared" ca="1" si="1"/>
        <v>118.25397393891009</v>
      </c>
      <c r="E21" s="5">
        <f t="shared" ca="1" si="2"/>
        <v>0.02</v>
      </c>
      <c r="F21" s="5">
        <f t="shared" ca="1" si="3"/>
        <v>0.1</v>
      </c>
      <c r="H21" s="5">
        <f t="shared" ca="1" si="4"/>
        <v>13.359605672441203</v>
      </c>
      <c r="I21" s="5">
        <f t="shared" ca="1" si="5"/>
        <v>0.38754174683440612</v>
      </c>
      <c r="J21" s="5">
        <f t="shared" ca="1" si="6"/>
        <v>0.5</v>
      </c>
      <c r="K21" s="5">
        <f t="shared" ca="1" si="7"/>
        <v>0.16</v>
      </c>
    </row>
    <row r="22" spans="2:11">
      <c r="B22" s="5">
        <v>10</v>
      </c>
      <c r="C22" s="5">
        <f t="shared" ca="1" si="0"/>
        <v>113.19044930766154</v>
      </c>
      <c r="D22" s="5">
        <f t="shared" ca="1" si="1"/>
        <v>106.50454501501193</v>
      </c>
      <c r="E22" s="5">
        <f t="shared" ca="1" si="2"/>
        <v>0.2</v>
      </c>
      <c r="F22" s="5">
        <f t="shared" ca="1" si="3"/>
        <v>0.26</v>
      </c>
      <c r="H22" s="5">
        <f t="shared" ca="1" si="4"/>
        <v>17.993200176809768</v>
      </c>
      <c r="I22" s="5">
        <f t="shared" ca="1" si="5"/>
        <v>0.11909803927615824</v>
      </c>
      <c r="J22" s="5">
        <f t="shared" ca="1" si="6"/>
        <v>0.24</v>
      </c>
      <c r="K22" s="5">
        <f t="shared" ca="1" si="7"/>
        <v>0.8</v>
      </c>
    </row>
    <row r="23" spans="2:11">
      <c r="B23" s="5">
        <v>11</v>
      </c>
      <c r="C23" s="5">
        <f t="shared" ca="1" si="0"/>
        <v>104.72518370522124</v>
      </c>
      <c r="D23" s="5">
        <f t="shared" ca="1" si="1"/>
        <v>89.228604826515905</v>
      </c>
      <c r="E23" s="5">
        <f t="shared" ca="1" si="2"/>
        <v>0.3</v>
      </c>
      <c r="F23" s="5">
        <f t="shared" ca="1" si="3"/>
        <v>0.72</v>
      </c>
      <c r="H23" s="5">
        <f t="shared" ca="1" si="4"/>
        <v>27.543490636426185</v>
      </c>
      <c r="I23" s="5">
        <f t="shared" ca="1" si="5"/>
        <v>6.5927873017902344E-2</v>
      </c>
      <c r="J23" s="5">
        <f t="shared" ca="1" si="6"/>
        <v>0.06</v>
      </c>
      <c r="K23" s="5">
        <f t="shared" ca="1" si="7"/>
        <v>0.88</v>
      </c>
    </row>
    <row r="24" spans="2:11">
      <c r="B24" s="5">
        <v>12</v>
      </c>
      <c r="C24" s="5">
        <f t="shared" ca="1" si="0"/>
        <v>124.2228788812011</v>
      </c>
      <c r="D24" s="5">
        <f t="shared" ca="1" si="1"/>
        <v>111.22953292663431</v>
      </c>
      <c r="E24" s="5">
        <f t="shared" ca="1" si="2"/>
        <v>0.12</v>
      </c>
      <c r="F24" s="5">
        <f t="shared" ca="1" si="3"/>
        <v>0.2</v>
      </c>
      <c r="H24" s="5">
        <f t="shared" ca="1" si="4"/>
        <v>13.951694482143296</v>
      </c>
      <c r="I24" s="5">
        <f t="shared" ca="1" si="5"/>
        <v>0.3650895946546332</v>
      </c>
      <c r="J24" s="5">
        <f t="shared" ca="1" si="6"/>
        <v>0.46</v>
      </c>
      <c r="K24" s="5">
        <f t="shared" ca="1" si="7"/>
        <v>0.22</v>
      </c>
    </row>
    <row r="25" spans="2:11">
      <c r="B25" s="5">
        <v>13</v>
      </c>
      <c r="C25" s="5">
        <f t="shared" ca="1" si="0"/>
        <v>79.648816721757839</v>
      </c>
      <c r="D25" s="5">
        <f t="shared" ca="1" si="1"/>
        <v>98.84051291932164</v>
      </c>
      <c r="E25" s="5">
        <f t="shared" ca="1" si="2"/>
        <v>0.76</v>
      </c>
      <c r="F25" s="5">
        <f t="shared" ca="1" si="3"/>
        <v>0.48</v>
      </c>
      <c r="H25" s="5">
        <f t="shared" ca="1" si="4"/>
        <v>7.4406084174145786</v>
      </c>
      <c r="I25" s="5">
        <f t="shared" ca="1" si="5"/>
        <v>0.2935751497331579</v>
      </c>
      <c r="J25" s="5">
        <f t="shared" ca="1" si="6"/>
        <v>0.74</v>
      </c>
      <c r="K25" s="5">
        <f t="shared" ca="1" si="7"/>
        <v>0.38</v>
      </c>
    </row>
    <row r="26" spans="2:11">
      <c r="B26" s="5">
        <v>14</v>
      </c>
      <c r="C26" s="5">
        <f t="shared" ca="1" si="0"/>
        <v>126.886427911769</v>
      </c>
      <c r="D26" s="5">
        <f t="shared" ca="1" si="1"/>
        <v>118.35323807077563</v>
      </c>
      <c r="E26" s="5">
        <f t="shared" ca="1" si="2"/>
        <v>0.08</v>
      </c>
      <c r="F26" s="5">
        <f t="shared" ca="1" si="3"/>
        <v>0.08</v>
      </c>
      <c r="H26" s="5">
        <f t="shared" ca="1" si="4"/>
        <v>4.9940572454105201</v>
      </c>
      <c r="I26" s="5">
        <f t="shared" ca="1" si="5"/>
        <v>0.38896701029794234</v>
      </c>
      <c r="J26" s="5">
        <f t="shared" ca="1" si="6"/>
        <v>0.84</v>
      </c>
      <c r="K26" s="5">
        <f t="shared" ca="1" si="7"/>
        <v>0.12</v>
      </c>
    </row>
    <row r="27" spans="2:11">
      <c r="B27" s="5">
        <v>15</v>
      </c>
      <c r="C27" s="5">
        <f t="shared" ca="1" si="0"/>
        <v>81.962175440498015</v>
      </c>
      <c r="D27" s="5">
        <f t="shared" ca="1" si="1"/>
        <v>96.664050148864604</v>
      </c>
      <c r="E27" s="5">
        <f t="shared" ca="1" si="2"/>
        <v>0.7</v>
      </c>
      <c r="F27" s="5">
        <f t="shared" ca="1" si="3"/>
        <v>0.54</v>
      </c>
      <c r="H27" s="5">
        <f t="shared" ca="1" si="4"/>
        <v>14.206759687979153</v>
      </c>
      <c r="I27" s="5">
        <f t="shared" ca="1" si="5"/>
        <v>0.19816582159477716</v>
      </c>
      <c r="J27" s="5">
        <f t="shared" ca="1" si="6"/>
        <v>0.42</v>
      </c>
      <c r="K27" s="5">
        <f t="shared" ca="1" si="7"/>
        <v>0.57999999999999996</v>
      </c>
    </row>
    <row r="28" spans="2:11">
      <c r="B28" s="5">
        <v>16</v>
      </c>
      <c r="C28" s="5">
        <f t="shared" ca="1" si="0"/>
        <v>75.588510853131098</v>
      </c>
      <c r="D28" s="5">
        <f t="shared" ca="1" si="1"/>
        <v>92.814375029125188</v>
      </c>
      <c r="E28" s="5">
        <f t="shared" ca="1" si="2"/>
        <v>0.86</v>
      </c>
      <c r="F28" s="5">
        <f t="shared" ca="1" si="3"/>
        <v>0.64</v>
      </c>
      <c r="H28" s="5">
        <f t="shared" ca="1" si="4"/>
        <v>25.82431126199285</v>
      </c>
      <c r="I28" s="5">
        <f t="shared" ca="1" si="5"/>
        <v>0.20610601642251608</v>
      </c>
      <c r="J28" s="5">
        <f t="shared" ca="1" si="6"/>
        <v>0.08</v>
      </c>
      <c r="K28" s="5">
        <f t="shared" ca="1" si="7"/>
        <v>0.54</v>
      </c>
    </row>
    <row r="29" spans="2:11">
      <c r="B29" s="5">
        <v>17</v>
      </c>
      <c r="C29" s="5">
        <f t="shared" ca="1" si="0"/>
        <v>83.797681152380363</v>
      </c>
      <c r="D29" s="5">
        <f t="shared" ca="1" si="1"/>
        <v>111.89710924763065</v>
      </c>
      <c r="E29" s="5">
        <f t="shared" ca="1" si="2"/>
        <v>0.68</v>
      </c>
      <c r="F29" s="5">
        <f t="shared" ca="1" si="3"/>
        <v>0.16</v>
      </c>
      <c r="H29" s="5">
        <f t="shared" ca="1" si="4"/>
        <v>7.7926546727066146</v>
      </c>
      <c r="I29" s="5">
        <f t="shared" ca="1" si="5"/>
        <v>0.14523184576244447</v>
      </c>
      <c r="J29" s="5">
        <f t="shared" ca="1" si="6"/>
        <v>0.72</v>
      </c>
      <c r="K29" s="5">
        <f t="shared" ca="1" si="7"/>
        <v>0.74</v>
      </c>
    </row>
    <row r="30" spans="2:11">
      <c r="B30" s="5">
        <v>18</v>
      </c>
      <c r="C30" s="5">
        <f t="shared" ca="1" si="0"/>
        <v>99.442065958158878</v>
      </c>
      <c r="D30" s="5">
        <f t="shared" ca="1" si="1"/>
        <v>105.8413802306363</v>
      </c>
      <c r="E30" s="5">
        <f t="shared" ca="1" si="2"/>
        <v>0.38</v>
      </c>
      <c r="F30" s="5">
        <f t="shared" ca="1" si="3"/>
        <v>0.28000000000000003</v>
      </c>
      <c r="H30" s="5">
        <f t="shared" ca="1" si="4"/>
        <v>23.708850663659891</v>
      </c>
      <c r="I30" s="5">
        <f t="shared" ca="1" si="5"/>
        <v>0.33182412261398619</v>
      </c>
      <c r="J30" s="5">
        <f t="shared" ca="1" si="6"/>
        <v>0.12</v>
      </c>
      <c r="K30" s="5">
        <f t="shared" ca="1" si="7"/>
        <v>0.3</v>
      </c>
    </row>
    <row r="31" spans="2:11">
      <c r="B31" s="5">
        <v>19</v>
      </c>
      <c r="C31" s="5">
        <f t="shared" ca="1" si="0"/>
        <v>111.28158114621115</v>
      </c>
      <c r="D31" s="5">
        <f t="shared" ca="1" si="1"/>
        <v>113.77761108426776</v>
      </c>
      <c r="E31" s="5">
        <f t="shared" ca="1" si="2"/>
        <v>0.22</v>
      </c>
      <c r="F31" s="5">
        <f t="shared" ca="1" si="3"/>
        <v>0.12</v>
      </c>
      <c r="H31" s="5">
        <f t="shared" ca="1" si="4"/>
        <v>17.300519082848361</v>
      </c>
      <c r="I31" s="5">
        <f t="shared" ca="1" si="5"/>
        <v>0.28991567886993252</v>
      </c>
      <c r="J31" s="5">
        <f t="shared" ca="1" si="6"/>
        <v>0.28000000000000003</v>
      </c>
      <c r="K31" s="5">
        <f t="shared" ca="1" si="7"/>
        <v>0.4</v>
      </c>
    </row>
    <row r="32" spans="2:11">
      <c r="B32" s="5">
        <v>20</v>
      </c>
      <c r="C32" s="5">
        <f t="shared" ca="1" si="0"/>
        <v>80.835516233508912</v>
      </c>
      <c r="D32" s="5">
        <f t="shared" ca="1" si="1"/>
        <v>94.095941033686955</v>
      </c>
      <c r="E32" s="5">
        <f t="shared" ca="1" si="2"/>
        <v>0.74</v>
      </c>
      <c r="F32" s="5">
        <f t="shared" ca="1" si="3"/>
        <v>0.56000000000000005</v>
      </c>
      <c r="H32" s="5">
        <f t="shared" ca="1" si="4"/>
        <v>12.641140438467742</v>
      </c>
      <c r="I32" s="5">
        <f t="shared" ca="1" si="5"/>
        <v>0.20068268738399883</v>
      </c>
      <c r="J32" s="5">
        <f t="shared" ca="1" si="6"/>
        <v>0.54</v>
      </c>
      <c r="K32" s="5">
        <f t="shared" ca="1" si="7"/>
        <v>0.56000000000000005</v>
      </c>
    </row>
    <row r="33" spans="2:11">
      <c r="B33" s="5">
        <v>21</v>
      </c>
      <c r="C33" s="5">
        <f t="shared" ca="1" si="0"/>
        <v>81.08173419592714</v>
      </c>
      <c r="D33" s="5">
        <f t="shared" ca="1" si="1"/>
        <v>100.6964829787655</v>
      </c>
      <c r="E33" s="5">
        <f t="shared" ca="1" si="2"/>
        <v>0.72</v>
      </c>
      <c r="F33" s="5">
        <f t="shared" ca="1" si="3"/>
        <v>0.38</v>
      </c>
      <c r="H33" s="5">
        <f t="shared" ca="1" si="4"/>
        <v>19.267374053420699</v>
      </c>
      <c r="I33" s="5">
        <f t="shared" ca="1" si="5"/>
        <v>5.8386431589527735E-2</v>
      </c>
      <c r="J33" s="5">
        <f t="shared" ca="1" si="6"/>
        <v>0.18</v>
      </c>
      <c r="K33" s="5">
        <f t="shared" ca="1" si="7"/>
        <v>0.94</v>
      </c>
    </row>
    <row r="34" spans="2:11">
      <c r="B34" s="5">
        <v>22</v>
      </c>
      <c r="C34" s="5">
        <f t="shared" ca="1" si="0"/>
        <v>75.54203521903132</v>
      </c>
      <c r="D34" s="5">
        <f t="shared" ca="1" si="1"/>
        <v>85.633786712913249</v>
      </c>
      <c r="E34" s="5">
        <f t="shared" ca="1" si="2"/>
        <v>0.88</v>
      </c>
      <c r="F34" s="5">
        <f t="shared" ca="1" si="3"/>
        <v>0.8</v>
      </c>
      <c r="H34" s="5">
        <f t="shared" ca="1" si="4"/>
        <v>3.0506215963800378</v>
      </c>
      <c r="I34" s="5">
        <f t="shared" ca="1" si="5"/>
        <v>0.23072263262639703</v>
      </c>
      <c r="J34" s="5">
        <f t="shared" ca="1" si="6"/>
        <v>0.98</v>
      </c>
      <c r="K34" s="5">
        <f t="shared" ca="1" si="7"/>
        <v>0.5</v>
      </c>
    </row>
    <row r="35" spans="2:11">
      <c r="B35" s="5">
        <v>23</v>
      </c>
      <c r="C35" s="5">
        <f t="shared" ca="1" si="0"/>
        <v>124.42927146012913</v>
      </c>
      <c r="D35" s="5">
        <f t="shared" ca="1" si="1"/>
        <v>118.89055719774296</v>
      </c>
      <c r="E35" s="5">
        <f t="shared" ca="1" si="2"/>
        <v>0.1</v>
      </c>
      <c r="F35" s="5">
        <f t="shared" ca="1" si="3"/>
        <v>0.06</v>
      </c>
      <c r="H35" s="5">
        <f t="shared" ca="1" si="4"/>
        <v>20.90126165563218</v>
      </c>
      <c r="I35" s="5">
        <f t="shared" ca="1" si="5"/>
        <v>2.1394998016197035E-2</v>
      </c>
      <c r="J35" s="5">
        <f t="shared" ca="1" si="6"/>
        <v>0.16</v>
      </c>
      <c r="K35" s="5">
        <f t="shared" ca="1" si="7"/>
        <v>1</v>
      </c>
    </row>
    <row r="36" spans="2:11">
      <c r="B36" s="5">
        <v>24</v>
      </c>
      <c r="C36" s="5">
        <f t="shared" ca="1" si="0"/>
        <v>64.212743007354248</v>
      </c>
      <c r="D36" s="5">
        <f t="shared" ca="1" si="1"/>
        <v>84.622971577249373</v>
      </c>
      <c r="E36" s="5">
        <f t="shared" ca="1" si="2"/>
        <v>0.96</v>
      </c>
      <c r="F36" s="5">
        <f t="shared" ca="1" si="3"/>
        <v>0.82</v>
      </c>
      <c r="H36" s="5">
        <f t="shared" ca="1" si="4"/>
        <v>29.018181971062024</v>
      </c>
      <c r="I36" s="5">
        <f t="shared" ca="1" si="5"/>
        <v>0.27616175436197643</v>
      </c>
      <c r="J36" s="5">
        <f t="shared" ca="1" si="6"/>
        <v>0.02</v>
      </c>
      <c r="K36" s="5">
        <f t="shared" ca="1" si="7"/>
        <v>0.42</v>
      </c>
    </row>
    <row r="37" spans="2:11">
      <c r="B37" s="5">
        <v>25</v>
      </c>
      <c r="C37" s="5">
        <f t="shared" ca="1" si="0"/>
        <v>116.28702092813418</v>
      </c>
      <c r="D37" s="5">
        <f t="shared" ca="1" si="1"/>
        <v>108.45055715221129</v>
      </c>
      <c r="E37" s="5">
        <f t="shared" ca="1" si="2"/>
        <v>0.16</v>
      </c>
      <c r="F37" s="5">
        <f t="shared" ca="1" si="3"/>
        <v>0.24</v>
      </c>
      <c r="H37" s="5">
        <f t="shared" ca="1" si="4"/>
        <v>10.494423890185274</v>
      </c>
      <c r="I37" s="5">
        <f t="shared" ca="1" si="5"/>
        <v>0.12015763927728529</v>
      </c>
      <c r="J37" s="5">
        <f t="shared" ca="1" si="6"/>
        <v>0.62</v>
      </c>
      <c r="K37" s="5">
        <f t="shared" ca="1" si="7"/>
        <v>0.78</v>
      </c>
    </row>
    <row r="38" spans="2:11">
      <c r="B38" s="5">
        <v>26</v>
      </c>
      <c r="C38" s="5">
        <f t="shared" ca="1" si="0"/>
        <v>100.31492653415654</v>
      </c>
      <c r="D38" s="5">
        <f t="shared" ca="1" si="1"/>
        <v>97.30821838308465</v>
      </c>
      <c r="E38" s="5">
        <f t="shared" ca="1" si="2"/>
        <v>0.36</v>
      </c>
      <c r="F38" s="5">
        <f t="shared" ca="1" si="3"/>
        <v>0.52</v>
      </c>
      <c r="H38" s="5">
        <f t="shared" ca="1" si="4"/>
        <v>11.065143611475703</v>
      </c>
      <c r="I38" s="5">
        <f t="shared" ca="1" si="5"/>
        <v>6.9773012034390375E-2</v>
      </c>
      <c r="J38" s="5">
        <f t="shared" ca="1" si="6"/>
        <v>0.6</v>
      </c>
      <c r="K38" s="5">
        <f t="shared" ca="1" si="7"/>
        <v>0.86</v>
      </c>
    </row>
    <row r="39" spans="2:11">
      <c r="B39" s="5">
        <v>27</v>
      </c>
      <c r="C39" s="5">
        <f t="shared" ca="1" si="0"/>
        <v>78.382830384491854</v>
      </c>
      <c r="D39" s="5">
        <f t="shared" ca="1" si="1"/>
        <v>83.17235991045996</v>
      </c>
      <c r="E39" s="5">
        <f t="shared" ca="1" si="2"/>
        <v>0.8</v>
      </c>
      <c r="F39" s="5">
        <f t="shared" ca="1" si="3"/>
        <v>0.86</v>
      </c>
      <c r="H39" s="5">
        <f t="shared" ca="1" si="4"/>
        <v>14.845987892766592</v>
      </c>
      <c r="I39" s="5">
        <f t="shared" ca="1" si="5"/>
        <v>0.18528539804775493</v>
      </c>
      <c r="J39" s="5">
        <f t="shared" ca="1" si="6"/>
        <v>0.36</v>
      </c>
      <c r="K39" s="5">
        <f t="shared" ca="1" si="7"/>
        <v>0.62</v>
      </c>
    </row>
    <row r="40" spans="2:11">
      <c r="B40" s="5">
        <v>28</v>
      </c>
      <c r="C40" s="5">
        <f t="shared" ca="1" si="0"/>
        <v>58.628114621276907</v>
      </c>
      <c r="D40" s="5">
        <f t="shared" ca="1" si="1"/>
        <v>72.211529540505268</v>
      </c>
      <c r="E40" s="5">
        <f t="shared" ca="1" si="2"/>
        <v>1</v>
      </c>
      <c r="F40" s="5">
        <f t="shared" ca="1" si="3"/>
        <v>1</v>
      </c>
      <c r="H40" s="5">
        <f t="shared" ca="1" si="4"/>
        <v>4.7649325175390311</v>
      </c>
      <c r="I40" s="5">
        <f t="shared" ca="1" si="5"/>
        <v>6.0968080167028822E-2</v>
      </c>
      <c r="J40" s="5">
        <f t="shared" ca="1" si="6"/>
        <v>0.88</v>
      </c>
      <c r="K40" s="5">
        <f t="shared" ca="1" si="7"/>
        <v>0.92</v>
      </c>
    </row>
    <row r="41" spans="2:11">
      <c r="B41" s="5">
        <v>29</v>
      </c>
      <c r="C41" s="5">
        <f t="shared" ca="1" si="0"/>
        <v>90.75707568606137</v>
      </c>
      <c r="D41" s="5">
        <f t="shared" ca="1" si="1"/>
        <v>99.716412042720222</v>
      </c>
      <c r="E41" s="5">
        <f t="shared" ca="1" si="2"/>
        <v>0.57999999999999996</v>
      </c>
      <c r="F41" s="5">
        <f t="shared" ca="1" si="3"/>
        <v>0.46</v>
      </c>
      <c r="H41" s="5">
        <f t="shared" ca="1" si="4"/>
        <v>3.3878744488081747</v>
      </c>
      <c r="I41" s="5">
        <f t="shared" ca="1" si="5"/>
        <v>0.35509625777420906</v>
      </c>
      <c r="J41" s="5">
        <f t="shared" ca="1" si="6"/>
        <v>0.96</v>
      </c>
      <c r="K41" s="5">
        <f t="shared" ca="1" si="7"/>
        <v>0.24</v>
      </c>
    </row>
    <row r="42" spans="2:11">
      <c r="B42" s="5">
        <v>30</v>
      </c>
      <c r="C42" s="5">
        <f t="shared" ca="1" si="0"/>
        <v>94.579045889956532</v>
      </c>
      <c r="D42" s="5">
        <f t="shared" ca="1" si="1"/>
        <v>90.680042535214398</v>
      </c>
      <c r="E42" s="5">
        <f t="shared" ca="1" si="2"/>
        <v>0.48</v>
      </c>
      <c r="F42" s="5">
        <f t="shared" ca="1" si="3"/>
        <v>0.7</v>
      </c>
      <c r="H42" s="5">
        <f t="shared" ca="1" si="4"/>
        <v>5.0917049645558672</v>
      </c>
      <c r="I42" s="5">
        <f t="shared" ca="1" si="5"/>
        <v>0.23521127755323801</v>
      </c>
      <c r="J42" s="5">
        <f t="shared" ca="1" si="6"/>
        <v>0.82</v>
      </c>
      <c r="K42" s="5">
        <f t="shared" ca="1" si="7"/>
        <v>0.48</v>
      </c>
    </row>
    <row r="43" spans="2:11">
      <c r="B43" s="5">
        <v>31</v>
      </c>
      <c r="C43" s="5">
        <f t="shared" ca="1" si="0"/>
        <v>76.465341507765373</v>
      </c>
      <c r="D43" s="5">
        <f t="shared" ca="1" si="1"/>
        <v>92.852944292460762</v>
      </c>
      <c r="E43" s="5">
        <f t="shared" ca="1" si="2"/>
        <v>0.82</v>
      </c>
      <c r="F43" s="5">
        <f t="shared" ca="1" si="3"/>
        <v>0.62</v>
      </c>
      <c r="H43" s="5">
        <f t="shared" ca="1" si="4"/>
        <v>28.888563637949787</v>
      </c>
      <c r="I43" s="5">
        <f t="shared" ca="1" si="5"/>
        <v>0.50854646534414372</v>
      </c>
      <c r="J43" s="5">
        <f t="shared" ca="1" si="6"/>
        <v>0.04</v>
      </c>
      <c r="K43" s="5">
        <f t="shared" ca="1" si="7"/>
        <v>0.08</v>
      </c>
    </row>
    <row r="44" spans="2:11">
      <c r="B44" s="5">
        <v>32</v>
      </c>
      <c r="C44" s="5">
        <f t="shared" ca="1" si="0"/>
        <v>107.31097953117153</v>
      </c>
      <c r="D44" s="5">
        <f t="shared" ca="1" si="1"/>
        <v>108.47153865537535</v>
      </c>
      <c r="E44" s="5">
        <f t="shared" ca="1" si="2"/>
        <v>0.28000000000000003</v>
      </c>
      <c r="F44" s="5">
        <f t="shared" ca="1" si="3"/>
        <v>0.22</v>
      </c>
      <c r="H44" s="5">
        <f t="shared" ca="1" si="4"/>
        <v>14.47119112817723</v>
      </c>
      <c r="I44" s="5">
        <f t="shared" ca="1" si="5"/>
        <v>0.16228671293029828</v>
      </c>
      <c r="J44" s="5">
        <f t="shared" ca="1" si="6"/>
        <v>0.4</v>
      </c>
      <c r="K44" s="5">
        <f t="shared" ca="1" si="7"/>
        <v>0.7</v>
      </c>
    </row>
    <row r="45" spans="2:11">
      <c r="B45" s="5">
        <v>33</v>
      </c>
      <c r="C45" s="5">
        <f t="shared" ref="C45:C62" ca="1" si="8">_xlfn.NORM.INV(RAND(),100,20)</f>
        <v>91.243525661829906</v>
      </c>
      <c r="D45" s="5">
        <f t="shared" ref="D45:D62" ca="1" si="9">(_xlfn.NORM.INV(RAND(),100,20)+C45)/2</f>
        <v>101.79189807143746</v>
      </c>
      <c r="E45" s="5">
        <f t="shared" ref="E45:E62" ca="1" si="10">RANK(C45,C$13:C$62)/50</f>
        <v>0.54</v>
      </c>
      <c r="F45" s="5">
        <f t="shared" ref="F45:F62" ca="1" si="11">RANK(D45,D$13:D$62)/50</f>
        <v>0.32</v>
      </c>
      <c r="H45" s="5">
        <f t="shared" ref="H45:H62" ca="1" si="12">_xlfn.GAMMA.INV(RAND(),3,4)</f>
        <v>15.303225649363567</v>
      </c>
      <c r="I45" s="5">
        <f t="shared" ref="I45:I62" ca="1" si="13">_xlfn.BETA.INV(RAND(),2,6)</f>
        <v>0.30720254426178284</v>
      </c>
      <c r="J45" s="5">
        <f t="shared" ref="J45:J62" ca="1" si="14">RANK(H45,H$13:H$62)/50</f>
        <v>0.34</v>
      </c>
      <c r="K45" s="5">
        <f t="shared" ref="K45:K62" ca="1" si="15">RANK(I45,I$13:I$62)/50</f>
        <v>0.36</v>
      </c>
    </row>
    <row r="46" spans="2:11">
      <c r="B46" s="5">
        <v>34</v>
      </c>
      <c r="C46" s="5">
        <f t="shared" ca="1" si="8"/>
        <v>91.999394439143472</v>
      </c>
      <c r="D46" s="5">
        <f t="shared" ca="1" si="9"/>
        <v>79.004984819067744</v>
      </c>
      <c r="E46" s="5">
        <f t="shared" ca="1" si="10"/>
        <v>0.52</v>
      </c>
      <c r="F46" s="5">
        <f t="shared" ca="1" si="11"/>
        <v>0.9</v>
      </c>
      <c r="H46" s="5">
        <f t="shared" ca="1" si="12"/>
        <v>16.291768487890234</v>
      </c>
      <c r="I46" s="5">
        <f t="shared" ca="1" si="13"/>
        <v>0.16408874521207906</v>
      </c>
      <c r="J46" s="5">
        <f t="shared" ca="1" si="14"/>
        <v>0.32</v>
      </c>
      <c r="K46" s="5">
        <f t="shared" ca="1" si="15"/>
        <v>0.68</v>
      </c>
    </row>
    <row r="47" spans="2:11">
      <c r="B47" s="5">
        <v>35</v>
      </c>
      <c r="C47" s="5">
        <f t="shared" ca="1" si="8"/>
        <v>136.59882595396897</v>
      </c>
      <c r="D47" s="5">
        <f t="shared" ca="1" si="9"/>
        <v>101.18813429199447</v>
      </c>
      <c r="E47" s="5">
        <f t="shared" ca="1" si="10"/>
        <v>0.04</v>
      </c>
      <c r="F47" s="5">
        <f t="shared" ca="1" si="11"/>
        <v>0.34</v>
      </c>
      <c r="H47" s="5">
        <f t="shared" ca="1" si="12"/>
        <v>6.0331683774862812</v>
      </c>
      <c r="I47" s="5">
        <f t="shared" ca="1" si="13"/>
        <v>5.3989924774506107E-2</v>
      </c>
      <c r="J47" s="5">
        <f t="shared" ca="1" si="14"/>
        <v>0.76</v>
      </c>
      <c r="K47" s="5">
        <f t="shared" ca="1" si="15"/>
        <v>0.96</v>
      </c>
    </row>
    <row r="48" spans="2:11">
      <c r="B48" s="5">
        <v>36</v>
      </c>
      <c r="C48" s="5">
        <f t="shared" ca="1" si="8"/>
        <v>97.196007987700597</v>
      </c>
      <c r="D48" s="5">
        <f t="shared" ca="1" si="9"/>
        <v>123.04888483673342</v>
      </c>
      <c r="E48" s="5">
        <f t="shared" ca="1" si="10"/>
        <v>0.42</v>
      </c>
      <c r="F48" s="5">
        <f t="shared" ca="1" si="11"/>
        <v>0.02</v>
      </c>
      <c r="H48" s="5">
        <f t="shared" ca="1" si="12"/>
        <v>3.6047354750176037</v>
      </c>
      <c r="I48" s="5">
        <f t="shared" ca="1" si="13"/>
        <v>0.16566152164360359</v>
      </c>
      <c r="J48" s="5">
        <f t="shared" ca="1" si="14"/>
        <v>0.94</v>
      </c>
      <c r="K48" s="5">
        <f t="shared" ca="1" si="15"/>
        <v>0.66</v>
      </c>
    </row>
    <row r="49" spans="2:11">
      <c r="B49" s="5">
        <v>37</v>
      </c>
      <c r="C49" s="5">
        <f t="shared" ca="1" si="8"/>
        <v>103.97764721012041</v>
      </c>
      <c r="D49" s="5">
        <f t="shared" ca="1" si="9"/>
        <v>100.11380373871714</v>
      </c>
      <c r="E49" s="5">
        <f t="shared" ca="1" si="10"/>
        <v>0.32</v>
      </c>
      <c r="F49" s="5">
        <f t="shared" ca="1" si="11"/>
        <v>0.44</v>
      </c>
      <c r="H49" s="5">
        <f t="shared" ca="1" si="12"/>
        <v>14.065860837134885</v>
      </c>
      <c r="I49" s="5">
        <f t="shared" ca="1" si="13"/>
        <v>3.0981176278736457E-2</v>
      </c>
      <c r="J49" s="5">
        <f t="shared" ca="1" si="14"/>
        <v>0.44</v>
      </c>
      <c r="K49" s="5">
        <f t="shared" ca="1" si="15"/>
        <v>0.98</v>
      </c>
    </row>
    <row r="50" spans="2:11">
      <c r="B50" s="5">
        <v>38</v>
      </c>
      <c r="C50" s="5">
        <f t="shared" ca="1" si="8"/>
        <v>96.748435830717298</v>
      </c>
      <c r="D50" s="5">
        <f t="shared" ca="1" si="9"/>
        <v>97.829172001379021</v>
      </c>
      <c r="E50" s="5">
        <f t="shared" ca="1" si="10"/>
        <v>0.44</v>
      </c>
      <c r="F50" s="5">
        <f t="shared" ca="1" si="11"/>
        <v>0.5</v>
      </c>
      <c r="H50" s="5">
        <f t="shared" ca="1" si="12"/>
        <v>18.420243303012612</v>
      </c>
      <c r="I50" s="5">
        <f t="shared" ca="1" si="13"/>
        <v>0.49321290394193851</v>
      </c>
      <c r="J50" s="5">
        <f t="shared" ca="1" si="14"/>
        <v>0.2</v>
      </c>
      <c r="K50" s="5">
        <f t="shared" ca="1" si="15"/>
        <v>0.1</v>
      </c>
    </row>
    <row r="51" spans="2:11">
      <c r="B51" s="5">
        <v>39</v>
      </c>
      <c r="C51" s="5">
        <f t="shared" ca="1" si="8"/>
        <v>130.54276321872155</v>
      </c>
      <c r="D51" s="5">
        <f t="shared" ca="1" si="9"/>
        <v>122.92639460930077</v>
      </c>
      <c r="E51" s="5">
        <f t="shared" ca="1" si="10"/>
        <v>0.06</v>
      </c>
      <c r="F51" s="5">
        <f t="shared" ca="1" si="11"/>
        <v>0.04</v>
      </c>
      <c r="H51" s="5">
        <f t="shared" ca="1" si="12"/>
        <v>5.419594492012668</v>
      </c>
      <c r="I51" s="5">
        <f t="shared" ca="1" si="13"/>
        <v>0.10831762300171376</v>
      </c>
      <c r="J51" s="5">
        <f t="shared" ca="1" si="14"/>
        <v>0.8</v>
      </c>
      <c r="K51" s="5">
        <f t="shared" ca="1" si="15"/>
        <v>0.82</v>
      </c>
    </row>
    <row r="52" spans="2:11">
      <c r="B52" s="5">
        <v>40</v>
      </c>
      <c r="C52" s="5">
        <f t="shared" ca="1" si="8"/>
        <v>101.25278801384073</v>
      </c>
      <c r="D52" s="5">
        <f t="shared" ca="1" si="9"/>
        <v>93.831445269951175</v>
      </c>
      <c r="E52" s="5">
        <f t="shared" ca="1" si="10"/>
        <v>0.34</v>
      </c>
      <c r="F52" s="5">
        <f t="shared" ca="1" si="11"/>
        <v>0.57999999999999996</v>
      </c>
      <c r="H52" s="5">
        <f t="shared" ca="1" si="12"/>
        <v>11.337278431844771</v>
      </c>
      <c r="I52" s="5">
        <f t="shared" ca="1" si="13"/>
        <v>0.15238060990446864</v>
      </c>
      <c r="J52" s="5">
        <f t="shared" ca="1" si="14"/>
        <v>0.57999999999999996</v>
      </c>
      <c r="K52" s="5">
        <f t="shared" ca="1" si="15"/>
        <v>0.72</v>
      </c>
    </row>
    <row r="53" spans="2:11">
      <c r="B53" s="5">
        <v>41</v>
      </c>
      <c r="C53" s="5">
        <f t="shared" ca="1" si="8"/>
        <v>79.261057054271276</v>
      </c>
      <c r="D53" s="5">
        <f t="shared" ca="1" si="9"/>
        <v>74.52870334973251</v>
      </c>
      <c r="E53" s="5">
        <f t="shared" ca="1" si="10"/>
        <v>0.78</v>
      </c>
      <c r="F53" s="5">
        <f t="shared" ca="1" si="11"/>
        <v>0.94</v>
      </c>
      <c r="H53" s="5">
        <f t="shared" ca="1" si="12"/>
        <v>11.486757979193369</v>
      </c>
      <c r="I53" s="5">
        <f t="shared" ca="1" si="13"/>
        <v>0.37655266146800714</v>
      </c>
      <c r="J53" s="5">
        <f t="shared" ca="1" si="14"/>
        <v>0.56000000000000005</v>
      </c>
      <c r="K53" s="5">
        <f t="shared" ca="1" si="15"/>
        <v>0.2</v>
      </c>
    </row>
    <row r="54" spans="2:11">
      <c r="B54" s="5">
        <v>42</v>
      </c>
      <c r="C54" s="5">
        <f t="shared" ca="1" si="8"/>
        <v>89.270740378898822</v>
      </c>
      <c r="D54" s="5">
        <f t="shared" ca="1" si="9"/>
        <v>81.615237960701052</v>
      </c>
      <c r="E54" s="5">
        <f t="shared" ca="1" si="10"/>
        <v>0.64</v>
      </c>
      <c r="F54" s="5">
        <f t="shared" ca="1" si="11"/>
        <v>0.88</v>
      </c>
      <c r="H54" s="5">
        <f t="shared" ca="1" si="12"/>
        <v>9.1693158900053131</v>
      </c>
      <c r="I54" s="5">
        <f t="shared" ca="1" si="13"/>
        <v>6.1517953779191496E-2</v>
      </c>
      <c r="J54" s="5">
        <f t="shared" ca="1" si="14"/>
        <v>0.68</v>
      </c>
      <c r="K54" s="5">
        <f t="shared" ca="1" si="15"/>
        <v>0.9</v>
      </c>
    </row>
    <row r="55" spans="2:11">
      <c r="B55" s="5">
        <v>43</v>
      </c>
      <c r="C55" s="5">
        <f t="shared" ca="1" si="8"/>
        <v>91.004758041214728</v>
      </c>
      <c r="D55" s="5">
        <f t="shared" ca="1" si="9"/>
        <v>88.748713027815697</v>
      </c>
      <c r="E55" s="5">
        <f t="shared" ca="1" si="10"/>
        <v>0.56000000000000005</v>
      </c>
      <c r="F55" s="5">
        <f t="shared" ca="1" si="11"/>
        <v>0.76</v>
      </c>
      <c r="H55" s="5">
        <f t="shared" ca="1" si="12"/>
        <v>21.079541701173998</v>
      </c>
      <c r="I55" s="5">
        <f t="shared" ca="1" si="13"/>
        <v>0.23780351699532531</v>
      </c>
      <c r="J55" s="5">
        <f t="shared" ca="1" si="14"/>
        <v>0.14000000000000001</v>
      </c>
      <c r="K55" s="5">
        <f t="shared" ca="1" si="15"/>
        <v>0.46</v>
      </c>
    </row>
    <row r="56" spans="2:11">
      <c r="B56" s="5">
        <v>44</v>
      </c>
      <c r="C56" s="5">
        <f t="shared" ca="1" si="8"/>
        <v>97.977789489358997</v>
      </c>
      <c r="D56" s="5">
        <f t="shared" ca="1" si="9"/>
        <v>91.656937939365719</v>
      </c>
      <c r="E56" s="5">
        <f t="shared" ca="1" si="10"/>
        <v>0.4</v>
      </c>
      <c r="F56" s="5">
        <f t="shared" ca="1" si="11"/>
        <v>0.68</v>
      </c>
      <c r="H56" s="5">
        <f t="shared" ca="1" si="12"/>
        <v>14.471806708744838</v>
      </c>
      <c r="I56" s="5">
        <f t="shared" ca="1" si="13"/>
        <v>0.31226723276849544</v>
      </c>
      <c r="J56" s="5">
        <f t="shared" ca="1" si="14"/>
        <v>0.38</v>
      </c>
      <c r="K56" s="5">
        <f t="shared" ca="1" si="15"/>
        <v>0.34</v>
      </c>
    </row>
    <row r="57" spans="2:11">
      <c r="B57" s="5">
        <v>45</v>
      </c>
      <c r="C57" s="5">
        <f t="shared" ca="1" si="8"/>
        <v>75.591055846505029</v>
      </c>
      <c r="D57" s="5">
        <f t="shared" ca="1" si="9"/>
        <v>72.607910313639621</v>
      </c>
      <c r="E57" s="5">
        <f t="shared" ca="1" si="10"/>
        <v>0.84</v>
      </c>
      <c r="F57" s="5">
        <f t="shared" ca="1" si="11"/>
        <v>0.98</v>
      </c>
      <c r="H57" s="5">
        <f t="shared" ca="1" si="12"/>
        <v>12.951098322760068</v>
      </c>
      <c r="I57" s="5">
        <f t="shared" ca="1" si="13"/>
        <v>0.31894957794999979</v>
      </c>
      <c r="J57" s="5">
        <f t="shared" ca="1" si="14"/>
        <v>0.52</v>
      </c>
      <c r="K57" s="5">
        <f t="shared" ca="1" si="15"/>
        <v>0.32</v>
      </c>
    </row>
    <row r="58" spans="2:11">
      <c r="B58" s="5">
        <v>46</v>
      </c>
      <c r="C58" s="5">
        <f t="shared" ca="1" si="8"/>
        <v>107.59121082318099</v>
      </c>
      <c r="D58" s="5">
        <f t="shared" ca="1" si="9"/>
        <v>104.27483346079067</v>
      </c>
      <c r="E58" s="5">
        <f t="shared" ca="1" si="10"/>
        <v>0.26</v>
      </c>
      <c r="F58" s="5">
        <f t="shared" ca="1" si="11"/>
        <v>0.3</v>
      </c>
      <c r="H58" s="5">
        <f t="shared" ca="1" si="12"/>
        <v>9.0756823424404107</v>
      </c>
      <c r="I58" s="5">
        <f t="shared" ca="1" si="13"/>
        <v>0.35057698131243542</v>
      </c>
      <c r="J58" s="5">
        <f t="shared" ca="1" si="14"/>
        <v>0.7</v>
      </c>
      <c r="K58" s="5">
        <f t="shared" ca="1" si="15"/>
        <v>0.26</v>
      </c>
    </row>
    <row r="59" spans="2:11">
      <c r="B59" s="5">
        <v>47</v>
      </c>
      <c r="C59" s="5">
        <f t="shared" ca="1" si="8"/>
        <v>89.491266599423682</v>
      </c>
      <c r="D59" s="5">
        <f t="shared" ca="1" si="9"/>
        <v>74.464860054144935</v>
      </c>
      <c r="E59" s="5">
        <f t="shared" ca="1" si="10"/>
        <v>0.62</v>
      </c>
      <c r="F59" s="5">
        <f t="shared" ca="1" si="11"/>
        <v>0.96</v>
      </c>
      <c r="H59" s="5">
        <f t="shared" ca="1" si="12"/>
        <v>17.466626052161878</v>
      </c>
      <c r="I59" s="5">
        <f t="shared" ca="1" si="13"/>
        <v>0.37790785970977159</v>
      </c>
      <c r="J59" s="5">
        <f t="shared" ca="1" si="14"/>
        <v>0.26</v>
      </c>
      <c r="K59" s="5">
        <f t="shared" ca="1" si="15"/>
        <v>0.18</v>
      </c>
    </row>
    <row r="60" spans="2:11">
      <c r="B60" s="5">
        <v>48</v>
      </c>
      <c r="C60" s="5">
        <f t="shared" ca="1" si="8"/>
        <v>117.24188143889685</v>
      </c>
      <c r="D60" s="5">
        <f t="shared" ca="1" si="9"/>
        <v>111.34711843920462</v>
      </c>
      <c r="E60" s="5">
        <f t="shared" ca="1" si="10"/>
        <v>0.14000000000000001</v>
      </c>
      <c r="F60" s="5">
        <f t="shared" ca="1" si="11"/>
        <v>0.18</v>
      </c>
      <c r="H60" s="5">
        <f t="shared" ca="1" si="12"/>
        <v>16.362323328508193</v>
      </c>
      <c r="I60" s="5">
        <f t="shared" ca="1" si="13"/>
        <v>0.19342153558214903</v>
      </c>
      <c r="J60" s="5">
        <f t="shared" ca="1" si="14"/>
        <v>0.3</v>
      </c>
      <c r="K60" s="5">
        <f t="shared" ca="1" si="15"/>
        <v>0.6</v>
      </c>
    </row>
    <row r="61" spans="2:11">
      <c r="B61" s="5">
        <v>49</v>
      </c>
      <c r="C61" s="5">
        <f t="shared" ca="1" si="8"/>
        <v>64.155452594225096</v>
      </c>
      <c r="D61" s="5">
        <f t="shared" ca="1" si="9"/>
        <v>84.225785333527199</v>
      </c>
      <c r="E61" s="5">
        <f t="shared" ca="1" si="10"/>
        <v>0.98</v>
      </c>
      <c r="F61" s="5">
        <f t="shared" ca="1" si="11"/>
        <v>0.84</v>
      </c>
      <c r="H61" s="5">
        <f t="shared" ca="1" si="12"/>
        <v>5.5579121681033143</v>
      </c>
      <c r="I61" s="5">
        <f t="shared" ca="1" si="13"/>
        <v>0.20805466412399759</v>
      </c>
      <c r="J61" s="5">
        <f t="shared" ca="1" si="14"/>
        <v>0.78</v>
      </c>
      <c r="K61" s="5">
        <f t="shared" ca="1" si="15"/>
        <v>0.52</v>
      </c>
    </row>
    <row r="62" spans="2:11">
      <c r="B62" s="5">
        <v>50</v>
      </c>
      <c r="C62" s="5">
        <f t="shared" ca="1" si="8"/>
        <v>74.805015860172006</v>
      </c>
      <c r="D62" s="5">
        <f t="shared" ca="1" si="9"/>
        <v>88.921666457691913</v>
      </c>
      <c r="E62" s="5">
        <f t="shared" ca="1" si="10"/>
        <v>0.92</v>
      </c>
      <c r="F62" s="5">
        <f t="shared" ca="1" si="11"/>
        <v>0.74</v>
      </c>
      <c r="H62" s="5">
        <f t="shared" ca="1" si="12"/>
        <v>9.7576211829774131</v>
      </c>
      <c r="I62" s="5">
        <f t="shared" ca="1" si="13"/>
        <v>0.3334183795939164</v>
      </c>
      <c r="J62" s="5">
        <f t="shared" ca="1" si="14"/>
        <v>0.66</v>
      </c>
      <c r="K62" s="5">
        <f t="shared" ca="1" si="15"/>
        <v>0.28000000000000003</v>
      </c>
    </row>
  </sheetData>
  <hyperlinks>
    <hyperlink ref="A1" r:id="rId1" xr:uid="{044B054A-26A4-8947-BCF1-51145DFFF03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Preliminary</vt:lpstr>
      <vt:lpstr>Cov_Definition</vt:lpstr>
      <vt:lpstr>Cor_Definition</vt:lpstr>
      <vt:lpstr>Cor_N_Cov</vt:lpstr>
      <vt:lpstr>Cor_Example</vt:lpstr>
      <vt:lpstr>VarianceOfSum</vt:lpstr>
      <vt:lpstr>Cor_N_Order</vt:lpstr>
      <vt:lpstr>CopulaMotivation</vt:lpstr>
      <vt:lpstr>Copula1</vt:lpstr>
      <vt:lpstr>Copula2</vt:lpstr>
      <vt:lpstr>Copula3</vt:lpstr>
      <vt:lpstr>a</vt:lpstr>
      <vt:lpstr>b</vt:lpstr>
      <vt:lpstr>mu</vt:lpstr>
      <vt:lpstr>MyBank</vt:lpstr>
      <vt:lpstr>MyBankDeposits</vt:lpstr>
      <vt:lpstr>MyFriendsBank</vt:lpstr>
      <vt:lpstr>MyFriendsDeposits</vt:lpstr>
      <vt:lpstr>Probability1</vt:lpstr>
      <vt:lpstr>Probability2</vt:lpstr>
      <vt:lpstr>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Romoff</dc:creator>
  <cp:lastModifiedBy>Microsoft Office User</cp:lastModifiedBy>
  <dcterms:created xsi:type="dcterms:W3CDTF">2017-01-15T00:46:30Z</dcterms:created>
  <dcterms:modified xsi:type="dcterms:W3CDTF">2019-10-01T17:44:32Z</dcterms:modified>
</cp:coreProperties>
</file>