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idromoff/Library/CloudStorage/GoogleDrive-davethemovie@gmail.com/My Drive/Columbia/Classes/iQRM/ClassFiles/"/>
    </mc:Choice>
  </mc:AlternateContent>
  <xr:revisionPtr revIDLastSave="0" documentId="13_ncr:1_{E68FD13E-54A7-AD4B-BA4B-16DF76D12BE3}" xr6:coauthVersionLast="47" xr6:coauthVersionMax="47" xr10:uidLastSave="{00000000-0000-0000-0000-000000000000}"/>
  <bookViews>
    <workbookView xWindow="0" yWindow="0" windowWidth="28800" windowHeight="16200" tabRatio="500" xr2:uid="{00000000-000D-0000-FFFF-FFFF00000000}"/>
  </bookViews>
  <sheets>
    <sheet name="Today" sheetId="19" r:id="rId1"/>
    <sheet name="Derivatives" sheetId="15" r:id="rId2"/>
    <sheet name="SumRule" sheetId="29" r:id="rId3"/>
    <sheet name="ProductRule" sheetId="28" r:id="rId4"/>
    <sheet name="ChainRule" sheetId="27" r:id="rId5"/>
    <sheet name="PowerRule" sheetId="30" r:id="rId6"/>
    <sheet name="Minimization1" sheetId="12" r:id="rId7"/>
    <sheet name="Minimization2" sheetId="25" r:id="rId8"/>
    <sheet name="Minimization3" sheetId="26" r:id="rId9"/>
    <sheet name="MaximumLikelihood" sheetId="21" r:id="rId10"/>
    <sheet name="NextClass_Regression" sheetId="20" r:id="rId11"/>
    <sheet name="Prework4NextClass" sheetId="16" r:id="rId12"/>
    <sheet name="Drills" sheetId="23" r:id="rId13"/>
    <sheet name="ClassWork" sheetId="1" r:id="rId14"/>
    <sheet name="1_Derivatives" sheetId="2" r:id="rId15"/>
    <sheet name="2_Bond_WeightedCF" sheetId="14" r:id="rId16"/>
    <sheet name="3_Duration" sheetId="3" r:id="rId17"/>
    <sheet name="4_Sensitivity" sheetId="4" r:id="rId18"/>
    <sheet name="5_Elasticity" sheetId="5" r:id="rId19"/>
    <sheet name="6_OptimalHedge" sheetId="9" r:id="rId20"/>
    <sheet name="7_TaylorSeries" sheetId="11" r:id="rId21"/>
    <sheet name="8_MLE" sheetId="10" r:id="rId22"/>
    <sheet name="9_DurationTable" sheetId="22" r:id="rId23"/>
    <sheet name="FinalExamReview" sheetId="17" r:id="rId24"/>
    <sheet name="ClassPolicy" sheetId="18" r:id="rId25"/>
  </sheets>
  <definedNames>
    <definedName name="A_x">ProductRule!$C$14</definedName>
    <definedName name="A_x_h">ProductRule!$C$16</definedName>
    <definedName name="b">Minimization3!$S$2</definedName>
    <definedName name="f_x">ProductRule!$C$12</definedName>
    <definedName name="f_x_h">ProductRule!$C$20</definedName>
    <definedName name="g_x">ProductRule!$C$13</definedName>
    <definedName name="g_x_h">ProductRule!$D$20</definedName>
    <definedName name="h">ProductRule!$C$15</definedName>
    <definedName name="x" localSheetId="8">Minimization3!$B$5:$B$205</definedName>
    <definedName name="x" localSheetId="3">ProductRule!$C$11</definedName>
    <definedName name="x">Minimization2!$B$3:$B$203</definedName>
    <definedName name="x1_">Minimization3!$S$5:$S$203</definedName>
    <definedName name="y">Minimization3!$R$5:$R$203</definedName>
  </definedNames>
  <calcPr calcId="191029" iterateDelta="9.9999999999994451E-4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0" i="28" l="1"/>
  <c r="C12" i="28" l="1"/>
  <c r="R12" i="28" s="1"/>
  <c r="C16" i="28"/>
  <c r="R21" i="28"/>
  <c r="Q21" i="28"/>
  <c r="R20" i="28"/>
  <c r="Q20" i="28"/>
  <c r="Q19" i="28"/>
  <c r="Q18" i="28"/>
  <c r="R18" i="28"/>
  <c r="R17" i="28"/>
  <c r="R16" i="28"/>
  <c r="Q16" i="28"/>
  <c r="C13" i="28"/>
  <c r="D19" i="28" s="1"/>
  <c r="Q12" i="28"/>
  <c r="R14" i="28"/>
  <c r="R15" i="28"/>
  <c r="Q15" i="28"/>
  <c r="R11" i="28"/>
  <c r="Q11" i="28"/>
  <c r="R19" i="28" l="1"/>
  <c r="Q17" i="28"/>
  <c r="Q14" i="28"/>
  <c r="R13" i="28"/>
  <c r="Q13" i="28"/>
  <c r="C19" i="28"/>
  <c r="C14" i="28"/>
  <c r="C17" i="28" s="1"/>
  <c r="R203" i="26"/>
  <c r="R202" i="26"/>
  <c r="R201" i="26"/>
  <c r="R200" i="26"/>
  <c r="R199" i="26"/>
  <c r="R198" i="26"/>
  <c r="R197" i="26"/>
  <c r="R196" i="26"/>
  <c r="R195" i="26"/>
  <c r="R194" i="26"/>
  <c r="R193" i="26"/>
  <c r="R192" i="26"/>
  <c r="R191" i="26"/>
  <c r="R190" i="26"/>
  <c r="R189" i="26"/>
  <c r="R188" i="26"/>
  <c r="R187" i="26"/>
  <c r="R186" i="26"/>
  <c r="R185" i="26"/>
  <c r="R184" i="26"/>
  <c r="R183" i="26"/>
  <c r="R182" i="26"/>
  <c r="R181" i="26"/>
  <c r="R180" i="26"/>
  <c r="R179" i="26"/>
  <c r="R25" i="26"/>
  <c r="R26" i="26"/>
  <c r="R27" i="26"/>
  <c r="R28" i="26"/>
  <c r="R29" i="26"/>
  <c r="R30" i="26"/>
  <c r="R31" i="26"/>
  <c r="R32" i="26"/>
  <c r="R33" i="26"/>
  <c r="R34" i="26"/>
  <c r="R35" i="26"/>
  <c r="R36" i="26"/>
  <c r="R37" i="26"/>
  <c r="R38" i="26"/>
  <c r="R39" i="26"/>
  <c r="R40" i="26"/>
  <c r="R41" i="26"/>
  <c r="R42" i="26"/>
  <c r="R43" i="26"/>
  <c r="R44" i="26"/>
  <c r="R45" i="26"/>
  <c r="R46" i="26"/>
  <c r="R47" i="26"/>
  <c r="R48" i="26"/>
  <c r="R49" i="26"/>
  <c r="R50" i="26"/>
  <c r="R51" i="26"/>
  <c r="R52" i="26"/>
  <c r="R53" i="26"/>
  <c r="R54" i="26"/>
  <c r="R55" i="26"/>
  <c r="R56" i="26"/>
  <c r="R57" i="26"/>
  <c r="R58" i="26"/>
  <c r="R59" i="26"/>
  <c r="R60" i="26"/>
  <c r="R61" i="26"/>
  <c r="R62" i="26"/>
  <c r="R63" i="26"/>
  <c r="R64" i="26"/>
  <c r="R65" i="26"/>
  <c r="R66" i="26"/>
  <c r="R67" i="26"/>
  <c r="R68" i="26"/>
  <c r="R69" i="26"/>
  <c r="R70" i="26"/>
  <c r="R71" i="26"/>
  <c r="R72" i="26"/>
  <c r="R73" i="26"/>
  <c r="R74" i="26"/>
  <c r="R75" i="26"/>
  <c r="R76" i="26"/>
  <c r="R77" i="26"/>
  <c r="R78" i="26"/>
  <c r="R79" i="26"/>
  <c r="R80" i="26"/>
  <c r="R81" i="26"/>
  <c r="R82" i="26"/>
  <c r="R83" i="26"/>
  <c r="R84" i="26"/>
  <c r="R85" i="26"/>
  <c r="R86" i="26"/>
  <c r="R87" i="26"/>
  <c r="R88" i="26"/>
  <c r="R89" i="26"/>
  <c r="R90" i="26"/>
  <c r="R91" i="26"/>
  <c r="R92" i="26"/>
  <c r="R93" i="26"/>
  <c r="R94" i="26"/>
  <c r="R95" i="26"/>
  <c r="R96" i="26"/>
  <c r="R97" i="26"/>
  <c r="R98" i="26"/>
  <c r="R99" i="26"/>
  <c r="R100" i="26"/>
  <c r="R101" i="26"/>
  <c r="R102" i="26"/>
  <c r="R103" i="26"/>
  <c r="R104" i="26"/>
  <c r="R105" i="26"/>
  <c r="R106" i="26"/>
  <c r="R107" i="26"/>
  <c r="R108" i="26"/>
  <c r="R109" i="26"/>
  <c r="R110" i="26"/>
  <c r="R111" i="26"/>
  <c r="R112" i="26"/>
  <c r="R113" i="26"/>
  <c r="R114" i="26"/>
  <c r="R115" i="26"/>
  <c r="R116" i="26"/>
  <c r="R117" i="26"/>
  <c r="R118" i="26"/>
  <c r="R119" i="26"/>
  <c r="R120" i="26"/>
  <c r="R121" i="26"/>
  <c r="R122" i="26"/>
  <c r="R123" i="26"/>
  <c r="R124" i="26"/>
  <c r="R125" i="26"/>
  <c r="R126" i="26"/>
  <c r="R127" i="26"/>
  <c r="R128" i="26"/>
  <c r="R129" i="26"/>
  <c r="R130" i="26"/>
  <c r="R131" i="26"/>
  <c r="R132" i="26"/>
  <c r="R133" i="26"/>
  <c r="R134" i="26"/>
  <c r="R135" i="26"/>
  <c r="R136" i="26"/>
  <c r="R137" i="26"/>
  <c r="R138" i="26"/>
  <c r="R139" i="26"/>
  <c r="R140" i="26"/>
  <c r="R141" i="26"/>
  <c r="R142" i="26"/>
  <c r="R143" i="26"/>
  <c r="R144" i="26"/>
  <c r="R145" i="26"/>
  <c r="R146" i="26"/>
  <c r="R147" i="26"/>
  <c r="R148" i="26"/>
  <c r="R149" i="26"/>
  <c r="R150" i="26"/>
  <c r="R151" i="26"/>
  <c r="R152" i="26"/>
  <c r="R153" i="26"/>
  <c r="R154" i="26"/>
  <c r="R155" i="26"/>
  <c r="R156" i="26"/>
  <c r="R157" i="26"/>
  <c r="R158" i="26"/>
  <c r="R159" i="26"/>
  <c r="R160" i="26"/>
  <c r="R161" i="26"/>
  <c r="R162" i="26"/>
  <c r="R163" i="26"/>
  <c r="R164" i="26"/>
  <c r="R165" i="26"/>
  <c r="R166" i="26"/>
  <c r="R167" i="26"/>
  <c r="R168" i="26"/>
  <c r="R169" i="26"/>
  <c r="R170" i="26"/>
  <c r="R171" i="26"/>
  <c r="R172" i="26"/>
  <c r="R173" i="26"/>
  <c r="R174" i="26"/>
  <c r="R175" i="26"/>
  <c r="R176" i="26"/>
  <c r="R177" i="26"/>
  <c r="R178" i="26"/>
  <c r="R24" i="26"/>
  <c r="R20" i="26"/>
  <c r="R21" i="26"/>
  <c r="R22" i="26"/>
  <c r="R23" i="26"/>
  <c r="R6" i="26"/>
  <c r="R7" i="26"/>
  <c r="R8" i="26"/>
  <c r="R9" i="26"/>
  <c r="R10" i="26"/>
  <c r="R11" i="26"/>
  <c r="R12" i="26"/>
  <c r="R13" i="26"/>
  <c r="R14" i="26"/>
  <c r="R15" i="26"/>
  <c r="R16" i="26"/>
  <c r="R17" i="26"/>
  <c r="R18" i="26"/>
  <c r="R19" i="26"/>
  <c r="R5" i="26"/>
  <c r="D202" i="26"/>
  <c r="D198" i="26"/>
  <c r="D195" i="26"/>
  <c r="D194" i="26"/>
  <c r="D192" i="26"/>
  <c r="D190" i="26"/>
  <c r="D186" i="26"/>
  <c r="D182" i="26"/>
  <c r="D179" i="26"/>
  <c r="D178" i="26"/>
  <c r="D176" i="26"/>
  <c r="D174" i="26"/>
  <c r="D170" i="26"/>
  <c r="D166" i="26"/>
  <c r="D163" i="26"/>
  <c r="D162" i="26"/>
  <c r="D158" i="26"/>
  <c r="D154" i="26"/>
  <c r="D150" i="26"/>
  <c r="D147" i="26"/>
  <c r="D146" i="26"/>
  <c r="D142" i="26"/>
  <c r="D138" i="26"/>
  <c r="D134" i="26"/>
  <c r="D131" i="26"/>
  <c r="D130" i="26"/>
  <c r="D126" i="26"/>
  <c r="D122" i="26"/>
  <c r="D118" i="26"/>
  <c r="D115" i="26"/>
  <c r="D114" i="26"/>
  <c r="D110" i="26"/>
  <c r="D106" i="26"/>
  <c r="D102" i="26"/>
  <c r="D99" i="26"/>
  <c r="D98" i="26"/>
  <c r="D94" i="26"/>
  <c r="D90" i="26"/>
  <c r="D86" i="26"/>
  <c r="D83" i="26"/>
  <c r="D82" i="26"/>
  <c r="D78" i="26"/>
  <c r="D74" i="26"/>
  <c r="D70" i="26"/>
  <c r="D67" i="26"/>
  <c r="D66" i="26"/>
  <c r="D62" i="26"/>
  <c r="D58" i="26"/>
  <c r="D57" i="26"/>
  <c r="D55" i="26"/>
  <c r="D54" i="26"/>
  <c r="D52" i="26"/>
  <c r="D49" i="26"/>
  <c r="D46" i="26"/>
  <c r="D38" i="26"/>
  <c r="D34" i="26"/>
  <c r="D32" i="26"/>
  <c r="D28" i="26"/>
  <c r="D24" i="26"/>
  <c r="D21" i="26"/>
  <c r="D20" i="26"/>
  <c r="D18" i="26"/>
  <c r="D16" i="26"/>
  <c r="D12" i="26"/>
  <c r="D8" i="26"/>
  <c r="D5" i="26"/>
  <c r="E114" i="26" l="1"/>
  <c r="E66" i="26"/>
  <c r="E130" i="26"/>
  <c r="E178" i="26"/>
  <c r="E20" i="26"/>
  <c r="E57" i="26"/>
  <c r="E82" i="26"/>
  <c r="E98" i="26"/>
  <c r="E162" i="26"/>
  <c r="E194" i="26"/>
  <c r="E146" i="26"/>
  <c r="E54" i="26"/>
  <c r="C4" i="26" a="1"/>
  <c r="C4" i="26" s="1"/>
  <c r="D9" i="26"/>
  <c r="E8" i="26" s="1"/>
  <c r="D22" i="26"/>
  <c r="E21" i="26" s="1"/>
  <c r="D42" i="26"/>
  <c r="D119" i="26"/>
  <c r="E118" i="26" s="1"/>
  <c r="D135" i="26"/>
  <c r="E134" i="26" s="1"/>
  <c r="D151" i="26"/>
  <c r="E150" i="26" s="1"/>
  <c r="D164" i="26"/>
  <c r="E163" i="26" s="1"/>
  <c r="D183" i="26"/>
  <c r="E182" i="26" s="1"/>
  <c r="D196" i="26"/>
  <c r="E195" i="26" s="1"/>
  <c r="D10" i="26"/>
  <c r="D200" i="26"/>
  <c r="D203" i="26"/>
  <c r="E202" i="26" s="1"/>
  <c r="D6" i="26"/>
  <c r="E5" i="26" s="1"/>
  <c r="D25" i="26"/>
  <c r="E24" i="26" s="1"/>
  <c r="D71" i="26"/>
  <c r="E70" i="26" s="1"/>
  <c r="D87" i="26"/>
  <c r="E86" i="26" s="1"/>
  <c r="D103" i="26"/>
  <c r="E102" i="26" s="1"/>
  <c r="D167" i="26"/>
  <c r="E166" i="26" s="1"/>
  <c r="D180" i="26"/>
  <c r="E179" i="26" s="1"/>
  <c r="D199" i="26"/>
  <c r="E198" i="26" s="1"/>
  <c r="D13" i="26"/>
  <c r="E12" i="26" s="1"/>
  <c r="D26" i="26"/>
  <c r="E25" i="26" s="1"/>
  <c r="D29" i="26"/>
  <c r="E28" i="26" s="1"/>
  <c r="D36" i="26"/>
  <c r="D39" i="26"/>
  <c r="E38" i="26" s="1"/>
  <c r="D50" i="26"/>
  <c r="E49" i="26" s="1"/>
  <c r="D59" i="26"/>
  <c r="E58" i="26" s="1"/>
  <c r="D75" i="26"/>
  <c r="E74" i="26" s="1"/>
  <c r="D91" i="26"/>
  <c r="E90" i="26" s="1"/>
  <c r="D107" i="26"/>
  <c r="E106" i="26" s="1"/>
  <c r="D123" i="26"/>
  <c r="E122" i="26" s="1"/>
  <c r="D139" i="26"/>
  <c r="E138" i="26" s="1"/>
  <c r="D155" i="26"/>
  <c r="E154" i="26" s="1"/>
  <c r="D168" i="26"/>
  <c r="E167" i="26" s="1"/>
  <c r="D171" i="26"/>
  <c r="E170" i="26" s="1"/>
  <c r="D184" i="26"/>
  <c r="E183" i="26" s="1"/>
  <c r="D187" i="26"/>
  <c r="E186" i="26" s="1"/>
  <c r="D14" i="26"/>
  <c r="D17" i="26"/>
  <c r="E16" i="26" s="1"/>
  <c r="D30" i="26"/>
  <c r="D33" i="26"/>
  <c r="E32" i="26" s="1"/>
  <c r="D41" i="26"/>
  <c r="D44" i="26"/>
  <c r="D47" i="26"/>
  <c r="E46" i="26" s="1"/>
  <c r="D63" i="26"/>
  <c r="E62" i="26" s="1"/>
  <c r="D79" i="26"/>
  <c r="E78" i="26" s="1"/>
  <c r="D95" i="26"/>
  <c r="E94" i="26" s="1"/>
  <c r="D111" i="26"/>
  <c r="E110" i="26" s="1"/>
  <c r="D127" i="26"/>
  <c r="E126" i="26" s="1"/>
  <c r="D143" i="26"/>
  <c r="E142" i="26" s="1"/>
  <c r="D159" i="26"/>
  <c r="E158" i="26" s="1"/>
  <c r="D172" i="26"/>
  <c r="D175" i="26"/>
  <c r="E174" i="26" s="1"/>
  <c r="D188" i="26"/>
  <c r="D191" i="26"/>
  <c r="E190" i="26" s="1"/>
  <c r="D136" i="26"/>
  <c r="D137" i="26"/>
  <c r="D144" i="26"/>
  <c r="E143" i="26" s="1"/>
  <c r="D145" i="26"/>
  <c r="D152" i="26"/>
  <c r="D153" i="26"/>
  <c r="D7" i="26"/>
  <c r="D11" i="26"/>
  <c r="D15" i="26"/>
  <c r="D19" i="26"/>
  <c r="E18" i="26" s="1"/>
  <c r="D23" i="26"/>
  <c r="E22" i="26" s="1"/>
  <c r="D27" i="26"/>
  <c r="D31" i="26"/>
  <c r="E30" i="26" s="1"/>
  <c r="D37" i="26"/>
  <c r="D40" i="26"/>
  <c r="D45" i="26"/>
  <c r="E44" i="26" s="1"/>
  <c r="D48" i="26"/>
  <c r="E47" i="26" s="1"/>
  <c r="D53" i="26"/>
  <c r="E52" i="26" s="1"/>
  <c r="D56" i="26"/>
  <c r="E55" i="26" s="1"/>
  <c r="D96" i="26"/>
  <c r="E95" i="26" s="1"/>
  <c r="D97" i="26"/>
  <c r="D104" i="26"/>
  <c r="E103" i="26" s="1"/>
  <c r="D105" i="26"/>
  <c r="D112" i="26"/>
  <c r="D113" i="26"/>
  <c r="D120" i="26"/>
  <c r="D121" i="26"/>
  <c r="D128" i="26"/>
  <c r="D129" i="26"/>
  <c r="D35" i="26"/>
  <c r="E34" i="26" s="1"/>
  <c r="D51" i="26"/>
  <c r="E50" i="26" s="1"/>
  <c r="D76" i="26"/>
  <c r="D77" i="26"/>
  <c r="D84" i="26"/>
  <c r="E83" i="26" s="1"/>
  <c r="D85" i="26"/>
  <c r="D100" i="26"/>
  <c r="E99" i="26" s="1"/>
  <c r="D101" i="26"/>
  <c r="D108" i="26"/>
  <c r="D109" i="26"/>
  <c r="D116" i="26"/>
  <c r="E115" i="26" s="1"/>
  <c r="D117" i="26"/>
  <c r="D124" i="26"/>
  <c r="D125" i="26"/>
  <c r="D132" i="26"/>
  <c r="E131" i="26" s="1"/>
  <c r="D133" i="26"/>
  <c r="D140" i="26"/>
  <c r="D141" i="26"/>
  <c r="D148" i="26"/>
  <c r="E147" i="26" s="1"/>
  <c r="D149" i="26"/>
  <c r="D156" i="26"/>
  <c r="E155" i="26" s="1"/>
  <c r="D157" i="26"/>
  <c r="D64" i="26"/>
  <c r="D65" i="26"/>
  <c r="D72" i="26"/>
  <c r="D73" i="26"/>
  <c r="D80" i="26"/>
  <c r="D81" i="26"/>
  <c r="D88" i="26"/>
  <c r="D89" i="26"/>
  <c r="D160" i="26"/>
  <c r="E159" i="26" s="1"/>
  <c r="D161" i="26"/>
  <c r="D43" i="26"/>
  <c r="D60" i="26"/>
  <c r="D61" i="26"/>
  <c r="D68" i="26"/>
  <c r="E67" i="26" s="1"/>
  <c r="D69" i="26"/>
  <c r="D92" i="26"/>
  <c r="D93" i="26"/>
  <c r="D165" i="26"/>
  <c r="D169" i="26"/>
  <c r="D173" i="26"/>
  <c r="D177" i="26"/>
  <c r="E176" i="26" s="1"/>
  <c r="D181" i="26"/>
  <c r="D185" i="26"/>
  <c r="D189" i="26"/>
  <c r="E188" i="26" s="1"/>
  <c r="D193" i="26"/>
  <c r="E192" i="26" s="1"/>
  <c r="D197" i="26"/>
  <c r="D201" i="26"/>
  <c r="D204" i="26"/>
  <c r="C3" i="25"/>
  <c r="C4" i="25"/>
  <c r="C5" i="25"/>
  <c r="C6" i="25"/>
  <c r="C7" i="25"/>
  <c r="C8" i="25"/>
  <c r="C9" i="25"/>
  <c r="C10" i="25"/>
  <c r="C11" i="25"/>
  <c r="D10" i="25" s="1"/>
  <c r="C12" i="25"/>
  <c r="C13" i="25"/>
  <c r="C14" i="25"/>
  <c r="C15" i="25"/>
  <c r="D14" i="25" s="1"/>
  <c r="C16" i="25"/>
  <c r="C17" i="25"/>
  <c r="C18" i="25"/>
  <c r="C19" i="25"/>
  <c r="D18" i="25" s="1"/>
  <c r="C20" i="25"/>
  <c r="C21" i="25"/>
  <c r="C22" i="25"/>
  <c r="C23" i="25"/>
  <c r="D22" i="25" s="1"/>
  <c r="C24" i="25"/>
  <c r="C25" i="25"/>
  <c r="C26" i="25"/>
  <c r="C27" i="25"/>
  <c r="D26" i="25" s="1"/>
  <c r="C28" i="25"/>
  <c r="C29" i="25"/>
  <c r="C30" i="25"/>
  <c r="C31" i="25"/>
  <c r="D30" i="25" s="1"/>
  <c r="C32" i="25"/>
  <c r="C33" i="25"/>
  <c r="C34" i="25"/>
  <c r="C35" i="25"/>
  <c r="D34" i="25" s="1"/>
  <c r="C36" i="25"/>
  <c r="C37" i="25"/>
  <c r="C38" i="25"/>
  <c r="C39" i="25"/>
  <c r="D38" i="25" s="1"/>
  <c r="C40" i="25"/>
  <c r="C41" i="25"/>
  <c r="C42" i="25"/>
  <c r="C43" i="25"/>
  <c r="D42" i="25" s="1"/>
  <c r="C44" i="25"/>
  <c r="C45" i="25"/>
  <c r="C46" i="25"/>
  <c r="C47" i="25"/>
  <c r="D46" i="25" s="1"/>
  <c r="C48" i="25"/>
  <c r="C49" i="25"/>
  <c r="C50" i="25"/>
  <c r="C51" i="25"/>
  <c r="D50" i="25" s="1"/>
  <c r="C52" i="25"/>
  <c r="C53" i="25"/>
  <c r="C54" i="25"/>
  <c r="C55" i="25"/>
  <c r="D54" i="25" s="1"/>
  <c r="C56" i="25"/>
  <c r="C57" i="25"/>
  <c r="C58" i="25"/>
  <c r="C59" i="25"/>
  <c r="D58" i="25" s="1"/>
  <c r="C60" i="25"/>
  <c r="C61" i="25"/>
  <c r="C62" i="25"/>
  <c r="C63" i="25"/>
  <c r="D62" i="25" s="1"/>
  <c r="C64" i="25"/>
  <c r="C65" i="25"/>
  <c r="C66" i="25"/>
  <c r="C67" i="25"/>
  <c r="D66" i="25" s="1"/>
  <c r="C68" i="25"/>
  <c r="C69" i="25"/>
  <c r="C70" i="25"/>
  <c r="C71" i="25"/>
  <c r="D70" i="25" s="1"/>
  <c r="C72" i="25"/>
  <c r="C73" i="25"/>
  <c r="C74" i="25"/>
  <c r="C75" i="25"/>
  <c r="C76" i="25"/>
  <c r="C77" i="25"/>
  <c r="C78" i="25"/>
  <c r="C79" i="25"/>
  <c r="D78" i="25" s="1"/>
  <c r="C80" i="25"/>
  <c r="C81" i="25"/>
  <c r="C82" i="25"/>
  <c r="C83" i="25"/>
  <c r="D82" i="25" s="1"/>
  <c r="C84" i="25"/>
  <c r="C85" i="25"/>
  <c r="C86" i="25"/>
  <c r="C87" i="25"/>
  <c r="D86" i="25" s="1"/>
  <c r="C88" i="25"/>
  <c r="C89" i="25"/>
  <c r="C90" i="25"/>
  <c r="C91" i="25"/>
  <c r="D90" i="25" s="1"/>
  <c r="C92" i="25"/>
  <c r="C93" i="25"/>
  <c r="C94" i="25"/>
  <c r="C95" i="25"/>
  <c r="D94" i="25" s="1"/>
  <c r="C96" i="25"/>
  <c r="C97" i="25"/>
  <c r="C98" i="25"/>
  <c r="C99" i="25"/>
  <c r="D98" i="25" s="1"/>
  <c r="C100" i="25"/>
  <c r="C101" i="25"/>
  <c r="C102" i="25"/>
  <c r="C103" i="25"/>
  <c r="D102" i="25" s="1"/>
  <c r="C104" i="25"/>
  <c r="C105" i="25"/>
  <c r="C106" i="25"/>
  <c r="C107" i="25"/>
  <c r="C108" i="25"/>
  <c r="C109" i="25"/>
  <c r="C110" i="25"/>
  <c r="C111" i="25"/>
  <c r="C112" i="25"/>
  <c r="C113" i="25"/>
  <c r="C114" i="25"/>
  <c r="C115" i="25"/>
  <c r="C116" i="25"/>
  <c r="C117" i="25"/>
  <c r="C118" i="25"/>
  <c r="C119" i="25"/>
  <c r="C120" i="25"/>
  <c r="C121" i="25"/>
  <c r="C122" i="25"/>
  <c r="C123" i="25"/>
  <c r="C124" i="25"/>
  <c r="C125" i="25"/>
  <c r="C126" i="25"/>
  <c r="C127" i="25"/>
  <c r="C128" i="25"/>
  <c r="C129" i="25"/>
  <c r="C130" i="25"/>
  <c r="C131" i="25"/>
  <c r="C132" i="25"/>
  <c r="C133" i="25"/>
  <c r="C134" i="25"/>
  <c r="C135" i="25"/>
  <c r="C136" i="25"/>
  <c r="C137" i="25"/>
  <c r="C138" i="25"/>
  <c r="C139" i="25"/>
  <c r="C140" i="25"/>
  <c r="C141" i="25"/>
  <c r="C142" i="25"/>
  <c r="C143" i="25"/>
  <c r="C144" i="25"/>
  <c r="C145" i="25"/>
  <c r="C146" i="25"/>
  <c r="C147" i="25"/>
  <c r="C148" i="25"/>
  <c r="C149" i="25"/>
  <c r="C150" i="25"/>
  <c r="C151" i="25"/>
  <c r="C152" i="25"/>
  <c r="C153" i="25"/>
  <c r="C154" i="25"/>
  <c r="C155" i="25"/>
  <c r="C156" i="25"/>
  <c r="C157" i="25"/>
  <c r="C158" i="25"/>
  <c r="C159" i="25"/>
  <c r="C160" i="25"/>
  <c r="C161" i="25"/>
  <c r="C162" i="25"/>
  <c r="C163" i="25"/>
  <c r="C164" i="25"/>
  <c r="C165" i="25"/>
  <c r="C166" i="25"/>
  <c r="C167" i="25"/>
  <c r="C168" i="25"/>
  <c r="C169" i="25"/>
  <c r="C170" i="25"/>
  <c r="C171" i="25"/>
  <c r="C172" i="25"/>
  <c r="C173" i="25"/>
  <c r="C174" i="25"/>
  <c r="C175" i="25"/>
  <c r="C176" i="25"/>
  <c r="C177" i="25"/>
  <c r="C178" i="25"/>
  <c r="C179" i="25"/>
  <c r="C180" i="25"/>
  <c r="C181" i="25"/>
  <c r="C182" i="25"/>
  <c r="C183" i="25"/>
  <c r="D182" i="25" s="1"/>
  <c r="C184" i="25"/>
  <c r="C185" i="25"/>
  <c r="C186" i="25"/>
  <c r="C187" i="25"/>
  <c r="D186" i="25" s="1"/>
  <c r="C188" i="25"/>
  <c r="C189" i="25"/>
  <c r="C190" i="25"/>
  <c r="C191" i="25"/>
  <c r="D190" i="25" s="1"/>
  <c r="C192" i="25"/>
  <c r="C193" i="25"/>
  <c r="C194" i="25"/>
  <c r="C195" i="25"/>
  <c r="D194" i="25" s="1"/>
  <c r="C196" i="25"/>
  <c r="C197" i="25"/>
  <c r="C198" i="25"/>
  <c r="C199" i="25"/>
  <c r="D198" i="25" s="1"/>
  <c r="C200" i="25"/>
  <c r="C201" i="25"/>
  <c r="C202" i="25"/>
  <c r="C203" i="25"/>
  <c r="D202" i="25" s="1"/>
  <c r="D6" i="25" l="1"/>
  <c r="D165" i="25"/>
  <c r="D157" i="25"/>
  <c r="D149" i="25"/>
  <c r="D133" i="25"/>
  <c r="E63" i="26"/>
  <c r="E127" i="26"/>
  <c r="E91" i="26"/>
  <c r="E39" i="26"/>
  <c r="E6" i="26"/>
  <c r="E196" i="26"/>
  <c r="E135" i="26"/>
  <c r="D59" i="25"/>
  <c r="E58" i="25" s="1"/>
  <c r="D51" i="25"/>
  <c r="D43" i="25"/>
  <c r="D35" i="25"/>
  <c r="E34" i="25" s="1"/>
  <c r="D27" i="25"/>
  <c r="E26" i="25" s="1"/>
  <c r="D19" i="25"/>
  <c r="D11" i="25"/>
  <c r="D3" i="25"/>
  <c r="D174" i="25"/>
  <c r="D125" i="25"/>
  <c r="E180" i="26"/>
  <c r="E164" i="26"/>
  <c r="E160" i="26"/>
  <c r="E80" i="26"/>
  <c r="E64" i="26"/>
  <c r="E148" i="26"/>
  <c r="E132" i="26"/>
  <c r="E116" i="26"/>
  <c r="E100" i="26"/>
  <c r="E76" i="26"/>
  <c r="E128" i="26"/>
  <c r="E112" i="26"/>
  <c r="E96" i="26"/>
  <c r="E14" i="26"/>
  <c r="E151" i="26"/>
  <c r="E171" i="26"/>
  <c r="E29" i="26"/>
  <c r="E35" i="26"/>
  <c r="D189" i="25"/>
  <c r="E189" i="25" s="1"/>
  <c r="D168" i="25"/>
  <c r="D152" i="25"/>
  <c r="D136" i="25"/>
  <c r="D61" i="25"/>
  <c r="E61" i="25" s="1"/>
  <c r="D57" i="25"/>
  <c r="E57" i="25" s="1"/>
  <c r="D191" i="25"/>
  <c r="E190" i="25" s="1"/>
  <c r="D183" i="25"/>
  <c r="D175" i="25"/>
  <c r="E174" i="25" s="1"/>
  <c r="D163" i="25"/>
  <c r="D147" i="25"/>
  <c r="D119" i="25"/>
  <c r="D111" i="25"/>
  <c r="D103" i="25"/>
  <c r="D117" i="25"/>
  <c r="D85" i="25"/>
  <c r="E85" i="25" s="1"/>
  <c r="D53" i="25"/>
  <c r="D49" i="25"/>
  <c r="E49" i="25" s="1"/>
  <c r="D45" i="25"/>
  <c r="E45" i="25" s="1"/>
  <c r="D41" i="25"/>
  <c r="E41" i="25" s="1"/>
  <c r="D37" i="25"/>
  <c r="E37" i="25" s="1"/>
  <c r="D33" i="25"/>
  <c r="E33" i="25" s="1"/>
  <c r="D29" i="25"/>
  <c r="E29" i="25" s="1"/>
  <c r="D25" i="25"/>
  <c r="E25" i="25" s="1"/>
  <c r="D21" i="25"/>
  <c r="E21" i="25" s="1"/>
  <c r="D17" i="25"/>
  <c r="E17" i="25" s="1"/>
  <c r="D13" i="25"/>
  <c r="E13" i="25" s="1"/>
  <c r="D9" i="25"/>
  <c r="E9" i="25" s="1"/>
  <c r="D5" i="25"/>
  <c r="E5" i="25" s="1"/>
  <c r="D145" i="25"/>
  <c r="D170" i="25"/>
  <c r="D166" i="25"/>
  <c r="E165" i="25" s="1"/>
  <c r="D162" i="25"/>
  <c r="D150" i="25"/>
  <c r="D146" i="25"/>
  <c r="D138" i="25"/>
  <c r="D130" i="25"/>
  <c r="D122" i="25"/>
  <c r="D118" i="25"/>
  <c r="D114" i="25"/>
  <c r="D110" i="25"/>
  <c r="D87" i="25"/>
  <c r="E86" i="25" s="1"/>
  <c r="D79" i="25"/>
  <c r="D71" i="25"/>
  <c r="E70" i="25" s="1"/>
  <c r="E92" i="26"/>
  <c r="E60" i="26"/>
  <c r="E79" i="26"/>
  <c r="E26" i="26"/>
  <c r="E10" i="26"/>
  <c r="E144" i="26"/>
  <c r="E59" i="26"/>
  <c r="E200" i="26"/>
  <c r="E168" i="26"/>
  <c r="E42" i="26"/>
  <c r="E71" i="26"/>
  <c r="E123" i="26"/>
  <c r="E107" i="26"/>
  <c r="E203" i="26"/>
  <c r="E172" i="26"/>
  <c r="E88" i="26"/>
  <c r="E72" i="26"/>
  <c r="E156" i="26"/>
  <c r="E140" i="26"/>
  <c r="E124" i="26"/>
  <c r="E108" i="26"/>
  <c r="E84" i="26"/>
  <c r="E120" i="26"/>
  <c r="E104" i="26"/>
  <c r="E187" i="26"/>
  <c r="E40" i="26"/>
  <c r="E13" i="26"/>
  <c r="E9" i="26"/>
  <c r="E189" i="26"/>
  <c r="E141" i="26"/>
  <c r="E77" i="26"/>
  <c r="E27" i="26"/>
  <c r="E11" i="26"/>
  <c r="E149" i="26"/>
  <c r="E53" i="26"/>
  <c r="E173" i="26"/>
  <c r="E117" i="26"/>
  <c r="E181" i="26"/>
  <c r="E93" i="26"/>
  <c r="E184" i="26"/>
  <c r="E68" i="26"/>
  <c r="E87" i="26"/>
  <c r="E139" i="26"/>
  <c r="E119" i="26"/>
  <c r="E36" i="26"/>
  <c r="E152" i="26"/>
  <c r="E136" i="26"/>
  <c r="E177" i="26"/>
  <c r="E129" i="26"/>
  <c r="E65" i="26"/>
  <c r="E17" i="26"/>
  <c r="E121" i="26"/>
  <c r="E169" i="26"/>
  <c r="E185" i="26"/>
  <c r="E137" i="26"/>
  <c r="E85" i="26"/>
  <c r="E37" i="26"/>
  <c r="E133" i="26"/>
  <c r="E81" i="26"/>
  <c r="E97" i="26"/>
  <c r="E56" i="26"/>
  <c r="E165" i="26"/>
  <c r="E101" i="26"/>
  <c r="E193" i="26"/>
  <c r="E69" i="26"/>
  <c r="E105" i="26"/>
  <c r="E175" i="26"/>
  <c r="E125" i="26"/>
  <c r="E73" i="26"/>
  <c r="E23" i="26"/>
  <c r="E109" i="26"/>
  <c r="E201" i="26"/>
  <c r="E48" i="26"/>
  <c r="E33" i="26"/>
  <c r="E19" i="26"/>
  <c r="E75" i="26"/>
  <c r="E111" i="26"/>
  <c r="E43" i="26"/>
  <c r="E199" i="26"/>
  <c r="E41" i="26"/>
  <c r="E197" i="26"/>
  <c r="E153" i="26"/>
  <c r="E89" i="26"/>
  <c r="E45" i="26"/>
  <c r="E161" i="26"/>
  <c r="E51" i="26"/>
  <c r="E31" i="26"/>
  <c r="E113" i="26"/>
  <c r="E61" i="26"/>
  <c r="E15" i="26"/>
  <c r="E157" i="26"/>
  <c r="E7" i="26"/>
  <c r="E145" i="26"/>
  <c r="E191" i="26"/>
  <c r="D161" i="25"/>
  <c r="D109" i="25"/>
  <c r="D77" i="25"/>
  <c r="E77" i="25" s="1"/>
  <c r="D181" i="25"/>
  <c r="E181" i="25" s="1"/>
  <c r="E78" i="25"/>
  <c r="D173" i="25"/>
  <c r="D101" i="25"/>
  <c r="E101" i="25" s="1"/>
  <c r="D69" i="25"/>
  <c r="E69" i="25" s="1"/>
  <c r="E149" i="25"/>
  <c r="E182" i="25"/>
  <c r="D199" i="25"/>
  <c r="E198" i="25" s="1"/>
  <c r="D197" i="25"/>
  <c r="E197" i="25" s="1"/>
  <c r="D178" i="25"/>
  <c r="D154" i="25"/>
  <c r="D141" i="25"/>
  <c r="D134" i="25"/>
  <c r="D131" i="25"/>
  <c r="D129" i="25"/>
  <c r="D106" i="25"/>
  <c r="D95" i="25"/>
  <c r="E94" i="25" s="1"/>
  <c r="D93" i="25"/>
  <c r="E93" i="25" s="1"/>
  <c r="D74" i="25"/>
  <c r="D63" i="25"/>
  <c r="E62" i="25" s="1"/>
  <c r="D55" i="25"/>
  <c r="E54" i="25" s="1"/>
  <c r="D47" i="25"/>
  <c r="E46" i="25" s="1"/>
  <c r="D39" i="25"/>
  <c r="E38" i="25" s="1"/>
  <c r="D31" i="25"/>
  <c r="E30" i="25" s="1"/>
  <c r="D23" i="25"/>
  <c r="E22" i="25" s="1"/>
  <c r="D15" i="25"/>
  <c r="E14" i="25" s="1"/>
  <c r="D7" i="25"/>
  <c r="E6" i="25" s="1"/>
  <c r="D195" i="25"/>
  <c r="E194" i="25" s="1"/>
  <c r="D193" i="25"/>
  <c r="E193" i="25" s="1"/>
  <c r="D179" i="25"/>
  <c r="D177" i="25"/>
  <c r="D158" i="25"/>
  <c r="E157" i="25" s="1"/>
  <c r="D155" i="25"/>
  <c r="D153" i="25"/>
  <c r="D144" i="25"/>
  <c r="E144" i="25" s="1"/>
  <c r="D126" i="25"/>
  <c r="E125" i="25" s="1"/>
  <c r="D123" i="25"/>
  <c r="E122" i="25" s="1"/>
  <c r="D121" i="25"/>
  <c r="E121" i="25" s="1"/>
  <c r="D107" i="25"/>
  <c r="D105" i="25"/>
  <c r="E105" i="25" s="1"/>
  <c r="D91" i="25"/>
  <c r="E90" i="25" s="1"/>
  <c r="D89" i="25"/>
  <c r="D75" i="25"/>
  <c r="E74" i="25" s="1"/>
  <c r="D73" i="25"/>
  <c r="D4" i="25"/>
  <c r="E118" i="25"/>
  <c r="E102" i="25"/>
  <c r="E53" i="25"/>
  <c r="E50" i="25"/>
  <c r="E42" i="25"/>
  <c r="E18" i="25"/>
  <c r="E10" i="25"/>
  <c r="D201" i="25"/>
  <c r="E201" i="25" s="1"/>
  <c r="D187" i="25"/>
  <c r="E186" i="25" s="1"/>
  <c r="D185" i="25"/>
  <c r="E185" i="25" s="1"/>
  <c r="D171" i="25"/>
  <c r="D169" i="25"/>
  <c r="E168" i="25" s="1"/>
  <c r="D160" i="25"/>
  <c r="E160" i="25" s="1"/>
  <c r="D142" i="25"/>
  <c r="D139" i="25"/>
  <c r="D137" i="25"/>
  <c r="E136" i="25" s="1"/>
  <c r="D128" i="25"/>
  <c r="D115" i="25"/>
  <c r="D113" i="25"/>
  <c r="D99" i="25"/>
  <c r="E98" i="25" s="1"/>
  <c r="D97" i="25"/>
  <c r="E97" i="25" s="1"/>
  <c r="D83" i="25"/>
  <c r="E82" i="25" s="1"/>
  <c r="D81" i="25"/>
  <c r="E81" i="25" s="1"/>
  <c r="D67" i="25"/>
  <c r="E66" i="25" s="1"/>
  <c r="D65" i="25"/>
  <c r="E65" i="25" s="1"/>
  <c r="D200" i="25"/>
  <c r="D196" i="25"/>
  <c r="D192" i="25"/>
  <c r="D188" i="25"/>
  <c r="D184" i="25"/>
  <c r="E183" i="25" s="1"/>
  <c r="D180" i="25"/>
  <c r="D176" i="25"/>
  <c r="D172" i="25"/>
  <c r="D164" i="25"/>
  <c r="E163" i="25" s="1"/>
  <c r="D156" i="25"/>
  <c r="E156" i="25" s="1"/>
  <c r="D148" i="25"/>
  <c r="D140" i="25"/>
  <c r="D132" i="25"/>
  <c r="E131" i="25" s="1"/>
  <c r="D124" i="25"/>
  <c r="E124" i="25" s="1"/>
  <c r="D120" i="25"/>
  <c r="D116" i="25"/>
  <c r="D112" i="25"/>
  <c r="D108" i="25"/>
  <c r="D104" i="25"/>
  <c r="D100" i="25"/>
  <c r="D96" i="25"/>
  <c r="E95" i="25" s="1"/>
  <c r="D92" i="25"/>
  <c r="D88" i="25"/>
  <c r="D84" i="25"/>
  <c r="D80" i="25"/>
  <c r="E79" i="25" s="1"/>
  <c r="D76" i="25"/>
  <c r="D72" i="25"/>
  <c r="D68" i="25"/>
  <c r="D64" i="25"/>
  <c r="D60" i="25"/>
  <c r="D56" i="25"/>
  <c r="D52" i="25"/>
  <c r="E51" i="25" s="1"/>
  <c r="D48" i="25"/>
  <c r="E47" i="25" s="1"/>
  <c r="D44" i="25"/>
  <c r="E43" i="25" s="1"/>
  <c r="D40" i="25"/>
  <c r="D36" i="25"/>
  <c r="D32" i="25"/>
  <c r="D28" i="25"/>
  <c r="D24" i="25"/>
  <c r="D20" i="25"/>
  <c r="E19" i="25" s="1"/>
  <c r="D16" i="25"/>
  <c r="E15" i="25" s="1"/>
  <c r="D12" i="25"/>
  <c r="E11" i="25" s="1"/>
  <c r="D8" i="25"/>
  <c r="E89" i="25"/>
  <c r="D167" i="25"/>
  <c r="D159" i="25"/>
  <c r="D151" i="25"/>
  <c r="E150" i="25" s="1"/>
  <c r="D143" i="25"/>
  <c r="D135" i="25"/>
  <c r="D127" i="25"/>
  <c r="D15" i="15"/>
  <c r="D16" i="15" s="1"/>
  <c r="B16" i="15"/>
  <c r="C16" i="15" s="1"/>
  <c r="E31" i="25" l="1"/>
  <c r="E63" i="25"/>
  <c r="E111" i="25"/>
  <c r="E199" i="25"/>
  <c r="E141" i="25"/>
  <c r="E106" i="25"/>
  <c r="E173" i="25"/>
  <c r="E140" i="25"/>
  <c r="E130" i="25"/>
  <c r="E4" i="25"/>
  <c r="E133" i="25"/>
  <c r="E128" i="25"/>
  <c r="E175" i="25"/>
  <c r="E142" i="25"/>
  <c r="E27" i="25"/>
  <c r="E59" i="25"/>
  <c r="E179" i="25"/>
  <c r="E110" i="25"/>
  <c r="E145" i="25"/>
  <c r="E35" i="25"/>
  <c r="E67" i="25"/>
  <c r="E99" i="25"/>
  <c r="E170" i="25"/>
  <c r="E87" i="25"/>
  <c r="E119" i="25"/>
  <c r="E113" i="25"/>
  <c r="E83" i="25"/>
  <c r="E115" i="25"/>
  <c r="E117" i="25"/>
  <c r="E146" i="25"/>
  <c r="E162" i="25"/>
  <c r="E137" i="25"/>
  <c r="E109" i="25"/>
  <c r="E3" i="25"/>
  <c r="E126" i="25"/>
  <c r="E158" i="25"/>
  <c r="E23" i="25"/>
  <c r="E55" i="25"/>
  <c r="E71" i="25"/>
  <c r="E103" i="25"/>
  <c r="E147" i="25"/>
  <c r="E191" i="25"/>
  <c r="E138" i="25"/>
  <c r="E177" i="25"/>
  <c r="E161" i="25"/>
  <c r="B17" i="15"/>
  <c r="E134" i="25"/>
  <c r="E166" i="25"/>
  <c r="E91" i="25"/>
  <c r="E123" i="25"/>
  <c r="E155" i="25"/>
  <c r="E195" i="25"/>
  <c r="E169" i="25"/>
  <c r="E114" i="25"/>
  <c r="E152" i="25"/>
  <c r="E178" i="25"/>
  <c r="E129" i="25"/>
  <c r="E73" i="25"/>
  <c r="E164" i="25"/>
  <c r="E187" i="25"/>
  <c r="E132" i="25"/>
  <c r="E7" i="25"/>
  <c r="E39" i="25"/>
  <c r="E112" i="25"/>
  <c r="E154" i="25"/>
  <c r="E75" i="25"/>
  <c r="E107" i="25"/>
  <c r="E32" i="25"/>
  <c r="E196" i="25"/>
  <c r="E36" i="25"/>
  <c r="E148" i="25"/>
  <c r="E176" i="25"/>
  <c r="E108" i="25"/>
  <c r="E16" i="25"/>
  <c r="E48" i="25"/>
  <c r="E139" i="25"/>
  <c r="E171" i="25"/>
  <c r="E188" i="25"/>
  <c r="E153" i="25"/>
  <c r="E20" i="25"/>
  <c r="E52" i="25"/>
  <c r="E68" i="25"/>
  <c r="E120" i="25"/>
  <c r="E8" i="25"/>
  <c r="E24" i="25"/>
  <c r="E40" i="25"/>
  <c r="E56" i="25"/>
  <c r="E64" i="25"/>
  <c r="E127" i="25"/>
  <c r="E84" i="25"/>
  <c r="E151" i="25"/>
  <c r="E72" i="25"/>
  <c r="E200" i="25"/>
  <c r="E135" i="25"/>
  <c r="E12" i="25"/>
  <c r="E28" i="25"/>
  <c r="E44" i="25"/>
  <c r="E60" i="25"/>
  <c r="E80" i="25"/>
  <c r="E159" i="25"/>
  <c r="E100" i="25"/>
  <c r="E172" i="25"/>
  <c r="E88" i="25"/>
  <c r="E143" i="25"/>
  <c r="E192" i="25"/>
  <c r="E76" i="25"/>
  <c r="E167" i="25"/>
  <c r="E96" i="25"/>
  <c r="E184" i="25"/>
  <c r="E116" i="25"/>
  <c r="E104" i="25"/>
  <c r="E92" i="25"/>
  <c r="E180" i="25"/>
  <c r="E16" i="15"/>
  <c r="F16" i="15" s="1"/>
  <c r="D17" i="15"/>
  <c r="D18" i="15" s="1"/>
  <c r="D19" i="15" s="1"/>
  <c r="D20" i="15" s="1"/>
  <c r="D21" i="15" s="1"/>
  <c r="B18" i="15"/>
  <c r="C17" i="15"/>
  <c r="E18" i="15" l="1"/>
  <c r="C18" i="15"/>
  <c r="B19" i="15"/>
  <c r="E17" i="15"/>
  <c r="F17" i="15" s="1"/>
  <c r="C19" i="15" l="1"/>
  <c r="B20" i="15"/>
  <c r="E19" i="15"/>
  <c r="F18" i="15"/>
  <c r="F19" i="15" l="1"/>
  <c r="C20" i="15"/>
  <c r="B21" i="15"/>
  <c r="E20" i="15"/>
  <c r="F20" i="15" l="1"/>
  <c r="E21" i="15"/>
  <c r="C21" i="15"/>
  <c r="F21" i="15" l="1"/>
</calcChain>
</file>

<file path=xl/sharedStrings.xml><?xml version="1.0" encoding="utf-8"?>
<sst xmlns="http://schemas.openxmlformats.org/spreadsheetml/2006/main" count="346" uniqueCount="283">
  <si>
    <t>Minutes</t>
  </si>
  <si>
    <t>Task</t>
  </si>
  <si>
    <t>Face</t>
  </si>
  <si>
    <t>ytm</t>
  </si>
  <si>
    <t>coupon</t>
  </si>
  <si>
    <t>maturity</t>
  </si>
  <si>
    <t>Points</t>
  </si>
  <si>
    <t>Calculate Derivatives</t>
  </si>
  <si>
    <t>Calculate Derivative of a Bond</t>
  </si>
  <si>
    <t>Approximate Sensitivity of a Bond</t>
  </si>
  <si>
    <t>Elasticity</t>
  </si>
  <si>
    <t>Calculate an optimal hedge ratio</t>
  </si>
  <si>
    <t>Calculate mu &amp; sigma as MLEs</t>
  </si>
  <si>
    <t>2x</t>
  </si>
  <si>
    <r>
      <t>x</t>
    </r>
    <r>
      <rPr>
        <vertAlign val="superscript"/>
        <sz val="20"/>
        <color theme="1"/>
        <rFont val="Calibri (Body)"/>
      </rPr>
      <t>2</t>
    </r>
  </si>
  <si>
    <r>
      <t>3x</t>
    </r>
    <r>
      <rPr>
        <vertAlign val="superscript"/>
        <sz val="20"/>
        <color theme="1"/>
        <rFont val="Calibri (Body)"/>
      </rPr>
      <t>2</t>
    </r>
    <r>
      <rPr>
        <sz val="20"/>
        <color theme="1"/>
        <rFont val="Calibri"/>
        <family val="2"/>
        <scheme val="minor"/>
      </rPr>
      <t xml:space="preserve"> + 5</t>
    </r>
  </si>
  <si>
    <r>
      <t>5x</t>
    </r>
    <r>
      <rPr>
        <vertAlign val="superscript"/>
        <sz val="20"/>
        <color theme="1"/>
        <rFont val="Calibri (Body)"/>
      </rPr>
      <t>3</t>
    </r>
    <r>
      <rPr>
        <sz val="20"/>
        <color theme="1"/>
        <rFont val="Calibri"/>
        <family val="2"/>
        <scheme val="minor"/>
      </rPr>
      <t xml:space="preserve"> + 2y + 3</t>
    </r>
  </si>
  <si>
    <r>
      <rPr>
        <sz val="20"/>
        <color theme="1"/>
        <rFont val="Symbol"/>
        <charset val="2"/>
      </rPr>
      <t>S</t>
    </r>
    <r>
      <rPr>
        <sz val="20"/>
        <color theme="1"/>
        <rFont val="Calibri"/>
        <family val="2"/>
        <scheme val="minor"/>
      </rPr>
      <t xml:space="preserve"> (1+x)</t>
    </r>
    <r>
      <rPr>
        <vertAlign val="superscript"/>
        <sz val="20"/>
        <color theme="1"/>
        <rFont val="Calibri (Body)"/>
      </rPr>
      <t>3</t>
    </r>
  </si>
  <si>
    <r>
      <rPr>
        <sz val="20"/>
        <color theme="1"/>
        <rFont val="Symbol"/>
        <charset val="2"/>
      </rPr>
      <t>S</t>
    </r>
    <r>
      <rPr>
        <sz val="20"/>
        <color theme="1"/>
        <rFont val="Calibri"/>
        <family val="2"/>
        <scheme val="minor"/>
      </rPr>
      <t xml:space="preserve"> (1+x)</t>
    </r>
    <r>
      <rPr>
        <vertAlign val="superscript"/>
        <sz val="20"/>
        <color theme="1"/>
        <rFont val="Calibri (Body)"/>
      </rPr>
      <t>t</t>
    </r>
  </si>
  <si>
    <r>
      <t>e</t>
    </r>
    <r>
      <rPr>
        <vertAlign val="superscript"/>
        <sz val="20"/>
        <color theme="1"/>
        <rFont val="Calibri (Body)"/>
      </rPr>
      <t>x</t>
    </r>
  </si>
  <si>
    <r>
      <t>e</t>
    </r>
    <r>
      <rPr>
        <vertAlign val="superscript"/>
        <sz val="20"/>
        <color theme="1"/>
        <rFont val="Calibri (Body)"/>
      </rPr>
      <t>3x</t>
    </r>
  </si>
  <si>
    <r>
      <t>e</t>
    </r>
    <r>
      <rPr>
        <vertAlign val="superscript"/>
        <sz val="20"/>
        <color theme="1"/>
        <rFont val="Calibri (Body)"/>
      </rPr>
      <t>tx</t>
    </r>
  </si>
  <si>
    <t>Calculate the derivative wrt x of the following expressions</t>
  </si>
  <si>
    <t>The Duration of a bond is expressed as follows:</t>
  </si>
  <si>
    <t>Express the Derivative of a Bond in terms of D</t>
  </si>
  <si>
    <t>Look up elasticity.</t>
  </si>
  <si>
    <t>State the example and demonstrate a calculation below.</t>
  </si>
  <si>
    <t>How does elasticity relate to sensitivity?</t>
  </si>
  <si>
    <t>F = Futures contract</t>
  </si>
  <si>
    <t>Look up the equation for the normal distribution.</t>
  </si>
  <si>
    <t>Find the values mu and sigma that maximize the likelihood.</t>
  </si>
  <si>
    <t>Approximate Sensitivity of the bond below to a .01% change in rate (ytm).</t>
  </si>
  <si>
    <t>Note that .01% is 1/10000; it's called a basis point.</t>
  </si>
  <si>
    <t>n = number of futures contracts</t>
  </si>
  <si>
    <t>S = asset</t>
  </si>
  <si>
    <t>Find the number of contracts n that minimize the variance of the difference between an asset and futures contract f.</t>
  </si>
  <si>
    <t>Solve: argmin(n): V(S-nF)</t>
  </si>
  <si>
    <t>Recall the following tools:</t>
  </si>
  <si>
    <t>V(aX) in terms of V(X)</t>
  </si>
  <si>
    <t>Cov(aX,Y) in terms of Cov(X,Y)</t>
  </si>
  <si>
    <r>
      <t>f(x) = a</t>
    </r>
    <r>
      <rPr>
        <vertAlign val="subscript"/>
        <sz val="20"/>
        <color theme="1"/>
        <rFont val="Calibri (Body)"/>
      </rPr>
      <t>0</t>
    </r>
    <r>
      <rPr>
        <sz val="20"/>
        <color theme="1"/>
        <rFont val="Calibri"/>
        <family val="2"/>
        <scheme val="minor"/>
      </rPr>
      <t xml:space="preserve"> + a</t>
    </r>
    <r>
      <rPr>
        <vertAlign val="subscript"/>
        <sz val="20"/>
        <color theme="1"/>
        <rFont val="Calibri (Body)"/>
      </rPr>
      <t>1</t>
    </r>
    <r>
      <rPr>
        <sz val="20"/>
        <color theme="1"/>
        <rFont val="Calibri"/>
        <family val="2"/>
        <scheme val="minor"/>
      </rPr>
      <t>x + a</t>
    </r>
    <r>
      <rPr>
        <vertAlign val="subscript"/>
        <sz val="20"/>
        <color theme="1"/>
        <rFont val="Calibri (Body)"/>
      </rPr>
      <t>2</t>
    </r>
    <r>
      <rPr>
        <sz val="20"/>
        <color theme="1"/>
        <rFont val="Calibri"/>
        <family val="2"/>
        <scheme val="minor"/>
      </rPr>
      <t>x</t>
    </r>
    <r>
      <rPr>
        <vertAlign val="superscript"/>
        <sz val="20"/>
        <color theme="1"/>
        <rFont val="Calibri (Body)"/>
      </rPr>
      <t>2</t>
    </r>
    <r>
      <rPr>
        <sz val="20"/>
        <color theme="1"/>
        <rFont val="Calibri"/>
        <family val="2"/>
        <scheme val="minor"/>
      </rPr>
      <t xml:space="preserve"> + a</t>
    </r>
    <r>
      <rPr>
        <vertAlign val="subscript"/>
        <sz val="20"/>
        <color theme="1"/>
        <rFont val="Calibri (Body)"/>
      </rPr>
      <t>3</t>
    </r>
    <r>
      <rPr>
        <sz val="20"/>
        <color theme="1"/>
        <rFont val="Calibri"/>
        <family val="2"/>
        <scheme val="minor"/>
      </rPr>
      <t>x</t>
    </r>
    <r>
      <rPr>
        <vertAlign val="superscript"/>
        <sz val="20"/>
        <color theme="1"/>
        <rFont val="Calibri (Body)"/>
      </rPr>
      <t>3</t>
    </r>
    <r>
      <rPr>
        <sz val="20"/>
        <color theme="1"/>
        <rFont val="Calibri"/>
        <family val="2"/>
        <scheme val="minor"/>
      </rPr>
      <t xml:space="preserve"> + a</t>
    </r>
    <r>
      <rPr>
        <vertAlign val="subscript"/>
        <sz val="20"/>
        <color theme="1"/>
        <rFont val="Calibri (Body)"/>
      </rPr>
      <t>4</t>
    </r>
    <r>
      <rPr>
        <sz val="20"/>
        <color theme="1"/>
        <rFont val="Calibri"/>
        <family val="2"/>
        <scheme val="minor"/>
      </rPr>
      <t>x</t>
    </r>
    <r>
      <rPr>
        <vertAlign val="superscript"/>
        <sz val="20"/>
        <color theme="1"/>
        <rFont val="Calibri (Body)"/>
      </rPr>
      <t>4</t>
    </r>
  </si>
  <si>
    <t>Find and note the value of a0 for the following function when x = 0</t>
  </si>
  <si>
    <t>Take the first derivative of the function.</t>
  </si>
  <si>
    <t>Take the second derivative of the function.</t>
  </si>
  <si>
    <r>
      <t>Solve for a</t>
    </r>
    <r>
      <rPr>
        <vertAlign val="subscript"/>
        <sz val="20"/>
        <color theme="1"/>
        <rFont val="Calibri (Body)"/>
      </rPr>
      <t>3</t>
    </r>
    <r>
      <rPr>
        <sz val="20"/>
        <color theme="1"/>
        <rFont val="Calibri"/>
        <family val="2"/>
        <scheme val="minor"/>
      </rPr>
      <t xml:space="preserve"> in the third derivative of f(x) when x = 0.</t>
    </r>
  </si>
  <si>
    <r>
      <t>Solve for a</t>
    </r>
    <r>
      <rPr>
        <vertAlign val="subscript"/>
        <sz val="20"/>
        <color theme="1"/>
        <rFont val="Calibri (Body)"/>
      </rPr>
      <t>4</t>
    </r>
    <r>
      <rPr>
        <sz val="20"/>
        <color theme="1"/>
        <rFont val="Calibri"/>
        <family val="2"/>
        <scheme val="minor"/>
      </rPr>
      <t xml:space="preserve"> in terms of the fourth derivative at 0. (Just another way of saying the same thing.)</t>
    </r>
  </si>
  <si>
    <r>
      <t>Find and note the value of a</t>
    </r>
    <r>
      <rPr>
        <vertAlign val="subscript"/>
        <sz val="20"/>
        <color theme="1"/>
        <rFont val="Calibri (Body)"/>
      </rPr>
      <t>2</t>
    </r>
    <r>
      <rPr>
        <sz val="20"/>
        <color theme="1"/>
        <rFont val="Calibri"/>
        <family val="2"/>
        <scheme val="minor"/>
      </rPr>
      <t xml:space="preserve"> for the second derivative of f(x) when x = 0</t>
    </r>
  </si>
  <si>
    <r>
      <t>Find and note the value of a</t>
    </r>
    <r>
      <rPr>
        <vertAlign val="subscript"/>
        <sz val="20"/>
        <color theme="1"/>
        <rFont val="Calibri (Body)"/>
      </rPr>
      <t>1</t>
    </r>
    <r>
      <rPr>
        <sz val="20"/>
        <color theme="1"/>
        <rFont val="Calibri"/>
        <family val="2"/>
        <scheme val="minor"/>
      </rPr>
      <t xml:space="preserve"> for the first derivative of f(x) when x = 0</t>
    </r>
  </si>
  <si>
    <t>Calculate a Taylor Series Expansion</t>
  </si>
  <si>
    <t>How to find the minimum of a function:</t>
  </si>
  <si>
    <t>This tells you how much the function is changing at different points.</t>
  </si>
  <si>
    <t>Set the first derivative to zero and solve.</t>
  </si>
  <si>
    <t>This tells you where the function is not changing.</t>
  </si>
  <si>
    <t>You now have a minimum or a maximum.</t>
  </si>
  <si>
    <t>You need to find out which.</t>
  </si>
  <si>
    <t>Calculate the second derivative.</t>
  </si>
  <si>
    <t>Calculate the first derivative.</t>
  </si>
  <si>
    <t>If it is, that means the function starts to increase after the minimum is obtained.</t>
  </si>
  <si>
    <t>And that means, the function is at a minimum.</t>
  </si>
  <si>
    <t>Describe your work in a couple of sentences.</t>
  </si>
  <si>
    <t>The bond pays annually.</t>
  </si>
  <si>
    <t>So if c represents the coupon, then in period 1, the bond pays 1c, in period 2, the bond pays 2c, in period 3, the bond pays 3c …</t>
  </si>
  <si>
    <t>The coupon pays annually.</t>
  </si>
  <si>
    <t>Also, calculate the value of the ordinary bond.</t>
  </si>
  <si>
    <t>Divide the value of the first special bond by the value of the ordinary bond.</t>
  </si>
  <si>
    <t>Calculate a Bond</t>
  </si>
  <si>
    <t>Determine if the second derivative is positive at the location of the first derivative minimum.</t>
  </si>
  <si>
    <r>
      <t>2(x+</t>
    </r>
    <r>
      <rPr>
        <sz val="20"/>
        <color theme="1"/>
        <rFont val="Symbol"/>
        <charset val="2"/>
      </rPr>
      <t>D</t>
    </r>
    <r>
      <rPr>
        <sz val="20"/>
        <color theme="1"/>
        <rFont val="Calibri"/>
        <family val="2"/>
        <scheme val="minor"/>
      </rPr>
      <t>)</t>
    </r>
    <r>
      <rPr>
        <vertAlign val="superscript"/>
        <sz val="20"/>
        <color theme="1"/>
        <rFont val="Calibri (Body)"/>
      </rPr>
      <t>3</t>
    </r>
    <r>
      <rPr>
        <sz val="20"/>
        <color theme="1"/>
        <rFont val="Calibri (Body)"/>
      </rPr>
      <t xml:space="preserve"> - 2x</t>
    </r>
    <r>
      <rPr>
        <vertAlign val="superscript"/>
        <sz val="20"/>
        <color theme="1"/>
        <rFont val="Calibri (Body)"/>
      </rPr>
      <t>3</t>
    </r>
    <r>
      <rPr>
        <sz val="20"/>
        <color theme="1"/>
        <rFont val="Calibri (Body)"/>
      </rPr>
      <t xml:space="preserve">   /  </t>
    </r>
    <r>
      <rPr>
        <sz val="20"/>
        <color theme="1"/>
        <rFont val="Symbol"/>
        <charset val="2"/>
      </rPr>
      <t>D</t>
    </r>
    <r>
      <rPr>
        <sz val="20"/>
        <color theme="1"/>
        <rFont val="Calibri (Body)"/>
      </rPr>
      <t>X</t>
    </r>
  </si>
  <si>
    <r>
      <t>2(x+</t>
    </r>
    <r>
      <rPr>
        <sz val="20"/>
        <color theme="1"/>
        <rFont val="Symbol"/>
        <charset val="2"/>
      </rPr>
      <t>D</t>
    </r>
    <r>
      <rPr>
        <sz val="20"/>
        <color theme="1"/>
        <rFont val="Calibri"/>
        <family val="2"/>
        <scheme val="minor"/>
      </rPr>
      <t>)</t>
    </r>
    <r>
      <rPr>
        <vertAlign val="superscript"/>
        <sz val="20"/>
        <color theme="1"/>
        <rFont val="Calibri (Body)"/>
      </rPr>
      <t>3</t>
    </r>
  </si>
  <si>
    <r>
      <t>2x</t>
    </r>
    <r>
      <rPr>
        <vertAlign val="superscript"/>
        <sz val="20"/>
        <color theme="1"/>
        <rFont val="Calibri (Body)"/>
      </rPr>
      <t>3</t>
    </r>
  </si>
  <si>
    <r>
      <t>f(x+</t>
    </r>
    <r>
      <rPr>
        <sz val="20"/>
        <color theme="1"/>
        <rFont val="Symbol"/>
        <charset val="2"/>
      </rPr>
      <t>D</t>
    </r>
    <r>
      <rPr>
        <sz val="20"/>
        <color theme="1"/>
        <rFont val="Calibri"/>
        <family val="2"/>
        <scheme val="minor"/>
      </rPr>
      <t xml:space="preserve">x)-f(x)  / </t>
    </r>
    <r>
      <rPr>
        <sz val="20"/>
        <color theme="1"/>
        <rFont val="Symbol"/>
        <charset val="2"/>
      </rPr>
      <t>D</t>
    </r>
    <r>
      <rPr>
        <sz val="20"/>
        <color theme="1"/>
        <rFont val="Calibri"/>
        <family val="2"/>
        <scheme val="minor"/>
      </rPr>
      <t>x</t>
    </r>
  </si>
  <si>
    <r>
      <t>f(x+</t>
    </r>
    <r>
      <rPr>
        <sz val="20"/>
        <color theme="1"/>
        <rFont val="Symbol"/>
        <charset val="2"/>
      </rPr>
      <t>D</t>
    </r>
    <r>
      <rPr>
        <sz val="20"/>
        <color theme="1"/>
        <rFont val="Calibri"/>
        <family val="2"/>
        <scheme val="minor"/>
      </rPr>
      <t>x)</t>
    </r>
  </si>
  <si>
    <r>
      <rPr>
        <sz val="20"/>
        <color theme="1"/>
        <rFont val="Symbol"/>
        <charset val="2"/>
      </rPr>
      <t>D</t>
    </r>
    <r>
      <rPr>
        <sz val="20"/>
        <color theme="1"/>
        <rFont val="Calibri"/>
        <family val="2"/>
        <scheme val="minor"/>
      </rPr>
      <t>x</t>
    </r>
  </si>
  <si>
    <t>f(x)</t>
  </si>
  <si>
    <t>x</t>
  </si>
  <si>
    <t>Here's a numerical approach (i.e. let the computer do it)</t>
  </si>
  <si>
    <t>d/dx cx</t>
  </si>
  <si>
    <t>Let’s do a proof (it’s not so bad)</t>
  </si>
  <si>
    <r>
      <t xml:space="preserve">Limit as </t>
    </r>
    <r>
      <rPr>
        <sz val="20"/>
        <color theme="1"/>
        <rFont val="Symbol"/>
        <charset val="2"/>
      </rPr>
      <t>D</t>
    </r>
    <r>
      <rPr>
        <sz val="20"/>
        <color theme="1"/>
        <rFont val="Calibri"/>
        <family val="2"/>
        <scheme val="minor"/>
      </rPr>
      <t>x goes to zero of:</t>
    </r>
  </si>
  <si>
    <t>What's the formula</t>
  </si>
  <si>
    <t>The rate of change at a specific point of a function.</t>
  </si>
  <si>
    <t>What is a derivative?</t>
  </si>
  <si>
    <t>Read pages 195 to 201.</t>
  </si>
  <si>
    <t>Memorize: 10.3, A1 to A6 on page 197, 10.9</t>
  </si>
  <si>
    <t>Chapter 10.  Page 212.  Questions 1,2,3,4.</t>
  </si>
  <si>
    <t>Class Organization</t>
  </si>
  <si>
    <t>Classes will usually follow this pattern:</t>
  </si>
  <si>
    <t>Time</t>
  </si>
  <si>
    <t>Topic</t>
  </si>
  <si>
    <t>Quiz</t>
  </si>
  <si>
    <t>Quiz Review</t>
  </si>
  <si>
    <t>Review of last in-class project</t>
  </si>
  <si>
    <t>Lecture</t>
  </si>
  <si>
    <t>Introduction to next class PreWork</t>
  </si>
  <si>
    <t>Introduction to in-class project</t>
  </si>
  <si>
    <t>In-class project</t>
  </si>
  <si>
    <t>Homework</t>
  </si>
  <si>
    <t>Don't get stuck on the homework.  Reach out with questions.</t>
  </si>
  <si>
    <t>If you miss a homework or quiz, the final exam counts more.</t>
  </si>
  <si>
    <t>Office hours can help with the homework.</t>
  </si>
  <si>
    <t>Two questions are selected randomly for grading.</t>
  </si>
  <si>
    <t>You must show your calculations and work for credit.</t>
  </si>
  <si>
    <t>Quizzes</t>
  </si>
  <si>
    <t>Office Hours</t>
  </si>
  <si>
    <t>Office hours are for you.</t>
  </si>
  <si>
    <t>Don't say the class is too hard if you aren't going to office hours.</t>
  </si>
  <si>
    <t>In-Class Work</t>
  </si>
  <si>
    <t>Please do not race through the in-class projects; they are due two days after the class.</t>
  </si>
  <si>
    <t>Use class time to ask questions about the projects.</t>
  </si>
  <si>
    <t>Please learn from each other when working on the in-class projects.</t>
  </si>
  <si>
    <t>You will need to understand what the group has done in order to describe it in the final.</t>
  </si>
  <si>
    <t>For the final exam, you can prepare by writing up the main idea of each question.</t>
  </si>
  <si>
    <t>The Final Exam</t>
  </si>
  <si>
    <t>Short answer questions will be based on the quiz questions.</t>
  </si>
  <si>
    <t>Essays will be based on the projects.</t>
  </si>
  <si>
    <t>The final exam will require that you truly understand the material.</t>
  </si>
  <si>
    <t>There is no review for the final; please use office hours and learn as you go.</t>
  </si>
  <si>
    <t>There are no notes or calculators in the exam.</t>
  </si>
  <si>
    <t>There are review questions at the end of each module to help you prepare.</t>
  </si>
  <si>
    <t>There is no further guidance on the final.</t>
  </si>
  <si>
    <t>Start</t>
  </si>
  <si>
    <t>Homework Review</t>
  </si>
  <si>
    <t>Last Project Review</t>
  </si>
  <si>
    <t>Lecture for Today</t>
  </si>
  <si>
    <t>Lecture for Next Class</t>
  </si>
  <si>
    <t>In Class Project</t>
  </si>
  <si>
    <t>Class Survey</t>
  </si>
  <si>
    <t>Definition of a derivative</t>
  </si>
  <si>
    <t>Demonstration of the power rule</t>
  </si>
  <si>
    <t>Definition of the chain rule</t>
  </si>
  <si>
    <t>Derivatives</t>
  </si>
  <si>
    <t>Numerical approach</t>
  </si>
  <si>
    <t>Regression Analysis</t>
  </si>
  <si>
    <t>Solving the normal equations</t>
  </si>
  <si>
    <t>Excel:</t>
  </si>
  <si>
    <t>Video:</t>
  </si>
  <si>
    <t>Challenge Question</t>
  </si>
  <si>
    <t>The log of a product become the sum of a log.</t>
  </si>
  <si>
    <t>The derivative of a sum is the sum of the derivative.</t>
  </si>
  <si>
    <t>Hints:</t>
  </si>
  <si>
    <t>Use the equation to express the probability of all n data points of a data set.</t>
  </si>
  <si>
    <t>That is, the likelihood is equal to the product of the probabilties of every point.</t>
  </si>
  <si>
    <t>the derivative of ln(sigma) = 1/sigma.</t>
  </si>
  <si>
    <t>For the calculation of sigma,</t>
  </si>
  <si>
    <r>
      <t xml:space="preserve">B = </t>
    </r>
    <r>
      <rPr>
        <sz val="20"/>
        <color theme="1"/>
        <rFont val="Symbol"/>
        <charset val="2"/>
      </rPr>
      <t>S</t>
    </r>
    <r>
      <rPr>
        <sz val="20"/>
        <color theme="1"/>
        <rFont val="Calibri"/>
        <family val="2"/>
        <scheme val="minor"/>
      </rPr>
      <t xml:space="preserve"> C(1+y)</t>
    </r>
    <r>
      <rPr>
        <vertAlign val="superscript"/>
        <sz val="20"/>
        <color theme="1"/>
        <rFont val="Calibri (Body)"/>
      </rPr>
      <t>-t</t>
    </r>
  </si>
  <si>
    <t>Calculate Derivative of a Bond with respect to y</t>
  </si>
  <si>
    <r>
      <t xml:space="preserve">D = </t>
    </r>
    <r>
      <rPr>
        <sz val="20"/>
        <color theme="1"/>
        <rFont val="Symbol"/>
        <charset val="2"/>
      </rPr>
      <t>S</t>
    </r>
    <r>
      <rPr>
        <sz val="20"/>
        <color theme="1"/>
        <rFont val="Calibri"/>
        <family val="2"/>
        <scheme val="minor"/>
      </rPr>
      <t xml:space="preserve"> t*C(1+y)</t>
    </r>
    <r>
      <rPr>
        <vertAlign val="superscript"/>
        <sz val="20"/>
        <color theme="1"/>
        <rFont val="Calibri (Body)"/>
      </rPr>
      <t>-t</t>
    </r>
    <r>
      <rPr>
        <sz val="20"/>
        <color theme="1"/>
        <rFont val="Calibri (Body)"/>
      </rPr>
      <t xml:space="preserve"> / B</t>
    </r>
  </si>
  <si>
    <t>Bonds</t>
  </si>
  <si>
    <t>Yield Curves</t>
  </si>
  <si>
    <t>Duration</t>
  </si>
  <si>
    <t>Closed Form</t>
  </si>
  <si>
    <t>Numerical</t>
  </si>
  <si>
    <t>Excel</t>
  </si>
  <si>
    <t>Likelihood Estimation</t>
  </si>
  <si>
    <t>Minimization</t>
  </si>
  <si>
    <t>If you have a data set, how do you know whether or not it's normally distributed?</t>
  </si>
  <si>
    <t>Maybe it follows another distribution?</t>
  </si>
  <si>
    <t>That's a topic for later.</t>
  </si>
  <si>
    <t>That is: what's the best value for mu and for sigma.</t>
  </si>
  <si>
    <t>You already know that the answer is mean and standard deviation, but where did that come from?</t>
  </si>
  <si>
    <t>It came from finding the values of mu and sigma that maximize the probabality of what you have observed.</t>
  </si>
  <si>
    <t>Maximum Likelihood Estimation for the Normal Distribution.</t>
  </si>
  <si>
    <t>For now, assuming the data is normally distributed, what values best described the data.</t>
  </si>
  <si>
    <t>The probability of the entire data set is called the Likelihood.</t>
  </si>
  <si>
    <t>To find mu and sigma, find find the value of mu and sigma that maximize this value.</t>
  </si>
  <si>
    <t>To do that, use differential calculus.</t>
  </si>
  <si>
    <t>Normal Distribution Likelihood Display</t>
  </si>
  <si>
    <t>Fixed Income</t>
  </si>
  <si>
    <t>Coming soon</t>
  </si>
  <si>
    <t>Duration changes according to the yield to maturity.</t>
  </si>
  <si>
    <t>Of course, that’s because the yield to maturity is the rate you can discount by to match a bond’s market value.</t>
  </si>
  <si>
    <t>Can you discover a rule of thumb that estimates the Duration of a bond based upon maturity and YTM?</t>
  </si>
  <si>
    <t>That would be very hard.  Especially given that there are different coupon rates.</t>
  </si>
  <si>
    <t>But let’s say the coupon rate equals the YTM.</t>
  </si>
  <si>
    <t>That would create a par value bond.</t>
  </si>
  <si>
    <t>Create a data table or use some other method to see if you can find any rule of thumb.</t>
  </si>
  <si>
    <t>Calculate the present value of the bond below where the coupon (and Face amount at maturity) is multiplied by the year that it is paid.</t>
  </si>
  <si>
    <t>And at the last period n, the bond pays n*c + n*Face.</t>
  </si>
  <si>
    <t>Calculate a rule of thumb for Duration</t>
  </si>
  <si>
    <t xml:space="preserve">The Duration of a bond is 7.  </t>
  </si>
  <si>
    <t>Interest rates increase by 2%.</t>
  </si>
  <si>
    <t>What is the change in value of a the bond?</t>
  </si>
  <si>
    <t>The Duration of a bond is 5.</t>
  </si>
  <si>
    <t>Interest rates increase by 3%.</t>
  </si>
  <si>
    <t xml:space="preserve">The Duration of a bond is 3.  </t>
  </si>
  <si>
    <t>Interest rates increase by 4%.</t>
  </si>
  <si>
    <t xml:space="preserve">A Zero coupon bond matures in 4 years.  </t>
  </si>
  <si>
    <t xml:space="preserve">A Zero coupon bond matures in 2 years.  </t>
  </si>
  <si>
    <t xml:space="preserve">A Zero coupon bond matures in 10 years.  </t>
  </si>
  <si>
    <t>New Drills</t>
  </si>
  <si>
    <t>Old Drills</t>
  </si>
  <si>
    <t>Interest rates are at 10%:</t>
  </si>
  <si>
    <t>How much principal do I need to generate $10 per year forever?</t>
  </si>
  <si>
    <t>How much principal do I need to generate $20 per year forever?</t>
  </si>
  <si>
    <t>How much principal do I need to generate $30 per year forever?</t>
  </si>
  <si>
    <t>Interest rates are at 5%:</t>
  </si>
  <si>
    <t>Interest rates are at 20%:</t>
  </si>
  <si>
    <t>How many years does it take for me to double my money?</t>
  </si>
  <si>
    <t>Interest rates are at 30%:</t>
  </si>
  <si>
    <t>How many years does it take for me to quadruple my money?</t>
  </si>
  <si>
    <t>A daily volatility of an interest rate is 1%.  Approximately what is the annualized volatilty?</t>
  </si>
  <si>
    <t>A daily volatility of an interest rate is 1.5%.  Approximately what is the annualized volatilty?</t>
  </si>
  <si>
    <t>A daily volatility of an interest rate is 2%.  Approximately what is the annualized volatilty?</t>
  </si>
  <si>
    <t>A daily volatility of an interest rate is .75%.  Approximately what is the annualized volatilty?</t>
  </si>
  <si>
    <t>The annual volatility of an interest rate is 16%.  Approximately what is the daily volatilty?</t>
  </si>
  <si>
    <t>The annual volatility of an interest rate is 24%.  Approximately what is the daily volatilty?</t>
  </si>
  <si>
    <t>The annual volatility of an interest rate is 32%.  Approximately what is the daily volatilty?</t>
  </si>
  <si>
    <t>The annual volatility of an interest rate is 12%.  Approximately what is the daily volatilty?</t>
  </si>
  <si>
    <t>f''(x)</t>
  </si>
  <si>
    <t>f'(x)</t>
  </si>
  <si>
    <t>Review Bond Calculation Videos</t>
  </si>
  <si>
    <t>y</t>
  </si>
  <si>
    <t>x1_</t>
  </si>
  <si>
    <t>b</t>
  </si>
  <si>
    <t>RSS</t>
  </si>
  <si>
    <t>dRSS/db</t>
  </si>
  <si>
    <r>
      <rPr>
        <sz val="20"/>
        <color theme="1"/>
        <rFont val="Symbol"/>
        <charset val="2"/>
      </rPr>
      <t>d</t>
    </r>
    <r>
      <rPr>
        <sz val="20"/>
        <color theme="1"/>
        <rFont val="Calibri"/>
        <family val="2"/>
        <scheme val="minor"/>
      </rPr>
      <t>RSS/</t>
    </r>
    <r>
      <rPr>
        <sz val="20"/>
        <color theme="1"/>
        <rFont val="Symbol"/>
        <charset val="2"/>
      </rPr>
      <t>d</t>
    </r>
    <r>
      <rPr>
        <sz val="20"/>
        <color theme="1"/>
        <rFont val="Calibri"/>
        <family val="2"/>
        <scheme val="minor"/>
      </rPr>
      <t>b</t>
    </r>
  </si>
  <si>
    <t>How do you use calculus to find the minimum of a function?</t>
  </si>
  <si>
    <t>What do you need to do to be sure that you found a minimum?</t>
  </si>
  <si>
    <t>How is calculus used for the following:</t>
  </si>
  <si>
    <t>Regression</t>
  </si>
  <si>
    <t>Maximum Likelihood</t>
  </si>
  <si>
    <t>Optimal portfolio estimation</t>
  </si>
  <si>
    <t>y increases by 22 units for each unit increase of x.</t>
  </si>
  <si>
    <t>How many units does z increase, when x increase by 1 unit?</t>
  </si>
  <si>
    <t>dy/dx = 22</t>
  </si>
  <si>
    <t>dz/dy = 10</t>
  </si>
  <si>
    <t>y = g(x) = 22x</t>
  </si>
  <si>
    <t>z = f(y) = 10y</t>
  </si>
  <si>
    <t>z = f(g(x))</t>
  </si>
  <si>
    <t>dz/dx = f'(g(x))g'(x)</t>
  </si>
  <si>
    <t>A(x) = f(x)*g(x)</t>
  </si>
  <si>
    <t>A'(x) = f(x+h)*g(x+h) -  f(x)*g(x) // h</t>
  </si>
  <si>
    <t>g(x)</t>
  </si>
  <si>
    <t>A(x)</t>
  </si>
  <si>
    <t>A(x+h)</t>
  </si>
  <si>
    <t>h</t>
  </si>
  <si>
    <t>f(x+h)</t>
  </si>
  <si>
    <t>g(x+h)</t>
  </si>
  <si>
    <t>A'(x)</t>
  </si>
  <si>
    <r>
      <t>s(x) = f</t>
    </r>
    <r>
      <rPr>
        <vertAlign val="subscript"/>
        <sz val="20"/>
        <color theme="1"/>
        <rFont val="Calibri (Body)"/>
      </rPr>
      <t>1</t>
    </r>
    <r>
      <rPr>
        <sz val="20"/>
        <color theme="1"/>
        <rFont val="Calibri"/>
        <family val="2"/>
        <scheme val="minor"/>
      </rPr>
      <t>(x) + f</t>
    </r>
    <r>
      <rPr>
        <vertAlign val="subscript"/>
        <sz val="20"/>
        <color theme="1"/>
        <rFont val="Calibri (Body)"/>
      </rPr>
      <t>2</t>
    </r>
    <r>
      <rPr>
        <sz val="20"/>
        <color theme="1"/>
        <rFont val="Calibri"/>
        <family val="2"/>
        <scheme val="minor"/>
      </rPr>
      <t>(x)</t>
    </r>
  </si>
  <si>
    <r>
      <t>s'(x) = f'</t>
    </r>
    <r>
      <rPr>
        <vertAlign val="subscript"/>
        <sz val="20"/>
        <color theme="1"/>
        <rFont val="Calibri (Body)"/>
      </rPr>
      <t>1</t>
    </r>
    <r>
      <rPr>
        <sz val="20"/>
        <color theme="1"/>
        <rFont val="Calibri"/>
        <family val="2"/>
        <scheme val="minor"/>
      </rPr>
      <t>(x) + f'</t>
    </r>
    <r>
      <rPr>
        <vertAlign val="subscript"/>
        <sz val="20"/>
        <color theme="1"/>
        <rFont val="Calibri (Body)"/>
      </rPr>
      <t>2</t>
    </r>
    <r>
      <rPr>
        <sz val="20"/>
        <color theme="1"/>
        <rFont val="Calibri"/>
        <family val="2"/>
        <scheme val="minor"/>
      </rPr>
      <t>(x)</t>
    </r>
  </si>
  <si>
    <t>The Sum Rule</t>
  </si>
  <si>
    <t>The derivative of the sum is the sum of the derivatives.</t>
  </si>
  <si>
    <t>The Chain Rule</t>
  </si>
  <si>
    <t>The derivative of a composite function is the derivative of the outer function times the derivative of the inner function.</t>
  </si>
  <si>
    <t>The Product Rule</t>
  </si>
  <si>
    <t>The derivative of the product of two functions is</t>
  </si>
  <si>
    <t>The derivative of the first times the second, plus</t>
  </si>
  <si>
    <t>The derivative of the second times the first.</t>
  </si>
  <si>
    <r>
      <rPr>
        <sz val="20"/>
        <color theme="1"/>
        <rFont val="Symbol"/>
        <charset val="2"/>
      </rPr>
      <t>S</t>
    </r>
    <r>
      <rPr>
        <sz val="20"/>
        <color theme="1"/>
        <rFont val="Calibri"/>
        <family val="2"/>
        <scheme val="minor"/>
      </rPr>
      <t xml:space="preserve"> 2x </t>
    </r>
  </si>
  <si>
    <t>&lt;- This is the summation of 2x.  It is summed n times.</t>
  </si>
  <si>
    <t>&lt;- This summation is summed n times.</t>
  </si>
  <si>
    <r>
      <t>&lt;- The derivative of e</t>
    </r>
    <r>
      <rPr>
        <vertAlign val="superscript"/>
        <sz val="20"/>
        <color theme="1"/>
        <rFont val="Calibri (Body)"/>
      </rPr>
      <t>f(x)</t>
    </r>
    <r>
      <rPr>
        <sz val="20"/>
        <color theme="1"/>
        <rFont val="Calibri"/>
        <family val="2"/>
        <scheme val="minor"/>
      </rPr>
      <t xml:space="preserve"> = e</t>
    </r>
    <r>
      <rPr>
        <vertAlign val="superscript"/>
        <sz val="20"/>
        <color theme="1"/>
        <rFont val="Calibri"/>
        <family val="2"/>
        <scheme val="minor"/>
      </rPr>
      <t>f</t>
    </r>
    <r>
      <rPr>
        <vertAlign val="superscript"/>
        <sz val="20"/>
        <color theme="1"/>
        <rFont val="Calibri (Body)"/>
      </rPr>
      <t>(x)</t>
    </r>
    <r>
      <rPr>
        <sz val="20"/>
        <color theme="1"/>
        <rFont val="Calibri"/>
        <family val="2"/>
        <scheme val="minor"/>
      </rPr>
      <t>*f'(x)</t>
    </r>
  </si>
  <si>
    <t>The Power Rule</t>
  </si>
  <si>
    <t>Proof</t>
  </si>
  <si>
    <t>Power Rule Proof from Proof Wiki</t>
  </si>
  <si>
    <r>
      <t>The derivative of x</t>
    </r>
    <r>
      <rPr>
        <vertAlign val="superscript"/>
        <sz val="20"/>
        <color theme="1"/>
        <rFont val="Calibri (Body)"/>
      </rPr>
      <t>n</t>
    </r>
    <r>
      <rPr>
        <sz val="20"/>
        <color theme="1"/>
        <rFont val="Calibri"/>
        <family val="2"/>
        <scheme val="minor"/>
      </rPr>
      <t xml:space="preserve"> equals nx</t>
    </r>
    <r>
      <rPr>
        <vertAlign val="superscript"/>
        <sz val="20"/>
        <color theme="1"/>
        <rFont val="Calibri (Body)"/>
      </rPr>
      <t>n-1</t>
    </r>
  </si>
  <si>
    <t>Sum Rule</t>
  </si>
  <si>
    <t>Optimal Hedge</t>
  </si>
  <si>
    <t>Explanations:</t>
  </si>
  <si>
    <t>Take the log of that expression.  (See explanation below.)</t>
  </si>
  <si>
    <t>That is because the log function is a mononic function.</t>
  </si>
  <si>
    <t>That means that is x2 &gt; x1 then f(x2) &gt; f(x1).</t>
  </si>
  <si>
    <t>So, if x2 &gt; x1 then log(x2) &gt; log(x1)</t>
  </si>
  <si>
    <t>The reason that you take the log is because it is easier to maximize the log of the function.</t>
  </si>
  <si>
    <t>If you maximize the log of f(x), then you maximize f(x).</t>
  </si>
  <si>
    <t>z = f(x) = 220x</t>
  </si>
  <si>
    <t>z increase by 10 units for each unit increase of y.</t>
  </si>
  <si>
    <t>ChainRule1</t>
  </si>
  <si>
    <t>ChainRule2</t>
  </si>
  <si>
    <t>PowerRule</t>
  </si>
  <si>
    <t>Note: There is no right answer (but you must show work); this is an opportunity to discover something new.</t>
  </si>
  <si>
    <t>Think of an entertaining example (not price elasicity of demand).</t>
  </si>
  <si>
    <t>Review if you have not seen regression analysis before.</t>
  </si>
  <si>
    <t>Numerical Minimization</t>
  </si>
  <si>
    <t>Minimization2</t>
  </si>
  <si>
    <t>Minimization1</t>
  </si>
  <si>
    <t>Bond Weighted CF Question</t>
  </si>
  <si>
    <t>Duration Question</t>
  </si>
  <si>
    <t>Sensitivity Question</t>
  </si>
  <si>
    <t>ProductRule</t>
  </si>
  <si>
    <t>dz/dx = 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</si>
</sst>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0"/>
    <numFmt numFmtId="166" formatCode="0.0"/>
  </numFmts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Symbol"/>
      <charset val="2"/>
    </font>
    <font>
      <vertAlign val="superscript"/>
      <sz val="20"/>
      <color theme="1"/>
      <name val="Calibri (Body)"/>
    </font>
    <font>
      <vertAlign val="subscript"/>
      <sz val="20"/>
      <color theme="1"/>
      <name val="Calibri (Body)"/>
    </font>
    <font>
      <sz val="20"/>
      <color theme="1"/>
      <name val="Calibri (Body)"/>
    </font>
    <font>
      <u/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20"/>
      <color theme="1"/>
      <name val="Calibri"/>
      <family val="2"/>
      <charset val="2"/>
      <scheme val="minor"/>
    </font>
    <font>
      <vertAlign val="superscript"/>
      <sz val="20"/>
      <color theme="1"/>
      <name val="Calibri"/>
      <family val="2"/>
      <scheme val="minor"/>
    </font>
    <font>
      <sz val="20"/>
      <color theme="0" tint="-0.14999847407452621"/>
      <name val="Calibri"/>
      <family val="2"/>
      <scheme val="minor"/>
    </font>
    <font>
      <u/>
      <sz val="20"/>
      <color theme="0" tint="-0.149998474074526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2" fillId="2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2" fillId="2" borderId="1" xfId="0" applyFont="1" applyFill="1" applyBorder="1"/>
    <xf numFmtId="9" fontId="2" fillId="2" borderId="0" xfId="0" applyNumberFormat="1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0" fontId="2" fillId="2" borderId="0" xfId="3" applyFont="1" applyFill="1"/>
    <xf numFmtId="164" fontId="2" fillId="2" borderId="0" xfId="1" applyNumberFormat="1" applyFont="1" applyFill="1"/>
    <xf numFmtId="2" fontId="2" fillId="2" borderId="0" xfId="3" applyNumberFormat="1" applyFont="1" applyFill="1"/>
    <xf numFmtId="9" fontId="2" fillId="2" borderId="0" xfId="2" applyFont="1" applyFill="1"/>
    <xf numFmtId="165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2" fillId="2" borderId="0" xfId="6" applyFont="1" applyFill="1"/>
    <xf numFmtId="0" fontId="2" fillId="4" borderId="0" xfId="0" applyFont="1" applyFill="1"/>
    <xf numFmtId="0" fontId="2" fillId="5" borderId="0" xfId="0" applyFont="1" applyFill="1"/>
    <xf numFmtId="166" fontId="2" fillId="5" borderId="0" xfId="0" applyNumberFormat="1" applyFont="1" applyFill="1"/>
    <xf numFmtId="0" fontId="2" fillId="5" borderId="0" xfId="0" applyFont="1" applyFill="1" applyAlignment="1">
      <alignment horizontal="right"/>
    </xf>
    <xf numFmtId="0" fontId="13" fillId="5" borderId="0" xfId="0" applyFont="1" applyFill="1" applyAlignment="1">
      <alignment horizontal="right"/>
    </xf>
    <xf numFmtId="0" fontId="7" fillId="5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2" fontId="2" fillId="6" borderId="0" xfId="0" applyNumberFormat="1" applyFont="1" applyFill="1"/>
    <xf numFmtId="0" fontId="13" fillId="2" borderId="0" xfId="0" applyFont="1" applyFill="1"/>
    <xf numFmtId="0" fontId="15" fillId="5" borderId="0" xfId="0" applyFont="1" applyFill="1"/>
    <xf numFmtId="0" fontId="16" fillId="5" borderId="0" xfId="0" applyFont="1" applyFill="1" applyAlignment="1">
      <alignment horizontal="right"/>
    </xf>
    <xf numFmtId="0" fontId="2" fillId="5" borderId="2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166" fontId="2" fillId="5" borderId="6" xfId="0" applyNumberFormat="1" applyFont="1" applyFill="1" applyBorder="1"/>
    <xf numFmtId="0" fontId="2" fillId="5" borderId="7" xfId="0" applyFont="1" applyFill="1" applyBorder="1"/>
    <xf numFmtId="0" fontId="2" fillId="5" borderId="1" xfId="0" applyFont="1" applyFill="1" applyBorder="1" applyAlignment="1">
      <alignment horizontal="right"/>
    </xf>
    <xf numFmtId="0" fontId="2" fillId="5" borderId="8" xfId="0" applyFont="1" applyFill="1" applyBorder="1" applyAlignment="1">
      <alignment horizontal="right"/>
    </xf>
    <xf numFmtId="0" fontId="2" fillId="7" borderId="0" xfId="0" applyFont="1" applyFill="1"/>
    <xf numFmtId="0" fontId="12" fillId="7" borderId="0" xfId="6" applyFont="1" applyFill="1"/>
    <xf numFmtId="0" fontId="12" fillId="5" borderId="0" xfId="6" applyFont="1" applyFill="1"/>
    <xf numFmtId="0" fontId="2" fillId="8" borderId="0" xfId="0" applyFont="1" applyFill="1"/>
    <xf numFmtId="0" fontId="5" fillId="5" borderId="0" xfId="6" applyFill="1"/>
    <xf numFmtId="0" fontId="5" fillId="2" borderId="0" xfId="6" applyFill="1"/>
  </cellXfs>
  <cellStyles count="7">
    <cellStyle name="Currency" xfId="1" builtinId="4"/>
    <cellStyle name="Followed Hyperlink" xfId="5" builtinId="9" hidden="1"/>
    <cellStyle name="Hyperlink" xfId="4" builtinId="8" hidden="1"/>
    <cellStyle name="Hyperlink" xfId="6" builtinId="8"/>
    <cellStyle name="Normal" xfId="0" builtinId="0"/>
    <cellStyle name="Normal 2" xfId="3" xr:uid="{00000000-0005-0000-0000-000005000000}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ProductRule!$Q$11:$Q$21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7</c:v>
                </c:pt>
                <c:pt idx="3">
                  <c:v>7</c:v>
                </c:pt>
                <c:pt idx="4">
                  <c:v>1</c:v>
                </c:pt>
                <c:pt idx="5">
                  <c:v>1</c:v>
                </c:pt>
                <c:pt idx="6">
                  <c:v>7</c:v>
                </c:pt>
                <c:pt idx="7">
                  <c:v>7.7000000000000011</c:v>
                </c:pt>
                <c:pt idx="8">
                  <c:v>7.7000000000000011</c:v>
                </c:pt>
                <c:pt idx="9">
                  <c:v>7.7000000000000011</c:v>
                </c:pt>
                <c:pt idx="10">
                  <c:v>1</c:v>
                </c:pt>
              </c:numCache>
            </c:numRef>
          </c:xVal>
          <c:yVal>
            <c:numRef>
              <c:f>ProductRule!$R$11:$R$21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4.8400000000000007</c:v>
                </c:pt>
                <c:pt idx="6">
                  <c:v>4.8400000000000007</c:v>
                </c:pt>
                <c:pt idx="7">
                  <c:v>4.8400000000000007</c:v>
                </c:pt>
                <c:pt idx="8">
                  <c:v>4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1E-9347-97D1-05AB474A2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850639"/>
        <c:axId val="2042821775"/>
      </c:scatterChart>
      <c:valAx>
        <c:axId val="204285063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42821775"/>
        <c:crosses val="autoZero"/>
        <c:crossBetween val="midCat"/>
      </c:valAx>
      <c:valAx>
        <c:axId val="20428217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42850639"/>
        <c:crosses val="autoZero"/>
        <c:crossBetween val="midCat"/>
      </c:valAx>
      <c:spPr>
        <a:solidFill>
          <a:schemeClr val="bg1">
            <a:lumMod val="85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Minimization2!$C$2</c:f>
              <c:strCache>
                <c:ptCount val="1"/>
                <c:pt idx="0">
                  <c:v>f(x)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Minimization2!$B$3:$B$203</c:f>
              <c:numCache>
                <c:formatCode>0.0</c:formatCode>
                <c:ptCount val="201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-9.6999999999999993</c:v>
                </c:pt>
                <c:pt idx="4">
                  <c:v>-9.6</c:v>
                </c:pt>
                <c:pt idx="5">
                  <c:v>-9.5</c:v>
                </c:pt>
                <c:pt idx="6">
                  <c:v>-9.4</c:v>
                </c:pt>
                <c:pt idx="7">
                  <c:v>-9.3000000000000007</c:v>
                </c:pt>
                <c:pt idx="8">
                  <c:v>-9.1999999999999993</c:v>
                </c:pt>
                <c:pt idx="9">
                  <c:v>-9.1</c:v>
                </c:pt>
                <c:pt idx="10">
                  <c:v>-9</c:v>
                </c:pt>
                <c:pt idx="11">
                  <c:v>-8.9</c:v>
                </c:pt>
                <c:pt idx="12">
                  <c:v>-8.8000000000000007</c:v>
                </c:pt>
                <c:pt idx="13">
                  <c:v>-8.6999999999999993</c:v>
                </c:pt>
                <c:pt idx="14">
                  <c:v>-8.6</c:v>
                </c:pt>
                <c:pt idx="15">
                  <c:v>-8.5000000000000107</c:v>
                </c:pt>
                <c:pt idx="16">
                  <c:v>-8.4000000000000092</c:v>
                </c:pt>
                <c:pt idx="17">
                  <c:v>-8.3000000000000096</c:v>
                </c:pt>
                <c:pt idx="18">
                  <c:v>-8.2000000000000099</c:v>
                </c:pt>
                <c:pt idx="19">
                  <c:v>-8.1000000000000103</c:v>
                </c:pt>
                <c:pt idx="20">
                  <c:v>-8.0000000000000107</c:v>
                </c:pt>
                <c:pt idx="21">
                  <c:v>-7.9000000000000101</c:v>
                </c:pt>
                <c:pt idx="22">
                  <c:v>-7.8000000000000096</c:v>
                </c:pt>
                <c:pt idx="23">
                  <c:v>-7.7000000000000099</c:v>
                </c:pt>
                <c:pt idx="24">
                  <c:v>-7.6000000000000103</c:v>
                </c:pt>
                <c:pt idx="25">
                  <c:v>-7.5000000000000098</c:v>
                </c:pt>
                <c:pt idx="26">
                  <c:v>-7.4000000000000101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-7.0000000000000098</c:v>
                </c:pt>
                <c:pt idx="31">
                  <c:v>-6.9000000000000101</c:v>
                </c:pt>
                <c:pt idx="32">
                  <c:v>-6.8000000000000096</c:v>
                </c:pt>
                <c:pt idx="33">
                  <c:v>-6.7000000000000099</c:v>
                </c:pt>
                <c:pt idx="34">
                  <c:v>-6.6000000000000103</c:v>
                </c:pt>
                <c:pt idx="35">
                  <c:v>-6.5000000000000098</c:v>
                </c:pt>
                <c:pt idx="36">
                  <c:v>-6.4000000000000101</c:v>
                </c:pt>
                <c:pt idx="37">
                  <c:v>-6.3000000000000096</c:v>
                </c:pt>
                <c:pt idx="38">
                  <c:v>-6.2000000000000099</c:v>
                </c:pt>
                <c:pt idx="39">
                  <c:v>-6.1000000000000103</c:v>
                </c:pt>
                <c:pt idx="40">
                  <c:v>-6.0000000000000098</c:v>
                </c:pt>
                <c:pt idx="41">
                  <c:v>-5.9000000000000101</c:v>
                </c:pt>
                <c:pt idx="42">
                  <c:v>-5.8000000000000096</c:v>
                </c:pt>
                <c:pt idx="43">
                  <c:v>-5.7000000000000197</c:v>
                </c:pt>
                <c:pt idx="44">
                  <c:v>-5.6000000000000201</c:v>
                </c:pt>
                <c:pt idx="45">
                  <c:v>-5.5000000000000204</c:v>
                </c:pt>
                <c:pt idx="46">
                  <c:v>-5.4000000000000199</c:v>
                </c:pt>
                <c:pt idx="47">
                  <c:v>-5.3000000000000203</c:v>
                </c:pt>
                <c:pt idx="48">
                  <c:v>-5.2000000000000197</c:v>
                </c:pt>
                <c:pt idx="49">
                  <c:v>-5.1000000000000201</c:v>
                </c:pt>
                <c:pt idx="50">
                  <c:v>-5.0000000000000204</c:v>
                </c:pt>
                <c:pt idx="51">
                  <c:v>-4.9000000000000199</c:v>
                </c:pt>
                <c:pt idx="52">
                  <c:v>-4.8000000000000203</c:v>
                </c:pt>
                <c:pt idx="53">
                  <c:v>-4.7000000000000197</c:v>
                </c:pt>
                <c:pt idx="54">
                  <c:v>-4.6000000000000201</c:v>
                </c:pt>
                <c:pt idx="55">
                  <c:v>-4.5000000000000204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-4.2000000000000197</c:v>
                </c:pt>
                <c:pt idx="59">
                  <c:v>-4.1000000000000201</c:v>
                </c:pt>
                <c:pt idx="60">
                  <c:v>-4.0000000000000204</c:v>
                </c:pt>
                <c:pt idx="61">
                  <c:v>-3.9000000000000199</c:v>
                </c:pt>
                <c:pt idx="62">
                  <c:v>-3.8000000000000198</c:v>
                </c:pt>
                <c:pt idx="63">
                  <c:v>-3.7000000000000202</c:v>
                </c:pt>
                <c:pt idx="64">
                  <c:v>-3.6000000000000201</c:v>
                </c:pt>
                <c:pt idx="65">
                  <c:v>-3.50000000000002</c:v>
                </c:pt>
                <c:pt idx="66">
                  <c:v>-3.4000000000000199</c:v>
                </c:pt>
                <c:pt idx="67">
                  <c:v>-3.3000000000000198</c:v>
                </c:pt>
                <c:pt idx="68">
                  <c:v>-3.2000000000000202</c:v>
                </c:pt>
                <c:pt idx="69">
                  <c:v>-3.1000000000000201</c:v>
                </c:pt>
                <c:pt idx="70">
                  <c:v>-3.00000000000002</c:v>
                </c:pt>
                <c:pt idx="71">
                  <c:v>-2.9000000000000301</c:v>
                </c:pt>
                <c:pt idx="72">
                  <c:v>-2.80000000000003</c:v>
                </c:pt>
                <c:pt idx="73">
                  <c:v>-2.7000000000000299</c:v>
                </c:pt>
                <c:pt idx="74">
                  <c:v>-2.6000000000000298</c:v>
                </c:pt>
                <c:pt idx="75">
                  <c:v>-2.5000000000000302</c:v>
                </c:pt>
                <c:pt idx="76">
                  <c:v>-2.4000000000000301</c:v>
                </c:pt>
                <c:pt idx="77">
                  <c:v>-2.30000000000003</c:v>
                </c:pt>
                <c:pt idx="78">
                  <c:v>-2.2000000000000299</c:v>
                </c:pt>
                <c:pt idx="79">
                  <c:v>-2.1000000000000298</c:v>
                </c:pt>
                <c:pt idx="80">
                  <c:v>-2.0000000000000302</c:v>
                </c:pt>
                <c:pt idx="81">
                  <c:v>-1.9000000000000301</c:v>
                </c:pt>
                <c:pt idx="82">
                  <c:v>-1.80000000000003</c:v>
                </c:pt>
                <c:pt idx="83">
                  <c:v>-1.7000000000000299</c:v>
                </c:pt>
                <c:pt idx="84">
                  <c:v>-1.6000000000000301</c:v>
                </c:pt>
                <c:pt idx="85">
                  <c:v>-1.50000000000003</c:v>
                </c:pt>
                <c:pt idx="86">
                  <c:v>-1.4000000000000301</c:v>
                </c:pt>
                <c:pt idx="87">
                  <c:v>-1.30000000000003</c:v>
                </c:pt>
                <c:pt idx="88">
                  <c:v>-1.2000000000000299</c:v>
                </c:pt>
                <c:pt idx="89">
                  <c:v>-1.1000000000000301</c:v>
                </c:pt>
                <c:pt idx="90">
                  <c:v>-1.00000000000003</c:v>
                </c:pt>
                <c:pt idx="91">
                  <c:v>-0.900000000000031</c:v>
                </c:pt>
                <c:pt idx="92">
                  <c:v>-0.80000000000002902</c:v>
                </c:pt>
                <c:pt idx="93">
                  <c:v>-0.70000000000002904</c:v>
                </c:pt>
                <c:pt idx="94">
                  <c:v>-0.60000000000002995</c:v>
                </c:pt>
                <c:pt idx="95">
                  <c:v>-0.50000000000002998</c:v>
                </c:pt>
                <c:pt idx="96">
                  <c:v>-0.400000000000031</c:v>
                </c:pt>
                <c:pt idx="97">
                  <c:v>-0.30000000000002902</c:v>
                </c:pt>
                <c:pt idx="98">
                  <c:v>-0.20000000000002899</c:v>
                </c:pt>
                <c:pt idx="99">
                  <c:v>-0.100000000000041</c:v>
                </c:pt>
                <c:pt idx="100">
                  <c:v>-4.0856207306205799E-14</c:v>
                </c:pt>
                <c:pt idx="101">
                  <c:v>9.9999999999999603E-2</c:v>
                </c:pt>
                <c:pt idx="102">
                  <c:v>0.19999999999999901</c:v>
                </c:pt>
                <c:pt idx="103">
                  <c:v>0.30000000000000099</c:v>
                </c:pt>
                <c:pt idx="104">
                  <c:v>0.4</c:v>
                </c:pt>
                <c:pt idx="105">
                  <c:v>0.5</c:v>
                </c:pt>
                <c:pt idx="106">
                  <c:v>0.6</c:v>
                </c:pt>
                <c:pt idx="107">
                  <c:v>0.69999999999999896</c:v>
                </c:pt>
                <c:pt idx="108">
                  <c:v>0.80000000000000104</c:v>
                </c:pt>
                <c:pt idx="109">
                  <c:v>0.9</c:v>
                </c:pt>
                <c:pt idx="110">
                  <c:v>1</c:v>
                </c:pt>
                <c:pt idx="111">
                  <c:v>1.1000000000000001</c:v>
                </c:pt>
                <c:pt idx="112">
                  <c:v>1.2</c:v>
                </c:pt>
                <c:pt idx="113">
                  <c:v>1.3</c:v>
                </c:pt>
                <c:pt idx="114">
                  <c:v>1.4</c:v>
                </c:pt>
                <c:pt idx="115">
                  <c:v>1.5</c:v>
                </c:pt>
                <c:pt idx="116">
                  <c:v>1.6</c:v>
                </c:pt>
                <c:pt idx="117">
                  <c:v>1.7</c:v>
                </c:pt>
                <c:pt idx="118">
                  <c:v>1.8</c:v>
                </c:pt>
                <c:pt idx="119">
                  <c:v>1.9</c:v>
                </c:pt>
                <c:pt idx="120">
                  <c:v>2</c:v>
                </c:pt>
                <c:pt idx="121">
                  <c:v>2.1</c:v>
                </c:pt>
                <c:pt idx="122">
                  <c:v>2.2000000000000002</c:v>
                </c:pt>
                <c:pt idx="123">
                  <c:v>2.2999999999999998</c:v>
                </c:pt>
                <c:pt idx="124">
                  <c:v>2.4</c:v>
                </c:pt>
                <c:pt idx="125">
                  <c:v>2.5</c:v>
                </c:pt>
                <c:pt idx="126">
                  <c:v>2.6</c:v>
                </c:pt>
                <c:pt idx="127">
                  <c:v>2.7</c:v>
                </c:pt>
                <c:pt idx="128">
                  <c:v>2.8</c:v>
                </c:pt>
                <c:pt idx="129">
                  <c:v>2.9</c:v>
                </c:pt>
                <c:pt idx="130">
                  <c:v>3</c:v>
                </c:pt>
                <c:pt idx="131">
                  <c:v>3.1</c:v>
                </c:pt>
                <c:pt idx="132">
                  <c:v>3.2</c:v>
                </c:pt>
                <c:pt idx="133">
                  <c:v>3.3</c:v>
                </c:pt>
                <c:pt idx="134">
                  <c:v>3.4</c:v>
                </c:pt>
                <c:pt idx="135">
                  <c:v>3.5</c:v>
                </c:pt>
                <c:pt idx="136">
                  <c:v>3.6</c:v>
                </c:pt>
                <c:pt idx="137">
                  <c:v>3.7</c:v>
                </c:pt>
                <c:pt idx="138">
                  <c:v>3.8</c:v>
                </c:pt>
                <c:pt idx="139">
                  <c:v>3.9</c:v>
                </c:pt>
                <c:pt idx="140">
                  <c:v>4</c:v>
                </c:pt>
                <c:pt idx="141">
                  <c:v>4.0999999999999002</c:v>
                </c:pt>
                <c:pt idx="142">
                  <c:v>4.1999999999998998</c:v>
                </c:pt>
                <c:pt idx="143">
                  <c:v>4.2999999999999003</c:v>
                </c:pt>
                <c:pt idx="144">
                  <c:v>4.3999999999999</c:v>
                </c:pt>
                <c:pt idx="145">
                  <c:v>4.4999999999998996</c:v>
                </c:pt>
                <c:pt idx="146">
                  <c:v>4.5999999999999002</c:v>
                </c:pt>
                <c:pt idx="147">
                  <c:v>4.6999999999998998</c:v>
                </c:pt>
                <c:pt idx="148">
                  <c:v>4.7999999999999003</c:v>
                </c:pt>
                <c:pt idx="149">
                  <c:v>4.8999999999999</c:v>
                </c:pt>
                <c:pt idx="150">
                  <c:v>4.9999999999998996</c:v>
                </c:pt>
                <c:pt idx="151">
                  <c:v>5.0999999999999002</c:v>
                </c:pt>
                <c:pt idx="152">
                  <c:v>5.1999999999998998</c:v>
                </c:pt>
                <c:pt idx="153">
                  <c:v>5.2999999999999003</c:v>
                </c:pt>
                <c:pt idx="154">
                  <c:v>5.3999999999999</c:v>
                </c:pt>
                <c:pt idx="155">
                  <c:v>5.4999999999998996</c:v>
                </c:pt>
                <c:pt idx="156">
                  <c:v>5.5999999999999002</c:v>
                </c:pt>
                <c:pt idx="157">
                  <c:v>5.6999999999998998</c:v>
                </c:pt>
                <c:pt idx="158">
                  <c:v>5.7999999999999003</c:v>
                </c:pt>
                <c:pt idx="159">
                  <c:v>5.8999999999999</c:v>
                </c:pt>
                <c:pt idx="160">
                  <c:v>5.9999999999998996</c:v>
                </c:pt>
                <c:pt idx="161">
                  <c:v>6.0999999999999002</c:v>
                </c:pt>
                <c:pt idx="162">
                  <c:v>6.1999999999998998</c:v>
                </c:pt>
                <c:pt idx="163">
                  <c:v>6.2999999999999003</c:v>
                </c:pt>
                <c:pt idx="164">
                  <c:v>6.3999999999999</c:v>
                </c:pt>
                <c:pt idx="165">
                  <c:v>6.4999999999998996</c:v>
                </c:pt>
                <c:pt idx="166">
                  <c:v>6.5999999999999002</c:v>
                </c:pt>
                <c:pt idx="167">
                  <c:v>6.6999999999998998</c:v>
                </c:pt>
                <c:pt idx="168">
                  <c:v>6.7999999999999003</c:v>
                </c:pt>
                <c:pt idx="169">
                  <c:v>6.8999999999999</c:v>
                </c:pt>
                <c:pt idx="170">
                  <c:v>6.9999999999998996</c:v>
                </c:pt>
                <c:pt idx="171">
                  <c:v>7.0999999999999002</c:v>
                </c:pt>
                <c:pt idx="172">
                  <c:v>7.1999999999998998</c:v>
                </c:pt>
                <c:pt idx="173">
                  <c:v>7.2999999999999003</c:v>
                </c:pt>
                <c:pt idx="174">
                  <c:v>7.3999999999999</c:v>
                </c:pt>
                <c:pt idx="175">
                  <c:v>7.4999999999998996</c:v>
                </c:pt>
                <c:pt idx="176">
                  <c:v>7.5999999999999002</c:v>
                </c:pt>
                <c:pt idx="177">
                  <c:v>7.6999999999998998</c:v>
                </c:pt>
                <c:pt idx="178">
                  <c:v>7.7999999999999003</c:v>
                </c:pt>
                <c:pt idx="179">
                  <c:v>7.8999999999999</c:v>
                </c:pt>
                <c:pt idx="180">
                  <c:v>7.9999999999998996</c:v>
                </c:pt>
                <c:pt idx="181">
                  <c:v>8.0999999999999002</c:v>
                </c:pt>
                <c:pt idx="182">
                  <c:v>8.1999999999998998</c:v>
                </c:pt>
                <c:pt idx="183">
                  <c:v>8.2999999999998995</c:v>
                </c:pt>
                <c:pt idx="184">
                  <c:v>8.3999999999999009</c:v>
                </c:pt>
                <c:pt idx="185">
                  <c:v>8.4999999999999005</c:v>
                </c:pt>
                <c:pt idx="186">
                  <c:v>8.5999999999999002</c:v>
                </c:pt>
                <c:pt idx="187">
                  <c:v>8.6999999999998998</c:v>
                </c:pt>
                <c:pt idx="188">
                  <c:v>8.7999999999998995</c:v>
                </c:pt>
                <c:pt idx="189">
                  <c:v>8.8999999999999009</c:v>
                </c:pt>
                <c:pt idx="190">
                  <c:v>8.9999999999999005</c:v>
                </c:pt>
                <c:pt idx="191">
                  <c:v>9.0999999999999002</c:v>
                </c:pt>
                <c:pt idx="192">
                  <c:v>9.1999999999998998</c:v>
                </c:pt>
                <c:pt idx="193">
                  <c:v>9.2999999999998995</c:v>
                </c:pt>
                <c:pt idx="194">
                  <c:v>9.3999999999999009</c:v>
                </c:pt>
                <c:pt idx="195">
                  <c:v>9.4999999999999005</c:v>
                </c:pt>
                <c:pt idx="196">
                  <c:v>9.5999999999999002</c:v>
                </c:pt>
                <c:pt idx="197">
                  <c:v>9.6999999999998998</c:v>
                </c:pt>
                <c:pt idx="198">
                  <c:v>9.7999999999998995</c:v>
                </c:pt>
                <c:pt idx="199">
                  <c:v>9.8999999999999009</c:v>
                </c:pt>
                <c:pt idx="200">
                  <c:v>9.9999999999999005</c:v>
                </c:pt>
              </c:numCache>
            </c:numRef>
          </c:cat>
          <c:val>
            <c:numRef>
              <c:f>Minimization2!$C$3:$C$203</c:f>
              <c:numCache>
                <c:formatCode>General</c:formatCode>
                <c:ptCount val="201"/>
                <c:pt idx="0">
                  <c:v>525</c:v>
                </c:pt>
                <c:pt idx="1">
                  <c:v>515.04999999999995</c:v>
                </c:pt>
                <c:pt idx="2">
                  <c:v>505.2000000000001</c:v>
                </c:pt>
                <c:pt idx="3">
                  <c:v>495.44999999999993</c:v>
                </c:pt>
                <c:pt idx="4">
                  <c:v>485.79999999999995</c:v>
                </c:pt>
                <c:pt idx="5">
                  <c:v>476.25</c:v>
                </c:pt>
                <c:pt idx="6">
                  <c:v>466.80000000000007</c:v>
                </c:pt>
                <c:pt idx="7">
                  <c:v>457.45000000000005</c:v>
                </c:pt>
                <c:pt idx="8">
                  <c:v>448.19999999999993</c:v>
                </c:pt>
                <c:pt idx="9">
                  <c:v>439.04999999999995</c:v>
                </c:pt>
                <c:pt idx="10">
                  <c:v>430</c:v>
                </c:pt>
                <c:pt idx="11">
                  <c:v>421.05000000000007</c:v>
                </c:pt>
                <c:pt idx="12">
                  <c:v>412.20000000000005</c:v>
                </c:pt>
                <c:pt idx="13">
                  <c:v>403.44999999999993</c:v>
                </c:pt>
                <c:pt idx="14">
                  <c:v>394.79999999999995</c:v>
                </c:pt>
                <c:pt idx="15">
                  <c:v>386.25000000000091</c:v>
                </c:pt>
                <c:pt idx="16">
                  <c:v>377.80000000000081</c:v>
                </c:pt>
                <c:pt idx="17">
                  <c:v>369.45000000000078</c:v>
                </c:pt>
                <c:pt idx="18">
                  <c:v>361.20000000000084</c:v>
                </c:pt>
                <c:pt idx="19">
                  <c:v>353.05000000000086</c:v>
                </c:pt>
                <c:pt idx="20">
                  <c:v>345.00000000000085</c:v>
                </c:pt>
                <c:pt idx="21">
                  <c:v>337.05000000000081</c:v>
                </c:pt>
                <c:pt idx="22">
                  <c:v>329.20000000000078</c:v>
                </c:pt>
                <c:pt idx="23">
                  <c:v>321.45000000000078</c:v>
                </c:pt>
                <c:pt idx="24">
                  <c:v>313.80000000000075</c:v>
                </c:pt>
                <c:pt idx="25">
                  <c:v>306.25000000000074</c:v>
                </c:pt>
                <c:pt idx="26">
                  <c:v>298.80000000000075</c:v>
                </c:pt>
                <c:pt idx="27">
                  <c:v>291.45000000000073</c:v>
                </c:pt>
                <c:pt idx="28">
                  <c:v>284.20000000000073</c:v>
                </c:pt>
                <c:pt idx="29">
                  <c:v>277.05000000000075</c:v>
                </c:pt>
                <c:pt idx="30">
                  <c:v>270.00000000000068</c:v>
                </c:pt>
                <c:pt idx="31">
                  <c:v>263.05000000000069</c:v>
                </c:pt>
                <c:pt idx="32">
                  <c:v>256.20000000000061</c:v>
                </c:pt>
                <c:pt idx="33">
                  <c:v>249.45000000000067</c:v>
                </c:pt>
                <c:pt idx="34">
                  <c:v>242.80000000000069</c:v>
                </c:pt>
                <c:pt idx="35">
                  <c:v>236.25000000000063</c:v>
                </c:pt>
                <c:pt idx="36">
                  <c:v>229.80000000000064</c:v>
                </c:pt>
                <c:pt idx="37">
                  <c:v>223.45000000000059</c:v>
                </c:pt>
                <c:pt idx="38">
                  <c:v>217.20000000000061</c:v>
                </c:pt>
                <c:pt idx="39">
                  <c:v>211.05000000000064</c:v>
                </c:pt>
                <c:pt idx="40">
                  <c:v>205.0000000000006</c:v>
                </c:pt>
                <c:pt idx="41">
                  <c:v>199.05000000000058</c:v>
                </c:pt>
                <c:pt idx="42">
                  <c:v>193.20000000000056</c:v>
                </c:pt>
                <c:pt idx="43">
                  <c:v>187.45000000000113</c:v>
                </c:pt>
                <c:pt idx="44">
                  <c:v>181.80000000000112</c:v>
                </c:pt>
                <c:pt idx="45">
                  <c:v>176.25000000000111</c:v>
                </c:pt>
                <c:pt idx="46">
                  <c:v>170.80000000000106</c:v>
                </c:pt>
                <c:pt idx="47">
                  <c:v>165.45000000000107</c:v>
                </c:pt>
                <c:pt idx="48">
                  <c:v>160.20000000000101</c:v>
                </c:pt>
                <c:pt idx="49">
                  <c:v>155.05000000000103</c:v>
                </c:pt>
                <c:pt idx="50">
                  <c:v>150.00000000000102</c:v>
                </c:pt>
                <c:pt idx="51">
                  <c:v>145.05000000000098</c:v>
                </c:pt>
                <c:pt idx="52">
                  <c:v>140.20000000000095</c:v>
                </c:pt>
                <c:pt idx="53">
                  <c:v>135.45000000000093</c:v>
                </c:pt>
                <c:pt idx="54">
                  <c:v>130.80000000000092</c:v>
                </c:pt>
                <c:pt idx="55">
                  <c:v>126.25000000000092</c:v>
                </c:pt>
                <c:pt idx="56">
                  <c:v>121.80000000000086</c:v>
                </c:pt>
                <c:pt idx="57">
                  <c:v>117.45000000000087</c:v>
                </c:pt>
                <c:pt idx="58">
                  <c:v>113.20000000000081</c:v>
                </c:pt>
                <c:pt idx="59">
                  <c:v>109.05000000000084</c:v>
                </c:pt>
                <c:pt idx="60">
                  <c:v>105.00000000000082</c:v>
                </c:pt>
                <c:pt idx="61">
                  <c:v>101.05000000000078</c:v>
                </c:pt>
                <c:pt idx="62">
                  <c:v>97.200000000000756</c:v>
                </c:pt>
                <c:pt idx="63">
                  <c:v>93.450000000000742</c:v>
                </c:pt>
                <c:pt idx="64">
                  <c:v>89.800000000000722</c:v>
                </c:pt>
                <c:pt idx="65">
                  <c:v>86.250000000000711</c:v>
                </c:pt>
                <c:pt idx="66">
                  <c:v>82.800000000000679</c:v>
                </c:pt>
                <c:pt idx="67">
                  <c:v>79.450000000000642</c:v>
                </c:pt>
                <c:pt idx="68">
                  <c:v>76.200000000000642</c:v>
                </c:pt>
                <c:pt idx="69">
                  <c:v>73.050000000000622</c:v>
                </c:pt>
                <c:pt idx="70">
                  <c:v>70.000000000000597</c:v>
                </c:pt>
                <c:pt idx="71">
                  <c:v>67.050000000000864</c:v>
                </c:pt>
                <c:pt idx="72">
                  <c:v>64.200000000000841</c:v>
                </c:pt>
                <c:pt idx="73">
                  <c:v>61.450000000000806</c:v>
                </c:pt>
                <c:pt idx="74">
                  <c:v>58.800000000000779</c:v>
                </c:pt>
                <c:pt idx="75">
                  <c:v>56.250000000000753</c:v>
                </c:pt>
                <c:pt idx="76">
                  <c:v>53.800000000000722</c:v>
                </c:pt>
                <c:pt idx="77">
                  <c:v>51.450000000000685</c:v>
                </c:pt>
                <c:pt idx="78">
                  <c:v>49.200000000000657</c:v>
                </c:pt>
                <c:pt idx="79">
                  <c:v>47.050000000000622</c:v>
                </c:pt>
                <c:pt idx="80">
                  <c:v>45.000000000000604</c:v>
                </c:pt>
                <c:pt idx="81">
                  <c:v>43.050000000000573</c:v>
                </c:pt>
                <c:pt idx="82">
                  <c:v>41.200000000000543</c:v>
                </c:pt>
                <c:pt idx="83">
                  <c:v>39.450000000000507</c:v>
                </c:pt>
                <c:pt idx="84">
                  <c:v>37.80000000000048</c:v>
                </c:pt>
                <c:pt idx="85">
                  <c:v>36.250000000000455</c:v>
                </c:pt>
                <c:pt idx="86">
                  <c:v>34.800000000000423</c:v>
                </c:pt>
                <c:pt idx="87">
                  <c:v>33.450000000000387</c:v>
                </c:pt>
                <c:pt idx="88">
                  <c:v>32.200000000000358</c:v>
                </c:pt>
                <c:pt idx="89">
                  <c:v>31.050000000000331</c:v>
                </c:pt>
                <c:pt idx="90">
                  <c:v>30.000000000000298</c:v>
                </c:pt>
                <c:pt idx="91">
                  <c:v>29.050000000000278</c:v>
                </c:pt>
                <c:pt idx="92">
                  <c:v>28.20000000000023</c:v>
                </c:pt>
                <c:pt idx="93">
                  <c:v>27.450000000000202</c:v>
                </c:pt>
                <c:pt idx="94">
                  <c:v>26.800000000000178</c:v>
                </c:pt>
                <c:pt idx="95">
                  <c:v>26.250000000000149</c:v>
                </c:pt>
                <c:pt idx="96">
                  <c:v>25.800000000000125</c:v>
                </c:pt>
                <c:pt idx="97">
                  <c:v>25.450000000000088</c:v>
                </c:pt>
                <c:pt idx="98">
                  <c:v>25.20000000000006</c:v>
                </c:pt>
                <c:pt idx="99">
                  <c:v>25.05000000000004</c:v>
                </c:pt>
                <c:pt idx="100">
                  <c:v>25</c:v>
                </c:pt>
                <c:pt idx="101">
                  <c:v>25.05</c:v>
                </c:pt>
                <c:pt idx="102">
                  <c:v>25.2</c:v>
                </c:pt>
                <c:pt idx="103">
                  <c:v>25.450000000000003</c:v>
                </c:pt>
                <c:pt idx="104">
                  <c:v>25.8</c:v>
                </c:pt>
                <c:pt idx="105">
                  <c:v>26.25</c:v>
                </c:pt>
                <c:pt idx="106">
                  <c:v>26.8</c:v>
                </c:pt>
                <c:pt idx="107">
                  <c:v>27.449999999999992</c:v>
                </c:pt>
                <c:pt idx="108">
                  <c:v>28.20000000000001</c:v>
                </c:pt>
                <c:pt idx="109">
                  <c:v>29.05</c:v>
                </c:pt>
                <c:pt idx="110">
                  <c:v>30</c:v>
                </c:pt>
                <c:pt idx="111">
                  <c:v>31.05</c:v>
                </c:pt>
                <c:pt idx="112">
                  <c:v>32.200000000000003</c:v>
                </c:pt>
                <c:pt idx="113">
                  <c:v>33.450000000000003</c:v>
                </c:pt>
                <c:pt idx="114">
                  <c:v>34.799999999999997</c:v>
                </c:pt>
                <c:pt idx="115">
                  <c:v>36.25</c:v>
                </c:pt>
                <c:pt idx="116">
                  <c:v>37.800000000000004</c:v>
                </c:pt>
                <c:pt idx="117">
                  <c:v>39.450000000000003</c:v>
                </c:pt>
                <c:pt idx="118">
                  <c:v>41.2</c:v>
                </c:pt>
                <c:pt idx="119">
                  <c:v>43.05</c:v>
                </c:pt>
                <c:pt idx="120">
                  <c:v>45</c:v>
                </c:pt>
                <c:pt idx="121">
                  <c:v>47.05</c:v>
                </c:pt>
                <c:pt idx="122">
                  <c:v>49.2</c:v>
                </c:pt>
                <c:pt idx="123">
                  <c:v>51.449999999999996</c:v>
                </c:pt>
                <c:pt idx="124">
                  <c:v>53.8</c:v>
                </c:pt>
                <c:pt idx="125">
                  <c:v>56.25</c:v>
                </c:pt>
                <c:pt idx="126">
                  <c:v>58.800000000000004</c:v>
                </c:pt>
                <c:pt idx="127">
                  <c:v>61.45</c:v>
                </c:pt>
                <c:pt idx="128">
                  <c:v>64.199999999999989</c:v>
                </c:pt>
                <c:pt idx="129">
                  <c:v>67.05</c:v>
                </c:pt>
                <c:pt idx="130">
                  <c:v>70</c:v>
                </c:pt>
                <c:pt idx="131">
                  <c:v>73.050000000000011</c:v>
                </c:pt>
                <c:pt idx="132">
                  <c:v>76.200000000000017</c:v>
                </c:pt>
                <c:pt idx="133">
                  <c:v>79.449999999999989</c:v>
                </c:pt>
                <c:pt idx="134">
                  <c:v>82.8</c:v>
                </c:pt>
                <c:pt idx="135">
                  <c:v>86.25</c:v>
                </c:pt>
                <c:pt idx="136">
                  <c:v>89.800000000000011</c:v>
                </c:pt>
                <c:pt idx="137">
                  <c:v>93.45</c:v>
                </c:pt>
                <c:pt idx="138">
                  <c:v>97.2</c:v>
                </c:pt>
                <c:pt idx="139">
                  <c:v>101.05</c:v>
                </c:pt>
                <c:pt idx="140">
                  <c:v>105</c:v>
                </c:pt>
                <c:pt idx="141">
                  <c:v>109.0499999999959</c:v>
                </c:pt>
                <c:pt idx="142">
                  <c:v>113.1999999999958</c:v>
                </c:pt>
                <c:pt idx="143">
                  <c:v>117.44999999999571</c:v>
                </c:pt>
                <c:pt idx="144">
                  <c:v>121.79999999999559</c:v>
                </c:pt>
                <c:pt idx="145">
                  <c:v>126.24999999999548</c:v>
                </c:pt>
                <c:pt idx="146">
                  <c:v>130.79999999999541</c:v>
                </c:pt>
                <c:pt idx="147">
                  <c:v>135.4499999999953</c:v>
                </c:pt>
                <c:pt idx="148">
                  <c:v>140.19999999999521</c:v>
                </c:pt>
                <c:pt idx="149">
                  <c:v>145.04999999999512</c:v>
                </c:pt>
                <c:pt idx="150">
                  <c:v>149.999999999995</c:v>
                </c:pt>
                <c:pt idx="151">
                  <c:v>155.0499999999949</c:v>
                </c:pt>
                <c:pt idx="152">
                  <c:v>160.19999999999479</c:v>
                </c:pt>
                <c:pt idx="153">
                  <c:v>165.44999999999473</c:v>
                </c:pt>
                <c:pt idx="154">
                  <c:v>170.79999999999461</c:v>
                </c:pt>
                <c:pt idx="155">
                  <c:v>176.24999999999449</c:v>
                </c:pt>
                <c:pt idx="156">
                  <c:v>181.79999999999441</c:v>
                </c:pt>
                <c:pt idx="157">
                  <c:v>187.4499999999943</c:v>
                </c:pt>
                <c:pt idx="158">
                  <c:v>193.19999999999422</c:v>
                </c:pt>
                <c:pt idx="159">
                  <c:v>199.0499999999941</c:v>
                </c:pt>
                <c:pt idx="160">
                  <c:v>204.999999999994</c:v>
                </c:pt>
                <c:pt idx="161">
                  <c:v>211.0499999999939</c:v>
                </c:pt>
                <c:pt idx="162">
                  <c:v>217.19999999999376</c:v>
                </c:pt>
                <c:pt idx="163">
                  <c:v>223.44999999999374</c:v>
                </c:pt>
                <c:pt idx="164">
                  <c:v>229.79999999999362</c:v>
                </c:pt>
                <c:pt idx="165">
                  <c:v>236.24999999999346</c:v>
                </c:pt>
                <c:pt idx="166">
                  <c:v>242.79999999999342</c:v>
                </c:pt>
                <c:pt idx="167">
                  <c:v>249.44999999999328</c:v>
                </c:pt>
                <c:pt idx="168">
                  <c:v>256.19999999999322</c:v>
                </c:pt>
                <c:pt idx="169">
                  <c:v>263.04999999999313</c:v>
                </c:pt>
                <c:pt idx="170">
                  <c:v>269.99999999999295</c:v>
                </c:pt>
                <c:pt idx="171">
                  <c:v>277.04999999999291</c:v>
                </c:pt>
                <c:pt idx="172">
                  <c:v>284.19999999999277</c:v>
                </c:pt>
                <c:pt idx="173">
                  <c:v>291.44999999999271</c:v>
                </c:pt>
                <c:pt idx="174">
                  <c:v>298.79999999999262</c:v>
                </c:pt>
                <c:pt idx="175">
                  <c:v>306.2499999999925</c:v>
                </c:pt>
                <c:pt idx="176">
                  <c:v>313.79999999999245</c:v>
                </c:pt>
                <c:pt idx="177">
                  <c:v>321.44999999999231</c:v>
                </c:pt>
                <c:pt idx="178">
                  <c:v>329.19999999999226</c:v>
                </c:pt>
                <c:pt idx="179">
                  <c:v>337.04999999999211</c:v>
                </c:pt>
                <c:pt idx="180">
                  <c:v>344.99999999999199</c:v>
                </c:pt>
                <c:pt idx="181">
                  <c:v>353.04999999999188</c:v>
                </c:pt>
                <c:pt idx="182">
                  <c:v>361.1999999999918</c:v>
                </c:pt>
                <c:pt idx="183">
                  <c:v>369.44999999999169</c:v>
                </c:pt>
                <c:pt idx="184">
                  <c:v>377.79999999999171</c:v>
                </c:pt>
                <c:pt idx="185">
                  <c:v>386.24999999999153</c:v>
                </c:pt>
                <c:pt idx="186">
                  <c:v>394.79999999999143</c:v>
                </c:pt>
                <c:pt idx="187">
                  <c:v>403.44999999999123</c:v>
                </c:pt>
                <c:pt idx="188">
                  <c:v>412.19999999999118</c:v>
                </c:pt>
                <c:pt idx="189">
                  <c:v>421.04999999999114</c:v>
                </c:pt>
                <c:pt idx="190">
                  <c:v>429.99999999999102</c:v>
                </c:pt>
                <c:pt idx="191">
                  <c:v>439.04999999999092</c:v>
                </c:pt>
                <c:pt idx="192">
                  <c:v>448.19999999999078</c:v>
                </c:pt>
                <c:pt idx="193">
                  <c:v>457.44999999999067</c:v>
                </c:pt>
                <c:pt idx="194">
                  <c:v>466.79999999999069</c:v>
                </c:pt>
                <c:pt idx="195">
                  <c:v>476.24999999999056</c:v>
                </c:pt>
                <c:pt idx="196">
                  <c:v>485.7999999999904</c:v>
                </c:pt>
                <c:pt idx="197">
                  <c:v>495.44999999999027</c:v>
                </c:pt>
                <c:pt idx="198">
                  <c:v>505.19999999999015</c:v>
                </c:pt>
                <c:pt idx="199">
                  <c:v>515.04999999999018</c:v>
                </c:pt>
                <c:pt idx="200">
                  <c:v>524.99999999999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CD-0443-AB94-5743A41D7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8188912"/>
        <c:axId val="827894240"/>
      </c:lineChart>
      <c:catAx>
        <c:axId val="868188912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894240"/>
        <c:crosses val="autoZero"/>
        <c:auto val="1"/>
        <c:lblAlgn val="ctr"/>
        <c:lblOffset val="100"/>
        <c:noMultiLvlLbl val="0"/>
      </c:catAx>
      <c:valAx>
        <c:axId val="8278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18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Minimization2!$D$2</c:f>
              <c:strCache>
                <c:ptCount val="1"/>
                <c:pt idx="0">
                  <c:v>f'(x)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Minimization2!$B$3:$B$203</c:f>
              <c:numCache>
                <c:formatCode>0.0</c:formatCode>
                <c:ptCount val="201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-9.6999999999999993</c:v>
                </c:pt>
                <c:pt idx="4">
                  <c:v>-9.6</c:v>
                </c:pt>
                <c:pt idx="5">
                  <c:v>-9.5</c:v>
                </c:pt>
                <c:pt idx="6">
                  <c:v>-9.4</c:v>
                </c:pt>
                <c:pt idx="7">
                  <c:v>-9.3000000000000007</c:v>
                </c:pt>
                <c:pt idx="8">
                  <c:v>-9.1999999999999993</c:v>
                </c:pt>
                <c:pt idx="9">
                  <c:v>-9.1</c:v>
                </c:pt>
                <c:pt idx="10">
                  <c:v>-9</c:v>
                </c:pt>
                <c:pt idx="11">
                  <c:v>-8.9</c:v>
                </c:pt>
                <c:pt idx="12">
                  <c:v>-8.8000000000000007</c:v>
                </c:pt>
                <c:pt idx="13">
                  <c:v>-8.6999999999999993</c:v>
                </c:pt>
                <c:pt idx="14">
                  <c:v>-8.6</c:v>
                </c:pt>
                <c:pt idx="15">
                  <c:v>-8.5000000000000107</c:v>
                </c:pt>
                <c:pt idx="16">
                  <c:v>-8.4000000000000092</c:v>
                </c:pt>
                <c:pt idx="17">
                  <c:v>-8.3000000000000096</c:v>
                </c:pt>
                <c:pt idx="18">
                  <c:v>-8.2000000000000099</c:v>
                </c:pt>
                <c:pt idx="19">
                  <c:v>-8.1000000000000103</c:v>
                </c:pt>
                <c:pt idx="20">
                  <c:v>-8.0000000000000107</c:v>
                </c:pt>
                <c:pt idx="21">
                  <c:v>-7.9000000000000101</c:v>
                </c:pt>
                <c:pt idx="22">
                  <c:v>-7.8000000000000096</c:v>
                </c:pt>
                <c:pt idx="23">
                  <c:v>-7.7000000000000099</c:v>
                </c:pt>
                <c:pt idx="24">
                  <c:v>-7.6000000000000103</c:v>
                </c:pt>
                <c:pt idx="25">
                  <c:v>-7.5000000000000098</c:v>
                </c:pt>
                <c:pt idx="26">
                  <c:v>-7.4000000000000101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-7.0000000000000098</c:v>
                </c:pt>
                <c:pt idx="31">
                  <c:v>-6.9000000000000101</c:v>
                </c:pt>
                <c:pt idx="32">
                  <c:v>-6.8000000000000096</c:v>
                </c:pt>
                <c:pt idx="33">
                  <c:v>-6.7000000000000099</c:v>
                </c:pt>
                <c:pt idx="34">
                  <c:v>-6.6000000000000103</c:v>
                </c:pt>
                <c:pt idx="35">
                  <c:v>-6.5000000000000098</c:v>
                </c:pt>
                <c:pt idx="36">
                  <c:v>-6.4000000000000101</c:v>
                </c:pt>
                <c:pt idx="37">
                  <c:v>-6.3000000000000096</c:v>
                </c:pt>
                <c:pt idx="38">
                  <c:v>-6.2000000000000099</c:v>
                </c:pt>
                <c:pt idx="39">
                  <c:v>-6.1000000000000103</c:v>
                </c:pt>
                <c:pt idx="40">
                  <c:v>-6.0000000000000098</c:v>
                </c:pt>
                <c:pt idx="41">
                  <c:v>-5.9000000000000101</c:v>
                </c:pt>
                <c:pt idx="42">
                  <c:v>-5.8000000000000096</c:v>
                </c:pt>
                <c:pt idx="43">
                  <c:v>-5.7000000000000197</c:v>
                </c:pt>
                <c:pt idx="44">
                  <c:v>-5.6000000000000201</c:v>
                </c:pt>
                <c:pt idx="45">
                  <c:v>-5.5000000000000204</c:v>
                </c:pt>
                <c:pt idx="46">
                  <c:v>-5.4000000000000199</c:v>
                </c:pt>
                <c:pt idx="47">
                  <c:v>-5.3000000000000203</c:v>
                </c:pt>
                <c:pt idx="48">
                  <c:v>-5.2000000000000197</c:v>
                </c:pt>
                <c:pt idx="49">
                  <c:v>-5.1000000000000201</c:v>
                </c:pt>
                <c:pt idx="50">
                  <c:v>-5.0000000000000204</c:v>
                </c:pt>
                <c:pt idx="51">
                  <c:v>-4.9000000000000199</c:v>
                </c:pt>
                <c:pt idx="52">
                  <c:v>-4.8000000000000203</c:v>
                </c:pt>
                <c:pt idx="53">
                  <c:v>-4.7000000000000197</c:v>
                </c:pt>
                <c:pt idx="54">
                  <c:v>-4.6000000000000201</c:v>
                </c:pt>
                <c:pt idx="55">
                  <c:v>-4.5000000000000204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-4.2000000000000197</c:v>
                </c:pt>
                <c:pt idx="59">
                  <c:v>-4.1000000000000201</c:v>
                </c:pt>
                <c:pt idx="60">
                  <c:v>-4.0000000000000204</c:v>
                </c:pt>
                <c:pt idx="61">
                  <c:v>-3.9000000000000199</c:v>
                </c:pt>
                <c:pt idx="62">
                  <c:v>-3.8000000000000198</c:v>
                </c:pt>
                <c:pt idx="63">
                  <c:v>-3.7000000000000202</c:v>
                </c:pt>
                <c:pt idx="64">
                  <c:v>-3.6000000000000201</c:v>
                </c:pt>
                <c:pt idx="65">
                  <c:v>-3.50000000000002</c:v>
                </c:pt>
                <c:pt idx="66">
                  <c:v>-3.4000000000000199</c:v>
                </c:pt>
                <c:pt idx="67">
                  <c:v>-3.3000000000000198</c:v>
                </c:pt>
                <c:pt idx="68">
                  <c:v>-3.2000000000000202</c:v>
                </c:pt>
                <c:pt idx="69">
                  <c:v>-3.1000000000000201</c:v>
                </c:pt>
                <c:pt idx="70">
                  <c:v>-3.00000000000002</c:v>
                </c:pt>
                <c:pt idx="71">
                  <c:v>-2.9000000000000301</c:v>
                </c:pt>
                <c:pt idx="72">
                  <c:v>-2.80000000000003</c:v>
                </c:pt>
                <c:pt idx="73">
                  <c:v>-2.7000000000000299</c:v>
                </c:pt>
                <c:pt idx="74">
                  <c:v>-2.6000000000000298</c:v>
                </c:pt>
                <c:pt idx="75">
                  <c:v>-2.5000000000000302</c:v>
                </c:pt>
                <c:pt idx="76">
                  <c:v>-2.4000000000000301</c:v>
                </c:pt>
                <c:pt idx="77">
                  <c:v>-2.30000000000003</c:v>
                </c:pt>
                <c:pt idx="78">
                  <c:v>-2.2000000000000299</c:v>
                </c:pt>
                <c:pt idx="79">
                  <c:v>-2.1000000000000298</c:v>
                </c:pt>
                <c:pt idx="80">
                  <c:v>-2.0000000000000302</c:v>
                </c:pt>
                <c:pt idx="81">
                  <c:v>-1.9000000000000301</c:v>
                </c:pt>
                <c:pt idx="82">
                  <c:v>-1.80000000000003</c:v>
                </c:pt>
                <c:pt idx="83">
                  <c:v>-1.7000000000000299</c:v>
                </c:pt>
                <c:pt idx="84">
                  <c:v>-1.6000000000000301</c:v>
                </c:pt>
                <c:pt idx="85">
                  <c:v>-1.50000000000003</c:v>
                </c:pt>
                <c:pt idx="86">
                  <c:v>-1.4000000000000301</c:v>
                </c:pt>
                <c:pt idx="87">
                  <c:v>-1.30000000000003</c:v>
                </c:pt>
                <c:pt idx="88">
                  <c:v>-1.2000000000000299</c:v>
                </c:pt>
                <c:pt idx="89">
                  <c:v>-1.1000000000000301</c:v>
                </c:pt>
                <c:pt idx="90">
                  <c:v>-1.00000000000003</c:v>
                </c:pt>
                <c:pt idx="91">
                  <c:v>-0.900000000000031</c:v>
                </c:pt>
                <c:pt idx="92">
                  <c:v>-0.80000000000002902</c:v>
                </c:pt>
                <c:pt idx="93">
                  <c:v>-0.70000000000002904</c:v>
                </c:pt>
                <c:pt idx="94">
                  <c:v>-0.60000000000002995</c:v>
                </c:pt>
                <c:pt idx="95">
                  <c:v>-0.50000000000002998</c:v>
                </c:pt>
                <c:pt idx="96">
                  <c:v>-0.400000000000031</c:v>
                </c:pt>
                <c:pt idx="97">
                  <c:v>-0.30000000000002902</c:v>
                </c:pt>
                <c:pt idx="98">
                  <c:v>-0.20000000000002899</c:v>
                </c:pt>
                <c:pt idx="99">
                  <c:v>-0.100000000000041</c:v>
                </c:pt>
                <c:pt idx="100">
                  <c:v>-4.0856207306205799E-14</c:v>
                </c:pt>
                <c:pt idx="101">
                  <c:v>9.9999999999999603E-2</c:v>
                </c:pt>
                <c:pt idx="102">
                  <c:v>0.19999999999999901</c:v>
                </c:pt>
                <c:pt idx="103">
                  <c:v>0.30000000000000099</c:v>
                </c:pt>
                <c:pt idx="104">
                  <c:v>0.4</c:v>
                </c:pt>
                <c:pt idx="105">
                  <c:v>0.5</c:v>
                </c:pt>
                <c:pt idx="106">
                  <c:v>0.6</c:v>
                </c:pt>
                <c:pt idx="107">
                  <c:v>0.69999999999999896</c:v>
                </c:pt>
                <c:pt idx="108">
                  <c:v>0.80000000000000104</c:v>
                </c:pt>
                <c:pt idx="109">
                  <c:v>0.9</c:v>
                </c:pt>
                <c:pt idx="110">
                  <c:v>1</c:v>
                </c:pt>
                <c:pt idx="111">
                  <c:v>1.1000000000000001</c:v>
                </c:pt>
                <c:pt idx="112">
                  <c:v>1.2</c:v>
                </c:pt>
                <c:pt idx="113">
                  <c:v>1.3</c:v>
                </c:pt>
                <c:pt idx="114">
                  <c:v>1.4</c:v>
                </c:pt>
                <c:pt idx="115">
                  <c:v>1.5</c:v>
                </c:pt>
                <c:pt idx="116">
                  <c:v>1.6</c:v>
                </c:pt>
                <c:pt idx="117">
                  <c:v>1.7</c:v>
                </c:pt>
                <c:pt idx="118">
                  <c:v>1.8</c:v>
                </c:pt>
                <c:pt idx="119">
                  <c:v>1.9</c:v>
                </c:pt>
                <c:pt idx="120">
                  <c:v>2</c:v>
                </c:pt>
                <c:pt idx="121">
                  <c:v>2.1</c:v>
                </c:pt>
                <c:pt idx="122">
                  <c:v>2.2000000000000002</c:v>
                </c:pt>
                <c:pt idx="123">
                  <c:v>2.2999999999999998</c:v>
                </c:pt>
                <c:pt idx="124">
                  <c:v>2.4</c:v>
                </c:pt>
                <c:pt idx="125">
                  <c:v>2.5</c:v>
                </c:pt>
                <c:pt idx="126">
                  <c:v>2.6</c:v>
                </c:pt>
                <c:pt idx="127">
                  <c:v>2.7</c:v>
                </c:pt>
                <c:pt idx="128">
                  <c:v>2.8</c:v>
                </c:pt>
                <c:pt idx="129">
                  <c:v>2.9</c:v>
                </c:pt>
                <c:pt idx="130">
                  <c:v>3</c:v>
                </c:pt>
                <c:pt idx="131">
                  <c:v>3.1</c:v>
                </c:pt>
                <c:pt idx="132">
                  <c:v>3.2</c:v>
                </c:pt>
                <c:pt idx="133">
                  <c:v>3.3</c:v>
                </c:pt>
                <c:pt idx="134">
                  <c:v>3.4</c:v>
                </c:pt>
                <c:pt idx="135">
                  <c:v>3.5</c:v>
                </c:pt>
                <c:pt idx="136">
                  <c:v>3.6</c:v>
                </c:pt>
                <c:pt idx="137">
                  <c:v>3.7</c:v>
                </c:pt>
                <c:pt idx="138">
                  <c:v>3.8</c:v>
                </c:pt>
                <c:pt idx="139">
                  <c:v>3.9</c:v>
                </c:pt>
                <c:pt idx="140">
                  <c:v>4</c:v>
                </c:pt>
                <c:pt idx="141">
                  <c:v>4.0999999999999002</c:v>
                </c:pt>
                <c:pt idx="142">
                  <c:v>4.1999999999998998</c:v>
                </c:pt>
                <c:pt idx="143">
                  <c:v>4.2999999999999003</c:v>
                </c:pt>
                <c:pt idx="144">
                  <c:v>4.3999999999999</c:v>
                </c:pt>
                <c:pt idx="145">
                  <c:v>4.4999999999998996</c:v>
                </c:pt>
                <c:pt idx="146">
                  <c:v>4.5999999999999002</c:v>
                </c:pt>
                <c:pt idx="147">
                  <c:v>4.6999999999998998</c:v>
                </c:pt>
                <c:pt idx="148">
                  <c:v>4.7999999999999003</c:v>
                </c:pt>
                <c:pt idx="149">
                  <c:v>4.8999999999999</c:v>
                </c:pt>
                <c:pt idx="150">
                  <c:v>4.9999999999998996</c:v>
                </c:pt>
                <c:pt idx="151">
                  <c:v>5.0999999999999002</c:v>
                </c:pt>
                <c:pt idx="152">
                  <c:v>5.1999999999998998</c:v>
                </c:pt>
                <c:pt idx="153">
                  <c:v>5.2999999999999003</c:v>
                </c:pt>
                <c:pt idx="154">
                  <c:v>5.3999999999999</c:v>
                </c:pt>
                <c:pt idx="155">
                  <c:v>5.4999999999998996</c:v>
                </c:pt>
                <c:pt idx="156">
                  <c:v>5.5999999999999002</c:v>
                </c:pt>
                <c:pt idx="157">
                  <c:v>5.6999999999998998</c:v>
                </c:pt>
                <c:pt idx="158">
                  <c:v>5.7999999999999003</c:v>
                </c:pt>
                <c:pt idx="159">
                  <c:v>5.8999999999999</c:v>
                </c:pt>
                <c:pt idx="160">
                  <c:v>5.9999999999998996</c:v>
                </c:pt>
                <c:pt idx="161">
                  <c:v>6.0999999999999002</c:v>
                </c:pt>
                <c:pt idx="162">
                  <c:v>6.1999999999998998</c:v>
                </c:pt>
                <c:pt idx="163">
                  <c:v>6.2999999999999003</c:v>
                </c:pt>
                <c:pt idx="164">
                  <c:v>6.3999999999999</c:v>
                </c:pt>
                <c:pt idx="165">
                  <c:v>6.4999999999998996</c:v>
                </c:pt>
                <c:pt idx="166">
                  <c:v>6.5999999999999002</c:v>
                </c:pt>
                <c:pt idx="167">
                  <c:v>6.6999999999998998</c:v>
                </c:pt>
                <c:pt idx="168">
                  <c:v>6.7999999999999003</c:v>
                </c:pt>
                <c:pt idx="169">
                  <c:v>6.8999999999999</c:v>
                </c:pt>
                <c:pt idx="170">
                  <c:v>6.9999999999998996</c:v>
                </c:pt>
                <c:pt idx="171">
                  <c:v>7.0999999999999002</c:v>
                </c:pt>
                <c:pt idx="172">
                  <c:v>7.1999999999998998</c:v>
                </c:pt>
                <c:pt idx="173">
                  <c:v>7.2999999999999003</c:v>
                </c:pt>
                <c:pt idx="174">
                  <c:v>7.3999999999999</c:v>
                </c:pt>
                <c:pt idx="175">
                  <c:v>7.4999999999998996</c:v>
                </c:pt>
                <c:pt idx="176">
                  <c:v>7.5999999999999002</c:v>
                </c:pt>
                <c:pt idx="177">
                  <c:v>7.6999999999998998</c:v>
                </c:pt>
                <c:pt idx="178">
                  <c:v>7.7999999999999003</c:v>
                </c:pt>
                <c:pt idx="179">
                  <c:v>7.8999999999999</c:v>
                </c:pt>
                <c:pt idx="180">
                  <c:v>7.9999999999998996</c:v>
                </c:pt>
                <c:pt idx="181">
                  <c:v>8.0999999999999002</c:v>
                </c:pt>
                <c:pt idx="182">
                  <c:v>8.1999999999998998</c:v>
                </c:pt>
                <c:pt idx="183">
                  <c:v>8.2999999999998995</c:v>
                </c:pt>
                <c:pt idx="184">
                  <c:v>8.3999999999999009</c:v>
                </c:pt>
                <c:pt idx="185">
                  <c:v>8.4999999999999005</c:v>
                </c:pt>
                <c:pt idx="186">
                  <c:v>8.5999999999999002</c:v>
                </c:pt>
                <c:pt idx="187">
                  <c:v>8.6999999999998998</c:v>
                </c:pt>
                <c:pt idx="188">
                  <c:v>8.7999999999998995</c:v>
                </c:pt>
                <c:pt idx="189">
                  <c:v>8.8999999999999009</c:v>
                </c:pt>
                <c:pt idx="190">
                  <c:v>8.9999999999999005</c:v>
                </c:pt>
                <c:pt idx="191">
                  <c:v>9.0999999999999002</c:v>
                </c:pt>
                <c:pt idx="192">
                  <c:v>9.1999999999998998</c:v>
                </c:pt>
                <c:pt idx="193">
                  <c:v>9.2999999999998995</c:v>
                </c:pt>
                <c:pt idx="194">
                  <c:v>9.3999999999999009</c:v>
                </c:pt>
                <c:pt idx="195">
                  <c:v>9.4999999999999005</c:v>
                </c:pt>
                <c:pt idx="196">
                  <c:v>9.5999999999999002</c:v>
                </c:pt>
                <c:pt idx="197">
                  <c:v>9.6999999999998998</c:v>
                </c:pt>
                <c:pt idx="198">
                  <c:v>9.7999999999998995</c:v>
                </c:pt>
                <c:pt idx="199">
                  <c:v>9.8999999999999009</c:v>
                </c:pt>
                <c:pt idx="200">
                  <c:v>9.9999999999999005</c:v>
                </c:pt>
              </c:numCache>
            </c:numRef>
          </c:cat>
          <c:val>
            <c:numRef>
              <c:f>Minimization2!$D$3:$D$203</c:f>
              <c:numCache>
                <c:formatCode>General</c:formatCode>
                <c:ptCount val="201"/>
                <c:pt idx="0">
                  <c:v>-99.50000000000081</c:v>
                </c:pt>
                <c:pt idx="1">
                  <c:v>-98.499999999998877</c:v>
                </c:pt>
                <c:pt idx="2">
                  <c:v>-97.500000000000313</c:v>
                </c:pt>
                <c:pt idx="3">
                  <c:v>-96.500000000000114</c:v>
                </c:pt>
                <c:pt idx="4">
                  <c:v>-95.499999999999886</c:v>
                </c:pt>
                <c:pt idx="5">
                  <c:v>-94.499999999999659</c:v>
                </c:pt>
                <c:pt idx="6">
                  <c:v>-93.500000000000554</c:v>
                </c:pt>
                <c:pt idx="7">
                  <c:v>-92.499999999999829</c:v>
                </c:pt>
                <c:pt idx="8">
                  <c:v>-91.500000000000099</c:v>
                </c:pt>
                <c:pt idx="9">
                  <c:v>-90.499999999999872</c:v>
                </c:pt>
                <c:pt idx="10">
                  <c:v>-89.499999999999631</c:v>
                </c:pt>
                <c:pt idx="11">
                  <c:v>-88.50000000000054</c:v>
                </c:pt>
                <c:pt idx="12">
                  <c:v>-87.499999999999886</c:v>
                </c:pt>
                <c:pt idx="13">
                  <c:v>-86.500000000000085</c:v>
                </c:pt>
                <c:pt idx="14">
                  <c:v>-85.499999999999872</c:v>
                </c:pt>
                <c:pt idx="15">
                  <c:v>-84.499999999999829</c:v>
                </c:pt>
                <c:pt idx="16">
                  <c:v>-83.500000000000526</c:v>
                </c:pt>
                <c:pt idx="17">
                  <c:v>-82.49999999999973</c:v>
                </c:pt>
                <c:pt idx="18">
                  <c:v>-81.500000000000057</c:v>
                </c:pt>
                <c:pt idx="19">
                  <c:v>-80.500000000000398</c:v>
                </c:pt>
                <c:pt idx="20">
                  <c:v>-79.500000000000028</c:v>
                </c:pt>
                <c:pt idx="21">
                  <c:v>-78.499999999999815</c:v>
                </c:pt>
                <c:pt idx="22">
                  <c:v>-77.50000000000027</c:v>
                </c:pt>
                <c:pt idx="23">
                  <c:v>-76.500000000000611</c:v>
                </c:pt>
                <c:pt idx="24">
                  <c:v>-75.499999999999716</c:v>
                </c:pt>
                <c:pt idx="25">
                  <c:v>-74.500000000000156</c:v>
                </c:pt>
                <c:pt idx="26">
                  <c:v>-73.499999999999829</c:v>
                </c:pt>
                <c:pt idx="27">
                  <c:v>-72.500000000000256</c:v>
                </c:pt>
                <c:pt idx="28">
                  <c:v>-71.500000000000028</c:v>
                </c:pt>
                <c:pt idx="29">
                  <c:v>-70.500000000000313</c:v>
                </c:pt>
                <c:pt idx="30">
                  <c:v>-69.500000000000128</c:v>
                </c:pt>
                <c:pt idx="31">
                  <c:v>-68.500000000000426</c:v>
                </c:pt>
                <c:pt idx="32">
                  <c:v>-67.499999999999673</c:v>
                </c:pt>
                <c:pt idx="33">
                  <c:v>-66.500000000000014</c:v>
                </c:pt>
                <c:pt idx="34">
                  <c:v>-65.500000000000327</c:v>
                </c:pt>
                <c:pt idx="35">
                  <c:v>-64.500000000000114</c:v>
                </c:pt>
                <c:pt idx="36">
                  <c:v>-63.500000000000171</c:v>
                </c:pt>
                <c:pt idx="37">
                  <c:v>-62.499999999999936</c:v>
                </c:pt>
                <c:pt idx="38">
                  <c:v>-61.499999999999993</c:v>
                </c:pt>
                <c:pt idx="39">
                  <c:v>-60.500000000000078</c:v>
                </c:pt>
                <c:pt idx="40">
                  <c:v>-59.500000000000384</c:v>
                </c:pt>
                <c:pt idx="41">
                  <c:v>-58.499999999999915</c:v>
                </c:pt>
                <c:pt idx="42">
                  <c:v>-57.500000000000135</c:v>
                </c:pt>
                <c:pt idx="43">
                  <c:v>-56.500000000000256</c:v>
                </c:pt>
                <c:pt idx="44">
                  <c:v>-55.500000000000313</c:v>
                </c:pt>
                <c:pt idx="45">
                  <c:v>-54.500000000000163</c:v>
                </c:pt>
                <c:pt idx="46">
                  <c:v>-53.500000000000135</c:v>
                </c:pt>
                <c:pt idx="47">
                  <c:v>-52.500000000000291</c:v>
                </c:pt>
                <c:pt idx="48">
                  <c:v>-51.499999999999957</c:v>
                </c:pt>
                <c:pt idx="49">
                  <c:v>-50.500000000000291</c:v>
                </c:pt>
                <c:pt idx="50">
                  <c:v>-49.500000000000192</c:v>
                </c:pt>
                <c:pt idx="51">
                  <c:v>-48.500000000000398</c:v>
                </c:pt>
                <c:pt idx="52">
                  <c:v>-47.500000000000028</c:v>
                </c:pt>
                <c:pt idx="53">
                  <c:v>-46.50000000000022</c:v>
                </c:pt>
                <c:pt idx="54">
                  <c:v>-45.500000000000135</c:v>
                </c:pt>
                <c:pt idx="55">
                  <c:v>-44.500000000000362</c:v>
                </c:pt>
                <c:pt idx="56">
                  <c:v>-43.500000000000099</c:v>
                </c:pt>
                <c:pt idx="57">
                  <c:v>-42.500000000000341</c:v>
                </c:pt>
                <c:pt idx="58">
                  <c:v>-41.499999999999922</c:v>
                </c:pt>
                <c:pt idx="59">
                  <c:v>-40.500000000000256</c:v>
                </c:pt>
                <c:pt idx="60">
                  <c:v>-39.500000000000242</c:v>
                </c:pt>
                <c:pt idx="61">
                  <c:v>-38.500000000000192</c:v>
                </c:pt>
                <c:pt idx="62">
                  <c:v>-37.500000000000277</c:v>
                </c:pt>
                <c:pt idx="63">
                  <c:v>-36.500000000000163</c:v>
                </c:pt>
                <c:pt idx="64">
                  <c:v>-35.500000000000085</c:v>
                </c:pt>
                <c:pt idx="65">
                  <c:v>-34.500000000000284</c:v>
                </c:pt>
                <c:pt idx="66">
                  <c:v>-33.500000000000341</c:v>
                </c:pt>
                <c:pt idx="67">
                  <c:v>-32.500000000000114</c:v>
                </c:pt>
                <c:pt idx="68">
                  <c:v>-31.500000000000171</c:v>
                </c:pt>
                <c:pt idx="69">
                  <c:v>-30.500000000000227</c:v>
                </c:pt>
                <c:pt idx="70">
                  <c:v>-29.500000000000316</c:v>
                </c:pt>
                <c:pt idx="71">
                  <c:v>-28.500000000000203</c:v>
                </c:pt>
                <c:pt idx="72">
                  <c:v>-27.50000000000033</c:v>
                </c:pt>
                <c:pt idx="73">
                  <c:v>-26.500000000000245</c:v>
                </c:pt>
                <c:pt idx="74">
                  <c:v>-25.500000000000348</c:v>
                </c:pt>
                <c:pt idx="75">
                  <c:v>-24.500000000000291</c:v>
                </c:pt>
                <c:pt idx="76">
                  <c:v>-23.500000000000348</c:v>
                </c:pt>
                <c:pt idx="77">
                  <c:v>-22.500000000000263</c:v>
                </c:pt>
                <c:pt idx="78">
                  <c:v>-21.500000000000323</c:v>
                </c:pt>
                <c:pt idx="79">
                  <c:v>-20.500000000000256</c:v>
                </c:pt>
                <c:pt idx="80">
                  <c:v>-19.500000000000295</c:v>
                </c:pt>
                <c:pt idx="81">
                  <c:v>-18.500000000000281</c:v>
                </c:pt>
                <c:pt idx="82">
                  <c:v>-17.500000000000341</c:v>
                </c:pt>
                <c:pt idx="83">
                  <c:v>-16.500000000000291</c:v>
                </c:pt>
                <c:pt idx="84">
                  <c:v>-15.500000000000242</c:v>
                </c:pt>
                <c:pt idx="85">
                  <c:v>-14.500000000000332</c:v>
                </c:pt>
                <c:pt idx="86">
                  <c:v>-13.500000000000357</c:v>
                </c:pt>
                <c:pt idx="87">
                  <c:v>-12.500000000000274</c:v>
                </c:pt>
                <c:pt idx="88">
                  <c:v>-11.500000000000286</c:v>
                </c:pt>
                <c:pt idx="89">
                  <c:v>-10.500000000000318</c:v>
                </c:pt>
                <c:pt idx="90">
                  <c:v>-9.5000000000003038</c:v>
                </c:pt>
                <c:pt idx="91">
                  <c:v>-8.5000000000003073</c:v>
                </c:pt>
                <c:pt idx="92">
                  <c:v>-7.500000000000286</c:v>
                </c:pt>
                <c:pt idx="93">
                  <c:v>-6.500000000000294</c:v>
                </c:pt>
                <c:pt idx="94">
                  <c:v>-5.5000000000002922</c:v>
                </c:pt>
                <c:pt idx="95">
                  <c:v>-4.5000000000002878</c:v>
                </c:pt>
                <c:pt idx="96">
                  <c:v>-3.5000000000003002</c:v>
                </c:pt>
                <c:pt idx="97">
                  <c:v>-2.5000000000002833</c:v>
                </c:pt>
                <c:pt idx="98">
                  <c:v>-1.5000000000003793</c:v>
                </c:pt>
                <c:pt idx="99">
                  <c:v>-0.50000000000039724</c:v>
                </c:pt>
                <c:pt idx="100">
                  <c:v>0.49999999999980482</c:v>
                </c:pt>
                <c:pt idx="101">
                  <c:v>1.4999999999999947</c:v>
                </c:pt>
                <c:pt idx="102">
                  <c:v>2.4999999999999862</c:v>
                </c:pt>
                <c:pt idx="103">
                  <c:v>3.5000000000000124</c:v>
                </c:pt>
                <c:pt idx="104">
                  <c:v>4.4999999999999938</c:v>
                </c:pt>
                <c:pt idx="105">
                  <c:v>5.500000000000008</c:v>
                </c:pt>
                <c:pt idx="106">
                  <c:v>6.4999999999999813</c:v>
                </c:pt>
                <c:pt idx="107">
                  <c:v>7.5000000000000213</c:v>
                </c:pt>
                <c:pt idx="108">
                  <c:v>8.4999999999999947</c:v>
                </c:pt>
                <c:pt idx="109">
                  <c:v>9.4999999999999947</c:v>
                </c:pt>
                <c:pt idx="110">
                  <c:v>10.499999999999998</c:v>
                </c:pt>
                <c:pt idx="111">
                  <c:v>11.500000000000037</c:v>
                </c:pt>
                <c:pt idx="112">
                  <c:v>12.499999999999989</c:v>
                </c:pt>
                <c:pt idx="113">
                  <c:v>13.499999999999961</c:v>
                </c:pt>
                <c:pt idx="114">
                  <c:v>14.500000000000016</c:v>
                </c:pt>
                <c:pt idx="115">
                  <c:v>15.500000000000028</c:v>
                </c:pt>
                <c:pt idx="116">
                  <c:v>16.500000000000007</c:v>
                </c:pt>
                <c:pt idx="117">
                  <c:v>17.499999999999986</c:v>
                </c:pt>
                <c:pt idx="118">
                  <c:v>18.499999999999968</c:v>
                </c:pt>
                <c:pt idx="119">
                  <c:v>19.500000000000011</c:v>
                </c:pt>
                <c:pt idx="120">
                  <c:v>20.499999999999954</c:v>
                </c:pt>
                <c:pt idx="121">
                  <c:v>21.500000000000039</c:v>
                </c:pt>
                <c:pt idx="122">
                  <c:v>22.500000000000007</c:v>
                </c:pt>
                <c:pt idx="123">
                  <c:v>23.499999999999993</c:v>
                </c:pt>
                <c:pt idx="124">
                  <c:v>24.500000000000007</c:v>
                </c:pt>
                <c:pt idx="125">
                  <c:v>25.500000000000021</c:v>
                </c:pt>
                <c:pt idx="126">
                  <c:v>26.499999999999961</c:v>
                </c:pt>
                <c:pt idx="127">
                  <c:v>27.499999999999957</c:v>
                </c:pt>
                <c:pt idx="128">
                  <c:v>28.50000000000006</c:v>
                </c:pt>
                <c:pt idx="129">
                  <c:v>29.500000000000004</c:v>
                </c:pt>
                <c:pt idx="130">
                  <c:v>30.500000000000085</c:v>
                </c:pt>
                <c:pt idx="131">
                  <c:v>31.500000000000028</c:v>
                </c:pt>
                <c:pt idx="132">
                  <c:v>32.499999999999829</c:v>
                </c:pt>
                <c:pt idx="133">
                  <c:v>33.500000000000057</c:v>
                </c:pt>
                <c:pt idx="134">
                  <c:v>34.5</c:v>
                </c:pt>
                <c:pt idx="135">
                  <c:v>35.500000000000085</c:v>
                </c:pt>
                <c:pt idx="136">
                  <c:v>36.499999999999879</c:v>
                </c:pt>
                <c:pt idx="137">
                  <c:v>37.500000000000135</c:v>
                </c:pt>
                <c:pt idx="138">
                  <c:v>38.499999999999908</c:v>
                </c:pt>
                <c:pt idx="139">
                  <c:v>39.499999999999993</c:v>
                </c:pt>
                <c:pt idx="140">
                  <c:v>40.499999999999474</c:v>
                </c:pt>
                <c:pt idx="141">
                  <c:v>41.499999999999069</c:v>
                </c:pt>
                <c:pt idx="142">
                  <c:v>42.49999999999892</c:v>
                </c:pt>
                <c:pt idx="143">
                  <c:v>43.499999999998963</c:v>
                </c:pt>
                <c:pt idx="144">
                  <c:v>44.499999999999048</c:v>
                </c:pt>
                <c:pt idx="145">
                  <c:v>45.499999999999019</c:v>
                </c:pt>
                <c:pt idx="146">
                  <c:v>46.499999999999083</c:v>
                </c:pt>
                <c:pt idx="147">
                  <c:v>47.499999999998892</c:v>
                </c:pt>
                <c:pt idx="148">
                  <c:v>48.499999999999261</c:v>
                </c:pt>
                <c:pt idx="149">
                  <c:v>49.499999999998927</c:v>
                </c:pt>
                <c:pt idx="150">
                  <c:v>50.499999999998707</c:v>
                </c:pt>
                <c:pt idx="151">
                  <c:v>51.499999999999105</c:v>
                </c:pt>
                <c:pt idx="152">
                  <c:v>52.499999999999154</c:v>
                </c:pt>
                <c:pt idx="153">
                  <c:v>53.499999999998998</c:v>
                </c:pt>
                <c:pt idx="154">
                  <c:v>54.499999999998941</c:v>
                </c:pt>
                <c:pt idx="155">
                  <c:v>55.499999999998963</c:v>
                </c:pt>
                <c:pt idx="156">
                  <c:v>56.499999999999119</c:v>
                </c:pt>
                <c:pt idx="157">
                  <c:v>57.499999999998842</c:v>
                </c:pt>
                <c:pt idx="158">
                  <c:v>58.499999999999012</c:v>
                </c:pt>
                <c:pt idx="159">
                  <c:v>59.499999999999247</c:v>
                </c:pt>
                <c:pt idx="160">
                  <c:v>60.499999999998657</c:v>
                </c:pt>
                <c:pt idx="161">
                  <c:v>61.499999999998856</c:v>
                </c:pt>
                <c:pt idx="162">
                  <c:v>62.499999999999382</c:v>
                </c:pt>
                <c:pt idx="163">
                  <c:v>63.499999999999034</c:v>
                </c:pt>
                <c:pt idx="164">
                  <c:v>64.499999999998693</c:v>
                </c:pt>
                <c:pt idx="165">
                  <c:v>65.49999999999919</c:v>
                </c:pt>
                <c:pt idx="166">
                  <c:v>66.499999999998877</c:v>
                </c:pt>
                <c:pt idx="167">
                  <c:v>67.499999999999076</c:v>
                </c:pt>
                <c:pt idx="168">
                  <c:v>68.499999999999332</c:v>
                </c:pt>
                <c:pt idx="169">
                  <c:v>69.499999999998423</c:v>
                </c:pt>
                <c:pt idx="170">
                  <c:v>70.499999999999176</c:v>
                </c:pt>
                <c:pt idx="171">
                  <c:v>71.499999999998892</c:v>
                </c:pt>
                <c:pt idx="172">
                  <c:v>72.499999999999048</c:v>
                </c:pt>
                <c:pt idx="173">
                  <c:v>73.499999999999346</c:v>
                </c:pt>
                <c:pt idx="174">
                  <c:v>74.499999999999019</c:v>
                </c:pt>
                <c:pt idx="175">
                  <c:v>75.499999999999147</c:v>
                </c:pt>
                <c:pt idx="176">
                  <c:v>76.499999999998906</c:v>
                </c:pt>
                <c:pt idx="177">
                  <c:v>77.499999999999019</c:v>
                </c:pt>
                <c:pt idx="178">
                  <c:v>78.499999999998806</c:v>
                </c:pt>
                <c:pt idx="179">
                  <c:v>79.499999999999034</c:v>
                </c:pt>
                <c:pt idx="180">
                  <c:v>80.49999999999855</c:v>
                </c:pt>
                <c:pt idx="181">
                  <c:v>81.499999999999488</c:v>
                </c:pt>
                <c:pt idx="182">
                  <c:v>82.499999999999162</c:v>
                </c:pt>
                <c:pt idx="183">
                  <c:v>83.499999999999034</c:v>
                </c:pt>
                <c:pt idx="184">
                  <c:v>84.499999999998479</c:v>
                </c:pt>
                <c:pt idx="185">
                  <c:v>85.499999999999275</c:v>
                </c:pt>
                <c:pt idx="186">
                  <c:v>86.49999999999838</c:v>
                </c:pt>
                <c:pt idx="187">
                  <c:v>87.499999999999744</c:v>
                </c:pt>
                <c:pt idx="188">
                  <c:v>88.499999999998408</c:v>
                </c:pt>
                <c:pt idx="189">
                  <c:v>89.499999999999062</c:v>
                </c:pt>
                <c:pt idx="190">
                  <c:v>90.499999999999304</c:v>
                </c:pt>
                <c:pt idx="191">
                  <c:v>91.499999999998963</c:v>
                </c:pt>
                <c:pt idx="192">
                  <c:v>92.49999999999919</c:v>
                </c:pt>
                <c:pt idx="193">
                  <c:v>93.499999999998892</c:v>
                </c:pt>
                <c:pt idx="194">
                  <c:v>94.499999999999091</c:v>
                </c:pt>
                <c:pt idx="195">
                  <c:v>95.499999999998749</c:v>
                </c:pt>
                <c:pt idx="196">
                  <c:v>96.499999999998977</c:v>
                </c:pt>
                <c:pt idx="197">
                  <c:v>97.499999999999204</c:v>
                </c:pt>
                <c:pt idx="198">
                  <c:v>98.499999999998835</c:v>
                </c:pt>
                <c:pt idx="199">
                  <c:v>99.499999999998536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F8-E44C-9408-B5FCDF81A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8188912"/>
        <c:axId val="827894240"/>
      </c:lineChart>
      <c:catAx>
        <c:axId val="868188912"/>
        <c:scaling>
          <c:orientation val="minMax"/>
        </c:scaling>
        <c:delete val="1"/>
        <c:axPos val="b"/>
        <c:numFmt formatCode="0.0" sourceLinked="1"/>
        <c:majorTickMark val="none"/>
        <c:minorTickMark val="none"/>
        <c:tickLblPos val="nextTo"/>
        <c:crossAx val="827894240"/>
        <c:crosses val="autoZero"/>
        <c:auto val="1"/>
        <c:lblAlgn val="ctr"/>
        <c:lblOffset val="100"/>
        <c:noMultiLvlLbl val="0"/>
      </c:catAx>
      <c:valAx>
        <c:axId val="8278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18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Minimization2!$E$2</c:f>
              <c:strCache>
                <c:ptCount val="1"/>
                <c:pt idx="0">
                  <c:v>f''(x)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Minimization2!$B$3:$B$203</c:f>
              <c:numCache>
                <c:formatCode>0.0</c:formatCode>
                <c:ptCount val="201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-9.6999999999999993</c:v>
                </c:pt>
                <c:pt idx="4">
                  <c:v>-9.6</c:v>
                </c:pt>
                <c:pt idx="5">
                  <c:v>-9.5</c:v>
                </c:pt>
                <c:pt idx="6">
                  <c:v>-9.4</c:v>
                </c:pt>
                <c:pt idx="7">
                  <c:v>-9.3000000000000007</c:v>
                </c:pt>
                <c:pt idx="8">
                  <c:v>-9.1999999999999993</c:v>
                </c:pt>
                <c:pt idx="9">
                  <c:v>-9.1</c:v>
                </c:pt>
                <c:pt idx="10">
                  <c:v>-9</c:v>
                </c:pt>
                <c:pt idx="11">
                  <c:v>-8.9</c:v>
                </c:pt>
                <c:pt idx="12">
                  <c:v>-8.8000000000000007</c:v>
                </c:pt>
                <c:pt idx="13">
                  <c:v>-8.6999999999999993</c:v>
                </c:pt>
                <c:pt idx="14">
                  <c:v>-8.6</c:v>
                </c:pt>
                <c:pt idx="15">
                  <c:v>-8.5000000000000107</c:v>
                </c:pt>
                <c:pt idx="16">
                  <c:v>-8.4000000000000092</c:v>
                </c:pt>
                <c:pt idx="17">
                  <c:v>-8.3000000000000096</c:v>
                </c:pt>
                <c:pt idx="18">
                  <c:v>-8.2000000000000099</c:v>
                </c:pt>
                <c:pt idx="19">
                  <c:v>-8.1000000000000103</c:v>
                </c:pt>
                <c:pt idx="20">
                  <c:v>-8.0000000000000107</c:v>
                </c:pt>
                <c:pt idx="21">
                  <c:v>-7.9000000000000101</c:v>
                </c:pt>
                <c:pt idx="22">
                  <c:v>-7.8000000000000096</c:v>
                </c:pt>
                <c:pt idx="23">
                  <c:v>-7.7000000000000099</c:v>
                </c:pt>
                <c:pt idx="24">
                  <c:v>-7.6000000000000103</c:v>
                </c:pt>
                <c:pt idx="25">
                  <c:v>-7.5000000000000098</c:v>
                </c:pt>
                <c:pt idx="26">
                  <c:v>-7.4000000000000101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-7.0000000000000098</c:v>
                </c:pt>
                <c:pt idx="31">
                  <c:v>-6.9000000000000101</c:v>
                </c:pt>
                <c:pt idx="32">
                  <c:v>-6.8000000000000096</c:v>
                </c:pt>
                <c:pt idx="33">
                  <c:v>-6.7000000000000099</c:v>
                </c:pt>
                <c:pt idx="34">
                  <c:v>-6.6000000000000103</c:v>
                </c:pt>
                <c:pt idx="35">
                  <c:v>-6.5000000000000098</c:v>
                </c:pt>
                <c:pt idx="36">
                  <c:v>-6.4000000000000101</c:v>
                </c:pt>
                <c:pt idx="37">
                  <c:v>-6.3000000000000096</c:v>
                </c:pt>
                <c:pt idx="38">
                  <c:v>-6.2000000000000099</c:v>
                </c:pt>
                <c:pt idx="39">
                  <c:v>-6.1000000000000103</c:v>
                </c:pt>
                <c:pt idx="40">
                  <c:v>-6.0000000000000098</c:v>
                </c:pt>
                <c:pt idx="41">
                  <c:v>-5.9000000000000101</c:v>
                </c:pt>
                <c:pt idx="42">
                  <c:v>-5.8000000000000096</c:v>
                </c:pt>
                <c:pt idx="43">
                  <c:v>-5.7000000000000197</c:v>
                </c:pt>
                <c:pt idx="44">
                  <c:v>-5.6000000000000201</c:v>
                </c:pt>
                <c:pt idx="45">
                  <c:v>-5.5000000000000204</c:v>
                </c:pt>
                <c:pt idx="46">
                  <c:v>-5.4000000000000199</c:v>
                </c:pt>
                <c:pt idx="47">
                  <c:v>-5.3000000000000203</c:v>
                </c:pt>
                <c:pt idx="48">
                  <c:v>-5.2000000000000197</c:v>
                </c:pt>
                <c:pt idx="49">
                  <c:v>-5.1000000000000201</c:v>
                </c:pt>
                <c:pt idx="50">
                  <c:v>-5.0000000000000204</c:v>
                </c:pt>
                <c:pt idx="51">
                  <c:v>-4.9000000000000199</c:v>
                </c:pt>
                <c:pt idx="52">
                  <c:v>-4.8000000000000203</c:v>
                </c:pt>
                <c:pt idx="53">
                  <c:v>-4.7000000000000197</c:v>
                </c:pt>
                <c:pt idx="54">
                  <c:v>-4.6000000000000201</c:v>
                </c:pt>
                <c:pt idx="55">
                  <c:v>-4.5000000000000204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-4.2000000000000197</c:v>
                </c:pt>
                <c:pt idx="59">
                  <c:v>-4.1000000000000201</c:v>
                </c:pt>
                <c:pt idx="60">
                  <c:v>-4.0000000000000204</c:v>
                </c:pt>
                <c:pt idx="61">
                  <c:v>-3.9000000000000199</c:v>
                </c:pt>
                <c:pt idx="62">
                  <c:v>-3.8000000000000198</c:v>
                </c:pt>
                <c:pt idx="63">
                  <c:v>-3.7000000000000202</c:v>
                </c:pt>
                <c:pt idx="64">
                  <c:v>-3.6000000000000201</c:v>
                </c:pt>
                <c:pt idx="65">
                  <c:v>-3.50000000000002</c:v>
                </c:pt>
                <c:pt idx="66">
                  <c:v>-3.4000000000000199</c:v>
                </c:pt>
                <c:pt idx="67">
                  <c:v>-3.3000000000000198</c:v>
                </c:pt>
                <c:pt idx="68">
                  <c:v>-3.2000000000000202</c:v>
                </c:pt>
                <c:pt idx="69">
                  <c:v>-3.1000000000000201</c:v>
                </c:pt>
                <c:pt idx="70">
                  <c:v>-3.00000000000002</c:v>
                </c:pt>
                <c:pt idx="71">
                  <c:v>-2.9000000000000301</c:v>
                </c:pt>
                <c:pt idx="72">
                  <c:v>-2.80000000000003</c:v>
                </c:pt>
                <c:pt idx="73">
                  <c:v>-2.7000000000000299</c:v>
                </c:pt>
                <c:pt idx="74">
                  <c:v>-2.6000000000000298</c:v>
                </c:pt>
                <c:pt idx="75">
                  <c:v>-2.5000000000000302</c:v>
                </c:pt>
                <c:pt idx="76">
                  <c:v>-2.4000000000000301</c:v>
                </c:pt>
                <c:pt idx="77">
                  <c:v>-2.30000000000003</c:v>
                </c:pt>
                <c:pt idx="78">
                  <c:v>-2.2000000000000299</c:v>
                </c:pt>
                <c:pt idx="79">
                  <c:v>-2.1000000000000298</c:v>
                </c:pt>
                <c:pt idx="80">
                  <c:v>-2.0000000000000302</c:v>
                </c:pt>
                <c:pt idx="81">
                  <c:v>-1.9000000000000301</c:v>
                </c:pt>
                <c:pt idx="82">
                  <c:v>-1.80000000000003</c:v>
                </c:pt>
                <c:pt idx="83">
                  <c:v>-1.7000000000000299</c:v>
                </c:pt>
                <c:pt idx="84">
                  <c:v>-1.6000000000000301</c:v>
                </c:pt>
                <c:pt idx="85">
                  <c:v>-1.50000000000003</c:v>
                </c:pt>
                <c:pt idx="86">
                  <c:v>-1.4000000000000301</c:v>
                </c:pt>
                <c:pt idx="87">
                  <c:v>-1.30000000000003</c:v>
                </c:pt>
                <c:pt idx="88">
                  <c:v>-1.2000000000000299</c:v>
                </c:pt>
                <c:pt idx="89">
                  <c:v>-1.1000000000000301</c:v>
                </c:pt>
                <c:pt idx="90">
                  <c:v>-1.00000000000003</c:v>
                </c:pt>
                <c:pt idx="91">
                  <c:v>-0.900000000000031</c:v>
                </c:pt>
                <c:pt idx="92">
                  <c:v>-0.80000000000002902</c:v>
                </c:pt>
                <c:pt idx="93">
                  <c:v>-0.70000000000002904</c:v>
                </c:pt>
                <c:pt idx="94">
                  <c:v>-0.60000000000002995</c:v>
                </c:pt>
                <c:pt idx="95">
                  <c:v>-0.50000000000002998</c:v>
                </c:pt>
                <c:pt idx="96">
                  <c:v>-0.400000000000031</c:v>
                </c:pt>
                <c:pt idx="97">
                  <c:v>-0.30000000000002902</c:v>
                </c:pt>
                <c:pt idx="98">
                  <c:v>-0.20000000000002899</c:v>
                </c:pt>
                <c:pt idx="99">
                  <c:v>-0.100000000000041</c:v>
                </c:pt>
                <c:pt idx="100">
                  <c:v>-4.0856207306205799E-14</c:v>
                </c:pt>
                <c:pt idx="101">
                  <c:v>9.9999999999999603E-2</c:v>
                </c:pt>
                <c:pt idx="102">
                  <c:v>0.19999999999999901</c:v>
                </c:pt>
                <c:pt idx="103">
                  <c:v>0.30000000000000099</c:v>
                </c:pt>
                <c:pt idx="104">
                  <c:v>0.4</c:v>
                </c:pt>
                <c:pt idx="105">
                  <c:v>0.5</c:v>
                </c:pt>
                <c:pt idx="106">
                  <c:v>0.6</c:v>
                </c:pt>
                <c:pt idx="107">
                  <c:v>0.69999999999999896</c:v>
                </c:pt>
                <c:pt idx="108">
                  <c:v>0.80000000000000104</c:v>
                </c:pt>
                <c:pt idx="109">
                  <c:v>0.9</c:v>
                </c:pt>
                <c:pt idx="110">
                  <c:v>1</c:v>
                </c:pt>
                <c:pt idx="111">
                  <c:v>1.1000000000000001</c:v>
                </c:pt>
                <c:pt idx="112">
                  <c:v>1.2</c:v>
                </c:pt>
                <c:pt idx="113">
                  <c:v>1.3</c:v>
                </c:pt>
                <c:pt idx="114">
                  <c:v>1.4</c:v>
                </c:pt>
                <c:pt idx="115">
                  <c:v>1.5</c:v>
                </c:pt>
                <c:pt idx="116">
                  <c:v>1.6</c:v>
                </c:pt>
                <c:pt idx="117">
                  <c:v>1.7</c:v>
                </c:pt>
                <c:pt idx="118">
                  <c:v>1.8</c:v>
                </c:pt>
                <c:pt idx="119">
                  <c:v>1.9</c:v>
                </c:pt>
                <c:pt idx="120">
                  <c:v>2</c:v>
                </c:pt>
                <c:pt idx="121">
                  <c:v>2.1</c:v>
                </c:pt>
                <c:pt idx="122">
                  <c:v>2.2000000000000002</c:v>
                </c:pt>
                <c:pt idx="123">
                  <c:v>2.2999999999999998</c:v>
                </c:pt>
                <c:pt idx="124">
                  <c:v>2.4</c:v>
                </c:pt>
                <c:pt idx="125">
                  <c:v>2.5</c:v>
                </c:pt>
                <c:pt idx="126">
                  <c:v>2.6</c:v>
                </c:pt>
                <c:pt idx="127">
                  <c:v>2.7</c:v>
                </c:pt>
                <c:pt idx="128">
                  <c:v>2.8</c:v>
                </c:pt>
                <c:pt idx="129">
                  <c:v>2.9</c:v>
                </c:pt>
                <c:pt idx="130">
                  <c:v>3</c:v>
                </c:pt>
                <c:pt idx="131">
                  <c:v>3.1</c:v>
                </c:pt>
                <c:pt idx="132">
                  <c:v>3.2</c:v>
                </c:pt>
                <c:pt idx="133">
                  <c:v>3.3</c:v>
                </c:pt>
                <c:pt idx="134">
                  <c:v>3.4</c:v>
                </c:pt>
                <c:pt idx="135">
                  <c:v>3.5</c:v>
                </c:pt>
                <c:pt idx="136">
                  <c:v>3.6</c:v>
                </c:pt>
                <c:pt idx="137">
                  <c:v>3.7</c:v>
                </c:pt>
                <c:pt idx="138">
                  <c:v>3.8</c:v>
                </c:pt>
                <c:pt idx="139">
                  <c:v>3.9</c:v>
                </c:pt>
                <c:pt idx="140">
                  <c:v>4</c:v>
                </c:pt>
                <c:pt idx="141">
                  <c:v>4.0999999999999002</c:v>
                </c:pt>
                <c:pt idx="142">
                  <c:v>4.1999999999998998</c:v>
                </c:pt>
                <c:pt idx="143">
                  <c:v>4.2999999999999003</c:v>
                </c:pt>
                <c:pt idx="144">
                  <c:v>4.3999999999999</c:v>
                </c:pt>
                <c:pt idx="145">
                  <c:v>4.4999999999998996</c:v>
                </c:pt>
                <c:pt idx="146">
                  <c:v>4.5999999999999002</c:v>
                </c:pt>
                <c:pt idx="147">
                  <c:v>4.6999999999998998</c:v>
                </c:pt>
                <c:pt idx="148">
                  <c:v>4.7999999999999003</c:v>
                </c:pt>
                <c:pt idx="149">
                  <c:v>4.8999999999999</c:v>
                </c:pt>
                <c:pt idx="150">
                  <c:v>4.9999999999998996</c:v>
                </c:pt>
                <c:pt idx="151">
                  <c:v>5.0999999999999002</c:v>
                </c:pt>
                <c:pt idx="152">
                  <c:v>5.1999999999998998</c:v>
                </c:pt>
                <c:pt idx="153">
                  <c:v>5.2999999999999003</c:v>
                </c:pt>
                <c:pt idx="154">
                  <c:v>5.3999999999999</c:v>
                </c:pt>
                <c:pt idx="155">
                  <c:v>5.4999999999998996</c:v>
                </c:pt>
                <c:pt idx="156">
                  <c:v>5.5999999999999002</c:v>
                </c:pt>
                <c:pt idx="157">
                  <c:v>5.6999999999998998</c:v>
                </c:pt>
                <c:pt idx="158">
                  <c:v>5.7999999999999003</c:v>
                </c:pt>
                <c:pt idx="159">
                  <c:v>5.8999999999999</c:v>
                </c:pt>
                <c:pt idx="160">
                  <c:v>5.9999999999998996</c:v>
                </c:pt>
                <c:pt idx="161">
                  <c:v>6.0999999999999002</c:v>
                </c:pt>
                <c:pt idx="162">
                  <c:v>6.1999999999998998</c:v>
                </c:pt>
                <c:pt idx="163">
                  <c:v>6.2999999999999003</c:v>
                </c:pt>
                <c:pt idx="164">
                  <c:v>6.3999999999999</c:v>
                </c:pt>
                <c:pt idx="165">
                  <c:v>6.4999999999998996</c:v>
                </c:pt>
                <c:pt idx="166">
                  <c:v>6.5999999999999002</c:v>
                </c:pt>
                <c:pt idx="167">
                  <c:v>6.6999999999998998</c:v>
                </c:pt>
                <c:pt idx="168">
                  <c:v>6.7999999999999003</c:v>
                </c:pt>
                <c:pt idx="169">
                  <c:v>6.8999999999999</c:v>
                </c:pt>
                <c:pt idx="170">
                  <c:v>6.9999999999998996</c:v>
                </c:pt>
                <c:pt idx="171">
                  <c:v>7.0999999999999002</c:v>
                </c:pt>
                <c:pt idx="172">
                  <c:v>7.1999999999998998</c:v>
                </c:pt>
                <c:pt idx="173">
                  <c:v>7.2999999999999003</c:v>
                </c:pt>
                <c:pt idx="174">
                  <c:v>7.3999999999999</c:v>
                </c:pt>
                <c:pt idx="175">
                  <c:v>7.4999999999998996</c:v>
                </c:pt>
                <c:pt idx="176">
                  <c:v>7.5999999999999002</c:v>
                </c:pt>
                <c:pt idx="177">
                  <c:v>7.6999999999998998</c:v>
                </c:pt>
                <c:pt idx="178">
                  <c:v>7.7999999999999003</c:v>
                </c:pt>
                <c:pt idx="179">
                  <c:v>7.8999999999999</c:v>
                </c:pt>
                <c:pt idx="180">
                  <c:v>7.9999999999998996</c:v>
                </c:pt>
                <c:pt idx="181">
                  <c:v>8.0999999999999002</c:v>
                </c:pt>
                <c:pt idx="182">
                  <c:v>8.1999999999998998</c:v>
                </c:pt>
                <c:pt idx="183">
                  <c:v>8.2999999999998995</c:v>
                </c:pt>
                <c:pt idx="184">
                  <c:v>8.3999999999999009</c:v>
                </c:pt>
                <c:pt idx="185">
                  <c:v>8.4999999999999005</c:v>
                </c:pt>
                <c:pt idx="186">
                  <c:v>8.5999999999999002</c:v>
                </c:pt>
                <c:pt idx="187">
                  <c:v>8.6999999999998998</c:v>
                </c:pt>
                <c:pt idx="188">
                  <c:v>8.7999999999998995</c:v>
                </c:pt>
                <c:pt idx="189">
                  <c:v>8.8999999999999009</c:v>
                </c:pt>
                <c:pt idx="190">
                  <c:v>8.9999999999999005</c:v>
                </c:pt>
                <c:pt idx="191">
                  <c:v>9.0999999999999002</c:v>
                </c:pt>
                <c:pt idx="192">
                  <c:v>9.1999999999998998</c:v>
                </c:pt>
                <c:pt idx="193">
                  <c:v>9.2999999999998995</c:v>
                </c:pt>
                <c:pt idx="194">
                  <c:v>9.3999999999999009</c:v>
                </c:pt>
                <c:pt idx="195">
                  <c:v>9.4999999999999005</c:v>
                </c:pt>
                <c:pt idx="196">
                  <c:v>9.5999999999999002</c:v>
                </c:pt>
                <c:pt idx="197">
                  <c:v>9.6999999999998998</c:v>
                </c:pt>
                <c:pt idx="198">
                  <c:v>9.7999999999998995</c:v>
                </c:pt>
                <c:pt idx="199">
                  <c:v>9.8999999999999009</c:v>
                </c:pt>
                <c:pt idx="200">
                  <c:v>9.9999999999999005</c:v>
                </c:pt>
              </c:numCache>
            </c:numRef>
          </c:cat>
          <c:val>
            <c:numRef>
              <c:f>Minimization2!$E$3:$E$203</c:f>
              <c:numCache>
                <c:formatCode>General</c:formatCode>
                <c:ptCount val="201"/>
                <c:pt idx="0">
                  <c:v>10.000000000019362</c:v>
                </c:pt>
                <c:pt idx="1">
                  <c:v>9.9999999999856826</c:v>
                </c:pt>
                <c:pt idx="2">
                  <c:v>10.000000000001847</c:v>
                </c:pt>
                <c:pt idx="3">
                  <c:v>10.000000000002309</c:v>
                </c:pt>
                <c:pt idx="4">
                  <c:v>10.000000000002309</c:v>
                </c:pt>
                <c:pt idx="5">
                  <c:v>9.9999999999910827</c:v>
                </c:pt>
                <c:pt idx="6">
                  <c:v>10.000000000007283</c:v>
                </c:pt>
                <c:pt idx="7">
                  <c:v>9.9999999999971578</c:v>
                </c:pt>
                <c:pt idx="8">
                  <c:v>10.000000000002309</c:v>
                </c:pt>
                <c:pt idx="9">
                  <c:v>10.000000000002451</c:v>
                </c:pt>
                <c:pt idx="10">
                  <c:v>9.9999999999909406</c:v>
                </c:pt>
                <c:pt idx="11">
                  <c:v>10.000000000006573</c:v>
                </c:pt>
                <c:pt idx="12">
                  <c:v>9.9999999999978684</c:v>
                </c:pt>
                <c:pt idx="13">
                  <c:v>10.000000000002167</c:v>
                </c:pt>
                <c:pt idx="14">
                  <c:v>10.000000000001528</c:v>
                </c:pt>
                <c:pt idx="15">
                  <c:v>9.9999999999928946</c:v>
                </c:pt>
                <c:pt idx="16">
                  <c:v>10.000000000007994</c:v>
                </c:pt>
                <c:pt idx="17">
                  <c:v>9.999999999996767</c:v>
                </c:pt>
                <c:pt idx="18">
                  <c:v>9.9999999999966249</c:v>
                </c:pt>
                <c:pt idx="19">
                  <c:v>10.00000000000373</c:v>
                </c:pt>
                <c:pt idx="20">
                  <c:v>10.000000000002078</c:v>
                </c:pt>
                <c:pt idx="21">
                  <c:v>9.9999999999953992</c:v>
                </c:pt>
                <c:pt idx="22">
                  <c:v>9.9999999999966249</c:v>
                </c:pt>
                <c:pt idx="23">
                  <c:v>10.000000000008988</c:v>
                </c:pt>
                <c:pt idx="24">
                  <c:v>9.9999999999955413</c:v>
                </c:pt>
                <c:pt idx="25">
                  <c:v>10.000000000003304</c:v>
                </c:pt>
                <c:pt idx="26">
                  <c:v>9.9999999999956835</c:v>
                </c:pt>
                <c:pt idx="27">
                  <c:v>10.000000000002309</c:v>
                </c:pt>
                <c:pt idx="28">
                  <c:v>9.9999999999971934</c:v>
                </c:pt>
                <c:pt idx="29">
                  <c:v>10.000000000001794</c:v>
                </c:pt>
                <c:pt idx="30">
                  <c:v>9.9999999999970512</c:v>
                </c:pt>
                <c:pt idx="31">
                  <c:v>10.000000000007478</c:v>
                </c:pt>
                <c:pt idx="32">
                  <c:v>9.9999999999966249</c:v>
                </c:pt>
                <c:pt idx="33">
                  <c:v>9.9999999999969091</c:v>
                </c:pt>
                <c:pt idx="34">
                  <c:v>10.000000000002078</c:v>
                </c:pt>
                <c:pt idx="35">
                  <c:v>9.9999999999994671</c:v>
                </c:pt>
                <c:pt idx="36">
                  <c:v>10.000000000002292</c:v>
                </c:pt>
                <c:pt idx="37">
                  <c:v>9.9999999999994671</c:v>
                </c:pt>
                <c:pt idx="38">
                  <c:v>9.9999999999991829</c:v>
                </c:pt>
                <c:pt idx="39">
                  <c:v>9.9999999999968914</c:v>
                </c:pt>
                <c:pt idx="40">
                  <c:v>10.000000000004725</c:v>
                </c:pt>
                <c:pt idx="41">
                  <c:v>9.999999999997744</c:v>
                </c:pt>
                <c:pt idx="42">
                  <c:v>9.9999999999998046</c:v>
                </c:pt>
                <c:pt idx="43">
                  <c:v>9.9999999999994671</c:v>
                </c:pt>
                <c:pt idx="44">
                  <c:v>10.000000000001528</c:v>
                </c:pt>
                <c:pt idx="45">
                  <c:v>10.000000000000231</c:v>
                </c:pt>
                <c:pt idx="46">
                  <c:v>9.9999999999984723</c:v>
                </c:pt>
                <c:pt idx="47">
                  <c:v>10.000000000003286</c:v>
                </c:pt>
                <c:pt idx="48">
                  <c:v>9.999999999996696</c:v>
                </c:pt>
                <c:pt idx="49">
                  <c:v>10.00000000000103</c:v>
                </c:pt>
                <c:pt idx="50">
                  <c:v>9.9999999999978861</c:v>
                </c:pt>
                <c:pt idx="51">
                  <c:v>10.00000000000373</c:v>
                </c:pt>
                <c:pt idx="52">
                  <c:v>9.9999999999980282</c:v>
                </c:pt>
                <c:pt idx="53">
                  <c:v>10.000000000000888</c:v>
                </c:pt>
                <c:pt idx="54">
                  <c:v>9.9999999999977618</c:v>
                </c:pt>
                <c:pt idx="55">
                  <c:v>10.000000000002576</c:v>
                </c:pt>
                <c:pt idx="56">
                  <c:v>9.9999999999976197</c:v>
                </c:pt>
                <c:pt idx="57">
                  <c:v>10.000000000004139</c:v>
                </c:pt>
                <c:pt idx="58">
                  <c:v>9.999999999996696</c:v>
                </c:pt>
                <c:pt idx="59">
                  <c:v>10.000000000000178</c:v>
                </c:pt>
                <c:pt idx="60">
                  <c:v>10.000000000000444</c:v>
                </c:pt>
                <c:pt idx="61">
                  <c:v>9.9999999999991385</c:v>
                </c:pt>
                <c:pt idx="62">
                  <c:v>10.000000000001172</c:v>
                </c:pt>
                <c:pt idx="63">
                  <c:v>10.000000000000773</c:v>
                </c:pt>
                <c:pt idx="64">
                  <c:v>9.9999999999980016</c:v>
                </c:pt>
                <c:pt idx="65">
                  <c:v>9.9999999999994227</c:v>
                </c:pt>
                <c:pt idx="66">
                  <c:v>10.000000000002265</c:v>
                </c:pt>
                <c:pt idx="67">
                  <c:v>9.9999999999994671</c:v>
                </c:pt>
                <c:pt idx="68">
                  <c:v>9.9999999999994227</c:v>
                </c:pt>
                <c:pt idx="69">
                  <c:v>9.9999999999991029</c:v>
                </c:pt>
                <c:pt idx="70">
                  <c:v>10.000000000002149</c:v>
                </c:pt>
                <c:pt idx="71">
                  <c:v>9.9999999999987121</c:v>
                </c:pt>
                <c:pt idx="72">
                  <c:v>10.000000000000844</c:v>
                </c:pt>
                <c:pt idx="73">
                  <c:v>9.9999999999989608</c:v>
                </c:pt>
                <c:pt idx="74">
                  <c:v>10.000000000000604</c:v>
                </c:pt>
                <c:pt idx="75">
                  <c:v>9.9999999999994227</c:v>
                </c:pt>
                <c:pt idx="76">
                  <c:v>10.000000000000844</c:v>
                </c:pt>
                <c:pt idx="77">
                  <c:v>9.9999999999993872</c:v>
                </c:pt>
                <c:pt idx="78">
                  <c:v>10.000000000000666</c:v>
                </c:pt>
                <c:pt idx="79">
                  <c:v>9.9999999999996447</c:v>
                </c:pt>
                <c:pt idx="80">
                  <c:v>10.000000000000133</c:v>
                </c:pt>
                <c:pt idx="81">
                  <c:v>9.9999999999993872</c:v>
                </c:pt>
                <c:pt idx="82">
                  <c:v>10.000000000000488</c:v>
                </c:pt>
                <c:pt idx="83">
                  <c:v>10.000000000000512</c:v>
                </c:pt>
                <c:pt idx="84">
                  <c:v>9.9999999999990852</c:v>
                </c:pt>
                <c:pt idx="85">
                  <c:v>9.9999999999997655</c:v>
                </c:pt>
                <c:pt idx="86">
                  <c:v>10.000000000000826</c:v>
                </c:pt>
                <c:pt idx="87">
                  <c:v>9.9999999999998668</c:v>
                </c:pt>
                <c:pt idx="88">
                  <c:v>9.9999999999996945</c:v>
                </c:pt>
                <c:pt idx="89">
                  <c:v>10.000000000000133</c:v>
                </c:pt>
                <c:pt idx="90">
                  <c:v>10.000000000000068</c:v>
                </c:pt>
                <c:pt idx="91">
                  <c:v>10.000000000000016</c:v>
                </c:pt>
                <c:pt idx="92">
                  <c:v>9.9999999999999218</c:v>
                </c:pt>
                <c:pt idx="93">
                  <c:v>10.000000000000108</c:v>
                </c:pt>
                <c:pt idx="94">
                  <c:v>10.000000000000046</c:v>
                </c:pt>
                <c:pt idx="95">
                  <c:v>9.9999999999999787</c:v>
                </c:pt>
                <c:pt idx="96">
                  <c:v>9.9999999999999716</c:v>
                </c:pt>
                <c:pt idx="97">
                  <c:v>9.9999999999990372</c:v>
                </c:pt>
                <c:pt idx="98">
                  <c:v>10.000000000001021</c:v>
                </c:pt>
                <c:pt idx="99">
                  <c:v>10.000000000002006</c:v>
                </c:pt>
                <c:pt idx="100">
                  <c:v>9.9999999999978524</c:v>
                </c:pt>
                <c:pt idx="101">
                  <c:v>9.9999999999999751</c:v>
                </c:pt>
                <c:pt idx="102">
                  <c:v>10.000000000000064</c:v>
                </c:pt>
                <c:pt idx="103">
                  <c:v>9.9999999999999094</c:v>
                </c:pt>
                <c:pt idx="104">
                  <c:v>10.000000000000144</c:v>
                </c:pt>
                <c:pt idx="105">
                  <c:v>9.9999999999997353</c:v>
                </c:pt>
                <c:pt idx="106">
                  <c:v>10.000000000000501</c:v>
                </c:pt>
                <c:pt idx="107">
                  <c:v>9.9999999999995239</c:v>
                </c:pt>
                <c:pt idx="108">
                  <c:v>10.000000000000103</c:v>
                </c:pt>
                <c:pt idx="109">
                  <c:v>10.000000000000037</c:v>
                </c:pt>
                <c:pt idx="110">
                  <c:v>10.000000000000382</c:v>
                </c:pt>
                <c:pt idx="111">
                  <c:v>9.9999999999995346</c:v>
                </c:pt>
                <c:pt idx="112">
                  <c:v>9.9999999999997069</c:v>
                </c:pt>
                <c:pt idx="113">
                  <c:v>10.000000000000565</c:v>
                </c:pt>
                <c:pt idx="114">
                  <c:v>10.000000000000115</c:v>
                </c:pt>
                <c:pt idx="115">
                  <c:v>9.999999999999778</c:v>
                </c:pt>
                <c:pt idx="116">
                  <c:v>9.999999999999801</c:v>
                </c:pt>
                <c:pt idx="117">
                  <c:v>9.9999999999998135</c:v>
                </c:pt>
                <c:pt idx="118">
                  <c:v>10.000000000000441</c:v>
                </c:pt>
                <c:pt idx="119">
                  <c:v>9.9999999999994227</c:v>
                </c:pt>
                <c:pt idx="120">
                  <c:v>10.000000000000844</c:v>
                </c:pt>
                <c:pt idx="121">
                  <c:v>9.9999999999996714</c:v>
                </c:pt>
                <c:pt idx="122">
                  <c:v>9.9999999999998934</c:v>
                </c:pt>
                <c:pt idx="123">
                  <c:v>10.000000000000133</c:v>
                </c:pt>
                <c:pt idx="124">
                  <c:v>10.000000000000133</c:v>
                </c:pt>
                <c:pt idx="125">
                  <c:v>9.9999999999993872</c:v>
                </c:pt>
                <c:pt idx="126">
                  <c:v>9.9999999999999556</c:v>
                </c:pt>
                <c:pt idx="127">
                  <c:v>10.000000000001066</c:v>
                </c:pt>
                <c:pt idx="128">
                  <c:v>9.9999999999994227</c:v>
                </c:pt>
                <c:pt idx="129">
                  <c:v>10.000000000000808</c:v>
                </c:pt>
                <c:pt idx="130">
                  <c:v>9.9999999999994227</c:v>
                </c:pt>
                <c:pt idx="131">
                  <c:v>9.9999999999980016</c:v>
                </c:pt>
                <c:pt idx="132">
                  <c:v>10.000000000002309</c:v>
                </c:pt>
                <c:pt idx="133">
                  <c:v>9.9999999999994227</c:v>
                </c:pt>
                <c:pt idx="134">
                  <c:v>10.000000000000844</c:v>
                </c:pt>
                <c:pt idx="135">
                  <c:v>9.9999999999979305</c:v>
                </c:pt>
                <c:pt idx="136">
                  <c:v>10.000000000002549</c:v>
                </c:pt>
                <c:pt idx="137">
                  <c:v>9.9999999999977618</c:v>
                </c:pt>
                <c:pt idx="138">
                  <c:v>10.000000000000844</c:v>
                </c:pt>
                <c:pt idx="139">
                  <c:v>9.9999999999948042</c:v>
                </c:pt>
                <c:pt idx="140">
                  <c:v>10.000000000005933</c:v>
                </c:pt>
                <c:pt idx="141">
                  <c:v>9.9999999999985434</c:v>
                </c:pt>
                <c:pt idx="142">
                  <c:v>10.000000000000373</c:v>
                </c:pt>
                <c:pt idx="143">
                  <c:v>10.000000000000888</c:v>
                </c:pt>
                <c:pt idx="144">
                  <c:v>9.9999999999997513</c:v>
                </c:pt>
                <c:pt idx="145">
                  <c:v>10.000000000000586</c:v>
                </c:pt>
                <c:pt idx="146">
                  <c:v>9.9999999999981171</c:v>
                </c:pt>
                <c:pt idx="147">
                  <c:v>10.000000000003642</c:v>
                </c:pt>
                <c:pt idx="148">
                  <c:v>9.999999999996696</c:v>
                </c:pt>
                <c:pt idx="149">
                  <c:v>9.9999999999978328</c:v>
                </c:pt>
                <c:pt idx="150">
                  <c:v>10.000000000003926</c:v>
                </c:pt>
                <c:pt idx="151">
                  <c:v>10.000000000000533</c:v>
                </c:pt>
                <c:pt idx="152">
                  <c:v>9.9999999999983835</c:v>
                </c:pt>
                <c:pt idx="153">
                  <c:v>9.9999999999994671</c:v>
                </c:pt>
                <c:pt idx="154">
                  <c:v>10.000000000000249</c:v>
                </c:pt>
                <c:pt idx="155">
                  <c:v>10.00000000000151</c:v>
                </c:pt>
                <c:pt idx="156">
                  <c:v>9.9999999999972644</c:v>
                </c:pt>
                <c:pt idx="157">
                  <c:v>10.000000000001652</c:v>
                </c:pt>
                <c:pt idx="158">
                  <c:v>10.00000000000238</c:v>
                </c:pt>
                <c:pt idx="159">
                  <c:v>9.999999999994138</c:v>
                </c:pt>
                <c:pt idx="160">
                  <c:v>10.000000000001936</c:v>
                </c:pt>
                <c:pt idx="161">
                  <c:v>10.000000000005294</c:v>
                </c:pt>
                <c:pt idx="162">
                  <c:v>9.999999999996465</c:v>
                </c:pt>
                <c:pt idx="163">
                  <c:v>9.9999999999966249</c:v>
                </c:pt>
                <c:pt idx="164">
                  <c:v>10.000000000005009</c:v>
                </c:pt>
                <c:pt idx="165">
                  <c:v>9.9999999999968203</c:v>
                </c:pt>
                <c:pt idx="166">
                  <c:v>10.000000000002025</c:v>
                </c:pt>
                <c:pt idx="167">
                  <c:v>10.000000000002505</c:v>
                </c:pt>
                <c:pt idx="168">
                  <c:v>9.9999999999909406</c:v>
                </c:pt>
                <c:pt idx="169">
                  <c:v>10.000000000007567</c:v>
                </c:pt>
                <c:pt idx="170">
                  <c:v>9.9999999999971045</c:v>
                </c:pt>
                <c:pt idx="171">
                  <c:v>10.000000000001599</c:v>
                </c:pt>
                <c:pt idx="172">
                  <c:v>10.000000000002931</c:v>
                </c:pt>
                <c:pt idx="173">
                  <c:v>9.999999999996767</c:v>
                </c:pt>
                <c:pt idx="174">
                  <c:v>10.000000000001315</c:v>
                </c:pt>
                <c:pt idx="175">
                  <c:v>9.9999999999975309</c:v>
                </c:pt>
                <c:pt idx="176">
                  <c:v>10.000000000001172</c:v>
                </c:pt>
                <c:pt idx="177">
                  <c:v>9.9999999999978151</c:v>
                </c:pt>
                <c:pt idx="178">
                  <c:v>10.000000000002309</c:v>
                </c:pt>
                <c:pt idx="179">
                  <c:v>9.9999999999952038</c:v>
                </c:pt>
                <c:pt idx="180">
                  <c:v>10.000000000009326</c:v>
                </c:pt>
                <c:pt idx="181">
                  <c:v>9.999999999996767</c:v>
                </c:pt>
                <c:pt idx="182">
                  <c:v>9.9999999999987566</c:v>
                </c:pt>
                <c:pt idx="183">
                  <c:v>9.9999999999943157</c:v>
                </c:pt>
                <c:pt idx="184">
                  <c:v>10.000000000007994</c:v>
                </c:pt>
                <c:pt idx="185">
                  <c:v>9.9999999999910827</c:v>
                </c:pt>
                <c:pt idx="186">
                  <c:v>10.000000000013678</c:v>
                </c:pt>
                <c:pt idx="187">
                  <c:v>9.9999999999866773</c:v>
                </c:pt>
                <c:pt idx="188">
                  <c:v>10.000000000006395</c:v>
                </c:pt>
                <c:pt idx="189">
                  <c:v>10.000000000002451</c:v>
                </c:pt>
                <c:pt idx="190">
                  <c:v>9.9999999999966249</c:v>
                </c:pt>
                <c:pt idx="191">
                  <c:v>10.000000000002309</c:v>
                </c:pt>
                <c:pt idx="192">
                  <c:v>9.9999999999970512</c:v>
                </c:pt>
                <c:pt idx="193">
                  <c:v>10.000000000001847</c:v>
                </c:pt>
                <c:pt idx="194">
                  <c:v>9.9999999999966249</c:v>
                </c:pt>
                <c:pt idx="195">
                  <c:v>10.000000000002309</c:v>
                </c:pt>
                <c:pt idx="196">
                  <c:v>10.000000000002309</c:v>
                </c:pt>
                <c:pt idx="197">
                  <c:v>9.9999999999963407</c:v>
                </c:pt>
                <c:pt idx="198">
                  <c:v>9.9999999999968736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18-8D49-93C3-0E5714187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8188912"/>
        <c:axId val="827894240"/>
      </c:lineChart>
      <c:catAx>
        <c:axId val="868188912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894240"/>
        <c:crosses val="autoZero"/>
        <c:auto val="1"/>
        <c:lblAlgn val="ctr"/>
        <c:lblOffset val="100"/>
        <c:noMultiLvlLbl val="0"/>
      </c:catAx>
      <c:valAx>
        <c:axId val="8278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18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Minimization3!$C$3</c:f>
              <c:strCache>
                <c:ptCount val="1"/>
                <c:pt idx="0">
                  <c:v>f(x)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Minimization3!$B$5:$B$205</c:f>
              <c:numCache>
                <c:formatCode>0.0</c:formatCode>
                <c:ptCount val="201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-9.6999999999999993</c:v>
                </c:pt>
                <c:pt idx="4">
                  <c:v>-9.6</c:v>
                </c:pt>
                <c:pt idx="5">
                  <c:v>-9.5</c:v>
                </c:pt>
                <c:pt idx="6">
                  <c:v>-9.4</c:v>
                </c:pt>
                <c:pt idx="7">
                  <c:v>-9.3000000000000007</c:v>
                </c:pt>
                <c:pt idx="8">
                  <c:v>-9.1999999999999993</c:v>
                </c:pt>
                <c:pt idx="9">
                  <c:v>-9.1</c:v>
                </c:pt>
                <c:pt idx="10">
                  <c:v>-9</c:v>
                </c:pt>
                <c:pt idx="11">
                  <c:v>-8.9</c:v>
                </c:pt>
                <c:pt idx="12">
                  <c:v>-8.8000000000000007</c:v>
                </c:pt>
                <c:pt idx="13">
                  <c:v>-8.6999999999999993</c:v>
                </c:pt>
                <c:pt idx="14">
                  <c:v>-8.6</c:v>
                </c:pt>
                <c:pt idx="15">
                  <c:v>-8.5000000000000107</c:v>
                </c:pt>
                <c:pt idx="16">
                  <c:v>-8.4000000000000092</c:v>
                </c:pt>
                <c:pt idx="17">
                  <c:v>-8.3000000000000096</c:v>
                </c:pt>
                <c:pt idx="18">
                  <c:v>-8.2000000000000099</c:v>
                </c:pt>
                <c:pt idx="19">
                  <c:v>-8.1000000000000103</c:v>
                </c:pt>
                <c:pt idx="20">
                  <c:v>-8.0000000000000107</c:v>
                </c:pt>
                <c:pt idx="21">
                  <c:v>-7.9000000000000101</c:v>
                </c:pt>
                <c:pt idx="22">
                  <c:v>-7.8000000000000096</c:v>
                </c:pt>
                <c:pt idx="23">
                  <c:v>-7.7000000000000099</c:v>
                </c:pt>
                <c:pt idx="24">
                  <c:v>-7.6000000000000103</c:v>
                </c:pt>
                <c:pt idx="25">
                  <c:v>-7.5000000000000098</c:v>
                </c:pt>
                <c:pt idx="26">
                  <c:v>-7.4000000000000101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-7.0000000000000098</c:v>
                </c:pt>
                <c:pt idx="31">
                  <c:v>-6.9000000000000101</c:v>
                </c:pt>
                <c:pt idx="32">
                  <c:v>-6.8000000000000096</c:v>
                </c:pt>
                <c:pt idx="33">
                  <c:v>-6.7000000000000099</c:v>
                </c:pt>
                <c:pt idx="34">
                  <c:v>-6.6000000000000103</c:v>
                </c:pt>
                <c:pt idx="35">
                  <c:v>-6.5000000000000098</c:v>
                </c:pt>
                <c:pt idx="36">
                  <c:v>-6.4000000000000101</c:v>
                </c:pt>
                <c:pt idx="37">
                  <c:v>-6.3000000000000096</c:v>
                </c:pt>
                <c:pt idx="38">
                  <c:v>-6.2000000000000099</c:v>
                </c:pt>
                <c:pt idx="39">
                  <c:v>-6.1000000000000103</c:v>
                </c:pt>
                <c:pt idx="40">
                  <c:v>-6.0000000000000098</c:v>
                </c:pt>
                <c:pt idx="41">
                  <c:v>-5.9000000000000101</c:v>
                </c:pt>
                <c:pt idx="42">
                  <c:v>-5.8000000000000096</c:v>
                </c:pt>
                <c:pt idx="43">
                  <c:v>-5.7000000000000197</c:v>
                </c:pt>
                <c:pt idx="44">
                  <c:v>-5.6000000000000201</c:v>
                </c:pt>
                <c:pt idx="45">
                  <c:v>-5.5000000000000204</c:v>
                </c:pt>
                <c:pt idx="46">
                  <c:v>-5.4000000000000199</c:v>
                </c:pt>
                <c:pt idx="47">
                  <c:v>-5.3000000000000203</c:v>
                </c:pt>
                <c:pt idx="48">
                  <c:v>-5.2000000000000197</c:v>
                </c:pt>
                <c:pt idx="49">
                  <c:v>-5.1000000000000201</c:v>
                </c:pt>
                <c:pt idx="50">
                  <c:v>-5.0000000000000204</c:v>
                </c:pt>
                <c:pt idx="51">
                  <c:v>-4.9000000000000199</c:v>
                </c:pt>
                <c:pt idx="52">
                  <c:v>-4.8000000000000203</c:v>
                </c:pt>
                <c:pt idx="53">
                  <c:v>-4.7000000000000197</c:v>
                </c:pt>
                <c:pt idx="54">
                  <c:v>-4.6000000000000201</c:v>
                </c:pt>
                <c:pt idx="55">
                  <c:v>-4.5000000000000204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-4.2000000000000197</c:v>
                </c:pt>
                <c:pt idx="59">
                  <c:v>-4.1000000000000201</c:v>
                </c:pt>
                <c:pt idx="60">
                  <c:v>-4.0000000000000204</c:v>
                </c:pt>
                <c:pt idx="61">
                  <c:v>-3.9000000000000199</c:v>
                </c:pt>
                <c:pt idx="62">
                  <c:v>-3.8000000000000198</c:v>
                </c:pt>
                <c:pt idx="63">
                  <c:v>-3.7000000000000202</c:v>
                </c:pt>
                <c:pt idx="64">
                  <c:v>-3.6000000000000201</c:v>
                </c:pt>
                <c:pt idx="65">
                  <c:v>-3.50000000000002</c:v>
                </c:pt>
                <c:pt idx="66">
                  <c:v>-3.4000000000000199</c:v>
                </c:pt>
                <c:pt idx="67">
                  <c:v>-3.3000000000000198</c:v>
                </c:pt>
                <c:pt idx="68">
                  <c:v>-3.2000000000000202</c:v>
                </c:pt>
                <c:pt idx="69">
                  <c:v>-3.1000000000000201</c:v>
                </c:pt>
                <c:pt idx="70">
                  <c:v>-3.00000000000002</c:v>
                </c:pt>
                <c:pt idx="71">
                  <c:v>-2.9000000000000301</c:v>
                </c:pt>
                <c:pt idx="72">
                  <c:v>-2.80000000000003</c:v>
                </c:pt>
                <c:pt idx="73">
                  <c:v>-2.7000000000000299</c:v>
                </c:pt>
                <c:pt idx="74">
                  <c:v>-2.6000000000000298</c:v>
                </c:pt>
                <c:pt idx="75">
                  <c:v>-2.5000000000000302</c:v>
                </c:pt>
                <c:pt idx="76">
                  <c:v>-2.4000000000000301</c:v>
                </c:pt>
                <c:pt idx="77">
                  <c:v>-2.30000000000003</c:v>
                </c:pt>
                <c:pt idx="78">
                  <c:v>-2.2000000000000299</c:v>
                </c:pt>
                <c:pt idx="79">
                  <c:v>-2.1000000000000298</c:v>
                </c:pt>
                <c:pt idx="80">
                  <c:v>-2.0000000000000302</c:v>
                </c:pt>
                <c:pt idx="81">
                  <c:v>-1.9000000000000301</c:v>
                </c:pt>
                <c:pt idx="82">
                  <c:v>-1.80000000000003</c:v>
                </c:pt>
                <c:pt idx="83">
                  <c:v>-1.7000000000000299</c:v>
                </c:pt>
                <c:pt idx="84">
                  <c:v>-1.6000000000000301</c:v>
                </c:pt>
                <c:pt idx="85">
                  <c:v>-1.50000000000003</c:v>
                </c:pt>
                <c:pt idx="86">
                  <c:v>-1.4000000000000301</c:v>
                </c:pt>
                <c:pt idx="87">
                  <c:v>-1.30000000000003</c:v>
                </c:pt>
                <c:pt idx="88">
                  <c:v>-1.2000000000000299</c:v>
                </c:pt>
                <c:pt idx="89">
                  <c:v>-1.1000000000000301</c:v>
                </c:pt>
                <c:pt idx="90">
                  <c:v>-1.00000000000003</c:v>
                </c:pt>
                <c:pt idx="91">
                  <c:v>-0.900000000000031</c:v>
                </c:pt>
                <c:pt idx="92">
                  <c:v>-0.80000000000002902</c:v>
                </c:pt>
                <c:pt idx="93">
                  <c:v>-0.70000000000002904</c:v>
                </c:pt>
                <c:pt idx="94">
                  <c:v>-0.60000000000002995</c:v>
                </c:pt>
                <c:pt idx="95">
                  <c:v>-0.50000000000002998</c:v>
                </c:pt>
                <c:pt idx="96">
                  <c:v>-0.400000000000031</c:v>
                </c:pt>
                <c:pt idx="97">
                  <c:v>-0.30000000000002902</c:v>
                </c:pt>
                <c:pt idx="98">
                  <c:v>-0.20000000000002899</c:v>
                </c:pt>
                <c:pt idx="99">
                  <c:v>-0.100000000000041</c:v>
                </c:pt>
                <c:pt idx="100">
                  <c:v>-4.0856207306205799E-14</c:v>
                </c:pt>
                <c:pt idx="101">
                  <c:v>9.9999999999999603E-2</c:v>
                </c:pt>
                <c:pt idx="102">
                  <c:v>0.19999999999999901</c:v>
                </c:pt>
                <c:pt idx="103">
                  <c:v>0.30000000000000099</c:v>
                </c:pt>
                <c:pt idx="104">
                  <c:v>0.4</c:v>
                </c:pt>
                <c:pt idx="105">
                  <c:v>0.5</c:v>
                </c:pt>
                <c:pt idx="106">
                  <c:v>0.6</c:v>
                </c:pt>
                <c:pt idx="107">
                  <c:v>0.69999999999999896</c:v>
                </c:pt>
                <c:pt idx="108">
                  <c:v>0.80000000000000104</c:v>
                </c:pt>
                <c:pt idx="109">
                  <c:v>0.9</c:v>
                </c:pt>
                <c:pt idx="110">
                  <c:v>1</c:v>
                </c:pt>
                <c:pt idx="111">
                  <c:v>1.1000000000000001</c:v>
                </c:pt>
                <c:pt idx="112">
                  <c:v>1.2</c:v>
                </c:pt>
                <c:pt idx="113">
                  <c:v>1.3</c:v>
                </c:pt>
                <c:pt idx="114">
                  <c:v>1.4</c:v>
                </c:pt>
                <c:pt idx="115">
                  <c:v>1.5</c:v>
                </c:pt>
                <c:pt idx="116">
                  <c:v>1.6</c:v>
                </c:pt>
                <c:pt idx="117">
                  <c:v>1.7</c:v>
                </c:pt>
                <c:pt idx="118">
                  <c:v>1.8</c:v>
                </c:pt>
                <c:pt idx="119">
                  <c:v>1.9</c:v>
                </c:pt>
                <c:pt idx="120">
                  <c:v>2</c:v>
                </c:pt>
                <c:pt idx="121">
                  <c:v>2.1</c:v>
                </c:pt>
                <c:pt idx="122">
                  <c:v>2.2000000000000002</c:v>
                </c:pt>
                <c:pt idx="123">
                  <c:v>2.2999999999999998</c:v>
                </c:pt>
                <c:pt idx="124">
                  <c:v>2.4</c:v>
                </c:pt>
                <c:pt idx="125">
                  <c:v>2.5</c:v>
                </c:pt>
                <c:pt idx="126">
                  <c:v>2.6</c:v>
                </c:pt>
                <c:pt idx="127">
                  <c:v>2.7</c:v>
                </c:pt>
                <c:pt idx="128">
                  <c:v>2.8</c:v>
                </c:pt>
                <c:pt idx="129">
                  <c:v>2.9</c:v>
                </c:pt>
                <c:pt idx="130">
                  <c:v>3</c:v>
                </c:pt>
                <c:pt idx="131">
                  <c:v>3.1</c:v>
                </c:pt>
                <c:pt idx="132">
                  <c:v>3.2</c:v>
                </c:pt>
                <c:pt idx="133">
                  <c:v>3.3</c:v>
                </c:pt>
                <c:pt idx="134">
                  <c:v>3.4</c:v>
                </c:pt>
                <c:pt idx="135">
                  <c:v>3.5</c:v>
                </c:pt>
                <c:pt idx="136">
                  <c:v>3.6</c:v>
                </c:pt>
                <c:pt idx="137">
                  <c:v>3.7</c:v>
                </c:pt>
                <c:pt idx="138">
                  <c:v>3.8</c:v>
                </c:pt>
                <c:pt idx="139">
                  <c:v>3.9</c:v>
                </c:pt>
                <c:pt idx="140">
                  <c:v>4</c:v>
                </c:pt>
                <c:pt idx="141">
                  <c:v>4.0999999999999002</c:v>
                </c:pt>
                <c:pt idx="142">
                  <c:v>4.1999999999998998</c:v>
                </c:pt>
                <c:pt idx="143">
                  <c:v>4.2999999999999003</c:v>
                </c:pt>
                <c:pt idx="144">
                  <c:v>4.3999999999999</c:v>
                </c:pt>
                <c:pt idx="145">
                  <c:v>4.4999999999998996</c:v>
                </c:pt>
                <c:pt idx="146">
                  <c:v>4.5999999999999002</c:v>
                </c:pt>
                <c:pt idx="147">
                  <c:v>4.6999999999998998</c:v>
                </c:pt>
                <c:pt idx="148">
                  <c:v>4.7999999999999003</c:v>
                </c:pt>
                <c:pt idx="149">
                  <c:v>4.8999999999999</c:v>
                </c:pt>
                <c:pt idx="150">
                  <c:v>4.9999999999998996</c:v>
                </c:pt>
                <c:pt idx="151">
                  <c:v>5.0999999999999002</c:v>
                </c:pt>
                <c:pt idx="152">
                  <c:v>5.1999999999998998</c:v>
                </c:pt>
                <c:pt idx="153">
                  <c:v>5.2999999999999003</c:v>
                </c:pt>
                <c:pt idx="154">
                  <c:v>5.3999999999999</c:v>
                </c:pt>
                <c:pt idx="155">
                  <c:v>5.4999999999998996</c:v>
                </c:pt>
                <c:pt idx="156">
                  <c:v>5.5999999999999002</c:v>
                </c:pt>
                <c:pt idx="157">
                  <c:v>5.6999999999998998</c:v>
                </c:pt>
                <c:pt idx="158">
                  <c:v>5.7999999999999003</c:v>
                </c:pt>
                <c:pt idx="159">
                  <c:v>5.8999999999999</c:v>
                </c:pt>
                <c:pt idx="160">
                  <c:v>5.9999999999998996</c:v>
                </c:pt>
                <c:pt idx="161">
                  <c:v>6.0999999999999002</c:v>
                </c:pt>
                <c:pt idx="162">
                  <c:v>6.1999999999998998</c:v>
                </c:pt>
                <c:pt idx="163">
                  <c:v>6.2999999999999003</c:v>
                </c:pt>
                <c:pt idx="164">
                  <c:v>6.3999999999999</c:v>
                </c:pt>
                <c:pt idx="165">
                  <c:v>6.4999999999998996</c:v>
                </c:pt>
                <c:pt idx="166">
                  <c:v>6.5999999999999002</c:v>
                </c:pt>
                <c:pt idx="167">
                  <c:v>6.6999999999998998</c:v>
                </c:pt>
                <c:pt idx="168">
                  <c:v>6.7999999999999003</c:v>
                </c:pt>
                <c:pt idx="169">
                  <c:v>6.8999999999999</c:v>
                </c:pt>
                <c:pt idx="170">
                  <c:v>6.9999999999998996</c:v>
                </c:pt>
                <c:pt idx="171">
                  <c:v>7.0999999999999002</c:v>
                </c:pt>
                <c:pt idx="172">
                  <c:v>7.1999999999998998</c:v>
                </c:pt>
                <c:pt idx="173">
                  <c:v>7.2999999999999003</c:v>
                </c:pt>
                <c:pt idx="174">
                  <c:v>7.3999999999999</c:v>
                </c:pt>
                <c:pt idx="175">
                  <c:v>7.4999999999998996</c:v>
                </c:pt>
                <c:pt idx="176">
                  <c:v>7.5999999999999002</c:v>
                </c:pt>
                <c:pt idx="177">
                  <c:v>7.6999999999998998</c:v>
                </c:pt>
                <c:pt idx="178">
                  <c:v>7.7999999999999003</c:v>
                </c:pt>
                <c:pt idx="179">
                  <c:v>7.8999999999999</c:v>
                </c:pt>
                <c:pt idx="180">
                  <c:v>7.9999999999998996</c:v>
                </c:pt>
                <c:pt idx="181">
                  <c:v>8.0999999999999002</c:v>
                </c:pt>
                <c:pt idx="182">
                  <c:v>8.1999999999998998</c:v>
                </c:pt>
                <c:pt idx="183">
                  <c:v>8.2999999999998995</c:v>
                </c:pt>
                <c:pt idx="184">
                  <c:v>8.3999999999999009</c:v>
                </c:pt>
                <c:pt idx="185">
                  <c:v>8.4999999999999005</c:v>
                </c:pt>
                <c:pt idx="186">
                  <c:v>8.5999999999999002</c:v>
                </c:pt>
                <c:pt idx="187">
                  <c:v>8.6999999999998998</c:v>
                </c:pt>
                <c:pt idx="188">
                  <c:v>8.7999999999998995</c:v>
                </c:pt>
                <c:pt idx="189">
                  <c:v>8.8999999999999009</c:v>
                </c:pt>
                <c:pt idx="190">
                  <c:v>8.9999999999999005</c:v>
                </c:pt>
                <c:pt idx="191">
                  <c:v>9.0999999999999002</c:v>
                </c:pt>
                <c:pt idx="192">
                  <c:v>9.1999999999998998</c:v>
                </c:pt>
                <c:pt idx="193">
                  <c:v>9.2999999999998995</c:v>
                </c:pt>
                <c:pt idx="194">
                  <c:v>9.3999999999999009</c:v>
                </c:pt>
                <c:pt idx="195">
                  <c:v>9.4999999999999005</c:v>
                </c:pt>
                <c:pt idx="196">
                  <c:v>9.5999999999999002</c:v>
                </c:pt>
                <c:pt idx="197">
                  <c:v>9.6999999999998998</c:v>
                </c:pt>
                <c:pt idx="198">
                  <c:v>9.7999999999998995</c:v>
                </c:pt>
                <c:pt idx="199">
                  <c:v>9.8999999999999009</c:v>
                </c:pt>
                <c:pt idx="200">
                  <c:v>9.9999999999999005</c:v>
                </c:pt>
              </c:numCache>
            </c:numRef>
          </c:cat>
          <c:val>
            <c:numRef>
              <c:f>Minimization3!$C$5:$C$205</c:f>
              <c:numCache>
                <c:formatCode>General</c:formatCode>
                <c:ptCount val="201"/>
                <c:pt idx="0">
                  <c:v>3284.4557950417607</c:v>
                </c:pt>
                <c:pt idx="1">
                  <c:v>3191.2844979987417</c:v>
                </c:pt>
                <c:pt idx="2">
                  <c:v>3099.4537951577768</c:v>
                </c:pt>
                <c:pt idx="3">
                  <c:v>3008.9636865188709</c:v>
                </c:pt>
                <c:pt idx="4">
                  <c:v>2919.8141720820231</c:v>
                </c:pt>
                <c:pt idx="5">
                  <c:v>2832.005251847233</c:v>
                </c:pt>
                <c:pt idx="6">
                  <c:v>2745.5369258145033</c:v>
                </c:pt>
                <c:pt idx="7">
                  <c:v>2660.4091939838277</c:v>
                </c:pt>
                <c:pt idx="8">
                  <c:v>2576.6220563552129</c:v>
                </c:pt>
                <c:pt idx="9">
                  <c:v>2494.1755129286516</c:v>
                </c:pt>
                <c:pt idx="10">
                  <c:v>2413.0695637041504</c:v>
                </c:pt>
                <c:pt idx="11">
                  <c:v>2333.3042086817104</c:v>
                </c:pt>
                <c:pt idx="12">
                  <c:v>2254.879447861324</c:v>
                </c:pt>
                <c:pt idx="13">
                  <c:v>2177.7952812429949</c:v>
                </c:pt>
                <c:pt idx="14">
                  <c:v>2102.0517088267275</c:v>
                </c:pt>
                <c:pt idx="15">
                  <c:v>2027.6487306125234</c:v>
                </c:pt>
                <c:pt idx="16">
                  <c:v>1954.5863466003686</c:v>
                </c:pt>
                <c:pt idx="17">
                  <c:v>1882.8645567902745</c:v>
                </c:pt>
                <c:pt idx="18">
                  <c:v>1812.4833611822373</c:v>
                </c:pt>
                <c:pt idx="19">
                  <c:v>1743.4427597762574</c:v>
                </c:pt>
                <c:pt idx="20">
                  <c:v>1675.7427525723344</c:v>
                </c:pt>
                <c:pt idx="21">
                  <c:v>1609.3833395704703</c:v>
                </c:pt>
                <c:pt idx="22">
                  <c:v>1544.3645207706645</c:v>
                </c:pt>
                <c:pt idx="23">
                  <c:v>1480.6862961729164</c:v>
                </c:pt>
                <c:pt idx="24">
                  <c:v>1418.3486657772248</c:v>
                </c:pt>
                <c:pt idx="25">
                  <c:v>1357.3516295835909</c:v>
                </c:pt>
                <c:pt idx="26">
                  <c:v>1297.6951875920172</c:v>
                </c:pt>
                <c:pt idx="27">
                  <c:v>1239.3793398024989</c:v>
                </c:pt>
                <c:pt idx="28">
                  <c:v>1182.4040862150398</c:v>
                </c:pt>
                <c:pt idx="29">
                  <c:v>1126.7694268296389</c:v>
                </c:pt>
                <c:pt idx="30">
                  <c:v>1072.4753616462945</c:v>
                </c:pt>
                <c:pt idx="31">
                  <c:v>1019.5218906650092</c:v>
                </c:pt>
                <c:pt idx="32">
                  <c:v>967.90901388578118</c:v>
                </c:pt>
                <c:pt idx="33">
                  <c:v>917.63673130861116</c:v>
                </c:pt>
                <c:pt idx="34">
                  <c:v>868.70504293349939</c:v>
                </c:pt>
                <c:pt idx="35">
                  <c:v>821.11394876044494</c:v>
                </c:pt>
                <c:pt idx="36">
                  <c:v>774.86344878944863</c:v>
                </c:pt>
                <c:pt idx="37">
                  <c:v>729.95354302051032</c:v>
                </c:pt>
                <c:pt idx="38">
                  <c:v>686.38423145362935</c:v>
                </c:pt>
                <c:pt idx="39">
                  <c:v>644.15551408880742</c:v>
                </c:pt>
                <c:pt idx="40">
                  <c:v>603.26739092604168</c:v>
                </c:pt>
                <c:pt idx="41">
                  <c:v>563.71986196533487</c:v>
                </c:pt>
                <c:pt idx="42">
                  <c:v>525.51292720668539</c:v>
                </c:pt>
                <c:pt idx="43">
                  <c:v>488.64658665009739</c:v>
                </c:pt>
                <c:pt idx="44">
                  <c:v>453.12084029556456</c:v>
                </c:pt>
                <c:pt idx="45">
                  <c:v>418.93568814308867</c:v>
                </c:pt>
                <c:pt idx="46">
                  <c:v>386.09113019267062</c:v>
                </c:pt>
                <c:pt idx="47">
                  <c:v>354.58716644431092</c:v>
                </c:pt>
                <c:pt idx="48">
                  <c:v>324.42379689800873</c:v>
                </c:pt>
                <c:pt idx="49">
                  <c:v>295.60102155376427</c:v>
                </c:pt>
                <c:pt idx="50">
                  <c:v>268.11884041157782</c:v>
                </c:pt>
                <c:pt idx="51">
                  <c:v>241.97725347144913</c:v>
                </c:pt>
                <c:pt idx="52">
                  <c:v>217.17626073337851</c:v>
                </c:pt>
                <c:pt idx="53">
                  <c:v>193.71586219736554</c:v>
                </c:pt>
                <c:pt idx="54">
                  <c:v>171.59605786341058</c:v>
                </c:pt>
                <c:pt idx="55">
                  <c:v>150.81684773151349</c:v>
                </c:pt>
                <c:pt idx="56">
                  <c:v>131.37823180167422</c:v>
                </c:pt>
                <c:pt idx="57">
                  <c:v>113.28021007389282</c:v>
                </c:pt>
                <c:pt idx="58">
                  <c:v>96.522782548169204</c:v>
                </c:pt>
                <c:pt idx="59">
                  <c:v>81.105949224503561</c:v>
                </c:pt>
                <c:pt idx="60">
                  <c:v>67.029710102895876</c:v>
                </c:pt>
                <c:pt idx="61">
                  <c:v>54.294065183345808</c:v>
                </c:pt>
                <c:pt idx="62">
                  <c:v>42.899014465853689</c:v>
                </c:pt>
                <c:pt idx="63">
                  <c:v>32.8445579504195</c:v>
                </c:pt>
                <c:pt idx="64">
                  <c:v>24.130695637043122</c:v>
                </c:pt>
                <c:pt idx="65">
                  <c:v>16.757427525724601</c:v>
                </c:pt>
                <c:pt idx="66">
                  <c:v>10.724753616463962</c:v>
                </c:pt>
                <c:pt idx="67">
                  <c:v>6.0326739092611739</c:v>
                </c:pt>
                <c:pt idx="68">
                  <c:v>2.6811884041162624</c:v>
                </c:pt>
                <c:pt idx="69">
                  <c:v>0.67029710102919993</c:v>
                </c:pt>
                <c:pt idx="70">
                  <c:v>2.6769397353076569E-26</c:v>
                </c:pt>
                <c:pt idx="71">
                  <c:v>0.67029710102852713</c:v>
                </c:pt>
                <c:pt idx="72">
                  <c:v>2.6811884041149212</c:v>
                </c:pt>
                <c:pt idx="73">
                  <c:v>6.0326739092591746</c:v>
                </c:pt>
                <c:pt idx="74">
                  <c:v>10.724753616461294</c:v>
                </c:pt>
                <c:pt idx="75">
                  <c:v>16.757427525721255</c:v>
                </c:pt>
                <c:pt idx="76">
                  <c:v>24.130695637039114</c:v>
                </c:pt>
                <c:pt idx="77">
                  <c:v>32.844557950414803</c:v>
                </c:pt>
                <c:pt idx="78">
                  <c:v>42.899014465848381</c:v>
                </c:pt>
                <c:pt idx="79">
                  <c:v>54.294065183339811</c:v>
                </c:pt>
                <c:pt idx="80">
                  <c:v>67.029710102889098</c:v>
                </c:pt>
                <c:pt idx="81">
                  <c:v>81.105949224496229</c:v>
                </c:pt>
                <c:pt idx="82">
                  <c:v>96.522782548161217</c:v>
                </c:pt>
                <c:pt idx="83">
                  <c:v>113.28021007388411</c:v>
                </c:pt>
                <c:pt idx="84">
                  <c:v>131.37823180166484</c:v>
                </c:pt>
                <c:pt idx="85">
                  <c:v>150.81684773150343</c:v>
                </c:pt>
                <c:pt idx="86">
                  <c:v>171.59605786339986</c:v>
                </c:pt>
                <c:pt idx="87">
                  <c:v>193.71586219735434</c:v>
                </c:pt>
                <c:pt idx="88">
                  <c:v>217.17626073336643</c:v>
                </c:pt>
                <c:pt idx="89">
                  <c:v>241.9772534714364</c:v>
                </c:pt>
                <c:pt idx="90">
                  <c:v>268.11884041156424</c:v>
                </c:pt>
                <c:pt idx="91">
                  <c:v>295.60102155374994</c:v>
                </c:pt>
                <c:pt idx="92">
                  <c:v>324.42379689799424</c:v>
                </c:pt>
                <c:pt idx="93">
                  <c:v>354.58716644429569</c:v>
                </c:pt>
                <c:pt idx="94">
                  <c:v>386.09113019265493</c:v>
                </c:pt>
                <c:pt idx="95">
                  <c:v>418.93568814307156</c:v>
                </c:pt>
                <c:pt idx="96">
                  <c:v>453.12084029554649</c:v>
                </c:pt>
                <c:pt idx="97">
                  <c:v>488.64658665008011</c:v>
                </c:pt>
                <c:pt idx="98">
                  <c:v>525.51292720667084</c:v>
                </c:pt>
                <c:pt idx="99">
                  <c:v>563.71986196531475</c:v>
                </c:pt>
                <c:pt idx="100">
                  <c:v>603.26739092602156</c:v>
                </c:pt>
                <c:pt idx="101">
                  <c:v>644.15551408880299</c:v>
                </c:pt>
                <c:pt idx="102">
                  <c:v>686.38423145362526</c:v>
                </c:pt>
                <c:pt idx="103">
                  <c:v>729.95354302050657</c:v>
                </c:pt>
                <c:pt idx="104">
                  <c:v>774.86344878944385</c:v>
                </c:pt>
                <c:pt idx="105">
                  <c:v>821.11394876044028</c:v>
                </c:pt>
                <c:pt idx="106">
                  <c:v>868.7050429334945</c:v>
                </c:pt>
                <c:pt idx="107">
                  <c:v>917.63673130860604</c:v>
                </c:pt>
                <c:pt idx="108">
                  <c:v>967.90901388577765</c:v>
                </c:pt>
                <c:pt idx="109">
                  <c:v>1019.5218906650039</c:v>
                </c:pt>
                <c:pt idx="110">
                  <c:v>1072.4753616462901</c:v>
                </c:pt>
                <c:pt idx="111">
                  <c:v>1126.7694268296329</c:v>
                </c:pt>
                <c:pt idx="112">
                  <c:v>1182.4040862150348</c:v>
                </c:pt>
                <c:pt idx="113">
                  <c:v>1239.3793398024934</c:v>
                </c:pt>
                <c:pt idx="114">
                  <c:v>1297.6951875920111</c:v>
                </c:pt>
                <c:pt idx="115">
                  <c:v>1357.3516295835848</c:v>
                </c:pt>
                <c:pt idx="116">
                  <c:v>1418.3486657772189</c:v>
                </c:pt>
                <c:pt idx="117">
                  <c:v>1480.6862961729082</c:v>
                </c:pt>
                <c:pt idx="118">
                  <c:v>1544.3645207706579</c:v>
                </c:pt>
                <c:pt idx="119">
                  <c:v>1609.3833395704644</c:v>
                </c:pt>
                <c:pt idx="120">
                  <c:v>1675.7427525723281</c:v>
                </c:pt>
                <c:pt idx="121">
                  <c:v>1743.4427597762494</c:v>
                </c:pt>
                <c:pt idx="122">
                  <c:v>1812.4833611822303</c:v>
                </c:pt>
                <c:pt idx="123">
                  <c:v>1882.8645567902674</c:v>
                </c:pt>
                <c:pt idx="124">
                  <c:v>1954.5863466003625</c:v>
                </c:pt>
                <c:pt idx="125">
                  <c:v>2027.6487306125157</c:v>
                </c:pt>
                <c:pt idx="126">
                  <c:v>2102.0517088267275</c:v>
                </c:pt>
                <c:pt idx="127">
                  <c:v>2177.7952812429962</c:v>
                </c:pt>
                <c:pt idx="128">
                  <c:v>2254.8794478613236</c:v>
                </c:pt>
                <c:pt idx="129">
                  <c:v>2333.30420868171</c:v>
                </c:pt>
                <c:pt idx="130">
                  <c:v>2413.0695637041499</c:v>
                </c:pt>
                <c:pt idx="131">
                  <c:v>2494.1755129286516</c:v>
                </c:pt>
                <c:pt idx="132">
                  <c:v>2576.6220563552133</c:v>
                </c:pt>
                <c:pt idx="133">
                  <c:v>2660.4091939838277</c:v>
                </c:pt>
                <c:pt idx="134">
                  <c:v>2745.5369258145024</c:v>
                </c:pt>
                <c:pt idx="135">
                  <c:v>2832.0052518472344</c:v>
                </c:pt>
                <c:pt idx="136">
                  <c:v>2919.8141720820231</c:v>
                </c:pt>
                <c:pt idx="137">
                  <c:v>3008.9636865188713</c:v>
                </c:pt>
                <c:pt idx="138">
                  <c:v>3099.4537951577754</c:v>
                </c:pt>
                <c:pt idx="139">
                  <c:v>3191.2844979987412</c:v>
                </c:pt>
                <c:pt idx="140">
                  <c:v>3284.4557950417611</c:v>
                </c:pt>
                <c:pt idx="141">
                  <c:v>3378.9676862867468</c:v>
                </c:pt>
                <c:pt idx="142">
                  <c:v>3474.820171733882</c:v>
                </c:pt>
                <c:pt idx="143">
                  <c:v>3572.013251383074</c:v>
                </c:pt>
                <c:pt idx="144">
                  <c:v>3670.5469252343269</c:v>
                </c:pt>
                <c:pt idx="145">
                  <c:v>3770.421193287636</c:v>
                </c:pt>
                <c:pt idx="146">
                  <c:v>3871.636055543001</c:v>
                </c:pt>
                <c:pt idx="147">
                  <c:v>3974.1915120004287</c:v>
                </c:pt>
                <c:pt idx="148">
                  <c:v>4078.0875626599136</c:v>
                </c:pt>
                <c:pt idx="149">
                  <c:v>4183.324207521453</c:v>
                </c:pt>
                <c:pt idx="150">
                  <c:v>4289.9014465850505</c:v>
                </c:pt>
                <c:pt idx="151">
                  <c:v>4397.8192798507098</c:v>
                </c:pt>
                <c:pt idx="152">
                  <c:v>4507.0777073184217</c:v>
                </c:pt>
                <c:pt idx="153">
                  <c:v>4617.6767289881964</c:v>
                </c:pt>
                <c:pt idx="154">
                  <c:v>4729.6163448600237</c:v>
                </c:pt>
                <c:pt idx="155">
                  <c:v>4842.8965549339127</c:v>
                </c:pt>
                <c:pt idx="156">
                  <c:v>4957.5173592098581</c:v>
                </c:pt>
                <c:pt idx="157">
                  <c:v>5073.4787576878634</c:v>
                </c:pt>
                <c:pt idx="158">
                  <c:v>5190.7807503679242</c:v>
                </c:pt>
                <c:pt idx="159">
                  <c:v>5309.4233372500421</c:v>
                </c:pt>
                <c:pt idx="160">
                  <c:v>5429.4065183342191</c:v>
                </c:pt>
                <c:pt idx="161">
                  <c:v>5550.730293620456</c:v>
                </c:pt>
                <c:pt idx="162">
                  <c:v>5673.3946631087501</c:v>
                </c:pt>
                <c:pt idx="163">
                  <c:v>5797.3996267991042</c:v>
                </c:pt>
                <c:pt idx="164">
                  <c:v>5922.7451846915064</c:v>
                </c:pt>
                <c:pt idx="165">
                  <c:v>6049.4313367859722</c:v>
                </c:pt>
                <c:pt idx="166">
                  <c:v>6177.4580830824989</c:v>
                </c:pt>
                <c:pt idx="167">
                  <c:v>6306.8254235810782</c:v>
                </c:pt>
                <c:pt idx="168">
                  <c:v>6437.5333582817229</c:v>
                </c:pt>
                <c:pt idx="169">
                  <c:v>6569.581887184424</c:v>
                </c:pt>
                <c:pt idx="170">
                  <c:v>6702.9710102891777</c:v>
                </c:pt>
                <c:pt idx="171">
                  <c:v>6837.7007275959904</c:v>
                </c:pt>
                <c:pt idx="172">
                  <c:v>6973.7710391048595</c:v>
                </c:pt>
                <c:pt idx="173">
                  <c:v>7111.1819448157939</c:v>
                </c:pt>
                <c:pt idx="174">
                  <c:v>7249.933444728782</c:v>
                </c:pt>
                <c:pt idx="175">
                  <c:v>7390.025538843819</c:v>
                </c:pt>
                <c:pt idx="176">
                  <c:v>7531.4582271609261</c:v>
                </c:pt>
                <c:pt idx="177">
                  <c:v>7674.2315096800858</c:v>
                </c:pt>
                <c:pt idx="178">
                  <c:v>7818.3453864013036</c:v>
                </c:pt>
                <c:pt idx="179">
                  <c:v>7963.7998573245814</c:v>
                </c:pt>
                <c:pt idx="180">
                  <c:v>8110.5949224499136</c:v>
                </c:pt>
                <c:pt idx="181">
                  <c:v>8258.7305817773085</c:v>
                </c:pt>
                <c:pt idx="182">
                  <c:v>8408.2068353067571</c:v>
                </c:pt>
                <c:pt idx="183">
                  <c:v>8559.023683038271</c:v>
                </c:pt>
                <c:pt idx="184">
                  <c:v>8711.1811249718394</c:v>
                </c:pt>
                <c:pt idx="185">
                  <c:v>8864.6791611074568</c:v>
                </c:pt>
                <c:pt idx="186">
                  <c:v>9019.5177914451378</c:v>
                </c:pt>
                <c:pt idx="187">
                  <c:v>9175.697015984877</c:v>
                </c:pt>
                <c:pt idx="188">
                  <c:v>9333.2168347266797</c:v>
                </c:pt>
                <c:pt idx="189">
                  <c:v>9492.0772476705279</c:v>
                </c:pt>
                <c:pt idx="190">
                  <c:v>9652.2782548164396</c:v>
                </c:pt>
                <c:pt idx="191">
                  <c:v>9813.819856164424</c:v>
                </c:pt>
                <c:pt idx="192">
                  <c:v>9976.7020517144429</c:v>
                </c:pt>
                <c:pt idx="193">
                  <c:v>10140.924841466536</c:v>
                </c:pt>
                <c:pt idx="194">
                  <c:v>10306.488225420686</c:v>
                </c:pt>
                <c:pt idx="195">
                  <c:v>10473.392203576886</c:v>
                </c:pt>
                <c:pt idx="196">
                  <c:v>10641.636775935141</c:v>
                </c:pt>
                <c:pt idx="197">
                  <c:v>10811.221942495456</c:v>
                </c:pt>
                <c:pt idx="198">
                  <c:v>10982.147703257835</c:v>
                </c:pt>
                <c:pt idx="199">
                  <c:v>11154.414058222268</c:v>
                </c:pt>
                <c:pt idx="200">
                  <c:v>11328.02100738875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36-6A41-90E0-A3B7E20E4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8188912"/>
        <c:axId val="827894240"/>
      </c:lineChart>
      <c:catAx>
        <c:axId val="868188912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894240"/>
        <c:crosses val="autoZero"/>
        <c:auto val="1"/>
        <c:lblAlgn val="ctr"/>
        <c:lblOffset val="100"/>
        <c:noMultiLvlLbl val="0"/>
      </c:catAx>
      <c:valAx>
        <c:axId val="8278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18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Minimization3!$D$3</c:f>
              <c:strCache>
                <c:ptCount val="1"/>
                <c:pt idx="0">
                  <c:v>f'(x)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Minimization3!$B$5:$B$205</c:f>
              <c:numCache>
                <c:formatCode>0.0</c:formatCode>
                <c:ptCount val="201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-9.6999999999999993</c:v>
                </c:pt>
                <c:pt idx="4">
                  <c:v>-9.6</c:v>
                </c:pt>
                <c:pt idx="5">
                  <c:v>-9.5</c:v>
                </c:pt>
                <c:pt idx="6">
                  <c:v>-9.4</c:v>
                </c:pt>
                <c:pt idx="7">
                  <c:v>-9.3000000000000007</c:v>
                </c:pt>
                <c:pt idx="8">
                  <c:v>-9.1999999999999993</c:v>
                </c:pt>
                <c:pt idx="9">
                  <c:v>-9.1</c:v>
                </c:pt>
                <c:pt idx="10">
                  <c:v>-9</c:v>
                </c:pt>
                <c:pt idx="11">
                  <c:v>-8.9</c:v>
                </c:pt>
                <c:pt idx="12">
                  <c:v>-8.8000000000000007</c:v>
                </c:pt>
                <c:pt idx="13">
                  <c:v>-8.6999999999999993</c:v>
                </c:pt>
                <c:pt idx="14">
                  <c:v>-8.6</c:v>
                </c:pt>
                <c:pt idx="15">
                  <c:v>-8.5000000000000107</c:v>
                </c:pt>
                <c:pt idx="16">
                  <c:v>-8.4000000000000092</c:v>
                </c:pt>
                <c:pt idx="17">
                  <c:v>-8.3000000000000096</c:v>
                </c:pt>
                <c:pt idx="18">
                  <c:v>-8.2000000000000099</c:v>
                </c:pt>
                <c:pt idx="19">
                  <c:v>-8.1000000000000103</c:v>
                </c:pt>
                <c:pt idx="20">
                  <c:v>-8.0000000000000107</c:v>
                </c:pt>
                <c:pt idx="21">
                  <c:v>-7.9000000000000101</c:v>
                </c:pt>
                <c:pt idx="22">
                  <c:v>-7.8000000000000096</c:v>
                </c:pt>
                <c:pt idx="23">
                  <c:v>-7.7000000000000099</c:v>
                </c:pt>
                <c:pt idx="24">
                  <c:v>-7.6000000000000103</c:v>
                </c:pt>
                <c:pt idx="25">
                  <c:v>-7.5000000000000098</c:v>
                </c:pt>
                <c:pt idx="26">
                  <c:v>-7.4000000000000101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-7.0000000000000098</c:v>
                </c:pt>
                <c:pt idx="31">
                  <c:v>-6.9000000000000101</c:v>
                </c:pt>
                <c:pt idx="32">
                  <c:v>-6.8000000000000096</c:v>
                </c:pt>
                <c:pt idx="33">
                  <c:v>-6.7000000000000099</c:v>
                </c:pt>
                <c:pt idx="34">
                  <c:v>-6.6000000000000103</c:v>
                </c:pt>
                <c:pt idx="35">
                  <c:v>-6.5000000000000098</c:v>
                </c:pt>
                <c:pt idx="36">
                  <c:v>-6.4000000000000101</c:v>
                </c:pt>
                <c:pt idx="37">
                  <c:v>-6.3000000000000096</c:v>
                </c:pt>
                <c:pt idx="38">
                  <c:v>-6.2000000000000099</c:v>
                </c:pt>
                <c:pt idx="39">
                  <c:v>-6.1000000000000103</c:v>
                </c:pt>
                <c:pt idx="40">
                  <c:v>-6.0000000000000098</c:v>
                </c:pt>
                <c:pt idx="41">
                  <c:v>-5.9000000000000101</c:v>
                </c:pt>
                <c:pt idx="42">
                  <c:v>-5.8000000000000096</c:v>
                </c:pt>
                <c:pt idx="43">
                  <c:v>-5.7000000000000197</c:v>
                </c:pt>
                <c:pt idx="44">
                  <c:v>-5.6000000000000201</c:v>
                </c:pt>
                <c:pt idx="45">
                  <c:v>-5.5000000000000204</c:v>
                </c:pt>
                <c:pt idx="46">
                  <c:v>-5.4000000000000199</c:v>
                </c:pt>
                <c:pt idx="47">
                  <c:v>-5.3000000000000203</c:v>
                </c:pt>
                <c:pt idx="48">
                  <c:v>-5.2000000000000197</c:v>
                </c:pt>
                <c:pt idx="49">
                  <c:v>-5.1000000000000201</c:v>
                </c:pt>
                <c:pt idx="50">
                  <c:v>-5.0000000000000204</c:v>
                </c:pt>
                <c:pt idx="51">
                  <c:v>-4.9000000000000199</c:v>
                </c:pt>
                <c:pt idx="52">
                  <c:v>-4.8000000000000203</c:v>
                </c:pt>
                <c:pt idx="53">
                  <c:v>-4.7000000000000197</c:v>
                </c:pt>
                <c:pt idx="54">
                  <c:v>-4.6000000000000201</c:v>
                </c:pt>
                <c:pt idx="55">
                  <c:v>-4.5000000000000204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-4.2000000000000197</c:v>
                </c:pt>
                <c:pt idx="59">
                  <c:v>-4.1000000000000201</c:v>
                </c:pt>
                <c:pt idx="60">
                  <c:v>-4.0000000000000204</c:v>
                </c:pt>
                <c:pt idx="61">
                  <c:v>-3.9000000000000199</c:v>
                </c:pt>
                <c:pt idx="62">
                  <c:v>-3.8000000000000198</c:v>
                </c:pt>
                <c:pt idx="63">
                  <c:v>-3.7000000000000202</c:v>
                </c:pt>
                <c:pt idx="64">
                  <c:v>-3.6000000000000201</c:v>
                </c:pt>
                <c:pt idx="65">
                  <c:v>-3.50000000000002</c:v>
                </c:pt>
                <c:pt idx="66">
                  <c:v>-3.4000000000000199</c:v>
                </c:pt>
                <c:pt idx="67">
                  <c:v>-3.3000000000000198</c:v>
                </c:pt>
                <c:pt idx="68">
                  <c:v>-3.2000000000000202</c:v>
                </c:pt>
                <c:pt idx="69">
                  <c:v>-3.1000000000000201</c:v>
                </c:pt>
                <c:pt idx="70">
                  <c:v>-3.00000000000002</c:v>
                </c:pt>
                <c:pt idx="71">
                  <c:v>-2.9000000000000301</c:v>
                </c:pt>
                <c:pt idx="72">
                  <c:v>-2.80000000000003</c:v>
                </c:pt>
                <c:pt idx="73">
                  <c:v>-2.7000000000000299</c:v>
                </c:pt>
                <c:pt idx="74">
                  <c:v>-2.6000000000000298</c:v>
                </c:pt>
                <c:pt idx="75">
                  <c:v>-2.5000000000000302</c:v>
                </c:pt>
                <c:pt idx="76">
                  <c:v>-2.4000000000000301</c:v>
                </c:pt>
                <c:pt idx="77">
                  <c:v>-2.30000000000003</c:v>
                </c:pt>
                <c:pt idx="78">
                  <c:v>-2.2000000000000299</c:v>
                </c:pt>
                <c:pt idx="79">
                  <c:v>-2.1000000000000298</c:v>
                </c:pt>
                <c:pt idx="80">
                  <c:v>-2.0000000000000302</c:v>
                </c:pt>
                <c:pt idx="81">
                  <c:v>-1.9000000000000301</c:v>
                </c:pt>
                <c:pt idx="82">
                  <c:v>-1.80000000000003</c:v>
                </c:pt>
                <c:pt idx="83">
                  <c:v>-1.7000000000000299</c:v>
                </c:pt>
                <c:pt idx="84">
                  <c:v>-1.6000000000000301</c:v>
                </c:pt>
                <c:pt idx="85">
                  <c:v>-1.50000000000003</c:v>
                </c:pt>
                <c:pt idx="86">
                  <c:v>-1.4000000000000301</c:v>
                </c:pt>
                <c:pt idx="87">
                  <c:v>-1.30000000000003</c:v>
                </c:pt>
                <c:pt idx="88">
                  <c:v>-1.2000000000000299</c:v>
                </c:pt>
                <c:pt idx="89">
                  <c:v>-1.1000000000000301</c:v>
                </c:pt>
                <c:pt idx="90">
                  <c:v>-1.00000000000003</c:v>
                </c:pt>
                <c:pt idx="91">
                  <c:v>-0.900000000000031</c:v>
                </c:pt>
                <c:pt idx="92">
                  <c:v>-0.80000000000002902</c:v>
                </c:pt>
                <c:pt idx="93">
                  <c:v>-0.70000000000002904</c:v>
                </c:pt>
                <c:pt idx="94">
                  <c:v>-0.60000000000002995</c:v>
                </c:pt>
                <c:pt idx="95">
                  <c:v>-0.50000000000002998</c:v>
                </c:pt>
                <c:pt idx="96">
                  <c:v>-0.400000000000031</c:v>
                </c:pt>
                <c:pt idx="97">
                  <c:v>-0.30000000000002902</c:v>
                </c:pt>
                <c:pt idx="98">
                  <c:v>-0.20000000000002899</c:v>
                </c:pt>
                <c:pt idx="99">
                  <c:v>-0.100000000000041</c:v>
                </c:pt>
                <c:pt idx="100">
                  <c:v>-4.0856207306205799E-14</c:v>
                </c:pt>
                <c:pt idx="101">
                  <c:v>9.9999999999999603E-2</c:v>
                </c:pt>
                <c:pt idx="102">
                  <c:v>0.19999999999999901</c:v>
                </c:pt>
                <c:pt idx="103">
                  <c:v>0.30000000000000099</c:v>
                </c:pt>
                <c:pt idx="104">
                  <c:v>0.4</c:v>
                </c:pt>
                <c:pt idx="105">
                  <c:v>0.5</c:v>
                </c:pt>
                <c:pt idx="106">
                  <c:v>0.6</c:v>
                </c:pt>
                <c:pt idx="107">
                  <c:v>0.69999999999999896</c:v>
                </c:pt>
                <c:pt idx="108">
                  <c:v>0.80000000000000104</c:v>
                </c:pt>
                <c:pt idx="109">
                  <c:v>0.9</c:v>
                </c:pt>
                <c:pt idx="110">
                  <c:v>1</c:v>
                </c:pt>
                <c:pt idx="111">
                  <c:v>1.1000000000000001</c:v>
                </c:pt>
                <c:pt idx="112">
                  <c:v>1.2</c:v>
                </c:pt>
                <c:pt idx="113">
                  <c:v>1.3</c:v>
                </c:pt>
                <c:pt idx="114">
                  <c:v>1.4</c:v>
                </c:pt>
                <c:pt idx="115">
                  <c:v>1.5</c:v>
                </c:pt>
                <c:pt idx="116">
                  <c:v>1.6</c:v>
                </c:pt>
                <c:pt idx="117">
                  <c:v>1.7</c:v>
                </c:pt>
                <c:pt idx="118">
                  <c:v>1.8</c:v>
                </c:pt>
                <c:pt idx="119">
                  <c:v>1.9</c:v>
                </c:pt>
                <c:pt idx="120">
                  <c:v>2</c:v>
                </c:pt>
                <c:pt idx="121">
                  <c:v>2.1</c:v>
                </c:pt>
                <c:pt idx="122">
                  <c:v>2.2000000000000002</c:v>
                </c:pt>
                <c:pt idx="123">
                  <c:v>2.2999999999999998</c:v>
                </c:pt>
                <c:pt idx="124">
                  <c:v>2.4</c:v>
                </c:pt>
                <c:pt idx="125">
                  <c:v>2.5</c:v>
                </c:pt>
                <c:pt idx="126">
                  <c:v>2.6</c:v>
                </c:pt>
                <c:pt idx="127">
                  <c:v>2.7</c:v>
                </c:pt>
                <c:pt idx="128">
                  <c:v>2.8</c:v>
                </c:pt>
                <c:pt idx="129">
                  <c:v>2.9</c:v>
                </c:pt>
                <c:pt idx="130">
                  <c:v>3</c:v>
                </c:pt>
                <c:pt idx="131">
                  <c:v>3.1</c:v>
                </c:pt>
                <c:pt idx="132">
                  <c:v>3.2</c:v>
                </c:pt>
                <c:pt idx="133">
                  <c:v>3.3</c:v>
                </c:pt>
                <c:pt idx="134">
                  <c:v>3.4</c:v>
                </c:pt>
                <c:pt idx="135">
                  <c:v>3.5</c:v>
                </c:pt>
                <c:pt idx="136">
                  <c:v>3.6</c:v>
                </c:pt>
                <c:pt idx="137">
                  <c:v>3.7</c:v>
                </c:pt>
                <c:pt idx="138">
                  <c:v>3.8</c:v>
                </c:pt>
                <c:pt idx="139">
                  <c:v>3.9</c:v>
                </c:pt>
                <c:pt idx="140">
                  <c:v>4</c:v>
                </c:pt>
                <c:pt idx="141">
                  <c:v>4.0999999999999002</c:v>
                </c:pt>
                <c:pt idx="142">
                  <c:v>4.1999999999998998</c:v>
                </c:pt>
                <c:pt idx="143">
                  <c:v>4.2999999999999003</c:v>
                </c:pt>
                <c:pt idx="144">
                  <c:v>4.3999999999999</c:v>
                </c:pt>
                <c:pt idx="145">
                  <c:v>4.4999999999998996</c:v>
                </c:pt>
                <c:pt idx="146">
                  <c:v>4.5999999999999002</c:v>
                </c:pt>
                <c:pt idx="147">
                  <c:v>4.6999999999998998</c:v>
                </c:pt>
                <c:pt idx="148">
                  <c:v>4.7999999999999003</c:v>
                </c:pt>
                <c:pt idx="149">
                  <c:v>4.8999999999999</c:v>
                </c:pt>
                <c:pt idx="150">
                  <c:v>4.9999999999998996</c:v>
                </c:pt>
                <c:pt idx="151">
                  <c:v>5.0999999999999002</c:v>
                </c:pt>
                <c:pt idx="152">
                  <c:v>5.1999999999998998</c:v>
                </c:pt>
                <c:pt idx="153">
                  <c:v>5.2999999999999003</c:v>
                </c:pt>
                <c:pt idx="154">
                  <c:v>5.3999999999999</c:v>
                </c:pt>
                <c:pt idx="155">
                  <c:v>5.4999999999998996</c:v>
                </c:pt>
                <c:pt idx="156">
                  <c:v>5.5999999999999002</c:v>
                </c:pt>
                <c:pt idx="157">
                  <c:v>5.6999999999998998</c:v>
                </c:pt>
                <c:pt idx="158">
                  <c:v>5.7999999999999003</c:v>
                </c:pt>
                <c:pt idx="159">
                  <c:v>5.8999999999999</c:v>
                </c:pt>
                <c:pt idx="160">
                  <c:v>5.9999999999998996</c:v>
                </c:pt>
                <c:pt idx="161">
                  <c:v>6.0999999999999002</c:v>
                </c:pt>
                <c:pt idx="162">
                  <c:v>6.1999999999998998</c:v>
                </c:pt>
                <c:pt idx="163">
                  <c:v>6.2999999999999003</c:v>
                </c:pt>
                <c:pt idx="164">
                  <c:v>6.3999999999999</c:v>
                </c:pt>
                <c:pt idx="165">
                  <c:v>6.4999999999998996</c:v>
                </c:pt>
                <c:pt idx="166">
                  <c:v>6.5999999999999002</c:v>
                </c:pt>
                <c:pt idx="167">
                  <c:v>6.6999999999998998</c:v>
                </c:pt>
                <c:pt idx="168">
                  <c:v>6.7999999999999003</c:v>
                </c:pt>
                <c:pt idx="169">
                  <c:v>6.8999999999999</c:v>
                </c:pt>
                <c:pt idx="170">
                  <c:v>6.9999999999998996</c:v>
                </c:pt>
                <c:pt idx="171">
                  <c:v>7.0999999999999002</c:v>
                </c:pt>
                <c:pt idx="172">
                  <c:v>7.1999999999998998</c:v>
                </c:pt>
                <c:pt idx="173">
                  <c:v>7.2999999999999003</c:v>
                </c:pt>
                <c:pt idx="174">
                  <c:v>7.3999999999999</c:v>
                </c:pt>
                <c:pt idx="175">
                  <c:v>7.4999999999998996</c:v>
                </c:pt>
                <c:pt idx="176">
                  <c:v>7.5999999999999002</c:v>
                </c:pt>
                <c:pt idx="177">
                  <c:v>7.6999999999998998</c:v>
                </c:pt>
                <c:pt idx="178">
                  <c:v>7.7999999999999003</c:v>
                </c:pt>
                <c:pt idx="179">
                  <c:v>7.8999999999999</c:v>
                </c:pt>
                <c:pt idx="180">
                  <c:v>7.9999999999998996</c:v>
                </c:pt>
                <c:pt idx="181">
                  <c:v>8.0999999999999002</c:v>
                </c:pt>
                <c:pt idx="182">
                  <c:v>8.1999999999998998</c:v>
                </c:pt>
                <c:pt idx="183">
                  <c:v>8.2999999999998995</c:v>
                </c:pt>
                <c:pt idx="184">
                  <c:v>8.3999999999999009</c:v>
                </c:pt>
                <c:pt idx="185">
                  <c:v>8.4999999999999005</c:v>
                </c:pt>
                <c:pt idx="186">
                  <c:v>8.5999999999999002</c:v>
                </c:pt>
                <c:pt idx="187">
                  <c:v>8.6999999999998998</c:v>
                </c:pt>
                <c:pt idx="188">
                  <c:v>8.7999999999998995</c:v>
                </c:pt>
                <c:pt idx="189">
                  <c:v>8.8999999999999009</c:v>
                </c:pt>
                <c:pt idx="190">
                  <c:v>8.9999999999999005</c:v>
                </c:pt>
                <c:pt idx="191">
                  <c:v>9.0999999999999002</c:v>
                </c:pt>
                <c:pt idx="192">
                  <c:v>9.1999999999998998</c:v>
                </c:pt>
                <c:pt idx="193">
                  <c:v>9.2999999999998995</c:v>
                </c:pt>
                <c:pt idx="194">
                  <c:v>9.3999999999999009</c:v>
                </c:pt>
                <c:pt idx="195">
                  <c:v>9.4999999999999005</c:v>
                </c:pt>
                <c:pt idx="196">
                  <c:v>9.5999999999999002</c:v>
                </c:pt>
                <c:pt idx="197">
                  <c:v>9.6999999999998998</c:v>
                </c:pt>
                <c:pt idx="198">
                  <c:v>9.7999999999998995</c:v>
                </c:pt>
                <c:pt idx="199">
                  <c:v>9.8999999999999009</c:v>
                </c:pt>
                <c:pt idx="200">
                  <c:v>9.9999999999999005</c:v>
                </c:pt>
              </c:numCache>
            </c:numRef>
          </c:cat>
          <c:val>
            <c:numRef>
              <c:f>Minimization3!$D$5:$D$205</c:f>
              <c:numCache>
                <c:formatCode>General</c:formatCode>
                <c:ptCount val="201"/>
                <c:pt idx="0">
                  <c:v>-931.71297043019297</c:v>
                </c:pt>
                <c:pt idx="1">
                  <c:v>-918.30702840965262</c:v>
                </c:pt>
                <c:pt idx="2">
                  <c:v>-904.9010863890461</c:v>
                </c:pt>
                <c:pt idx="3">
                  <c:v>-891.49514436848085</c:v>
                </c:pt>
                <c:pt idx="4">
                  <c:v>-878.08920234790401</c:v>
                </c:pt>
                <c:pt idx="5">
                  <c:v>-864.68326032729999</c:v>
                </c:pt>
                <c:pt idx="6">
                  <c:v>-851.27731830675964</c:v>
                </c:pt>
                <c:pt idx="7">
                  <c:v>-837.87137628613607</c:v>
                </c:pt>
                <c:pt idx="8">
                  <c:v>-824.46543426561516</c:v>
                </c:pt>
                <c:pt idx="9">
                  <c:v>-811.05949224501558</c:v>
                </c:pt>
                <c:pt idx="10">
                  <c:v>-797.65355022440247</c:v>
                </c:pt>
                <c:pt idx="11">
                  <c:v>-784.24760820386666</c:v>
                </c:pt>
                <c:pt idx="12">
                  <c:v>-770.84166618328072</c:v>
                </c:pt>
                <c:pt idx="13">
                  <c:v>-757.43572416267671</c:v>
                </c:pt>
                <c:pt idx="14">
                  <c:v>-744.02978214212237</c:v>
                </c:pt>
                <c:pt idx="15">
                  <c:v>-730.62384012153746</c:v>
                </c:pt>
                <c:pt idx="16">
                  <c:v>-717.21789810094401</c:v>
                </c:pt>
                <c:pt idx="17">
                  <c:v>-703.8119560803741</c:v>
                </c:pt>
                <c:pt idx="18">
                  <c:v>-690.40601405980192</c:v>
                </c:pt>
                <c:pt idx="19">
                  <c:v>-677.0000720392319</c:v>
                </c:pt>
                <c:pt idx="20">
                  <c:v>-663.59413001863788</c:v>
                </c:pt>
                <c:pt idx="21">
                  <c:v>-650.18818799805445</c:v>
                </c:pt>
                <c:pt idx="22">
                  <c:v>-636.7822459774834</c:v>
                </c:pt>
                <c:pt idx="23">
                  <c:v>-623.37630395691792</c:v>
                </c:pt>
                <c:pt idx="24">
                  <c:v>-609.97036193633573</c:v>
                </c:pt>
                <c:pt idx="25">
                  <c:v>-596.56441991573945</c:v>
                </c:pt>
                <c:pt idx="26">
                  <c:v>-583.15847789518023</c:v>
                </c:pt>
                <c:pt idx="27">
                  <c:v>-569.7525358745927</c:v>
                </c:pt>
                <c:pt idx="28">
                  <c:v>-556.3465938540113</c:v>
                </c:pt>
                <c:pt idx="29">
                  <c:v>-542.94065183344117</c:v>
                </c:pt>
                <c:pt idx="30">
                  <c:v>-529.53470981285443</c:v>
                </c:pt>
                <c:pt idx="31">
                  <c:v>-516.12876779227759</c:v>
                </c:pt>
                <c:pt idx="32">
                  <c:v>-502.72282577170193</c:v>
                </c:pt>
                <c:pt idx="33">
                  <c:v>-489.31688375111952</c:v>
                </c:pt>
                <c:pt idx="34">
                  <c:v>-475.91094173054188</c:v>
                </c:pt>
                <c:pt idx="35">
                  <c:v>-462.50499970996481</c:v>
                </c:pt>
                <c:pt idx="36">
                  <c:v>-449.09905768938063</c:v>
                </c:pt>
                <c:pt idx="37">
                  <c:v>-435.69311566881123</c:v>
                </c:pt>
                <c:pt idx="38">
                  <c:v>-422.2871736482208</c:v>
                </c:pt>
                <c:pt idx="39">
                  <c:v>-408.88123162765521</c:v>
                </c:pt>
                <c:pt idx="40">
                  <c:v>-395.47528960706956</c:v>
                </c:pt>
                <c:pt idx="41">
                  <c:v>-382.06934758649277</c:v>
                </c:pt>
                <c:pt idx="42">
                  <c:v>-368.66340556591734</c:v>
                </c:pt>
                <c:pt idx="43">
                  <c:v>-355.25746354532953</c:v>
                </c:pt>
                <c:pt idx="44">
                  <c:v>-341.85152152476013</c:v>
                </c:pt>
                <c:pt idx="45">
                  <c:v>-328.44557950417874</c:v>
                </c:pt>
                <c:pt idx="46">
                  <c:v>-315.03963748359809</c:v>
                </c:pt>
                <c:pt idx="47">
                  <c:v>-301.63369546302033</c:v>
                </c:pt>
                <c:pt idx="48">
                  <c:v>-288.22775344244565</c:v>
                </c:pt>
                <c:pt idx="49">
                  <c:v>-274.82181142186545</c:v>
                </c:pt>
                <c:pt idx="50">
                  <c:v>-261.41586940128548</c:v>
                </c:pt>
                <c:pt idx="51">
                  <c:v>-248.00992738070707</c:v>
                </c:pt>
                <c:pt idx="52">
                  <c:v>-234.60398536012849</c:v>
                </c:pt>
                <c:pt idx="53">
                  <c:v>-221.1980433395504</c:v>
                </c:pt>
                <c:pt idx="54">
                  <c:v>-207.79210131897162</c:v>
                </c:pt>
                <c:pt idx="55">
                  <c:v>-194.3861592983917</c:v>
                </c:pt>
                <c:pt idx="56">
                  <c:v>-180.98021727781466</c:v>
                </c:pt>
                <c:pt idx="57">
                  <c:v>-167.57427525723526</c:v>
                </c:pt>
                <c:pt idx="58">
                  <c:v>-154.16833323665696</c:v>
                </c:pt>
                <c:pt idx="59">
                  <c:v>-140.76239121607736</c:v>
                </c:pt>
                <c:pt idx="60">
                  <c:v>-127.35644919550001</c:v>
                </c:pt>
                <c:pt idx="61">
                  <c:v>-113.95050717492109</c:v>
                </c:pt>
                <c:pt idx="62">
                  <c:v>-100.54456515434225</c:v>
                </c:pt>
                <c:pt idx="63">
                  <c:v>-87.138623133763701</c:v>
                </c:pt>
                <c:pt idx="64">
                  <c:v>-73.732681113185137</c:v>
                </c:pt>
                <c:pt idx="65">
                  <c:v>-60.326739092606338</c:v>
                </c:pt>
                <c:pt idx="66">
                  <c:v>-46.920797072027845</c:v>
                </c:pt>
                <c:pt idx="67">
                  <c:v>-33.514855051449231</c:v>
                </c:pt>
                <c:pt idx="68">
                  <c:v>-20.108913030870607</c:v>
                </c:pt>
                <c:pt idx="69">
                  <c:v>-6.7029710102919937</c:v>
                </c:pt>
                <c:pt idx="70">
                  <c:v>6.7029710102859497</c:v>
                </c:pt>
                <c:pt idx="71">
                  <c:v>20.108913030863924</c:v>
                </c:pt>
                <c:pt idx="72">
                  <c:v>33.514855051442503</c:v>
                </c:pt>
                <c:pt idx="73">
                  <c:v>46.920797072021152</c:v>
                </c:pt>
                <c:pt idx="74">
                  <c:v>60.326739092599823</c:v>
                </c:pt>
                <c:pt idx="75">
                  <c:v>73.732681113178529</c:v>
                </c:pt>
                <c:pt idx="76">
                  <c:v>87.138623133756809</c:v>
                </c:pt>
                <c:pt idx="77">
                  <c:v>100.5445651543357</c:v>
                </c:pt>
                <c:pt idx="78">
                  <c:v>113.95050717491419</c:v>
                </c:pt>
                <c:pt idx="79">
                  <c:v>127.35644919549333</c:v>
                </c:pt>
                <c:pt idx="80">
                  <c:v>140.76239121607119</c:v>
                </c:pt>
                <c:pt idx="81">
                  <c:v>154.16833323664974</c:v>
                </c:pt>
                <c:pt idx="82">
                  <c:v>167.57427525722875</c:v>
                </c:pt>
                <c:pt idx="83">
                  <c:v>180.98021727780755</c:v>
                </c:pt>
                <c:pt idx="84">
                  <c:v>194.38615929838573</c:v>
                </c:pt>
                <c:pt idx="85">
                  <c:v>207.79210131896463</c:v>
                </c:pt>
                <c:pt idx="86">
                  <c:v>221.19804333954457</c:v>
                </c:pt>
                <c:pt idx="87">
                  <c:v>234.60398536012073</c:v>
                </c:pt>
                <c:pt idx="88">
                  <c:v>248.00992738069999</c:v>
                </c:pt>
                <c:pt idx="89">
                  <c:v>261.41586940127814</c:v>
                </c:pt>
                <c:pt idx="90">
                  <c:v>274.82181142185988</c:v>
                </c:pt>
                <c:pt idx="91">
                  <c:v>288.22775344243723</c:v>
                </c:pt>
                <c:pt idx="92">
                  <c:v>301.63369546301459</c:v>
                </c:pt>
                <c:pt idx="93">
                  <c:v>315.03963748359524</c:v>
                </c:pt>
                <c:pt idx="94">
                  <c:v>328.44557950416635</c:v>
                </c:pt>
                <c:pt idx="95">
                  <c:v>341.85152152475274</c:v>
                </c:pt>
                <c:pt idx="96">
                  <c:v>355.25746354532919</c:v>
                </c:pt>
                <c:pt idx="97">
                  <c:v>368.66340556590717</c:v>
                </c:pt>
                <c:pt idx="98">
                  <c:v>382.06934758648498</c:v>
                </c:pt>
                <c:pt idx="99">
                  <c:v>395.47528960706757</c:v>
                </c:pt>
                <c:pt idx="100">
                  <c:v>408.88123162764884</c:v>
                </c:pt>
                <c:pt idx="101">
                  <c:v>422.28717364822523</c:v>
                </c:pt>
                <c:pt idx="102">
                  <c:v>435.69311566880452</c:v>
                </c:pt>
                <c:pt idx="103">
                  <c:v>449.0990576893771</c:v>
                </c:pt>
                <c:pt idx="104">
                  <c:v>462.50499970996441</c:v>
                </c:pt>
                <c:pt idx="105">
                  <c:v>475.91094173054228</c:v>
                </c:pt>
                <c:pt idx="106">
                  <c:v>489.31688375112049</c:v>
                </c:pt>
                <c:pt idx="107">
                  <c:v>502.72282577170557</c:v>
                </c:pt>
                <c:pt idx="108">
                  <c:v>516.12876779226735</c:v>
                </c:pt>
                <c:pt idx="109">
                  <c:v>529.53470981286284</c:v>
                </c:pt>
                <c:pt idx="110">
                  <c:v>542.94065183342764</c:v>
                </c:pt>
                <c:pt idx="111">
                  <c:v>556.34659385401926</c:v>
                </c:pt>
                <c:pt idx="112">
                  <c:v>569.75253587458565</c:v>
                </c:pt>
                <c:pt idx="113">
                  <c:v>583.15847789517727</c:v>
                </c:pt>
                <c:pt idx="114">
                  <c:v>596.56441991573672</c:v>
                </c:pt>
                <c:pt idx="115">
                  <c:v>609.97036193634074</c:v>
                </c:pt>
                <c:pt idx="116">
                  <c:v>623.37630395689382</c:v>
                </c:pt>
                <c:pt idx="117">
                  <c:v>636.78224597749647</c:v>
                </c:pt>
                <c:pt idx="118">
                  <c:v>650.18818799806559</c:v>
                </c:pt>
                <c:pt idx="119">
                  <c:v>663.59413001863629</c:v>
                </c:pt>
                <c:pt idx="120">
                  <c:v>677.00007203921302</c:v>
                </c:pt>
                <c:pt idx="121">
                  <c:v>690.40601405980794</c:v>
                </c:pt>
                <c:pt idx="122">
                  <c:v>703.8119560803741</c:v>
                </c:pt>
                <c:pt idx="123">
                  <c:v>717.21789810094992</c:v>
                </c:pt>
                <c:pt idx="124">
                  <c:v>730.6238401215312</c:v>
                </c:pt>
                <c:pt idx="125">
                  <c:v>744.02978214211703</c:v>
                </c:pt>
                <c:pt idx="126">
                  <c:v>757.43572416268694</c:v>
                </c:pt>
                <c:pt idx="127">
                  <c:v>770.84166618327617</c:v>
                </c:pt>
                <c:pt idx="128">
                  <c:v>784.24760820386314</c:v>
                </c:pt>
                <c:pt idx="129">
                  <c:v>797.65355022439894</c:v>
                </c:pt>
                <c:pt idx="130">
                  <c:v>811.0594922450166</c:v>
                </c:pt>
                <c:pt idx="131">
                  <c:v>824.46543426561607</c:v>
                </c:pt>
                <c:pt idx="132">
                  <c:v>837.87137628614641</c:v>
                </c:pt>
                <c:pt idx="133">
                  <c:v>851.27731830674668</c:v>
                </c:pt>
                <c:pt idx="134">
                  <c:v>864.68326032731886</c:v>
                </c:pt>
                <c:pt idx="135">
                  <c:v>878.0892023478865</c:v>
                </c:pt>
                <c:pt idx="136">
                  <c:v>891.49514436848142</c:v>
                </c:pt>
                <c:pt idx="137">
                  <c:v>904.90108638904394</c:v>
                </c:pt>
                <c:pt idx="138">
                  <c:v>918.30702840965762</c:v>
                </c:pt>
                <c:pt idx="139">
                  <c:v>931.71297043019797</c:v>
                </c:pt>
                <c:pt idx="140">
                  <c:v>945.11891245080039</c:v>
                </c:pt>
                <c:pt idx="141">
                  <c:v>958.52485447135564</c:v>
                </c:pt>
                <c:pt idx="142">
                  <c:v>971.93079649191463</c:v>
                </c:pt>
                <c:pt idx="143">
                  <c:v>985.33673851253195</c:v>
                </c:pt>
                <c:pt idx="144">
                  <c:v>998.74268053309504</c:v>
                </c:pt>
                <c:pt idx="145">
                  <c:v>1012.1486225536447</c:v>
                </c:pt>
                <c:pt idx="146">
                  <c:v>1025.5545645742804</c:v>
                </c:pt>
                <c:pt idx="147">
                  <c:v>1038.9605065948435</c:v>
                </c:pt>
                <c:pt idx="148">
                  <c:v>1052.3664486153975</c:v>
                </c:pt>
                <c:pt idx="149">
                  <c:v>1065.772390635979</c:v>
                </c:pt>
                <c:pt idx="150">
                  <c:v>1079.1783326565871</c:v>
                </c:pt>
                <c:pt idx="151">
                  <c:v>1092.5842746771234</c:v>
                </c:pt>
                <c:pt idx="152">
                  <c:v>1105.9902166977404</c:v>
                </c:pt>
                <c:pt idx="153">
                  <c:v>1119.3961587182769</c:v>
                </c:pt>
                <c:pt idx="154">
                  <c:v>1132.8021007388948</c:v>
                </c:pt>
                <c:pt idx="155">
                  <c:v>1146.2080427594476</c:v>
                </c:pt>
                <c:pt idx="156">
                  <c:v>1159.6139847800573</c:v>
                </c:pt>
                <c:pt idx="157">
                  <c:v>1173.0199268006011</c:v>
                </c:pt>
                <c:pt idx="158">
                  <c:v>1186.4258688211837</c:v>
                </c:pt>
                <c:pt idx="159">
                  <c:v>1199.8318108417741</c:v>
                </c:pt>
                <c:pt idx="160">
                  <c:v>1213.2377528623629</c:v>
                </c:pt>
                <c:pt idx="161">
                  <c:v>1226.6436948829457</c:v>
                </c:pt>
                <c:pt idx="162">
                  <c:v>1240.0496369035343</c:v>
                </c:pt>
                <c:pt idx="163">
                  <c:v>1253.4555789240267</c:v>
                </c:pt>
                <c:pt idx="164">
                  <c:v>1266.8615209446625</c:v>
                </c:pt>
                <c:pt idx="165">
                  <c:v>1280.2674629652597</c:v>
                </c:pt>
                <c:pt idx="166">
                  <c:v>1293.6734049857978</c:v>
                </c:pt>
                <c:pt idx="167">
                  <c:v>1307.0793470064402</c:v>
                </c:pt>
                <c:pt idx="168">
                  <c:v>1320.4852890270151</c:v>
                </c:pt>
                <c:pt idx="169">
                  <c:v>1333.8912310475419</c:v>
                </c:pt>
                <c:pt idx="170">
                  <c:v>1347.2971730681202</c:v>
                </c:pt>
                <c:pt idx="171">
                  <c:v>1360.7031150886953</c:v>
                </c:pt>
                <c:pt idx="172">
                  <c:v>1374.1090571093373</c:v>
                </c:pt>
                <c:pt idx="173">
                  <c:v>1387.5149991298854</c:v>
                </c:pt>
                <c:pt idx="174">
                  <c:v>1400.9209411503757</c:v>
                </c:pt>
                <c:pt idx="175">
                  <c:v>1414.3268831710627</c:v>
                </c:pt>
                <c:pt idx="176">
                  <c:v>1427.7328251916019</c:v>
                </c:pt>
                <c:pt idx="177">
                  <c:v>1441.1387672121705</c:v>
                </c:pt>
                <c:pt idx="178">
                  <c:v>1454.5447092327829</c:v>
                </c:pt>
                <c:pt idx="179">
                  <c:v>1467.9506512533278</c:v>
                </c:pt>
                <c:pt idx="180">
                  <c:v>1481.3565932739414</c:v>
                </c:pt>
                <c:pt idx="181">
                  <c:v>1494.7625352944904</c:v>
                </c:pt>
                <c:pt idx="182">
                  <c:v>1508.1684773151446</c:v>
                </c:pt>
                <c:pt idx="183">
                  <c:v>1521.5744193356625</c:v>
                </c:pt>
                <c:pt idx="184">
                  <c:v>1534.9803613561799</c:v>
                </c:pt>
                <c:pt idx="185">
                  <c:v>1548.3863033768157</c:v>
                </c:pt>
                <c:pt idx="186">
                  <c:v>1561.792245397397</c:v>
                </c:pt>
                <c:pt idx="187">
                  <c:v>1575.1981874180331</c:v>
                </c:pt>
                <c:pt idx="188">
                  <c:v>1588.6041294384588</c:v>
                </c:pt>
                <c:pt idx="189">
                  <c:v>1602.0100714591229</c:v>
                </c:pt>
                <c:pt idx="190">
                  <c:v>1615.4160134798497</c:v>
                </c:pt>
                <c:pt idx="191">
                  <c:v>1628.8219555001945</c:v>
                </c:pt>
                <c:pt idx="192">
                  <c:v>1642.2278975209397</c:v>
                </c:pt>
                <c:pt idx="193">
                  <c:v>1655.6338395414734</c:v>
                </c:pt>
                <c:pt idx="194">
                  <c:v>1669.0397815620113</c:v>
                </c:pt>
                <c:pt idx="195">
                  <c:v>1682.4457235825562</c:v>
                </c:pt>
                <c:pt idx="196">
                  <c:v>1695.8516656031557</c:v>
                </c:pt>
                <c:pt idx="197">
                  <c:v>1709.2576076237917</c:v>
                </c:pt>
                <c:pt idx="198">
                  <c:v>1722.6635496443059</c:v>
                </c:pt>
                <c:pt idx="199">
                  <c:v>1736.069491664827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ED-A54B-A7DA-7CD8C7BBB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8188912"/>
        <c:axId val="827894240"/>
      </c:lineChart>
      <c:catAx>
        <c:axId val="868188912"/>
        <c:scaling>
          <c:orientation val="minMax"/>
        </c:scaling>
        <c:delete val="1"/>
        <c:axPos val="b"/>
        <c:numFmt formatCode="0.0" sourceLinked="1"/>
        <c:majorTickMark val="none"/>
        <c:minorTickMark val="none"/>
        <c:tickLblPos val="nextTo"/>
        <c:crossAx val="827894240"/>
        <c:crosses val="autoZero"/>
        <c:auto val="1"/>
        <c:lblAlgn val="ctr"/>
        <c:lblOffset val="100"/>
        <c:noMultiLvlLbl val="0"/>
      </c:catAx>
      <c:valAx>
        <c:axId val="8278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18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Minimization3!$E$3</c:f>
              <c:strCache>
                <c:ptCount val="1"/>
                <c:pt idx="0">
                  <c:v>f''(x)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Minimization3!$B$5:$B$205</c:f>
              <c:numCache>
                <c:formatCode>0.0</c:formatCode>
                <c:ptCount val="201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-9.6999999999999993</c:v>
                </c:pt>
                <c:pt idx="4">
                  <c:v>-9.6</c:v>
                </c:pt>
                <c:pt idx="5">
                  <c:v>-9.5</c:v>
                </c:pt>
                <c:pt idx="6">
                  <c:v>-9.4</c:v>
                </c:pt>
                <c:pt idx="7">
                  <c:v>-9.3000000000000007</c:v>
                </c:pt>
                <c:pt idx="8">
                  <c:v>-9.1999999999999993</c:v>
                </c:pt>
                <c:pt idx="9">
                  <c:v>-9.1</c:v>
                </c:pt>
                <c:pt idx="10">
                  <c:v>-9</c:v>
                </c:pt>
                <c:pt idx="11">
                  <c:v>-8.9</c:v>
                </c:pt>
                <c:pt idx="12">
                  <c:v>-8.8000000000000007</c:v>
                </c:pt>
                <c:pt idx="13">
                  <c:v>-8.6999999999999993</c:v>
                </c:pt>
                <c:pt idx="14">
                  <c:v>-8.6</c:v>
                </c:pt>
                <c:pt idx="15">
                  <c:v>-8.5000000000000107</c:v>
                </c:pt>
                <c:pt idx="16">
                  <c:v>-8.4000000000000092</c:v>
                </c:pt>
                <c:pt idx="17">
                  <c:v>-8.3000000000000096</c:v>
                </c:pt>
                <c:pt idx="18">
                  <c:v>-8.2000000000000099</c:v>
                </c:pt>
                <c:pt idx="19">
                  <c:v>-8.1000000000000103</c:v>
                </c:pt>
                <c:pt idx="20">
                  <c:v>-8.0000000000000107</c:v>
                </c:pt>
                <c:pt idx="21">
                  <c:v>-7.9000000000000101</c:v>
                </c:pt>
                <c:pt idx="22">
                  <c:v>-7.8000000000000096</c:v>
                </c:pt>
                <c:pt idx="23">
                  <c:v>-7.7000000000000099</c:v>
                </c:pt>
                <c:pt idx="24">
                  <c:v>-7.6000000000000103</c:v>
                </c:pt>
                <c:pt idx="25">
                  <c:v>-7.5000000000000098</c:v>
                </c:pt>
                <c:pt idx="26">
                  <c:v>-7.4000000000000101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-7.0000000000000098</c:v>
                </c:pt>
                <c:pt idx="31">
                  <c:v>-6.9000000000000101</c:v>
                </c:pt>
                <c:pt idx="32">
                  <c:v>-6.8000000000000096</c:v>
                </c:pt>
                <c:pt idx="33">
                  <c:v>-6.7000000000000099</c:v>
                </c:pt>
                <c:pt idx="34">
                  <c:v>-6.6000000000000103</c:v>
                </c:pt>
                <c:pt idx="35">
                  <c:v>-6.5000000000000098</c:v>
                </c:pt>
                <c:pt idx="36">
                  <c:v>-6.4000000000000101</c:v>
                </c:pt>
                <c:pt idx="37">
                  <c:v>-6.3000000000000096</c:v>
                </c:pt>
                <c:pt idx="38">
                  <c:v>-6.2000000000000099</c:v>
                </c:pt>
                <c:pt idx="39">
                  <c:v>-6.1000000000000103</c:v>
                </c:pt>
                <c:pt idx="40">
                  <c:v>-6.0000000000000098</c:v>
                </c:pt>
                <c:pt idx="41">
                  <c:v>-5.9000000000000101</c:v>
                </c:pt>
                <c:pt idx="42">
                  <c:v>-5.8000000000000096</c:v>
                </c:pt>
                <c:pt idx="43">
                  <c:v>-5.7000000000000197</c:v>
                </c:pt>
                <c:pt idx="44">
                  <c:v>-5.6000000000000201</c:v>
                </c:pt>
                <c:pt idx="45">
                  <c:v>-5.5000000000000204</c:v>
                </c:pt>
                <c:pt idx="46">
                  <c:v>-5.4000000000000199</c:v>
                </c:pt>
                <c:pt idx="47">
                  <c:v>-5.3000000000000203</c:v>
                </c:pt>
                <c:pt idx="48">
                  <c:v>-5.2000000000000197</c:v>
                </c:pt>
                <c:pt idx="49">
                  <c:v>-5.1000000000000201</c:v>
                </c:pt>
                <c:pt idx="50">
                  <c:v>-5.0000000000000204</c:v>
                </c:pt>
                <c:pt idx="51">
                  <c:v>-4.9000000000000199</c:v>
                </c:pt>
                <c:pt idx="52">
                  <c:v>-4.8000000000000203</c:v>
                </c:pt>
                <c:pt idx="53">
                  <c:v>-4.7000000000000197</c:v>
                </c:pt>
                <c:pt idx="54">
                  <c:v>-4.6000000000000201</c:v>
                </c:pt>
                <c:pt idx="55">
                  <c:v>-4.5000000000000204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-4.2000000000000197</c:v>
                </c:pt>
                <c:pt idx="59">
                  <c:v>-4.1000000000000201</c:v>
                </c:pt>
                <c:pt idx="60">
                  <c:v>-4.0000000000000204</c:v>
                </c:pt>
                <c:pt idx="61">
                  <c:v>-3.9000000000000199</c:v>
                </c:pt>
                <c:pt idx="62">
                  <c:v>-3.8000000000000198</c:v>
                </c:pt>
                <c:pt idx="63">
                  <c:v>-3.7000000000000202</c:v>
                </c:pt>
                <c:pt idx="64">
                  <c:v>-3.6000000000000201</c:v>
                </c:pt>
                <c:pt idx="65">
                  <c:v>-3.50000000000002</c:v>
                </c:pt>
                <c:pt idx="66">
                  <c:v>-3.4000000000000199</c:v>
                </c:pt>
                <c:pt idx="67">
                  <c:v>-3.3000000000000198</c:v>
                </c:pt>
                <c:pt idx="68">
                  <c:v>-3.2000000000000202</c:v>
                </c:pt>
                <c:pt idx="69">
                  <c:v>-3.1000000000000201</c:v>
                </c:pt>
                <c:pt idx="70">
                  <c:v>-3.00000000000002</c:v>
                </c:pt>
                <c:pt idx="71">
                  <c:v>-2.9000000000000301</c:v>
                </c:pt>
                <c:pt idx="72">
                  <c:v>-2.80000000000003</c:v>
                </c:pt>
                <c:pt idx="73">
                  <c:v>-2.7000000000000299</c:v>
                </c:pt>
                <c:pt idx="74">
                  <c:v>-2.6000000000000298</c:v>
                </c:pt>
                <c:pt idx="75">
                  <c:v>-2.5000000000000302</c:v>
                </c:pt>
                <c:pt idx="76">
                  <c:v>-2.4000000000000301</c:v>
                </c:pt>
                <c:pt idx="77">
                  <c:v>-2.30000000000003</c:v>
                </c:pt>
                <c:pt idx="78">
                  <c:v>-2.2000000000000299</c:v>
                </c:pt>
                <c:pt idx="79">
                  <c:v>-2.1000000000000298</c:v>
                </c:pt>
                <c:pt idx="80">
                  <c:v>-2.0000000000000302</c:v>
                </c:pt>
                <c:pt idx="81">
                  <c:v>-1.9000000000000301</c:v>
                </c:pt>
                <c:pt idx="82">
                  <c:v>-1.80000000000003</c:v>
                </c:pt>
                <c:pt idx="83">
                  <c:v>-1.7000000000000299</c:v>
                </c:pt>
                <c:pt idx="84">
                  <c:v>-1.6000000000000301</c:v>
                </c:pt>
                <c:pt idx="85">
                  <c:v>-1.50000000000003</c:v>
                </c:pt>
                <c:pt idx="86">
                  <c:v>-1.4000000000000301</c:v>
                </c:pt>
                <c:pt idx="87">
                  <c:v>-1.30000000000003</c:v>
                </c:pt>
                <c:pt idx="88">
                  <c:v>-1.2000000000000299</c:v>
                </c:pt>
                <c:pt idx="89">
                  <c:v>-1.1000000000000301</c:v>
                </c:pt>
                <c:pt idx="90">
                  <c:v>-1.00000000000003</c:v>
                </c:pt>
                <c:pt idx="91">
                  <c:v>-0.900000000000031</c:v>
                </c:pt>
                <c:pt idx="92">
                  <c:v>-0.80000000000002902</c:v>
                </c:pt>
                <c:pt idx="93">
                  <c:v>-0.70000000000002904</c:v>
                </c:pt>
                <c:pt idx="94">
                  <c:v>-0.60000000000002995</c:v>
                </c:pt>
                <c:pt idx="95">
                  <c:v>-0.50000000000002998</c:v>
                </c:pt>
                <c:pt idx="96">
                  <c:v>-0.400000000000031</c:v>
                </c:pt>
                <c:pt idx="97">
                  <c:v>-0.30000000000002902</c:v>
                </c:pt>
                <c:pt idx="98">
                  <c:v>-0.20000000000002899</c:v>
                </c:pt>
                <c:pt idx="99">
                  <c:v>-0.100000000000041</c:v>
                </c:pt>
                <c:pt idx="100">
                  <c:v>-4.0856207306205799E-14</c:v>
                </c:pt>
                <c:pt idx="101">
                  <c:v>9.9999999999999603E-2</c:v>
                </c:pt>
                <c:pt idx="102">
                  <c:v>0.19999999999999901</c:v>
                </c:pt>
                <c:pt idx="103">
                  <c:v>0.30000000000000099</c:v>
                </c:pt>
                <c:pt idx="104">
                  <c:v>0.4</c:v>
                </c:pt>
                <c:pt idx="105">
                  <c:v>0.5</c:v>
                </c:pt>
                <c:pt idx="106">
                  <c:v>0.6</c:v>
                </c:pt>
                <c:pt idx="107">
                  <c:v>0.69999999999999896</c:v>
                </c:pt>
                <c:pt idx="108">
                  <c:v>0.80000000000000104</c:v>
                </c:pt>
                <c:pt idx="109">
                  <c:v>0.9</c:v>
                </c:pt>
                <c:pt idx="110">
                  <c:v>1</c:v>
                </c:pt>
                <c:pt idx="111">
                  <c:v>1.1000000000000001</c:v>
                </c:pt>
                <c:pt idx="112">
                  <c:v>1.2</c:v>
                </c:pt>
                <c:pt idx="113">
                  <c:v>1.3</c:v>
                </c:pt>
                <c:pt idx="114">
                  <c:v>1.4</c:v>
                </c:pt>
                <c:pt idx="115">
                  <c:v>1.5</c:v>
                </c:pt>
                <c:pt idx="116">
                  <c:v>1.6</c:v>
                </c:pt>
                <c:pt idx="117">
                  <c:v>1.7</c:v>
                </c:pt>
                <c:pt idx="118">
                  <c:v>1.8</c:v>
                </c:pt>
                <c:pt idx="119">
                  <c:v>1.9</c:v>
                </c:pt>
                <c:pt idx="120">
                  <c:v>2</c:v>
                </c:pt>
                <c:pt idx="121">
                  <c:v>2.1</c:v>
                </c:pt>
                <c:pt idx="122">
                  <c:v>2.2000000000000002</c:v>
                </c:pt>
                <c:pt idx="123">
                  <c:v>2.2999999999999998</c:v>
                </c:pt>
                <c:pt idx="124">
                  <c:v>2.4</c:v>
                </c:pt>
                <c:pt idx="125">
                  <c:v>2.5</c:v>
                </c:pt>
                <c:pt idx="126">
                  <c:v>2.6</c:v>
                </c:pt>
                <c:pt idx="127">
                  <c:v>2.7</c:v>
                </c:pt>
                <c:pt idx="128">
                  <c:v>2.8</c:v>
                </c:pt>
                <c:pt idx="129">
                  <c:v>2.9</c:v>
                </c:pt>
                <c:pt idx="130">
                  <c:v>3</c:v>
                </c:pt>
                <c:pt idx="131">
                  <c:v>3.1</c:v>
                </c:pt>
                <c:pt idx="132">
                  <c:v>3.2</c:v>
                </c:pt>
                <c:pt idx="133">
                  <c:v>3.3</c:v>
                </c:pt>
                <c:pt idx="134">
                  <c:v>3.4</c:v>
                </c:pt>
                <c:pt idx="135">
                  <c:v>3.5</c:v>
                </c:pt>
                <c:pt idx="136">
                  <c:v>3.6</c:v>
                </c:pt>
                <c:pt idx="137">
                  <c:v>3.7</c:v>
                </c:pt>
                <c:pt idx="138">
                  <c:v>3.8</c:v>
                </c:pt>
                <c:pt idx="139">
                  <c:v>3.9</c:v>
                </c:pt>
                <c:pt idx="140">
                  <c:v>4</c:v>
                </c:pt>
                <c:pt idx="141">
                  <c:v>4.0999999999999002</c:v>
                </c:pt>
                <c:pt idx="142">
                  <c:v>4.1999999999998998</c:v>
                </c:pt>
                <c:pt idx="143">
                  <c:v>4.2999999999999003</c:v>
                </c:pt>
                <c:pt idx="144">
                  <c:v>4.3999999999999</c:v>
                </c:pt>
                <c:pt idx="145">
                  <c:v>4.4999999999998996</c:v>
                </c:pt>
                <c:pt idx="146">
                  <c:v>4.5999999999999002</c:v>
                </c:pt>
                <c:pt idx="147">
                  <c:v>4.6999999999998998</c:v>
                </c:pt>
                <c:pt idx="148">
                  <c:v>4.7999999999999003</c:v>
                </c:pt>
                <c:pt idx="149">
                  <c:v>4.8999999999999</c:v>
                </c:pt>
                <c:pt idx="150">
                  <c:v>4.9999999999998996</c:v>
                </c:pt>
                <c:pt idx="151">
                  <c:v>5.0999999999999002</c:v>
                </c:pt>
                <c:pt idx="152">
                  <c:v>5.1999999999998998</c:v>
                </c:pt>
                <c:pt idx="153">
                  <c:v>5.2999999999999003</c:v>
                </c:pt>
                <c:pt idx="154">
                  <c:v>5.3999999999999</c:v>
                </c:pt>
                <c:pt idx="155">
                  <c:v>5.4999999999998996</c:v>
                </c:pt>
                <c:pt idx="156">
                  <c:v>5.5999999999999002</c:v>
                </c:pt>
                <c:pt idx="157">
                  <c:v>5.6999999999998998</c:v>
                </c:pt>
                <c:pt idx="158">
                  <c:v>5.7999999999999003</c:v>
                </c:pt>
                <c:pt idx="159">
                  <c:v>5.8999999999999</c:v>
                </c:pt>
                <c:pt idx="160">
                  <c:v>5.9999999999998996</c:v>
                </c:pt>
                <c:pt idx="161">
                  <c:v>6.0999999999999002</c:v>
                </c:pt>
                <c:pt idx="162">
                  <c:v>6.1999999999998998</c:v>
                </c:pt>
                <c:pt idx="163">
                  <c:v>6.2999999999999003</c:v>
                </c:pt>
                <c:pt idx="164">
                  <c:v>6.3999999999999</c:v>
                </c:pt>
                <c:pt idx="165">
                  <c:v>6.4999999999998996</c:v>
                </c:pt>
                <c:pt idx="166">
                  <c:v>6.5999999999999002</c:v>
                </c:pt>
                <c:pt idx="167">
                  <c:v>6.6999999999998998</c:v>
                </c:pt>
                <c:pt idx="168">
                  <c:v>6.7999999999999003</c:v>
                </c:pt>
                <c:pt idx="169">
                  <c:v>6.8999999999999</c:v>
                </c:pt>
                <c:pt idx="170">
                  <c:v>6.9999999999998996</c:v>
                </c:pt>
                <c:pt idx="171">
                  <c:v>7.0999999999999002</c:v>
                </c:pt>
                <c:pt idx="172">
                  <c:v>7.1999999999998998</c:v>
                </c:pt>
                <c:pt idx="173">
                  <c:v>7.2999999999999003</c:v>
                </c:pt>
                <c:pt idx="174">
                  <c:v>7.3999999999999</c:v>
                </c:pt>
                <c:pt idx="175">
                  <c:v>7.4999999999998996</c:v>
                </c:pt>
                <c:pt idx="176">
                  <c:v>7.5999999999999002</c:v>
                </c:pt>
                <c:pt idx="177">
                  <c:v>7.6999999999998998</c:v>
                </c:pt>
                <c:pt idx="178">
                  <c:v>7.7999999999999003</c:v>
                </c:pt>
                <c:pt idx="179">
                  <c:v>7.8999999999999</c:v>
                </c:pt>
                <c:pt idx="180">
                  <c:v>7.9999999999998996</c:v>
                </c:pt>
                <c:pt idx="181">
                  <c:v>8.0999999999999002</c:v>
                </c:pt>
                <c:pt idx="182">
                  <c:v>8.1999999999998998</c:v>
                </c:pt>
                <c:pt idx="183">
                  <c:v>8.2999999999998995</c:v>
                </c:pt>
                <c:pt idx="184">
                  <c:v>8.3999999999999009</c:v>
                </c:pt>
                <c:pt idx="185">
                  <c:v>8.4999999999999005</c:v>
                </c:pt>
                <c:pt idx="186">
                  <c:v>8.5999999999999002</c:v>
                </c:pt>
                <c:pt idx="187">
                  <c:v>8.6999999999998998</c:v>
                </c:pt>
                <c:pt idx="188">
                  <c:v>8.7999999999998995</c:v>
                </c:pt>
                <c:pt idx="189">
                  <c:v>8.8999999999999009</c:v>
                </c:pt>
                <c:pt idx="190">
                  <c:v>8.9999999999999005</c:v>
                </c:pt>
                <c:pt idx="191">
                  <c:v>9.0999999999999002</c:v>
                </c:pt>
                <c:pt idx="192">
                  <c:v>9.1999999999998998</c:v>
                </c:pt>
                <c:pt idx="193">
                  <c:v>9.2999999999998995</c:v>
                </c:pt>
                <c:pt idx="194">
                  <c:v>9.3999999999999009</c:v>
                </c:pt>
                <c:pt idx="195">
                  <c:v>9.4999999999999005</c:v>
                </c:pt>
                <c:pt idx="196">
                  <c:v>9.5999999999999002</c:v>
                </c:pt>
                <c:pt idx="197">
                  <c:v>9.6999999999998998</c:v>
                </c:pt>
                <c:pt idx="198">
                  <c:v>9.7999999999998995</c:v>
                </c:pt>
                <c:pt idx="199">
                  <c:v>9.8999999999999009</c:v>
                </c:pt>
                <c:pt idx="200">
                  <c:v>9.9999999999999005</c:v>
                </c:pt>
              </c:numCache>
            </c:numRef>
          </c:cat>
          <c:val>
            <c:numRef>
              <c:f>Minimization3!$E$5:$E$205</c:f>
              <c:numCache>
                <c:formatCode>General</c:formatCode>
                <c:ptCount val="201"/>
                <c:pt idx="0">
                  <c:v>134.059420205404</c:v>
                </c:pt>
                <c:pt idx="1">
                  <c:v>134.05942020606565</c:v>
                </c:pt>
                <c:pt idx="2">
                  <c:v>134.05942020565058</c:v>
                </c:pt>
                <c:pt idx="3">
                  <c:v>134.05942020576893</c:v>
                </c:pt>
                <c:pt idx="4">
                  <c:v>134.05942020604064</c:v>
                </c:pt>
                <c:pt idx="5">
                  <c:v>134.059420205404</c:v>
                </c:pt>
                <c:pt idx="6">
                  <c:v>134.05942020623618</c:v>
                </c:pt>
                <c:pt idx="7">
                  <c:v>134.0594202052072</c:v>
                </c:pt>
                <c:pt idx="8">
                  <c:v>134.0594202059963</c:v>
                </c:pt>
                <c:pt idx="9">
                  <c:v>134.05942020613159</c:v>
                </c:pt>
                <c:pt idx="10">
                  <c:v>134.05942020535852</c:v>
                </c:pt>
                <c:pt idx="11">
                  <c:v>134.05942020585988</c:v>
                </c:pt>
                <c:pt idx="12">
                  <c:v>134.05942020603825</c:v>
                </c:pt>
                <c:pt idx="13">
                  <c:v>134.05942020554383</c:v>
                </c:pt>
                <c:pt idx="14">
                  <c:v>134.05942020586392</c:v>
                </c:pt>
                <c:pt idx="15">
                  <c:v>134.05942020593253</c:v>
                </c:pt>
                <c:pt idx="16">
                  <c:v>134.05942020569958</c:v>
                </c:pt>
                <c:pt idx="17">
                  <c:v>134.05942020572232</c:v>
                </c:pt>
                <c:pt idx="18">
                  <c:v>134.05942020570072</c:v>
                </c:pt>
                <c:pt idx="19">
                  <c:v>134.0594202059406</c:v>
                </c:pt>
                <c:pt idx="20">
                  <c:v>134.05942020583367</c:v>
                </c:pt>
                <c:pt idx="21">
                  <c:v>134.05942020570976</c:v>
                </c:pt>
                <c:pt idx="22">
                  <c:v>134.05942020565524</c:v>
                </c:pt>
                <c:pt idx="23">
                  <c:v>134.05942020582236</c:v>
                </c:pt>
                <c:pt idx="24">
                  <c:v>134.05942020596214</c:v>
                </c:pt>
                <c:pt idx="25">
                  <c:v>134.05942020559272</c:v>
                </c:pt>
                <c:pt idx="26">
                  <c:v>134.0594202058746</c:v>
                </c:pt>
                <c:pt idx="27">
                  <c:v>134.0594202058144</c:v>
                </c:pt>
                <c:pt idx="28">
                  <c:v>134.05942020570185</c:v>
                </c:pt>
                <c:pt idx="29">
                  <c:v>134.05942020586664</c:v>
                </c:pt>
                <c:pt idx="30">
                  <c:v>134.05942020576893</c:v>
                </c:pt>
                <c:pt idx="31">
                  <c:v>134.0594202057558</c:v>
                </c:pt>
                <c:pt idx="32">
                  <c:v>134.05942020582464</c:v>
                </c:pt>
                <c:pt idx="33">
                  <c:v>134.05942020577689</c:v>
                </c:pt>
                <c:pt idx="34">
                  <c:v>134.05942020577001</c:v>
                </c:pt>
                <c:pt idx="35">
                  <c:v>134.05942020584226</c:v>
                </c:pt>
                <c:pt idx="36">
                  <c:v>134.05942020569327</c:v>
                </c:pt>
                <c:pt idx="37">
                  <c:v>134.05942020590479</c:v>
                </c:pt>
                <c:pt idx="38">
                  <c:v>134.05942020565638</c:v>
                </c:pt>
                <c:pt idx="39">
                  <c:v>134.05942020585584</c:v>
                </c:pt>
                <c:pt idx="40">
                  <c:v>134.05942020576836</c:v>
                </c:pt>
                <c:pt idx="41">
                  <c:v>134.05942020575353</c:v>
                </c:pt>
                <c:pt idx="42">
                  <c:v>134.05942020589174</c:v>
                </c:pt>
                <c:pt idx="43">
                  <c:v>134.05942020569447</c:v>
                </c:pt>
                <c:pt idx="44">
                  <c:v>134.0594202058144</c:v>
                </c:pt>
                <c:pt idx="45">
                  <c:v>134.05942020580582</c:v>
                </c:pt>
                <c:pt idx="46">
                  <c:v>134.05942020577803</c:v>
                </c:pt>
                <c:pt idx="47">
                  <c:v>134.05942020574614</c:v>
                </c:pt>
                <c:pt idx="48">
                  <c:v>134.05942020580247</c:v>
                </c:pt>
                <c:pt idx="49">
                  <c:v>134.05942020580019</c:v>
                </c:pt>
                <c:pt idx="50">
                  <c:v>134.05942020578337</c:v>
                </c:pt>
                <c:pt idx="51">
                  <c:v>134.05942020578627</c:v>
                </c:pt>
                <c:pt idx="52">
                  <c:v>134.05942020578024</c:v>
                </c:pt>
                <c:pt idx="53">
                  <c:v>134.05942020578826</c:v>
                </c:pt>
                <c:pt idx="54">
                  <c:v>134.05942020579963</c:v>
                </c:pt>
                <c:pt idx="55">
                  <c:v>134.05942020576973</c:v>
                </c:pt>
                <c:pt idx="56">
                  <c:v>134.05942020579451</c:v>
                </c:pt>
                <c:pt idx="57">
                  <c:v>134.05942020578223</c:v>
                </c:pt>
                <c:pt idx="58">
                  <c:v>134.0594202057965</c:v>
                </c:pt>
                <c:pt idx="59">
                  <c:v>134.05942020577405</c:v>
                </c:pt>
                <c:pt idx="60">
                  <c:v>134.05942020578848</c:v>
                </c:pt>
                <c:pt idx="61">
                  <c:v>134.05942020578823</c:v>
                </c:pt>
                <c:pt idx="62">
                  <c:v>134.05942020578598</c:v>
                </c:pt>
                <c:pt idx="63">
                  <c:v>134.05942020578553</c:v>
                </c:pt>
                <c:pt idx="64">
                  <c:v>134.05942020578786</c:v>
                </c:pt>
                <c:pt idx="65">
                  <c:v>134.05942020578482</c:v>
                </c:pt>
                <c:pt idx="66">
                  <c:v>134.05942020578601</c:v>
                </c:pt>
                <c:pt idx="67">
                  <c:v>134.05942020578672</c:v>
                </c:pt>
                <c:pt idx="68">
                  <c:v>134.05942020578601</c:v>
                </c:pt>
                <c:pt idx="69">
                  <c:v>134.0594202057793</c:v>
                </c:pt>
                <c:pt idx="70">
                  <c:v>134.05942020579332</c:v>
                </c:pt>
                <c:pt idx="71">
                  <c:v>134.05942020578567</c:v>
                </c:pt>
                <c:pt idx="72">
                  <c:v>134.05942020578638</c:v>
                </c:pt>
                <c:pt idx="73">
                  <c:v>134.05942020578658</c:v>
                </c:pt>
                <c:pt idx="74">
                  <c:v>134.05942020578755</c:v>
                </c:pt>
                <c:pt idx="75">
                  <c:v>134.05942020578269</c:v>
                </c:pt>
                <c:pt idx="76">
                  <c:v>134.0594202057888</c:v>
                </c:pt>
                <c:pt idx="77">
                  <c:v>134.05942020578482</c:v>
                </c:pt>
                <c:pt idx="78">
                  <c:v>134.05942020579121</c:v>
                </c:pt>
                <c:pt idx="79">
                  <c:v>134.05942020577916</c:v>
                </c:pt>
                <c:pt idx="80">
                  <c:v>134.05942020578539</c:v>
                </c:pt>
                <c:pt idx="81">
                  <c:v>134.05942020578993</c:v>
                </c:pt>
                <c:pt idx="82">
                  <c:v>134.05942020578794</c:v>
                </c:pt>
                <c:pt idx="83">
                  <c:v>134.05942020578198</c:v>
                </c:pt>
                <c:pt idx="84">
                  <c:v>134.0594202057888</c:v>
                </c:pt>
                <c:pt idx="85">
                  <c:v>134.0594202057996</c:v>
                </c:pt>
                <c:pt idx="86">
                  <c:v>134.05942020576151</c:v>
                </c:pt>
                <c:pt idx="87">
                  <c:v>134.05942020579249</c:v>
                </c:pt>
                <c:pt idx="88">
                  <c:v>134.05942020578169</c:v>
                </c:pt>
                <c:pt idx="89">
                  <c:v>134.05942020581722</c:v>
                </c:pt>
                <c:pt idx="90">
                  <c:v>134.05942020577493</c:v>
                </c:pt>
                <c:pt idx="91">
                  <c:v>134.05942020577092</c:v>
                </c:pt>
                <c:pt idx="92">
                  <c:v>134.05942020580656</c:v>
                </c:pt>
                <c:pt idx="93">
                  <c:v>134.05942020571226</c:v>
                </c:pt>
                <c:pt idx="94">
                  <c:v>134.05942020586397</c:v>
                </c:pt>
                <c:pt idx="95">
                  <c:v>134.05942020576583</c:v>
                </c:pt>
                <c:pt idx="96">
                  <c:v>134.05942020577717</c:v>
                </c:pt>
                <c:pt idx="97">
                  <c:v>134.05942020577805</c:v>
                </c:pt>
                <c:pt idx="98">
                  <c:v>134.05942020584197</c:v>
                </c:pt>
                <c:pt idx="99">
                  <c:v>134.05942020581259</c:v>
                </c:pt>
                <c:pt idx="100">
                  <c:v>134.05942020570967</c:v>
                </c:pt>
                <c:pt idx="101">
                  <c:v>134.05942020579369</c:v>
                </c:pt>
                <c:pt idx="102">
                  <c:v>134.05942020572317</c:v>
                </c:pt>
                <c:pt idx="103">
                  <c:v>134.05942020587435</c:v>
                </c:pt>
                <c:pt idx="104">
                  <c:v>134.05942020577871</c:v>
                </c:pt>
                <c:pt idx="105">
                  <c:v>134.05942020578212</c:v>
                </c:pt>
                <c:pt idx="106">
                  <c:v>134.05942020585223</c:v>
                </c:pt>
                <c:pt idx="107">
                  <c:v>134.05942020561503</c:v>
                </c:pt>
                <c:pt idx="108">
                  <c:v>134.05942020595626</c:v>
                </c:pt>
                <c:pt idx="109">
                  <c:v>134.05942020564797</c:v>
                </c:pt>
                <c:pt idx="110">
                  <c:v>134.05942020591613</c:v>
                </c:pt>
                <c:pt idx="111">
                  <c:v>134.05942020566403</c:v>
                </c:pt>
                <c:pt idx="112">
                  <c:v>134.05942020591613</c:v>
                </c:pt>
                <c:pt idx="113">
                  <c:v>134.05942020559468</c:v>
                </c:pt>
                <c:pt idx="114">
                  <c:v>134.05942020604004</c:v>
                </c:pt>
                <c:pt idx="115">
                  <c:v>134.05942020553073</c:v>
                </c:pt>
                <c:pt idx="116">
                  <c:v>134.05942020602669</c:v>
                </c:pt>
                <c:pt idx="117">
                  <c:v>134.05942020569103</c:v>
                </c:pt>
                <c:pt idx="118">
                  <c:v>134.05942020570723</c:v>
                </c:pt>
                <c:pt idx="119">
                  <c:v>134.0594202057672</c:v>
                </c:pt>
                <c:pt idx="120">
                  <c:v>134.0594202059491</c:v>
                </c:pt>
                <c:pt idx="121">
                  <c:v>134.05942020566147</c:v>
                </c:pt>
                <c:pt idx="122">
                  <c:v>134.0594202057587</c:v>
                </c:pt>
                <c:pt idx="123">
                  <c:v>134.05942020581267</c:v>
                </c:pt>
                <c:pt idx="124">
                  <c:v>134.05942020585815</c:v>
                </c:pt>
                <c:pt idx="125">
                  <c:v>134.05942020569898</c:v>
                </c:pt>
                <c:pt idx="126">
                  <c:v>134.05942020589225</c:v>
                </c:pt>
                <c:pt idx="127">
                  <c:v>134.05942020587011</c:v>
                </c:pt>
                <c:pt idx="128">
                  <c:v>134.05942020535792</c:v>
                </c:pt>
                <c:pt idx="129">
                  <c:v>134.05942020617647</c:v>
                </c:pt>
                <c:pt idx="130">
                  <c:v>134.05942020599457</c:v>
                </c:pt>
                <c:pt idx="131">
                  <c:v>134.05942020530335</c:v>
                </c:pt>
                <c:pt idx="132">
                  <c:v>134.05942020600313</c:v>
                </c:pt>
                <c:pt idx="133">
                  <c:v>134.05942020572172</c:v>
                </c:pt>
                <c:pt idx="134">
                  <c:v>134.05942020567625</c:v>
                </c:pt>
                <c:pt idx="135">
                  <c:v>134.0594202059491</c:v>
                </c:pt>
                <c:pt idx="136">
                  <c:v>134.05942020562509</c:v>
                </c:pt>
                <c:pt idx="137">
                  <c:v>134.05942020613728</c:v>
                </c:pt>
                <c:pt idx="138">
                  <c:v>134.0594202054034</c:v>
                </c:pt>
                <c:pt idx="139">
                  <c:v>134.05942020602413</c:v>
                </c:pt>
                <c:pt idx="140">
                  <c:v>134.05942020568628</c:v>
                </c:pt>
                <c:pt idx="141">
                  <c:v>134.05942020559044</c:v>
                </c:pt>
                <c:pt idx="142">
                  <c:v>134.05942020617246</c:v>
                </c:pt>
                <c:pt idx="143">
                  <c:v>134.05942020563137</c:v>
                </c:pt>
                <c:pt idx="144">
                  <c:v>134.05942020549722</c:v>
                </c:pt>
                <c:pt idx="145">
                  <c:v>134.05942020635663</c:v>
                </c:pt>
                <c:pt idx="146">
                  <c:v>134.05942020563137</c:v>
                </c:pt>
                <c:pt idx="147">
                  <c:v>134.05942020553923</c:v>
                </c:pt>
                <c:pt idx="148">
                  <c:v>134.05942020581554</c:v>
                </c:pt>
                <c:pt idx="149">
                  <c:v>134.05942020608157</c:v>
                </c:pt>
                <c:pt idx="150">
                  <c:v>134.05942020536187</c:v>
                </c:pt>
                <c:pt idx="151">
                  <c:v>134.05942020617024</c:v>
                </c:pt>
                <c:pt idx="152">
                  <c:v>134.05942020536415</c:v>
                </c:pt>
                <c:pt idx="153">
                  <c:v>134.05942020617934</c:v>
                </c:pt>
                <c:pt idx="154">
                  <c:v>134.05942020552905</c:v>
                </c:pt>
                <c:pt idx="155">
                  <c:v>134.05942020609629</c:v>
                </c:pt>
                <c:pt idx="156">
                  <c:v>134.0594202054381</c:v>
                </c:pt>
                <c:pt idx="157">
                  <c:v>134.05942020582572</c:v>
                </c:pt>
                <c:pt idx="158">
                  <c:v>134.05942020590422</c:v>
                </c:pt>
                <c:pt idx="159">
                  <c:v>134.0594202058883</c:v>
                </c:pt>
                <c:pt idx="160">
                  <c:v>134.05942020582799</c:v>
                </c:pt>
                <c:pt idx="161">
                  <c:v>134.05942020588603</c:v>
                </c:pt>
                <c:pt idx="162">
                  <c:v>134.05942020492304</c:v>
                </c:pt>
                <c:pt idx="163">
                  <c:v>134.05942020635896</c:v>
                </c:pt>
                <c:pt idx="164">
                  <c:v>134.05942020597243</c:v>
                </c:pt>
                <c:pt idx="165">
                  <c:v>134.05942020538006</c:v>
                </c:pt>
                <c:pt idx="166">
                  <c:v>134.0594202064249</c:v>
                </c:pt>
                <c:pt idx="167">
                  <c:v>134.05942020574841</c:v>
                </c:pt>
                <c:pt idx="168">
                  <c:v>134.05942020526757</c:v>
                </c:pt>
                <c:pt idx="169">
                  <c:v>134.05942020578371</c:v>
                </c:pt>
                <c:pt idx="170">
                  <c:v>134.05942020575068</c:v>
                </c:pt>
                <c:pt idx="171">
                  <c:v>134.05942020642036</c:v>
                </c:pt>
                <c:pt idx="172">
                  <c:v>134.05942020548011</c:v>
                </c:pt>
                <c:pt idx="173">
                  <c:v>134.05942020490377</c:v>
                </c:pt>
                <c:pt idx="174">
                  <c:v>134.05942020687056</c:v>
                </c:pt>
                <c:pt idx="175">
                  <c:v>134.05942020539143</c:v>
                </c:pt>
                <c:pt idx="176">
                  <c:v>134.05942020568594</c:v>
                </c:pt>
                <c:pt idx="177">
                  <c:v>134.05942020612358</c:v>
                </c:pt>
                <c:pt idx="178">
                  <c:v>134.05942020544947</c:v>
                </c:pt>
                <c:pt idx="179">
                  <c:v>134.05942020613614</c:v>
                </c:pt>
                <c:pt idx="180">
                  <c:v>134.0594202054892</c:v>
                </c:pt>
                <c:pt idx="181">
                  <c:v>134.05942020654314</c:v>
                </c:pt>
                <c:pt idx="182">
                  <c:v>134.0594202051789</c:v>
                </c:pt>
                <c:pt idx="183">
                  <c:v>134.05942020517196</c:v>
                </c:pt>
                <c:pt idx="184">
                  <c:v>134.05942020635896</c:v>
                </c:pt>
                <c:pt idx="185">
                  <c:v>134.05942020581327</c:v>
                </c:pt>
                <c:pt idx="186">
                  <c:v>134.05942020636124</c:v>
                </c:pt>
                <c:pt idx="187">
                  <c:v>134.05942020425803</c:v>
                </c:pt>
                <c:pt idx="188">
                  <c:v>134.05942020663852</c:v>
                </c:pt>
                <c:pt idx="189">
                  <c:v>134.05942020726846</c:v>
                </c:pt>
                <c:pt idx="190">
                  <c:v>134.05942020344858</c:v>
                </c:pt>
                <c:pt idx="191">
                  <c:v>134.05942020745263</c:v>
                </c:pt>
                <c:pt idx="192">
                  <c:v>134.05942020533806</c:v>
                </c:pt>
                <c:pt idx="193">
                  <c:v>134.0594202053766</c:v>
                </c:pt>
                <c:pt idx="194">
                  <c:v>134.05942020544947</c:v>
                </c:pt>
                <c:pt idx="195">
                  <c:v>134.05942020599517</c:v>
                </c:pt>
                <c:pt idx="196">
                  <c:v>134.05942020636124</c:v>
                </c:pt>
                <c:pt idx="197">
                  <c:v>134.05942020514252</c:v>
                </c:pt>
                <c:pt idx="198">
                  <c:v>134.05942020520834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BF-FF4A-BD28-A0C0956A6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8188912"/>
        <c:axId val="827894240"/>
      </c:lineChart>
      <c:catAx>
        <c:axId val="868188912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894240"/>
        <c:crosses val="autoZero"/>
        <c:auto val="1"/>
        <c:lblAlgn val="ctr"/>
        <c:lblOffset val="100"/>
        <c:noMultiLvlLbl val="0"/>
      </c:catAx>
      <c:valAx>
        <c:axId val="8278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18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349250</xdr:colOff>
      <xdr:row>6</xdr:row>
      <xdr:rowOff>228600</xdr:rowOff>
    </xdr:from>
    <xdr:to>
      <xdr:col>13</xdr:col>
      <xdr:colOff>381000</xdr:colOff>
      <xdr:row>22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0DF592-9B63-1844-9887-6D58730B7C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10</xdr:col>
      <xdr:colOff>50800</xdr:colOff>
      <xdr:row>23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573B3D-B783-CA40-B5BC-8D1FFB0FC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2311400"/>
          <a:ext cx="7480300" cy="5372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215900</xdr:rowOff>
    </xdr:from>
    <xdr:to>
      <xdr:col>15</xdr:col>
      <xdr:colOff>584200</xdr:colOff>
      <xdr:row>7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CF5840-2761-0B49-93F0-1B162AAC0B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7</xdr:row>
      <xdr:rowOff>215900</xdr:rowOff>
    </xdr:from>
    <xdr:to>
      <xdr:col>15</xdr:col>
      <xdr:colOff>584200</xdr:colOff>
      <xdr:row>14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0D4726-21B5-4944-90FE-7E1C86FFBA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14</xdr:row>
      <xdr:rowOff>203200</xdr:rowOff>
    </xdr:from>
    <xdr:to>
      <xdr:col>15</xdr:col>
      <xdr:colOff>584200</xdr:colOff>
      <xdr:row>21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D793E2-D0E2-E24E-8066-3DAE1E0665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215900</xdr:rowOff>
    </xdr:from>
    <xdr:to>
      <xdr:col>15</xdr:col>
      <xdr:colOff>584200</xdr:colOff>
      <xdr:row>9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EF2562-ECAB-3947-B593-0383A55D4F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9</xdr:row>
      <xdr:rowOff>215900</xdr:rowOff>
    </xdr:from>
    <xdr:to>
      <xdr:col>15</xdr:col>
      <xdr:colOff>584200</xdr:colOff>
      <xdr:row>16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753C06-D37F-8547-A999-66084DFE3D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16</xdr:row>
      <xdr:rowOff>203200</xdr:rowOff>
    </xdr:from>
    <xdr:to>
      <xdr:col>15</xdr:col>
      <xdr:colOff>584200</xdr:colOff>
      <xdr:row>23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75B4FA-553F-AE41-9E3E-B4269E3999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7</xdr:col>
      <xdr:colOff>50800</xdr:colOff>
      <xdr:row>14</xdr:row>
      <xdr:rowOff>279400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E5A800-AA59-494B-918B-B746E4DC5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0" y="3962400"/>
          <a:ext cx="4178300" cy="93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open?id=14RqMJa9EP0ZHBf6XDel7BQFuA-nVPlPO" TargetMode="External"/><Relationship Id="rId1" Type="http://schemas.openxmlformats.org/officeDocument/2006/relationships/hyperlink" Target="https://drive.google.com/open?id=1NSSXw4yiHhJFrQRHyimOoGeOzikcGD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1cQNvkemE_wN1MulyYCYLX1_4iW3RVj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-1z3UGpgB8_97Xcb9wc1QHp0fUX8nJg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rive.google.com/open?id=1N4Ukw8Vj7acvXMig2PSs8Uw2GfWYlWq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open?id=17uM3UQpusKIGtaaAmQq162_YXjAM78xZ" TargetMode="External"/><Relationship Id="rId1" Type="http://schemas.openxmlformats.org/officeDocument/2006/relationships/hyperlink" Target="https://drive.google.com/open?id=1DklUN7sFPfC4RsS8pQZwrI5sZFE5Ed-6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drive.google.com/open?id=1CaqfI_x8zlYup-JZRB2aEh3kkk4v90zN" TargetMode="External"/><Relationship Id="rId1" Type="http://schemas.openxmlformats.org/officeDocument/2006/relationships/hyperlink" Target="https://proofwiki.org/wiki/Power_Rule_for_Derivative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nRw71MsK3bONOQ98onkZ9QJdZ8MOOGIS/view?usp=sharing" TargetMode="External"/><Relationship Id="rId1" Type="http://schemas.openxmlformats.org/officeDocument/2006/relationships/hyperlink" Target="https://drive.google.com/file/d/1S-yAzWq6A4k8HbyNlWdEvCzC4iRilaK8/view?usp=sharing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drive.google.com/file/d/1_doTpgXz0bvgYDsIGgqp5Su-l8ac5Dvn/view?usp=sharing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drive.google.com/file/d/1DNgYRIuK--0giE3WDnOT-FKSyqvelv8A/view?usp=sharin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VRyXoxyWCaW6lY8z1MRqGbAE7vo9RnPy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bpQzvtqOcXD-15Lf_j7vPEiRBhGHSqtV/view?usp=sharing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_H6W-D9s0cia7qJ1JHwimrlFoHWh5_Uo/view?usp=sharing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pHsDjTtiIp_P5ASEs93plJqDkQUimMiH/view?usp=sharing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Uf9f2anifKOnuN6ZNahMMXEAEFr74q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E40"/>
  <sheetViews>
    <sheetView tabSelected="1" workbookViewId="0"/>
  </sheetViews>
  <sheetFormatPr baseColWidth="10" defaultRowHeight="26" x14ac:dyDescent="0.3"/>
  <cols>
    <col min="1" max="1" width="10.83203125" style="1"/>
    <col min="2" max="2" width="15.33203125" style="15" bestFit="1" customWidth="1"/>
    <col min="3" max="16384" width="10.83203125" style="1"/>
  </cols>
  <sheetData>
    <row r="2" spans="2:5" x14ac:dyDescent="0.3">
      <c r="B2" s="15" t="s">
        <v>120</v>
      </c>
    </row>
    <row r="3" spans="2:5" x14ac:dyDescent="0.3">
      <c r="C3" s="1" t="s">
        <v>121</v>
      </c>
    </row>
    <row r="4" spans="2:5" x14ac:dyDescent="0.3">
      <c r="C4" s="1" t="s">
        <v>89</v>
      </c>
    </row>
    <row r="5" spans="2:5" x14ac:dyDescent="0.3">
      <c r="C5" s="1" t="s">
        <v>122</v>
      </c>
    </row>
    <row r="7" spans="2:5" x14ac:dyDescent="0.3">
      <c r="B7" s="15" t="s">
        <v>123</v>
      </c>
    </row>
    <row r="8" spans="2:5" x14ac:dyDescent="0.3">
      <c r="C8" s="1" t="s">
        <v>130</v>
      </c>
    </row>
    <row r="9" spans="2:5" x14ac:dyDescent="0.3">
      <c r="D9" s="1" t="s">
        <v>127</v>
      </c>
    </row>
    <row r="10" spans="2:5" x14ac:dyDescent="0.3">
      <c r="D10" s="1" t="s">
        <v>128</v>
      </c>
    </row>
    <row r="11" spans="2:5" x14ac:dyDescent="0.3">
      <c r="D11" s="1" t="s">
        <v>129</v>
      </c>
    </row>
    <row r="12" spans="2:5" x14ac:dyDescent="0.3">
      <c r="D12" s="1" t="s">
        <v>131</v>
      </c>
    </row>
    <row r="13" spans="2:5" x14ac:dyDescent="0.3">
      <c r="D13" s="1" t="s">
        <v>154</v>
      </c>
    </row>
    <row r="14" spans="2:5" x14ac:dyDescent="0.3">
      <c r="C14" s="1" t="s">
        <v>147</v>
      </c>
    </row>
    <row r="15" spans="2:5" x14ac:dyDescent="0.3">
      <c r="D15" s="1" t="s">
        <v>134</v>
      </c>
      <c r="E15" s="16" t="s">
        <v>167</v>
      </c>
    </row>
    <row r="16" spans="2:5" x14ac:dyDescent="0.3">
      <c r="D16" s="1" t="s">
        <v>148</v>
      </c>
    </row>
    <row r="17" spans="2:5" x14ac:dyDescent="0.3">
      <c r="D17" s="1" t="s">
        <v>149</v>
      </c>
    </row>
    <row r="18" spans="2:5" x14ac:dyDescent="0.3">
      <c r="E18" s="1" t="s">
        <v>150</v>
      </c>
    </row>
    <row r="19" spans="2:5" x14ac:dyDescent="0.3">
      <c r="E19" s="1" t="s">
        <v>151</v>
      </c>
    </row>
    <row r="20" spans="2:5" x14ac:dyDescent="0.3">
      <c r="E20" s="1" t="s">
        <v>152</v>
      </c>
    </row>
    <row r="21" spans="2:5" x14ac:dyDescent="0.3">
      <c r="C21" s="1" t="s">
        <v>153</v>
      </c>
    </row>
    <row r="22" spans="2:5" x14ac:dyDescent="0.3">
      <c r="D22" s="1" t="s">
        <v>134</v>
      </c>
      <c r="E22" s="16" t="s">
        <v>166</v>
      </c>
    </row>
    <row r="23" spans="2:5" x14ac:dyDescent="0.3">
      <c r="E23" s="16"/>
    </row>
    <row r="24" spans="2:5" x14ac:dyDescent="0.3">
      <c r="B24" s="15" t="s">
        <v>124</v>
      </c>
    </row>
    <row r="25" spans="2:5" x14ac:dyDescent="0.3">
      <c r="B25" s="1"/>
      <c r="C25" s="1" t="s">
        <v>132</v>
      </c>
    </row>
    <row r="26" spans="2:5" x14ac:dyDescent="0.3">
      <c r="B26" s="1"/>
      <c r="C26" s="1" t="s">
        <v>133</v>
      </c>
    </row>
    <row r="27" spans="2:5" x14ac:dyDescent="0.3">
      <c r="B27" s="1"/>
      <c r="D27" s="1" t="s">
        <v>135</v>
      </c>
      <c r="E27" s="1" t="s">
        <v>168</v>
      </c>
    </row>
    <row r="28" spans="2:5" x14ac:dyDescent="0.3">
      <c r="B28" s="1"/>
    </row>
    <row r="29" spans="2:5" x14ac:dyDescent="0.3">
      <c r="B29" s="15" t="s">
        <v>125</v>
      </c>
    </row>
    <row r="30" spans="2:5" x14ac:dyDescent="0.3">
      <c r="C30" s="7" t="s">
        <v>7</v>
      </c>
    </row>
    <row r="31" spans="2:5" x14ac:dyDescent="0.3">
      <c r="C31" s="7" t="s">
        <v>65</v>
      </c>
    </row>
    <row r="32" spans="2:5" x14ac:dyDescent="0.3">
      <c r="C32" s="7" t="s">
        <v>8</v>
      </c>
    </row>
    <row r="33" spans="2:3" x14ac:dyDescent="0.3">
      <c r="C33" s="7" t="s">
        <v>9</v>
      </c>
    </row>
    <row r="34" spans="2:3" x14ac:dyDescent="0.3">
      <c r="C34" s="7" t="s">
        <v>10</v>
      </c>
    </row>
    <row r="35" spans="2:3" x14ac:dyDescent="0.3">
      <c r="C35" s="7" t="s">
        <v>11</v>
      </c>
    </row>
    <row r="36" spans="2:3" x14ac:dyDescent="0.3">
      <c r="C36" s="7" t="s">
        <v>48</v>
      </c>
    </row>
    <row r="37" spans="2:3" x14ac:dyDescent="0.3">
      <c r="C37" s="7" t="s">
        <v>12</v>
      </c>
    </row>
    <row r="38" spans="2:3" x14ac:dyDescent="0.3">
      <c r="C38" s="1" t="s">
        <v>178</v>
      </c>
    </row>
    <row r="40" spans="2:3" x14ac:dyDescent="0.3">
      <c r="B40" s="15" t="s">
        <v>126</v>
      </c>
    </row>
  </sheetData>
  <hyperlinks>
    <hyperlink ref="E22" r:id="rId1" xr:uid="{1ADA6DFC-D0CA-A447-A7F2-7AF3C60341B2}"/>
    <hyperlink ref="E15" r:id="rId2" xr:uid="{F78BD3B3-C348-4640-B955-92F9AAFCB0AE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FF0000"/>
  </sheetPr>
  <dimension ref="A1:F21"/>
  <sheetViews>
    <sheetView zoomScale="104" workbookViewId="0"/>
  </sheetViews>
  <sheetFormatPr baseColWidth="10" defaultRowHeight="26" x14ac:dyDescent="0.3"/>
  <cols>
    <col min="1" max="1" width="10.83203125" style="1"/>
    <col min="2" max="5" width="20.1640625" style="1" customWidth="1"/>
    <col min="6" max="6" width="28.83203125" style="1" customWidth="1"/>
    <col min="7" max="16384" width="10.83203125" style="1"/>
  </cols>
  <sheetData>
    <row r="1" spans="1:6" x14ac:dyDescent="0.3">
      <c r="A1" s="16" t="s">
        <v>130</v>
      </c>
    </row>
    <row r="2" spans="1:6" x14ac:dyDescent="0.3">
      <c r="B2" s="1" t="s">
        <v>81</v>
      </c>
    </row>
    <row r="3" spans="1:6" x14ac:dyDescent="0.3">
      <c r="B3" s="1" t="s">
        <v>80</v>
      </c>
    </row>
    <row r="5" spans="1:6" x14ac:dyDescent="0.3">
      <c r="B5" s="1" t="s">
        <v>79</v>
      </c>
    </row>
    <row r="6" spans="1:6" x14ac:dyDescent="0.3">
      <c r="B6" s="1" t="s">
        <v>78</v>
      </c>
    </row>
    <row r="7" spans="1:6" x14ac:dyDescent="0.3">
      <c r="C7" s="7" t="s">
        <v>70</v>
      </c>
    </row>
    <row r="9" spans="1:6" x14ac:dyDescent="0.3">
      <c r="B9" s="1" t="s">
        <v>77</v>
      </c>
    </row>
    <row r="10" spans="1:6" x14ac:dyDescent="0.3">
      <c r="C10" s="1" t="s">
        <v>76</v>
      </c>
    </row>
    <row r="12" spans="1:6" x14ac:dyDescent="0.3">
      <c r="B12" s="1" t="s">
        <v>75</v>
      </c>
    </row>
    <row r="14" spans="1:6" s="6" customFormat="1" x14ac:dyDescent="0.3">
      <c r="B14" s="6" t="s">
        <v>74</v>
      </c>
      <c r="C14" s="6" t="s">
        <v>73</v>
      </c>
      <c r="D14" s="6" t="s">
        <v>72</v>
      </c>
      <c r="E14" s="6" t="s">
        <v>71</v>
      </c>
      <c r="F14" s="6" t="s">
        <v>70</v>
      </c>
    </row>
    <row r="15" spans="1:6" s="6" customFormat="1" ht="29" x14ac:dyDescent="0.3">
      <c r="B15" s="6">
        <v>10</v>
      </c>
      <c r="C15" s="6" t="s">
        <v>69</v>
      </c>
      <c r="D15" s="6">
        <f>0.1</f>
        <v>0.1</v>
      </c>
      <c r="E15" s="6" t="s">
        <v>68</v>
      </c>
      <c r="F15" s="6" t="s">
        <v>67</v>
      </c>
    </row>
    <row r="16" spans="1:6" x14ac:dyDescent="0.3">
      <c r="B16" s="6">
        <f t="shared" ref="B16:B21" si="0">B15</f>
        <v>10</v>
      </c>
      <c r="C16" s="6">
        <f t="shared" ref="C16:C21" si="1">2*B16^3</f>
        <v>2000</v>
      </c>
      <c r="D16" s="6">
        <f t="shared" ref="D16:D21" si="2">D15/10</f>
        <v>0.01</v>
      </c>
      <c r="E16" s="14">
        <f t="shared" ref="E16:E21" si="3">2*(B16+D16)^3</f>
        <v>2006.0060019999999</v>
      </c>
      <c r="F16" s="13">
        <f t="shared" ref="F16:F21" si="4">(E16-C16)/D16</f>
        <v>600.60019999998531</v>
      </c>
    </row>
    <row r="17" spans="2:6" x14ac:dyDescent="0.3">
      <c r="B17" s="6">
        <f t="shared" si="0"/>
        <v>10</v>
      </c>
      <c r="C17" s="6">
        <f t="shared" si="1"/>
        <v>2000</v>
      </c>
      <c r="D17" s="6">
        <f t="shared" si="2"/>
        <v>1E-3</v>
      </c>
      <c r="E17" s="14">
        <f t="shared" si="3"/>
        <v>2000.6000600019997</v>
      </c>
      <c r="F17" s="13">
        <f t="shared" si="4"/>
        <v>600.06000199973641</v>
      </c>
    </row>
    <row r="18" spans="2:6" x14ac:dyDescent="0.3">
      <c r="B18" s="6">
        <f t="shared" si="0"/>
        <v>10</v>
      </c>
      <c r="C18" s="6">
        <f t="shared" si="1"/>
        <v>2000</v>
      </c>
      <c r="D18" s="6">
        <f t="shared" si="2"/>
        <v>1E-4</v>
      </c>
      <c r="E18" s="14">
        <f t="shared" si="3"/>
        <v>2000.0600006000018</v>
      </c>
      <c r="F18" s="13">
        <f t="shared" si="4"/>
        <v>600.00600001785642</v>
      </c>
    </row>
    <row r="19" spans="2:6" x14ac:dyDescent="0.3">
      <c r="B19" s="6">
        <f t="shared" si="0"/>
        <v>10</v>
      </c>
      <c r="C19" s="6">
        <f t="shared" si="1"/>
        <v>2000</v>
      </c>
      <c r="D19" s="6">
        <f t="shared" si="2"/>
        <v>1.0000000000000001E-5</v>
      </c>
      <c r="E19" s="14">
        <f t="shared" si="3"/>
        <v>2000.0060000059998</v>
      </c>
      <c r="F19" s="13">
        <f t="shared" si="4"/>
        <v>600.00059997946664</v>
      </c>
    </row>
    <row r="20" spans="2:6" x14ac:dyDescent="0.3">
      <c r="B20" s="6">
        <f t="shared" si="0"/>
        <v>10</v>
      </c>
      <c r="C20" s="6">
        <f t="shared" si="1"/>
        <v>2000</v>
      </c>
      <c r="D20" s="6">
        <f t="shared" si="2"/>
        <v>1.0000000000000002E-6</v>
      </c>
      <c r="E20" s="14">
        <f t="shared" si="3"/>
        <v>2000.0006000000596</v>
      </c>
      <c r="F20" s="13">
        <f t="shared" si="4"/>
        <v>600.00005964866421</v>
      </c>
    </row>
    <row r="21" spans="2:6" x14ac:dyDescent="0.3">
      <c r="B21" s="6">
        <f t="shared" si="0"/>
        <v>10</v>
      </c>
      <c r="C21" s="6">
        <f t="shared" si="1"/>
        <v>2000</v>
      </c>
      <c r="D21" s="6">
        <f t="shared" si="2"/>
        <v>1.0000000000000002E-7</v>
      </c>
      <c r="E21" s="14">
        <f t="shared" si="3"/>
        <v>2000.0000600000001</v>
      </c>
      <c r="F21" s="13">
        <f t="shared" si="4"/>
        <v>600.00000075888227</v>
      </c>
    </row>
  </sheetData>
  <hyperlinks>
    <hyperlink ref="A1" r:id="rId1" xr:uid="{A2436C37-E739-534B-8443-04DD3FDA0D4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3D488-F5FC-384A-B9CC-DB83F038B436}">
  <sheetPr codeName="Sheet3">
    <tabColor rgb="FFFF0000"/>
  </sheetPr>
  <dimension ref="A1:B8"/>
  <sheetViews>
    <sheetView workbookViewId="0"/>
  </sheetViews>
  <sheetFormatPr baseColWidth="10" defaultRowHeight="26" x14ac:dyDescent="0.3"/>
  <cols>
    <col min="1" max="16384" width="10.83203125" style="18"/>
  </cols>
  <sheetData>
    <row r="1" spans="1:2" x14ac:dyDescent="0.3">
      <c r="A1" s="38" t="s">
        <v>258</v>
      </c>
    </row>
    <row r="2" spans="1:2" x14ac:dyDescent="0.3">
      <c r="B2" s="18" t="s">
        <v>242</v>
      </c>
    </row>
    <row r="3" spans="1:2" x14ac:dyDescent="0.3">
      <c r="B3" s="18" t="s">
        <v>243</v>
      </c>
    </row>
    <row r="6" spans="1:2" ht="30" x14ac:dyDescent="0.4">
      <c r="B6" s="18" t="s">
        <v>240</v>
      </c>
    </row>
    <row r="8" spans="1:2" ht="30" x14ac:dyDescent="0.4">
      <c r="B8" s="18" t="s">
        <v>241</v>
      </c>
    </row>
  </sheetData>
  <hyperlinks>
    <hyperlink ref="A1" r:id="rId1" xr:uid="{92A01E45-0B25-2B4D-A8E3-B04E9606374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934D-68E6-674B-B74D-2DB76FC592DA}">
  <sheetPr codeName="Sheet4">
    <tabColor rgb="FFFF0000"/>
  </sheetPr>
  <dimension ref="A1:R21"/>
  <sheetViews>
    <sheetView workbookViewId="0"/>
  </sheetViews>
  <sheetFormatPr baseColWidth="10" defaultRowHeight="26" x14ac:dyDescent="0.3"/>
  <cols>
    <col min="1" max="5" width="10.83203125" style="18"/>
    <col min="6" max="6" width="13.33203125" style="18" bestFit="1" customWidth="1"/>
    <col min="7" max="16" width="10.83203125" style="18"/>
    <col min="17" max="18" width="10.83203125" style="26"/>
    <col min="19" max="16384" width="10.83203125" style="18"/>
  </cols>
  <sheetData>
    <row r="1" spans="1:18" x14ac:dyDescent="0.3">
      <c r="A1" s="38" t="s">
        <v>281</v>
      </c>
    </row>
    <row r="2" spans="1:18" x14ac:dyDescent="0.3">
      <c r="B2" s="18" t="s">
        <v>246</v>
      </c>
    </row>
    <row r="3" spans="1:18" x14ac:dyDescent="0.3">
      <c r="B3" s="18" t="s">
        <v>247</v>
      </c>
    </row>
    <row r="4" spans="1:18" x14ac:dyDescent="0.3">
      <c r="B4" s="18" t="s">
        <v>248</v>
      </c>
    </row>
    <row r="5" spans="1:18" x14ac:dyDescent="0.3">
      <c r="B5" s="18" t="s">
        <v>249</v>
      </c>
    </row>
    <row r="7" spans="1:18" x14ac:dyDescent="0.3">
      <c r="B7" s="18" t="s">
        <v>231</v>
      </c>
    </row>
    <row r="9" spans="1:18" x14ac:dyDescent="0.3">
      <c r="B9" s="18" t="s">
        <v>232</v>
      </c>
    </row>
    <row r="10" spans="1:18" x14ac:dyDescent="0.3">
      <c r="Q10" s="27" t="s">
        <v>74</v>
      </c>
      <c r="R10" s="27" t="s">
        <v>211</v>
      </c>
    </row>
    <row r="11" spans="1:18" x14ac:dyDescent="0.3">
      <c r="B11" s="18" t="s">
        <v>74</v>
      </c>
      <c r="C11" s="18">
        <v>1</v>
      </c>
      <c r="Q11" s="26">
        <f>x</f>
        <v>1</v>
      </c>
      <c r="R11" s="26">
        <f>x</f>
        <v>1</v>
      </c>
    </row>
    <row r="12" spans="1:18" x14ac:dyDescent="0.3">
      <c r="B12" s="18" t="s">
        <v>73</v>
      </c>
      <c r="C12" s="39">
        <f>4*x^2</f>
        <v>4</v>
      </c>
      <c r="Q12" s="26">
        <f>x</f>
        <v>1</v>
      </c>
      <c r="R12" s="26">
        <f>f_x</f>
        <v>4</v>
      </c>
    </row>
    <row r="13" spans="1:18" x14ac:dyDescent="0.3">
      <c r="B13" s="18" t="s">
        <v>233</v>
      </c>
      <c r="C13" s="39">
        <f>7*x</f>
        <v>7</v>
      </c>
      <c r="Q13" s="26">
        <f>g_x</f>
        <v>7</v>
      </c>
      <c r="R13" s="26">
        <f>f_x</f>
        <v>4</v>
      </c>
    </row>
    <row r="14" spans="1:18" x14ac:dyDescent="0.3">
      <c r="B14" s="18" t="s">
        <v>234</v>
      </c>
      <c r="C14" s="18">
        <f>f_x*g_x</f>
        <v>28</v>
      </c>
      <c r="Q14" s="26">
        <f>g_x</f>
        <v>7</v>
      </c>
      <c r="R14" s="26">
        <f>x</f>
        <v>1</v>
      </c>
    </row>
    <row r="15" spans="1:18" x14ac:dyDescent="0.3">
      <c r="B15" s="18" t="s">
        <v>236</v>
      </c>
      <c r="C15" s="24">
        <v>0.1</v>
      </c>
      <c r="Q15" s="26">
        <f>x</f>
        <v>1</v>
      </c>
      <c r="R15" s="26">
        <f>x</f>
        <v>1</v>
      </c>
    </row>
    <row r="16" spans="1:18" x14ac:dyDescent="0.3">
      <c r="B16" s="18" t="s">
        <v>235</v>
      </c>
      <c r="C16" s="18">
        <f>f_x_h*g_x_h</f>
        <v>37.268000000000008</v>
      </c>
      <c r="Q16" s="26">
        <f>x</f>
        <v>1</v>
      </c>
      <c r="R16" s="26">
        <f>f_x_h</f>
        <v>4.8400000000000007</v>
      </c>
    </row>
    <row r="17" spans="2:18" x14ac:dyDescent="0.3">
      <c r="B17" s="18" t="s">
        <v>239</v>
      </c>
      <c r="C17" s="18">
        <f>(A_x_h-A_x)/h</f>
        <v>92.680000000000078</v>
      </c>
      <c r="Q17" s="26">
        <f>g_x</f>
        <v>7</v>
      </c>
      <c r="R17" s="26">
        <f>f_x_h</f>
        <v>4.8400000000000007</v>
      </c>
    </row>
    <row r="18" spans="2:18" x14ac:dyDescent="0.3">
      <c r="Q18" s="26">
        <f>g_x_h</f>
        <v>7.7000000000000011</v>
      </c>
      <c r="R18" s="26">
        <f>f_x_h</f>
        <v>4.8400000000000007</v>
      </c>
    </row>
    <row r="19" spans="2:18" x14ac:dyDescent="0.3">
      <c r="B19" s="28"/>
      <c r="C19" s="29">
        <f>f_x</f>
        <v>4</v>
      </c>
      <c r="D19" s="30">
        <f>g_x</f>
        <v>7</v>
      </c>
      <c r="Q19" s="26">
        <f>g_x_h</f>
        <v>7.7000000000000011</v>
      </c>
      <c r="R19" s="26">
        <f>f_x</f>
        <v>4</v>
      </c>
    </row>
    <row r="20" spans="2:18" x14ac:dyDescent="0.3">
      <c r="B20" s="31">
        <f>x+h</f>
        <v>1.1000000000000001</v>
      </c>
      <c r="C20" s="19">
        <f t="dataTable" ref="C20:D20" dt2D="0" dtr="0" r1="C11" ca="1"/>
        <v>4.8400000000000007</v>
      </c>
      <c r="D20" s="32">
        <v>7.7000000000000011</v>
      </c>
      <c r="Q20" s="26">
        <f>g_x_h</f>
        <v>7.7000000000000011</v>
      </c>
      <c r="R20" s="26">
        <f>x</f>
        <v>1</v>
      </c>
    </row>
    <row r="21" spans="2:18" x14ac:dyDescent="0.3">
      <c r="B21" s="33"/>
      <c r="C21" s="34" t="s">
        <v>237</v>
      </c>
      <c r="D21" s="35" t="s">
        <v>238</v>
      </c>
      <c r="Q21" s="26">
        <f>x</f>
        <v>1</v>
      </c>
      <c r="R21" s="26">
        <f>x</f>
        <v>1</v>
      </c>
    </row>
  </sheetData>
  <hyperlinks>
    <hyperlink ref="A1" r:id="rId1" display="SumRule" xr:uid="{581C8B97-C7BE-4445-A83C-17C542E1CE60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F109-F5A8-8F41-8241-8FFEFC00382E}">
  <sheetPr codeName="Sheet5">
    <tabColor rgb="FFFF0000"/>
  </sheetPr>
  <dimension ref="A1:B21"/>
  <sheetViews>
    <sheetView workbookViewId="0"/>
  </sheetViews>
  <sheetFormatPr baseColWidth="10" defaultRowHeight="26" x14ac:dyDescent="0.3"/>
  <cols>
    <col min="1" max="16384" width="10.83203125" style="18"/>
  </cols>
  <sheetData>
    <row r="1" spans="1:2" x14ac:dyDescent="0.3">
      <c r="A1" s="40" t="s">
        <v>269</v>
      </c>
    </row>
    <row r="2" spans="1:2" x14ac:dyDescent="0.3">
      <c r="A2" s="40" t="s">
        <v>270</v>
      </c>
      <c r="B2" s="18" t="s">
        <v>244</v>
      </c>
    </row>
    <row r="3" spans="1:2" x14ac:dyDescent="0.3">
      <c r="B3" s="18" t="s">
        <v>245</v>
      </c>
    </row>
    <row r="6" spans="1:2" x14ac:dyDescent="0.3">
      <c r="B6" s="18" t="s">
        <v>223</v>
      </c>
    </row>
    <row r="7" spans="1:2" x14ac:dyDescent="0.3">
      <c r="B7" s="18" t="s">
        <v>268</v>
      </c>
    </row>
    <row r="9" spans="1:2" x14ac:dyDescent="0.3">
      <c r="B9" s="18" t="s">
        <v>224</v>
      </c>
    </row>
    <row r="11" spans="1:2" x14ac:dyDescent="0.3">
      <c r="B11" s="18" t="s">
        <v>225</v>
      </c>
    </row>
    <row r="12" spans="1:2" x14ac:dyDescent="0.3">
      <c r="B12" s="18" t="s">
        <v>226</v>
      </c>
    </row>
    <row r="14" spans="1:2" x14ac:dyDescent="0.3">
      <c r="B14" s="18" t="s">
        <v>282</v>
      </c>
    </row>
    <row r="16" spans="1:2" x14ac:dyDescent="0.3">
      <c r="B16" s="18" t="s">
        <v>227</v>
      </c>
    </row>
    <row r="17" spans="2:2" x14ac:dyDescent="0.3">
      <c r="B17" s="18" t="s">
        <v>228</v>
      </c>
    </row>
    <row r="18" spans="2:2" x14ac:dyDescent="0.3">
      <c r="B18" s="18" t="s">
        <v>267</v>
      </c>
    </row>
    <row r="20" spans="2:2" x14ac:dyDescent="0.3">
      <c r="B20" s="18" t="s">
        <v>229</v>
      </c>
    </row>
    <row r="21" spans="2:2" x14ac:dyDescent="0.3">
      <c r="B21" s="18" t="s">
        <v>230</v>
      </c>
    </row>
  </sheetData>
  <hyperlinks>
    <hyperlink ref="A1" r:id="rId1" xr:uid="{B9973919-AF08-6B45-9C0B-A9793C61F839}"/>
    <hyperlink ref="A2" r:id="rId2" xr:uid="{36AC887B-87C4-4B46-B516-D6C6002F570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C3A0-70D7-4E44-B191-5295C9DB8EF2}">
  <sheetPr codeName="Sheet6">
    <tabColor rgb="FFFF0000"/>
  </sheetPr>
  <dimension ref="A1:B6"/>
  <sheetViews>
    <sheetView workbookViewId="0"/>
  </sheetViews>
  <sheetFormatPr baseColWidth="10" defaultRowHeight="26" x14ac:dyDescent="0.3"/>
  <cols>
    <col min="1" max="16384" width="10.83203125" style="36"/>
  </cols>
  <sheetData>
    <row r="1" spans="1:2" x14ac:dyDescent="0.3">
      <c r="A1" s="16" t="s">
        <v>271</v>
      </c>
    </row>
    <row r="2" spans="1:2" x14ac:dyDescent="0.3">
      <c r="B2" s="36" t="s">
        <v>254</v>
      </c>
    </row>
    <row r="3" spans="1:2" ht="29" x14ac:dyDescent="0.3">
      <c r="B3" s="36" t="s">
        <v>257</v>
      </c>
    </row>
    <row r="5" spans="1:2" x14ac:dyDescent="0.3">
      <c r="B5" s="36" t="s">
        <v>255</v>
      </c>
    </row>
    <row r="6" spans="1:2" x14ac:dyDescent="0.3">
      <c r="B6" s="37" t="s">
        <v>256</v>
      </c>
    </row>
  </sheetData>
  <hyperlinks>
    <hyperlink ref="B6" r:id="rId1" xr:uid="{D5CAA369-51A7-2B4A-839F-4E7D5EB80995}"/>
    <hyperlink ref="A1" r:id="rId2" xr:uid="{CC9E5823-68B6-7E45-8BD4-75955CA7151A}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>
    <tabColor rgb="FFFF0000"/>
  </sheetPr>
  <dimension ref="A1:D13"/>
  <sheetViews>
    <sheetView workbookViewId="0"/>
  </sheetViews>
  <sheetFormatPr baseColWidth="10" defaultRowHeight="26" x14ac:dyDescent="0.3"/>
  <cols>
    <col min="1" max="1" width="13" style="1" bestFit="1" customWidth="1"/>
    <col min="2" max="16384" width="10.83203125" style="1"/>
  </cols>
  <sheetData>
    <row r="1" spans="1:4" x14ac:dyDescent="0.3">
      <c r="A1" s="41" t="s">
        <v>277</v>
      </c>
    </row>
    <row r="2" spans="1:4" x14ac:dyDescent="0.3">
      <c r="A2" s="40" t="s">
        <v>276</v>
      </c>
      <c r="B2" s="1" t="s">
        <v>49</v>
      </c>
    </row>
    <row r="4" spans="1:4" x14ac:dyDescent="0.3">
      <c r="C4" s="1" t="s">
        <v>56</v>
      </c>
    </row>
    <row r="5" spans="1:4" x14ac:dyDescent="0.3">
      <c r="D5" s="1" t="s">
        <v>50</v>
      </c>
    </row>
    <row r="6" spans="1:4" x14ac:dyDescent="0.3">
      <c r="C6" s="1" t="s">
        <v>51</v>
      </c>
    </row>
    <row r="7" spans="1:4" x14ac:dyDescent="0.3">
      <c r="D7" s="1" t="s">
        <v>52</v>
      </c>
    </row>
    <row r="8" spans="1:4" x14ac:dyDescent="0.3">
      <c r="C8" s="1" t="s">
        <v>53</v>
      </c>
    </row>
    <row r="9" spans="1:4" x14ac:dyDescent="0.3">
      <c r="C9" s="1" t="s">
        <v>54</v>
      </c>
    </row>
    <row r="10" spans="1:4" x14ac:dyDescent="0.3">
      <c r="C10" s="1" t="s">
        <v>55</v>
      </c>
    </row>
    <row r="11" spans="1:4" x14ac:dyDescent="0.3">
      <c r="C11" s="1" t="s">
        <v>66</v>
      </c>
    </row>
    <row r="12" spans="1:4" x14ac:dyDescent="0.3">
      <c r="C12" s="1" t="s">
        <v>57</v>
      </c>
    </row>
    <row r="13" spans="1:4" x14ac:dyDescent="0.3">
      <c r="C13" s="1" t="s">
        <v>58</v>
      </c>
    </row>
  </sheetData>
  <hyperlinks>
    <hyperlink ref="A1" r:id="rId1" display="Minimization" xr:uid="{97CF2BBF-607D-6845-9BBA-289BC58A6B01}"/>
    <hyperlink ref="A2" r:id="rId2" display="Numerical Minimization" xr:uid="{43F2D70F-234E-2D45-B184-B05F9B6176F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2ADC-6070-AD43-87CD-0685ECE69328}">
  <sheetPr codeName="Sheet8">
    <tabColor rgb="FFFF0000"/>
  </sheetPr>
  <dimension ref="A1:E203"/>
  <sheetViews>
    <sheetView workbookViewId="0"/>
  </sheetViews>
  <sheetFormatPr baseColWidth="10" defaultRowHeight="26" x14ac:dyDescent="0.3"/>
  <cols>
    <col min="1" max="2" width="10.83203125" style="18"/>
    <col min="3" max="3" width="13.33203125" style="18" bestFit="1" customWidth="1"/>
    <col min="4" max="16384" width="10.83203125" style="18"/>
  </cols>
  <sheetData>
    <row r="1" spans="1:5" x14ac:dyDescent="0.3">
      <c r="A1" s="40" t="s">
        <v>275</v>
      </c>
    </row>
    <row r="2" spans="1:5" s="20" customFormat="1" x14ac:dyDescent="0.3">
      <c r="B2" s="20" t="s">
        <v>74</v>
      </c>
      <c r="C2" s="20" t="s">
        <v>73</v>
      </c>
      <c r="D2" s="20" t="s">
        <v>209</v>
      </c>
      <c r="E2" s="20" t="s">
        <v>208</v>
      </c>
    </row>
    <row r="3" spans="1:5" x14ac:dyDescent="0.3">
      <c r="B3" s="19">
        <v>-10</v>
      </c>
      <c r="C3" s="18">
        <f t="shared" ref="C3:C66" si="0">5*x^2+25</f>
        <v>525</v>
      </c>
      <c r="D3" s="18">
        <f t="shared" ref="D3:D34" si="1">(C4-C3)/(B4-B3)</f>
        <v>-99.50000000000081</v>
      </c>
      <c r="E3" s="18">
        <f t="shared" ref="E3:E34" si="2">(D4-D3)/(B4-B3)</f>
        <v>10.000000000019362</v>
      </c>
    </row>
    <row r="4" spans="1:5" x14ac:dyDescent="0.3">
      <c r="B4" s="19">
        <v>-9.9</v>
      </c>
      <c r="C4" s="18">
        <f t="shared" si="0"/>
        <v>515.04999999999995</v>
      </c>
      <c r="D4" s="18">
        <f t="shared" si="1"/>
        <v>-98.499999999998877</v>
      </c>
      <c r="E4" s="18">
        <f t="shared" si="2"/>
        <v>9.9999999999856826</v>
      </c>
    </row>
    <row r="5" spans="1:5" x14ac:dyDescent="0.3">
      <c r="B5" s="19">
        <v>-9.8000000000000007</v>
      </c>
      <c r="C5" s="18">
        <f t="shared" si="0"/>
        <v>505.2000000000001</v>
      </c>
      <c r="D5" s="18">
        <f t="shared" si="1"/>
        <v>-97.500000000000313</v>
      </c>
      <c r="E5" s="18">
        <f t="shared" si="2"/>
        <v>10.000000000001847</v>
      </c>
    </row>
    <row r="6" spans="1:5" x14ac:dyDescent="0.3">
      <c r="B6" s="19">
        <v>-9.6999999999999993</v>
      </c>
      <c r="C6" s="18">
        <f t="shared" si="0"/>
        <v>495.44999999999993</v>
      </c>
      <c r="D6" s="18">
        <f t="shared" si="1"/>
        <v>-96.500000000000114</v>
      </c>
      <c r="E6" s="18">
        <f t="shared" si="2"/>
        <v>10.000000000002309</v>
      </c>
    </row>
    <row r="7" spans="1:5" x14ac:dyDescent="0.3">
      <c r="B7" s="19">
        <v>-9.6</v>
      </c>
      <c r="C7" s="18">
        <f t="shared" si="0"/>
        <v>485.79999999999995</v>
      </c>
      <c r="D7" s="18">
        <f t="shared" si="1"/>
        <v>-95.499999999999886</v>
      </c>
      <c r="E7" s="18">
        <f t="shared" si="2"/>
        <v>10.000000000002309</v>
      </c>
    </row>
    <row r="8" spans="1:5" x14ac:dyDescent="0.3">
      <c r="B8" s="19">
        <v>-9.5</v>
      </c>
      <c r="C8" s="18">
        <f t="shared" si="0"/>
        <v>476.25</v>
      </c>
      <c r="D8" s="18">
        <f t="shared" si="1"/>
        <v>-94.499999999999659</v>
      </c>
      <c r="E8" s="18">
        <f t="shared" si="2"/>
        <v>9.9999999999910827</v>
      </c>
    </row>
    <row r="9" spans="1:5" x14ac:dyDescent="0.3">
      <c r="B9" s="19">
        <v>-9.4</v>
      </c>
      <c r="C9" s="18">
        <f t="shared" si="0"/>
        <v>466.80000000000007</v>
      </c>
      <c r="D9" s="18">
        <f t="shared" si="1"/>
        <v>-93.500000000000554</v>
      </c>
      <c r="E9" s="18">
        <f t="shared" si="2"/>
        <v>10.000000000007283</v>
      </c>
    </row>
    <row r="10" spans="1:5" x14ac:dyDescent="0.3">
      <c r="B10" s="19">
        <v>-9.3000000000000007</v>
      </c>
      <c r="C10" s="18">
        <f t="shared" si="0"/>
        <v>457.45000000000005</v>
      </c>
      <c r="D10" s="18">
        <f t="shared" si="1"/>
        <v>-92.499999999999829</v>
      </c>
      <c r="E10" s="18">
        <f t="shared" si="2"/>
        <v>9.9999999999971578</v>
      </c>
    </row>
    <row r="11" spans="1:5" x14ac:dyDescent="0.3">
      <c r="B11" s="19">
        <v>-9.1999999999999993</v>
      </c>
      <c r="C11" s="18">
        <f t="shared" si="0"/>
        <v>448.19999999999993</v>
      </c>
      <c r="D11" s="18">
        <f t="shared" si="1"/>
        <v>-91.500000000000099</v>
      </c>
      <c r="E11" s="18">
        <f t="shared" si="2"/>
        <v>10.000000000002309</v>
      </c>
    </row>
    <row r="12" spans="1:5" x14ac:dyDescent="0.3">
      <c r="B12" s="19">
        <v>-9.1</v>
      </c>
      <c r="C12" s="18">
        <f t="shared" si="0"/>
        <v>439.04999999999995</v>
      </c>
      <c r="D12" s="18">
        <f t="shared" si="1"/>
        <v>-90.499999999999872</v>
      </c>
      <c r="E12" s="18">
        <f t="shared" si="2"/>
        <v>10.000000000002451</v>
      </c>
    </row>
    <row r="13" spans="1:5" x14ac:dyDescent="0.3">
      <c r="B13" s="19">
        <v>-9</v>
      </c>
      <c r="C13" s="18">
        <f t="shared" si="0"/>
        <v>430</v>
      </c>
      <c r="D13" s="18">
        <f t="shared" si="1"/>
        <v>-89.499999999999631</v>
      </c>
      <c r="E13" s="18">
        <f t="shared" si="2"/>
        <v>9.9999999999909406</v>
      </c>
    </row>
    <row r="14" spans="1:5" x14ac:dyDescent="0.3">
      <c r="B14" s="19">
        <v>-8.9</v>
      </c>
      <c r="C14" s="18">
        <f t="shared" si="0"/>
        <v>421.05000000000007</v>
      </c>
      <c r="D14" s="18">
        <f t="shared" si="1"/>
        <v>-88.50000000000054</v>
      </c>
      <c r="E14" s="18">
        <f t="shared" si="2"/>
        <v>10.000000000006573</v>
      </c>
    </row>
    <row r="15" spans="1:5" x14ac:dyDescent="0.3">
      <c r="B15" s="19">
        <v>-8.8000000000000007</v>
      </c>
      <c r="C15" s="18">
        <f t="shared" si="0"/>
        <v>412.20000000000005</v>
      </c>
      <c r="D15" s="18">
        <f t="shared" si="1"/>
        <v>-87.499999999999886</v>
      </c>
      <c r="E15" s="18">
        <f t="shared" si="2"/>
        <v>9.9999999999978684</v>
      </c>
    </row>
    <row r="16" spans="1:5" x14ac:dyDescent="0.3">
      <c r="B16" s="19">
        <v>-8.6999999999999993</v>
      </c>
      <c r="C16" s="18">
        <f t="shared" si="0"/>
        <v>403.44999999999993</v>
      </c>
      <c r="D16" s="18">
        <f t="shared" si="1"/>
        <v>-86.500000000000085</v>
      </c>
      <c r="E16" s="18">
        <f t="shared" si="2"/>
        <v>10.000000000002167</v>
      </c>
    </row>
    <row r="17" spans="2:5" x14ac:dyDescent="0.3">
      <c r="B17" s="19">
        <v>-8.6</v>
      </c>
      <c r="C17" s="18">
        <f t="shared" si="0"/>
        <v>394.79999999999995</v>
      </c>
      <c r="D17" s="18">
        <f t="shared" si="1"/>
        <v>-85.499999999999872</v>
      </c>
      <c r="E17" s="18">
        <f t="shared" si="2"/>
        <v>10.000000000001528</v>
      </c>
    </row>
    <row r="18" spans="2:5" x14ac:dyDescent="0.3">
      <c r="B18" s="19">
        <v>-8.5000000000000107</v>
      </c>
      <c r="C18" s="18">
        <f t="shared" si="0"/>
        <v>386.25000000000091</v>
      </c>
      <c r="D18" s="18">
        <f t="shared" si="1"/>
        <v>-84.499999999999829</v>
      </c>
      <c r="E18" s="18">
        <f t="shared" si="2"/>
        <v>9.9999999999928946</v>
      </c>
    </row>
    <row r="19" spans="2:5" x14ac:dyDescent="0.3">
      <c r="B19" s="19">
        <v>-8.4000000000000092</v>
      </c>
      <c r="C19" s="18">
        <f t="shared" si="0"/>
        <v>377.80000000000081</v>
      </c>
      <c r="D19" s="18">
        <f t="shared" si="1"/>
        <v>-83.500000000000526</v>
      </c>
      <c r="E19" s="18">
        <f t="shared" si="2"/>
        <v>10.000000000007994</v>
      </c>
    </row>
    <row r="20" spans="2:5" x14ac:dyDescent="0.3">
      <c r="B20" s="19">
        <v>-8.3000000000000096</v>
      </c>
      <c r="C20" s="18">
        <f t="shared" si="0"/>
        <v>369.45000000000078</v>
      </c>
      <c r="D20" s="18">
        <f t="shared" si="1"/>
        <v>-82.49999999999973</v>
      </c>
      <c r="E20" s="18">
        <f t="shared" si="2"/>
        <v>9.999999999996767</v>
      </c>
    </row>
    <row r="21" spans="2:5" x14ac:dyDescent="0.3">
      <c r="B21" s="19">
        <v>-8.2000000000000099</v>
      </c>
      <c r="C21" s="18">
        <f t="shared" si="0"/>
        <v>361.20000000000084</v>
      </c>
      <c r="D21" s="18">
        <f t="shared" si="1"/>
        <v>-81.500000000000057</v>
      </c>
      <c r="E21" s="18">
        <f t="shared" si="2"/>
        <v>9.9999999999966249</v>
      </c>
    </row>
    <row r="22" spans="2:5" x14ac:dyDescent="0.3">
      <c r="B22" s="19">
        <v>-8.1000000000000103</v>
      </c>
      <c r="C22" s="18">
        <f t="shared" si="0"/>
        <v>353.05000000000086</v>
      </c>
      <c r="D22" s="18">
        <f t="shared" si="1"/>
        <v>-80.500000000000398</v>
      </c>
      <c r="E22" s="18">
        <f t="shared" si="2"/>
        <v>10.00000000000373</v>
      </c>
    </row>
    <row r="23" spans="2:5" x14ac:dyDescent="0.3">
      <c r="B23" s="19">
        <v>-8.0000000000000107</v>
      </c>
      <c r="C23" s="18">
        <f t="shared" si="0"/>
        <v>345.00000000000085</v>
      </c>
      <c r="D23" s="18">
        <f t="shared" si="1"/>
        <v>-79.500000000000028</v>
      </c>
      <c r="E23" s="18">
        <f t="shared" si="2"/>
        <v>10.000000000002078</v>
      </c>
    </row>
    <row r="24" spans="2:5" x14ac:dyDescent="0.3">
      <c r="B24" s="19">
        <v>-7.9000000000000101</v>
      </c>
      <c r="C24" s="18">
        <f t="shared" si="0"/>
        <v>337.05000000000081</v>
      </c>
      <c r="D24" s="18">
        <f t="shared" si="1"/>
        <v>-78.499999999999815</v>
      </c>
      <c r="E24" s="18">
        <f t="shared" si="2"/>
        <v>9.9999999999953992</v>
      </c>
    </row>
    <row r="25" spans="2:5" x14ac:dyDescent="0.3">
      <c r="B25" s="19">
        <v>-7.8000000000000096</v>
      </c>
      <c r="C25" s="18">
        <f t="shared" si="0"/>
        <v>329.20000000000078</v>
      </c>
      <c r="D25" s="18">
        <f t="shared" si="1"/>
        <v>-77.50000000000027</v>
      </c>
      <c r="E25" s="18">
        <f t="shared" si="2"/>
        <v>9.9999999999966249</v>
      </c>
    </row>
    <row r="26" spans="2:5" x14ac:dyDescent="0.3">
      <c r="B26" s="19">
        <v>-7.7000000000000099</v>
      </c>
      <c r="C26" s="18">
        <f t="shared" si="0"/>
        <v>321.45000000000078</v>
      </c>
      <c r="D26" s="18">
        <f t="shared" si="1"/>
        <v>-76.500000000000611</v>
      </c>
      <c r="E26" s="18">
        <f t="shared" si="2"/>
        <v>10.000000000008988</v>
      </c>
    </row>
    <row r="27" spans="2:5" x14ac:dyDescent="0.3">
      <c r="B27" s="19">
        <v>-7.6000000000000103</v>
      </c>
      <c r="C27" s="18">
        <f t="shared" si="0"/>
        <v>313.80000000000075</v>
      </c>
      <c r="D27" s="18">
        <f t="shared" si="1"/>
        <v>-75.499999999999716</v>
      </c>
      <c r="E27" s="18">
        <f t="shared" si="2"/>
        <v>9.9999999999955413</v>
      </c>
    </row>
    <row r="28" spans="2:5" x14ac:dyDescent="0.3">
      <c r="B28" s="19">
        <v>-7.5000000000000098</v>
      </c>
      <c r="C28" s="18">
        <f t="shared" si="0"/>
        <v>306.25000000000074</v>
      </c>
      <c r="D28" s="18">
        <f t="shared" si="1"/>
        <v>-74.500000000000156</v>
      </c>
      <c r="E28" s="18">
        <f t="shared" si="2"/>
        <v>10.000000000003304</v>
      </c>
    </row>
    <row r="29" spans="2:5" x14ac:dyDescent="0.3">
      <c r="B29" s="19">
        <v>-7.4000000000000101</v>
      </c>
      <c r="C29" s="18">
        <f t="shared" si="0"/>
        <v>298.80000000000075</v>
      </c>
      <c r="D29" s="18">
        <f t="shared" si="1"/>
        <v>-73.499999999999829</v>
      </c>
      <c r="E29" s="18">
        <f t="shared" si="2"/>
        <v>9.9999999999956835</v>
      </c>
    </row>
    <row r="30" spans="2:5" x14ac:dyDescent="0.3">
      <c r="B30" s="19">
        <v>-7.3000000000000096</v>
      </c>
      <c r="C30" s="18">
        <f t="shared" si="0"/>
        <v>291.45000000000073</v>
      </c>
      <c r="D30" s="18">
        <f t="shared" si="1"/>
        <v>-72.500000000000256</v>
      </c>
      <c r="E30" s="18">
        <f t="shared" si="2"/>
        <v>10.000000000002309</v>
      </c>
    </row>
    <row r="31" spans="2:5" x14ac:dyDescent="0.3">
      <c r="B31" s="19">
        <v>-7.2000000000000099</v>
      </c>
      <c r="C31" s="18">
        <f t="shared" si="0"/>
        <v>284.20000000000073</v>
      </c>
      <c r="D31" s="18">
        <f t="shared" si="1"/>
        <v>-71.500000000000028</v>
      </c>
      <c r="E31" s="18">
        <f t="shared" si="2"/>
        <v>9.9999999999971934</v>
      </c>
    </row>
    <row r="32" spans="2:5" x14ac:dyDescent="0.3">
      <c r="B32" s="19">
        <v>-7.1000000000000103</v>
      </c>
      <c r="C32" s="18">
        <f t="shared" si="0"/>
        <v>277.05000000000075</v>
      </c>
      <c r="D32" s="18">
        <f t="shared" si="1"/>
        <v>-70.500000000000313</v>
      </c>
      <c r="E32" s="18">
        <f t="shared" si="2"/>
        <v>10.000000000001794</v>
      </c>
    </row>
    <row r="33" spans="2:5" x14ac:dyDescent="0.3">
      <c r="B33" s="19">
        <v>-7.0000000000000098</v>
      </c>
      <c r="C33" s="18">
        <f t="shared" si="0"/>
        <v>270.00000000000068</v>
      </c>
      <c r="D33" s="18">
        <f t="shared" si="1"/>
        <v>-69.500000000000128</v>
      </c>
      <c r="E33" s="18">
        <f t="shared" si="2"/>
        <v>9.9999999999970512</v>
      </c>
    </row>
    <row r="34" spans="2:5" x14ac:dyDescent="0.3">
      <c r="B34" s="19">
        <v>-6.9000000000000101</v>
      </c>
      <c r="C34" s="18">
        <f t="shared" si="0"/>
        <v>263.05000000000069</v>
      </c>
      <c r="D34" s="18">
        <f t="shared" si="1"/>
        <v>-68.500000000000426</v>
      </c>
      <c r="E34" s="18">
        <f t="shared" si="2"/>
        <v>10.000000000007478</v>
      </c>
    </row>
    <row r="35" spans="2:5" x14ac:dyDescent="0.3">
      <c r="B35" s="19">
        <v>-6.8000000000000096</v>
      </c>
      <c r="C35" s="18">
        <f t="shared" si="0"/>
        <v>256.20000000000061</v>
      </c>
      <c r="D35" s="18">
        <f t="shared" ref="D35:D66" si="3">(C36-C35)/(B36-B35)</f>
        <v>-67.499999999999673</v>
      </c>
      <c r="E35" s="18">
        <f t="shared" ref="E35:E66" si="4">(D36-D35)/(B36-B35)</f>
        <v>9.9999999999966249</v>
      </c>
    </row>
    <row r="36" spans="2:5" x14ac:dyDescent="0.3">
      <c r="B36" s="19">
        <v>-6.7000000000000099</v>
      </c>
      <c r="C36" s="18">
        <f t="shared" si="0"/>
        <v>249.45000000000067</v>
      </c>
      <c r="D36" s="18">
        <f t="shared" si="3"/>
        <v>-66.500000000000014</v>
      </c>
      <c r="E36" s="18">
        <f t="shared" si="4"/>
        <v>9.9999999999969091</v>
      </c>
    </row>
    <row r="37" spans="2:5" x14ac:dyDescent="0.3">
      <c r="B37" s="19">
        <v>-6.6000000000000103</v>
      </c>
      <c r="C37" s="18">
        <f t="shared" si="0"/>
        <v>242.80000000000069</v>
      </c>
      <c r="D37" s="18">
        <f t="shared" si="3"/>
        <v>-65.500000000000327</v>
      </c>
      <c r="E37" s="18">
        <f t="shared" si="4"/>
        <v>10.000000000002078</v>
      </c>
    </row>
    <row r="38" spans="2:5" x14ac:dyDescent="0.3">
      <c r="B38" s="19">
        <v>-6.5000000000000098</v>
      </c>
      <c r="C38" s="18">
        <f t="shared" si="0"/>
        <v>236.25000000000063</v>
      </c>
      <c r="D38" s="18">
        <f t="shared" si="3"/>
        <v>-64.500000000000114</v>
      </c>
      <c r="E38" s="18">
        <f t="shared" si="4"/>
        <v>9.9999999999994671</v>
      </c>
    </row>
    <row r="39" spans="2:5" x14ac:dyDescent="0.3">
      <c r="B39" s="19">
        <v>-6.4000000000000101</v>
      </c>
      <c r="C39" s="18">
        <f t="shared" si="0"/>
        <v>229.80000000000064</v>
      </c>
      <c r="D39" s="18">
        <f t="shared" si="3"/>
        <v>-63.500000000000171</v>
      </c>
      <c r="E39" s="18">
        <f t="shared" si="4"/>
        <v>10.000000000002292</v>
      </c>
    </row>
    <row r="40" spans="2:5" x14ac:dyDescent="0.3">
      <c r="B40" s="19">
        <v>-6.3000000000000096</v>
      </c>
      <c r="C40" s="18">
        <f t="shared" si="0"/>
        <v>223.45000000000059</v>
      </c>
      <c r="D40" s="18">
        <f t="shared" si="3"/>
        <v>-62.499999999999936</v>
      </c>
      <c r="E40" s="18">
        <f t="shared" si="4"/>
        <v>9.9999999999994671</v>
      </c>
    </row>
    <row r="41" spans="2:5" x14ac:dyDescent="0.3">
      <c r="B41" s="19">
        <v>-6.2000000000000099</v>
      </c>
      <c r="C41" s="18">
        <f t="shared" si="0"/>
        <v>217.20000000000061</v>
      </c>
      <c r="D41" s="18">
        <f t="shared" si="3"/>
        <v>-61.499999999999993</v>
      </c>
      <c r="E41" s="18">
        <f t="shared" si="4"/>
        <v>9.9999999999991829</v>
      </c>
    </row>
    <row r="42" spans="2:5" x14ac:dyDescent="0.3">
      <c r="B42" s="19">
        <v>-6.1000000000000103</v>
      </c>
      <c r="C42" s="18">
        <f t="shared" si="0"/>
        <v>211.05000000000064</v>
      </c>
      <c r="D42" s="18">
        <f t="shared" si="3"/>
        <v>-60.500000000000078</v>
      </c>
      <c r="E42" s="18">
        <f t="shared" si="4"/>
        <v>9.9999999999968914</v>
      </c>
    </row>
    <row r="43" spans="2:5" x14ac:dyDescent="0.3">
      <c r="B43" s="19">
        <v>-6.0000000000000098</v>
      </c>
      <c r="C43" s="18">
        <f t="shared" si="0"/>
        <v>205.0000000000006</v>
      </c>
      <c r="D43" s="18">
        <f t="shared" si="3"/>
        <v>-59.500000000000384</v>
      </c>
      <c r="E43" s="18">
        <f t="shared" si="4"/>
        <v>10.000000000004725</v>
      </c>
    </row>
    <row r="44" spans="2:5" x14ac:dyDescent="0.3">
      <c r="B44" s="19">
        <v>-5.9000000000000101</v>
      </c>
      <c r="C44" s="18">
        <f t="shared" si="0"/>
        <v>199.05000000000058</v>
      </c>
      <c r="D44" s="18">
        <f t="shared" si="3"/>
        <v>-58.499999999999915</v>
      </c>
      <c r="E44" s="18">
        <f t="shared" si="4"/>
        <v>9.999999999997744</v>
      </c>
    </row>
    <row r="45" spans="2:5" x14ac:dyDescent="0.3">
      <c r="B45" s="19">
        <v>-5.8000000000000096</v>
      </c>
      <c r="C45" s="18">
        <f t="shared" si="0"/>
        <v>193.20000000000056</v>
      </c>
      <c r="D45" s="18">
        <f t="shared" si="3"/>
        <v>-57.500000000000135</v>
      </c>
      <c r="E45" s="18">
        <f t="shared" si="4"/>
        <v>9.9999999999998046</v>
      </c>
    </row>
    <row r="46" spans="2:5" x14ac:dyDescent="0.3">
      <c r="B46" s="19">
        <v>-5.7000000000000197</v>
      </c>
      <c r="C46" s="18">
        <f t="shared" si="0"/>
        <v>187.45000000000113</v>
      </c>
      <c r="D46" s="18">
        <f t="shared" si="3"/>
        <v>-56.500000000000256</v>
      </c>
      <c r="E46" s="18">
        <f t="shared" si="4"/>
        <v>9.9999999999994671</v>
      </c>
    </row>
    <row r="47" spans="2:5" x14ac:dyDescent="0.3">
      <c r="B47" s="19">
        <v>-5.6000000000000201</v>
      </c>
      <c r="C47" s="18">
        <f t="shared" si="0"/>
        <v>181.80000000000112</v>
      </c>
      <c r="D47" s="18">
        <f t="shared" si="3"/>
        <v>-55.500000000000313</v>
      </c>
      <c r="E47" s="18">
        <f t="shared" si="4"/>
        <v>10.000000000001528</v>
      </c>
    </row>
    <row r="48" spans="2:5" x14ac:dyDescent="0.3">
      <c r="B48" s="19">
        <v>-5.5000000000000204</v>
      </c>
      <c r="C48" s="18">
        <f t="shared" si="0"/>
        <v>176.25000000000111</v>
      </c>
      <c r="D48" s="18">
        <f t="shared" si="3"/>
        <v>-54.500000000000163</v>
      </c>
      <c r="E48" s="18">
        <f t="shared" si="4"/>
        <v>10.000000000000231</v>
      </c>
    </row>
    <row r="49" spans="2:5" x14ac:dyDescent="0.3">
      <c r="B49" s="19">
        <v>-5.4000000000000199</v>
      </c>
      <c r="C49" s="18">
        <f t="shared" si="0"/>
        <v>170.80000000000106</v>
      </c>
      <c r="D49" s="18">
        <f t="shared" si="3"/>
        <v>-53.500000000000135</v>
      </c>
      <c r="E49" s="18">
        <f t="shared" si="4"/>
        <v>9.9999999999984723</v>
      </c>
    </row>
    <row r="50" spans="2:5" x14ac:dyDescent="0.3">
      <c r="B50" s="19">
        <v>-5.3000000000000203</v>
      </c>
      <c r="C50" s="18">
        <f t="shared" si="0"/>
        <v>165.45000000000107</v>
      </c>
      <c r="D50" s="18">
        <f t="shared" si="3"/>
        <v>-52.500000000000291</v>
      </c>
      <c r="E50" s="18">
        <f t="shared" si="4"/>
        <v>10.000000000003286</v>
      </c>
    </row>
    <row r="51" spans="2:5" x14ac:dyDescent="0.3">
      <c r="B51" s="19">
        <v>-5.2000000000000197</v>
      </c>
      <c r="C51" s="18">
        <f t="shared" si="0"/>
        <v>160.20000000000101</v>
      </c>
      <c r="D51" s="18">
        <f t="shared" si="3"/>
        <v>-51.499999999999957</v>
      </c>
      <c r="E51" s="18">
        <f t="shared" si="4"/>
        <v>9.999999999996696</v>
      </c>
    </row>
    <row r="52" spans="2:5" x14ac:dyDescent="0.3">
      <c r="B52" s="19">
        <v>-5.1000000000000201</v>
      </c>
      <c r="C52" s="18">
        <f t="shared" si="0"/>
        <v>155.05000000000103</v>
      </c>
      <c r="D52" s="18">
        <f t="shared" si="3"/>
        <v>-50.500000000000291</v>
      </c>
      <c r="E52" s="18">
        <f t="shared" si="4"/>
        <v>10.00000000000103</v>
      </c>
    </row>
    <row r="53" spans="2:5" x14ac:dyDescent="0.3">
      <c r="B53" s="19">
        <v>-5.0000000000000204</v>
      </c>
      <c r="C53" s="18">
        <f t="shared" si="0"/>
        <v>150.00000000000102</v>
      </c>
      <c r="D53" s="18">
        <f t="shared" si="3"/>
        <v>-49.500000000000192</v>
      </c>
      <c r="E53" s="18">
        <f t="shared" si="4"/>
        <v>9.9999999999978861</v>
      </c>
    </row>
    <row r="54" spans="2:5" x14ac:dyDescent="0.3">
      <c r="B54" s="19">
        <v>-4.9000000000000199</v>
      </c>
      <c r="C54" s="18">
        <f t="shared" si="0"/>
        <v>145.05000000000098</v>
      </c>
      <c r="D54" s="18">
        <f t="shared" si="3"/>
        <v>-48.500000000000398</v>
      </c>
      <c r="E54" s="18">
        <f t="shared" si="4"/>
        <v>10.00000000000373</v>
      </c>
    </row>
    <row r="55" spans="2:5" x14ac:dyDescent="0.3">
      <c r="B55" s="19">
        <v>-4.8000000000000203</v>
      </c>
      <c r="C55" s="18">
        <f t="shared" si="0"/>
        <v>140.20000000000095</v>
      </c>
      <c r="D55" s="18">
        <f t="shared" si="3"/>
        <v>-47.500000000000028</v>
      </c>
      <c r="E55" s="18">
        <f t="shared" si="4"/>
        <v>9.9999999999980282</v>
      </c>
    </row>
    <row r="56" spans="2:5" x14ac:dyDescent="0.3">
      <c r="B56" s="19">
        <v>-4.7000000000000197</v>
      </c>
      <c r="C56" s="18">
        <f t="shared" si="0"/>
        <v>135.45000000000093</v>
      </c>
      <c r="D56" s="18">
        <f t="shared" si="3"/>
        <v>-46.50000000000022</v>
      </c>
      <c r="E56" s="18">
        <f t="shared" si="4"/>
        <v>10.000000000000888</v>
      </c>
    </row>
    <row r="57" spans="2:5" x14ac:dyDescent="0.3">
      <c r="B57" s="19">
        <v>-4.6000000000000201</v>
      </c>
      <c r="C57" s="18">
        <f t="shared" si="0"/>
        <v>130.80000000000092</v>
      </c>
      <c r="D57" s="18">
        <f t="shared" si="3"/>
        <v>-45.500000000000135</v>
      </c>
      <c r="E57" s="18">
        <f t="shared" si="4"/>
        <v>9.9999999999977618</v>
      </c>
    </row>
    <row r="58" spans="2:5" x14ac:dyDescent="0.3">
      <c r="B58" s="19">
        <v>-4.5000000000000204</v>
      </c>
      <c r="C58" s="18">
        <f t="shared" si="0"/>
        <v>126.25000000000092</v>
      </c>
      <c r="D58" s="18">
        <f t="shared" si="3"/>
        <v>-44.500000000000362</v>
      </c>
      <c r="E58" s="18">
        <f t="shared" si="4"/>
        <v>10.000000000002576</v>
      </c>
    </row>
    <row r="59" spans="2:5" x14ac:dyDescent="0.3">
      <c r="B59" s="19">
        <v>-4.4000000000000199</v>
      </c>
      <c r="C59" s="18">
        <f t="shared" si="0"/>
        <v>121.80000000000086</v>
      </c>
      <c r="D59" s="18">
        <f t="shared" si="3"/>
        <v>-43.500000000000099</v>
      </c>
      <c r="E59" s="18">
        <f t="shared" si="4"/>
        <v>9.9999999999976197</v>
      </c>
    </row>
    <row r="60" spans="2:5" x14ac:dyDescent="0.3">
      <c r="B60" s="19">
        <v>-4.3000000000000203</v>
      </c>
      <c r="C60" s="18">
        <f t="shared" si="0"/>
        <v>117.45000000000087</v>
      </c>
      <c r="D60" s="18">
        <f t="shared" si="3"/>
        <v>-42.500000000000341</v>
      </c>
      <c r="E60" s="18">
        <f t="shared" si="4"/>
        <v>10.000000000004139</v>
      </c>
    </row>
    <row r="61" spans="2:5" x14ac:dyDescent="0.3">
      <c r="B61" s="19">
        <v>-4.2000000000000197</v>
      </c>
      <c r="C61" s="18">
        <f t="shared" si="0"/>
        <v>113.20000000000081</v>
      </c>
      <c r="D61" s="18">
        <f t="shared" si="3"/>
        <v>-41.499999999999922</v>
      </c>
      <c r="E61" s="18">
        <f t="shared" si="4"/>
        <v>9.999999999996696</v>
      </c>
    </row>
    <row r="62" spans="2:5" x14ac:dyDescent="0.3">
      <c r="B62" s="19">
        <v>-4.1000000000000201</v>
      </c>
      <c r="C62" s="18">
        <f t="shared" si="0"/>
        <v>109.05000000000084</v>
      </c>
      <c r="D62" s="18">
        <f t="shared" si="3"/>
        <v>-40.500000000000256</v>
      </c>
      <c r="E62" s="18">
        <f t="shared" si="4"/>
        <v>10.000000000000178</v>
      </c>
    </row>
    <row r="63" spans="2:5" x14ac:dyDescent="0.3">
      <c r="B63" s="19">
        <v>-4.0000000000000204</v>
      </c>
      <c r="C63" s="18">
        <f t="shared" si="0"/>
        <v>105.00000000000082</v>
      </c>
      <c r="D63" s="18">
        <f t="shared" si="3"/>
        <v>-39.500000000000242</v>
      </c>
      <c r="E63" s="18">
        <f t="shared" si="4"/>
        <v>10.000000000000444</v>
      </c>
    </row>
    <row r="64" spans="2:5" x14ac:dyDescent="0.3">
      <c r="B64" s="19">
        <v>-3.9000000000000199</v>
      </c>
      <c r="C64" s="18">
        <f t="shared" si="0"/>
        <v>101.05000000000078</v>
      </c>
      <c r="D64" s="18">
        <f t="shared" si="3"/>
        <v>-38.500000000000192</v>
      </c>
      <c r="E64" s="18">
        <f t="shared" si="4"/>
        <v>9.9999999999991385</v>
      </c>
    </row>
    <row r="65" spans="2:5" x14ac:dyDescent="0.3">
      <c r="B65" s="19">
        <v>-3.8000000000000198</v>
      </c>
      <c r="C65" s="18">
        <f t="shared" si="0"/>
        <v>97.200000000000756</v>
      </c>
      <c r="D65" s="18">
        <f t="shared" si="3"/>
        <v>-37.500000000000277</v>
      </c>
      <c r="E65" s="18">
        <f t="shared" si="4"/>
        <v>10.000000000001172</v>
      </c>
    </row>
    <row r="66" spans="2:5" x14ac:dyDescent="0.3">
      <c r="B66" s="19">
        <v>-3.7000000000000202</v>
      </c>
      <c r="C66" s="18">
        <f t="shared" si="0"/>
        <v>93.450000000000742</v>
      </c>
      <c r="D66" s="18">
        <f t="shared" si="3"/>
        <v>-36.500000000000163</v>
      </c>
      <c r="E66" s="18">
        <f t="shared" si="4"/>
        <v>10.000000000000773</v>
      </c>
    </row>
    <row r="67" spans="2:5" x14ac:dyDescent="0.3">
      <c r="B67" s="19">
        <v>-3.6000000000000201</v>
      </c>
      <c r="C67" s="18">
        <f t="shared" ref="C67:C130" si="5">5*x^2+25</f>
        <v>89.800000000000722</v>
      </c>
      <c r="D67" s="18">
        <f t="shared" ref="D67:D98" si="6">(C68-C67)/(B68-B67)</f>
        <v>-35.500000000000085</v>
      </c>
      <c r="E67" s="18">
        <f t="shared" ref="E67:E98" si="7">(D68-D67)/(B68-B67)</f>
        <v>9.9999999999980016</v>
      </c>
    </row>
    <row r="68" spans="2:5" x14ac:dyDescent="0.3">
      <c r="B68" s="19">
        <v>-3.50000000000002</v>
      </c>
      <c r="C68" s="18">
        <f t="shared" si="5"/>
        <v>86.250000000000711</v>
      </c>
      <c r="D68" s="18">
        <f t="shared" si="6"/>
        <v>-34.500000000000284</v>
      </c>
      <c r="E68" s="18">
        <f t="shared" si="7"/>
        <v>9.9999999999994227</v>
      </c>
    </row>
    <row r="69" spans="2:5" x14ac:dyDescent="0.3">
      <c r="B69" s="19">
        <v>-3.4000000000000199</v>
      </c>
      <c r="C69" s="18">
        <f t="shared" si="5"/>
        <v>82.800000000000679</v>
      </c>
      <c r="D69" s="18">
        <f t="shared" si="6"/>
        <v>-33.500000000000341</v>
      </c>
      <c r="E69" s="18">
        <f t="shared" si="7"/>
        <v>10.000000000002265</v>
      </c>
    </row>
    <row r="70" spans="2:5" x14ac:dyDescent="0.3">
      <c r="B70" s="19">
        <v>-3.3000000000000198</v>
      </c>
      <c r="C70" s="18">
        <f t="shared" si="5"/>
        <v>79.450000000000642</v>
      </c>
      <c r="D70" s="18">
        <f t="shared" si="6"/>
        <v>-32.500000000000114</v>
      </c>
      <c r="E70" s="18">
        <f t="shared" si="7"/>
        <v>9.9999999999994671</v>
      </c>
    </row>
    <row r="71" spans="2:5" x14ac:dyDescent="0.3">
      <c r="B71" s="19">
        <v>-3.2000000000000202</v>
      </c>
      <c r="C71" s="18">
        <f t="shared" si="5"/>
        <v>76.200000000000642</v>
      </c>
      <c r="D71" s="18">
        <f t="shared" si="6"/>
        <v>-31.500000000000171</v>
      </c>
      <c r="E71" s="18">
        <f t="shared" si="7"/>
        <v>9.9999999999994227</v>
      </c>
    </row>
    <row r="72" spans="2:5" x14ac:dyDescent="0.3">
      <c r="B72" s="19">
        <v>-3.1000000000000201</v>
      </c>
      <c r="C72" s="18">
        <f t="shared" si="5"/>
        <v>73.050000000000622</v>
      </c>
      <c r="D72" s="18">
        <f t="shared" si="6"/>
        <v>-30.500000000000227</v>
      </c>
      <c r="E72" s="18">
        <f t="shared" si="7"/>
        <v>9.9999999999991029</v>
      </c>
    </row>
    <row r="73" spans="2:5" x14ac:dyDescent="0.3">
      <c r="B73" s="19">
        <v>-3.00000000000002</v>
      </c>
      <c r="C73" s="18">
        <f t="shared" si="5"/>
        <v>70.000000000000597</v>
      </c>
      <c r="D73" s="18">
        <f t="shared" si="6"/>
        <v>-29.500000000000316</v>
      </c>
      <c r="E73" s="18">
        <f t="shared" si="7"/>
        <v>10.000000000002149</v>
      </c>
    </row>
    <row r="74" spans="2:5" x14ac:dyDescent="0.3">
      <c r="B74" s="19">
        <v>-2.9000000000000301</v>
      </c>
      <c r="C74" s="18">
        <f t="shared" si="5"/>
        <v>67.050000000000864</v>
      </c>
      <c r="D74" s="18">
        <f t="shared" si="6"/>
        <v>-28.500000000000203</v>
      </c>
      <c r="E74" s="18">
        <f t="shared" si="7"/>
        <v>9.9999999999987121</v>
      </c>
    </row>
    <row r="75" spans="2:5" x14ac:dyDescent="0.3">
      <c r="B75" s="19">
        <v>-2.80000000000003</v>
      </c>
      <c r="C75" s="18">
        <f t="shared" si="5"/>
        <v>64.200000000000841</v>
      </c>
      <c r="D75" s="18">
        <f t="shared" si="6"/>
        <v>-27.50000000000033</v>
      </c>
      <c r="E75" s="18">
        <f t="shared" si="7"/>
        <v>10.000000000000844</v>
      </c>
    </row>
    <row r="76" spans="2:5" x14ac:dyDescent="0.3">
      <c r="B76" s="19">
        <v>-2.7000000000000299</v>
      </c>
      <c r="C76" s="18">
        <f t="shared" si="5"/>
        <v>61.450000000000806</v>
      </c>
      <c r="D76" s="18">
        <f t="shared" si="6"/>
        <v>-26.500000000000245</v>
      </c>
      <c r="E76" s="18">
        <f t="shared" si="7"/>
        <v>9.9999999999989608</v>
      </c>
    </row>
    <row r="77" spans="2:5" x14ac:dyDescent="0.3">
      <c r="B77" s="19">
        <v>-2.6000000000000298</v>
      </c>
      <c r="C77" s="18">
        <f t="shared" si="5"/>
        <v>58.800000000000779</v>
      </c>
      <c r="D77" s="18">
        <f t="shared" si="6"/>
        <v>-25.500000000000348</v>
      </c>
      <c r="E77" s="18">
        <f t="shared" si="7"/>
        <v>10.000000000000604</v>
      </c>
    </row>
    <row r="78" spans="2:5" x14ac:dyDescent="0.3">
      <c r="B78" s="19">
        <v>-2.5000000000000302</v>
      </c>
      <c r="C78" s="18">
        <f t="shared" si="5"/>
        <v>56.250000000000753</v>
      </c>
      <c r="D78" s="18">
        <f t="shared" si="6"/>
        <v>-24.500000000000291</v>
      </c>
      <c r="E78" s="18">
        <f t="shared" si="7"/>
        <v>9.9999999999994227</v>
      </c>
    </row>
    <row r="79" spans="2:5" x14ac:dyDescent="0.3">
      <c r="B79" s="19">
        <v>-2.4000000000000301</v>
      </c>
      <c r="C79" s="18">
        <f t="shared" si="5"/>
        <v>53.800000000000722</v>
      </c>
      <c r="D79" s="18">
        <f t="shared" si="6"/>
        <v>-23.500000000000348</v>
      </c>
      <c r="E79" s="18">
        <f t="shared" si="7"/>
        <v>10.000000000000844</v>
      </c>
    </row>
    <row r="80" spans="2:5" x14ac:dyDescent="0.3">
      <c r="B80" s="19">
        <v>-2.30000000000003</v>
      </c>
      <c r="C80" s="18">
        <f t="shared" si="5"/>
        <v>51.450000000000685</v>
      </c>
      <c r="D80" s="18">
        <f t="shared" si="6"/>
        <v>-22.500000000000263</v>
      </c>
      <c r="E80" s="18">
        <f t="shared" si="7"/>
        <v>9.9999999999993872</v>
      </c>
    </row>
    <row r="81" spans="2:5" x14ac:dyDescent="0.3">
      <c r="B81" s="19">
        <v>-2.2000000000000299</v>
      </c>
      <c r="C81" s="18">
        <f t="shared" si="5"/>
        <v>49.200000000000657</v>
      </c>
      <c r="D81" s="18">
        <f t="shared" si="6"/>
        <v>-21.500000000000323</v>
      </c>
      <c r="E81" s="18">
        <f t="shared" si="7"/>
        <v>10.000000000000666</v>
      </c>
    </row>
    <row r="82" spans="2:5" x14ac:dyDescent="0.3">
      <c r="B82" s="19">
        <v>-2.1000000000000298</v>
      </c>
      <c r="C82" s="18">
        <f t="shared" si="5"/>
        <v>47.050000000000622</v>
      </c>
      <c r="D82" s="18">
        <f t="shared" si="6"/>
        <v>-20.500000000000256</v>
      </c>
      <c r="E82" s="18">
        <f t="shared" si="7"/>
        <v>9.9999999999996447</v>
      </c>
    </row>
    <row r="83" spans="2:5" x14ac:dyDescent="0.3">
      <c r="B83" s="19">
        <v>-2.0000000000000302</v>
      </c>
      <c r="C83" s="18">
        <f t="shared" si="5"/>
        <v>45.000000000000604</v>
      </c>
      <c r="D83" s="18">
        <f t="shared" si="6"/>
        <v>-19.500000000000295</v>
      </c>
      <c r="E83" s="18">
        <f t="shared" si="7"/>
        <v>10.000000000000133</v>
      </c>
    </row>
    <row r="84" spans="2:5" x14ac:dyDescent="0.3">
      <c r="B84" s="19">
        <v>-1.9000000000000301</v>
      </c>
      <c r="C84" s="18">
        <f t="shared" si="5"/>
        <v>43.050000000000573</v>
      </c>
      <c r="D84" s="18">
        <f t="shared" si="6"/>
        <v>-18.500000000000281</v>
      </c>
      <c r="E84" s="18">
        <f t="shared" si="7"/>
        <v>9.9999999999993872</v>
      </c>
    </row>
    <row r="85" spans="2:5" x14ac:dyDescent="0.3">
      <c r="B85" s="19">
        <v>-1.80000000000003</v>
      </c>
      <c r="C85" s="18">
        <f t="shared" si="5"/>
        <v>41.200000000000543</v>
      </c>
      <c r="D85" s="18">
        <f t="shared" si="6"/>
        <v>-17.500000000000341</v>
      </c>
      <c r="E85" s="18">
        <f t="shared" si="7"/>
        <v>10.000000000000488</v>
      </c>
    </row>
    <row r="86" spans="2:5" x14ac:dyDescent="0.3">
      <c r="B86" s="19">
        <v>-1.7000000000000299</v>
      </c>
      <c r="C86" s="18">
        <f t="shared" si="5"/>
        <v>39.450000000000507</v>
      </c>
      <c r="D86" s="18">
        <f t="shared" si="6"/>
        <v>-16.500000000000291</v>
      </c>
      <c r="E86" s="18">
        <f t="shared" si="7"/>
        <v>10.000000000000512</v>
      </c>
    </row>
    <row r="87" spans="2:5" x14ac:dyDescent="0.3">
      <c r="B87" s="19">
        <v>-1.6000000000000301</v>
      </c>
      <c r="C87" s="18">
        <f t="shared" si="5"/>
        <v>37.80000000000048</v>
      </c>
      <c r="D87" s="18">
        <f t="shared" si="6"/>
        <v>-15.500000000000242</v>
      </c>
      <c r="E87" s="18">
        <f t="shared" si="7"/>
        <v>9.9999999999990852</v>
      </c>
    </row>
    <row r="88" spans="2:5" x14ac:dyDescent="0.3">
      <c r="B88" s="19">
        <v>-1.50000000000003</v>
      </c>
      <c r="C88" s="18">
        <f t="shared" si="5"/>
        <v>36.250000000000455</v>
      </c>
      <c r="D88" s="18">
        <f t="shared" si="6"/>
        <v>-14.500000000000332</v>
      </c>
      <c r="E88" s="18">
        <f t="shared" si="7"/>
        <v>9.9999999999997655</v>
      </c>
    </row>
    <row r="89" spans="2:5" x14ac:dyDescent="0.3">
      <c r="B89" s="19">
        <v>-1.4000000000000301</v>
      </c>
      <c r="C89" s="18">
        <f t="shared" si="5"/>
        <v>34.800000000000423</v>
      </c>
      <c r="D89" s="18">
        <f t="shared" si="6"/>
        <v>-13.500000000000357</v>
      </c>
      <c r="E89" s="18">
        <f t="shared" si="7"/>
        <v>10.000000000000826</v>
      </c>
    </row>
    <row r="90" spans="2:5" x14ac:dyDescent="0.3">
      <c r="B90" s="19">
        <v>-1.30000000000003</v>
      </c>
      <c r="C90" s="18">
        <f t="shared" si="5"/>
        <v>33.450000000000387</v>
      </c>
      <c r="D90" s="18">
        <f t="shared" si="6"/>
        <v>-12.500000000000274</v>
      </c>
      <c r="E90" s="18">
        <f t="shared" si="7"/>
        <v>9.9999999999998668</v>
      </c>
    </row>
    <row r="91" spans="2:5" x14ac:dyDescent="0.3">
      <c r="B91" s="19">
        <v>-1.2000000000000299</v>
      </c>
      <c r="C91" s="18">
        <f t="shared" si="5"/>
        <v>32.200000000000358</v>
      </c>
      <c r="D91" s="18">
        <f t="shared" si="6"/>
        <v>-11.500000000000286</v>
      </c>
      <c r="E91" s="18">
        <f t="shared" si="7"/>
        <v>9.9999999999996945</v>
      </c>
    </row>
    <row r="92" spans="2:5" x14ac:dyDescent="0.3">
      <c r="B92" s="19">
        <v>-1.1000000000000301</v>
      </c>
      <c r="C92" s="18">
        <f t="shared" si="5"/>
        <v>31.050000000000331</v>
      </c>
      <c r="D92" s="18">
        <f t="shared" si="6"/>
        <v>-10.500000000000318</v>
      </c>
      <c r="E92" s="18">
        <f t="shared" si="7"/>
        <v>10.000000000000133</v>
      </c>
    </row>
    <row r="93" spans="2:5" x14ac:dyDescent="0.3">
      <c r="B93" s="19">
        <v>-1.00000000000003</v>
      </c>
      <c r="C93" s="18">
        <f t="shared" si="5"/>
        <v>30.000000000000298</v>
      </c>
      <c r="D93" s="18">
        <f t="shared" si="6"/>
        <v>-9.5000000000003038</v>
      </c>
      <c r="E93" s="18">
        <f t="shared" si="7"/>
        <v>10.000000000000068</v>
      </c>
    </row>
    <row r="94" spans="2:5" x14ac:dyDescent="0.3">
      <c r="B94" s="19">
        <v>-0.900000000000031</v>
      </c>
      <c r="C94" s="18">
        <f t="shared" si="5"/>
        <v>29.050000000000278</v>
      </c>
      <c r="D94" s="18">
        <f t="shared" si="6"/>
        <v>-8.5000000000003073</v>
      </c>
      <c r="E94" s="18">
        <f t="shared" si="7"/>
        <v>10.000000000000016</v>
      </c>
    </row>
    <row r="95" spans="2:5" x14ac:dyDescent="0.3">
      <c r="B95" s="19">
        <v>-0.80000000000002902</v>
      </c>
      <c r="C95" s="18">
        <f t="shared" si="5"/>
        <v>28.20000000000023</v>
      </c>
      <c r="D95" s="18">
        <f t="shared" si="6"/>
        <v>-7.500000000000286</v>
      </c>
      <c r="E95" s="18">
        <f t="shared" si="7"/>
        <v>9.9999999999999218</v>
      </c>
    </row>
    <row r="96" spans="2:5" x14ac:dyDescent="0.3">
      <c r="B96" s="19">
        <v>-0.70000000000002904</v>
      </c>
      <c r="C96" s="18">
        <f t="shared" si="5"/>
        <v>27.450000000000202</v>
      </c>
      <c r="D96" s="18">
        <f t="shared" si="6"/>
        <v>-6.500000000000294</v>
      </c>
      <c r="E96" s="18">
        <f t="shared" si="7"/>
        <v>10.000000000000108</v>
      </c>
    </row>
    <row r="97" spans="2:5" x14ac:dyDescent="0.3">
      <c r="B97" s="19">
        <v>-0.60000000000002995</v>
      </c>
      <c r="C97" s="18">
        <f t="shared" si="5"/>
        <v>26.800000000000178</v>
      </c>
      <c r="D97" s="18">
        <f t="shared" si="6"/>
        <v>-5.5000000000002922</v>
      </c>
      <c r="E97" s="18">
        <f t="shared" si="7"/>
        <v>10.000000000000046</v>
      </c>
    </row>
    <row r="98" spans="2:5" x14ac:dyDescent="0.3">
      <c r="B98" s="19">
        <v>-0.50000000000002998</v>
      </c>
      <c r="C98" s="18">
        <f t="shared" si="5"/>
        <v>26.250000000000149</v>
      </c>
      <c r="D98" s="18">
        <f t="shared" si="6"/>
        <v>-4.5000000000002878</v>
      </c>
      <c r="E98" s="18">
        <f t="shared" si="7"/>
        <v>9.9999999999999787</v>
      </c>
    </row>
    <row r="99" spans="2:5" x14ac:dyDescent="0.3">
      <c r="B99" s="19">
        <v>-0.400000000000031</v>
      </c>
      <c r="C99" s="18">
        <f t="shared" si="5"/>
        <v>25.800000000000125</v>
      </c>
      <c r="D99" s="18">
        <f t="shared" ref="D99:D130" si="8">(C100-C99)/(B100-B99)</f>
        <v>-3.5000000000003002</v>
      </c>
      <c r="E99" s="18">
        <f t="shared" ref="E99:E130" si="9">(D100-D99)/(B100-B99)</f>
        <v>9.9999999999999716</v>
      </c>
    </row>
    <row r="100" spans="2:5" x14ac:dyDescent="0.3">
      <c r="B100" s="19">
        <v>-0.30000000000002902</v>
      </c>
      <c r="C100" s="18">
        <f t="shared" si="5"/>
        <v>25.450000000000088</v>
      </c>
      <c r="D100" s="18">
        <f t="shared" si="8"/>
        <v>-2.5000000000002833</v>
      </c>
      <c r="E100" s="18">
        <f t="shared" si="9"/>
        <v>9.9999999999990372</v>
      </c>
    </row>
    <row r="101" spans="2:5" x14ac:dyDescent="0.3">
      <c r="B101" s="19">
        <v>-0.20000000000002899</v>
      </c>
      <c r="C101" s="18">
        <f t="shared" si="5"/>
        <v>25.20000000000006</v>
      </c>
      <c r="D101" s="18">
        <f t="shared" si="8"/>
        <v>-1.5000000000003793</v>
      </c>
      <c r="E101" s="18">
        <f t="shared" si="9"/>
        <v>10.000000000001021</v>
      </c>
    </row>
    <row r="102" spans="2:5" x14ac:dyDescent="0.3">
      <c r="B102" s="19">
        <v>-0.100000000000041</v>
      </c>
      <c r="C102" s="18">
        <f t="shared" si="5"/>
        <v>25.05000000000004</v>
      </c>
      <c r="D102" s="18">
        <f t="shared" si="8"/>
        <v>-0.50000000000039724</v>
      </c>
      <c r="E102" s="18">
        <f t="shared" si="9"/>
        <v>10.000000000002006</v>
      </c>
    </row>
    <row r="103" spans="2:5" x14ac:dyDescent="0.3">
      <c r="B103" s="19">
        <v>-4.0856207306205799E-14</v>
      </c>
      <c r="C103" s="18">
        <f t="shared" si="5"/>
        <v>25</v>
      </c>
      <c r="D103" s="18">
        <f t="shared" si="8"/>
        <v>0.49999999999980482</v>
      </c>
      <c r="E103" s="18">
        <f t="shared" si="9"/>
        <v>9.9999999999978524</v>
      </c>
    </row>
    <row r="104" spans="2:5" x14ac:dyDescent="0.3">
      <c r="B104" s="19">
        <v>9.9999999999999603E-2</v>
      </c>
      <c r="C104" s="18">
        <f t="shared" si="5"/>
        <v>25.05</v>
      </c>
      <c r="D104" s="18">
        <f t="shared" si="8"/>
        <v>1.4999999999999947</v>
      </c>
      <c r="E104" s="18">
        <f t="shared" si="9"/>
        <v>9.9999999999999751</v>
      </c>
    </row>
    <row r="105" spans="2:5" x14ac:dyDescent="0.3">
      <c r="B105" s="19">
        <v>0.19999999999999901</v>
      </c>
      <c r="C105" s="18">
        <f t="shared" si="5"/>
        <v>25.2</v>
      </c>
      <c r="D105" s="18">
        <f t="shared" si="8"/>
        <v>2.4999999999999862</v>
      </c>
      <c r="E105" s="18">
        <f t="shared" si="9"/>
        <v>10.000000000000064</v>
      </c>
    </row>
    <row r="106" spans="2:5" x14ac:dyDescent="0.3">
      <c r="B106" s="19">
        <v>0.30000000000000099</v>
      </c>
      <c r="C106" s="18">
        <f t="shared" si="5"/>
        <v>25.450000000000003</v>
      </c>
      <c r="D106" s="18">
        <f t="shared" si="8"/>
        <v>3.5000000000000124</v>
      </c>
      <c r="E106" s="18">
        <f t="shared" si="9"/>
        <v>9.9999999999999094</v>
      </c>
    </row>
    <row r="107" spans="2:5" x14ac:dyDescent="0.3">
      <c r="B107" s="19">
        <v>0.4</v>
      </c>
      <c r="C107" s="18">
        <f t="shared" si="5"/>
        <v>25.8</v>
      </c>
      <c r="D107" s="18">
        <f t="shared" si="8"/>
        <v>4.4999999999999938</v>
      </c>
      <c r="E107" s="18">
        <f t="shared" si="9"/>
        <v>10.000000000000144</v>
      </c>
    </row>
    <row r="108" spans="2:5" x14ac:dyDescent="0.3">
      <c r="B108" s="19">
        <v>0.5</v>
      </c>
      <c r="C108" s="18">
        <f t="shared" si="5"/>
        <v>26.25</v>
      </c>
      <c r="D108" s="18">
        <f t="shared" si="8"/>
        <v>5.500000000000008</v>
      </c>
      <c r="E108" s="18">
        <f t="shared" si="9"/>
        <v>9.9999999999997353</v>
      </c>
    </row>
    <row r="109" spans="2:5" x14ac:dyDescent="0.3">
      <c r="B109" s="19">
        <v>0.6</v>
      </c>
      <c r="C109" s="18">
        <f t="shared" si="5"/>
        <v>26.8</v>
      </c>
      <c r="D109" s="18">
        <f t="shared" si="8"/>
        <v>6.4999999999999813</v>
      </c>
      <c r="E109" s="18">
        <f t="shared" si="9"/>
        <v>10.000000000000501</v>
      </c>
    </row>
    <row r="110" spans="2:5" x14ac:dyDescent="0.3">
      <c r="B110" s="19">
        <v>0.69999999999999896</v>
      </c>
      <c r="C110" s="18">
        <f t="shared" si="5"/>
        <v>27.449999999999992</v>
      </c>
      <c r="D110" s="18">
        <f t="shared" si="8"/>
        <v>7.5000000000000213</v>
      </c>
      <c r="E110" s="18">
        <f t="shared" si="9"/>
        <v>9.9999999999995239</v>
      </c>
    </row>
    <row r="111" spans="2:5" x14ac:dyDescent="0.3">
      <c r="B111" s="19">
        <v>0.80000000000000104</v>
      </c>
      <c r="C111" s="18">
        <f t="shared" si="5"/>
        <v>28.20000000000001</v>
      </c>
      <c r="D111" s="18">
        <f t="shared" si="8"/>
        <v>8.4999999999999947</v>
      </c>
      <c r="E111" s="18">
        <f t="shared" si="9"/>
        <v>10.000000000000103</v>
      </c>
    </row>
    <row r="112" spans="2:5" x14ac:dyDescent="0.3">
      <c r="B112" s="19">
        <v>0.9</v>
      </c>
      <c r="C112" s="18">
        <f t="shared" si="5"/>
        <v>29.05</v>
      </c>
      <c r="D112" s="18">
        <f t="shared" si="8"/>
        <v>9.4999999999999947</v>
      </c>
      <c r="E112" s="18">
        <f t="shared" si="9"/>
        <v>10.000000000000037</v>
      </c>
    </row>
    <row r="113" spans="2:5" x14ac:dyDescent="0.3">
      <c r="B113" s="19">
        <v>1</v>
      </c>
      <c r="C113" s="18">
        <f t="shared" si="5"/>
        <v>30</v>
      </c>
      <c r="D113" s="18">
        <f t="shared" si="8"/>
        <v>10.499999999999998</v>
      </c>
      <c r="E113" s="18">
        <f t="shared" si="9"/>
        <v>10.000000000000382</v>
      </c>
    </row>
    <row r="114" spans="2:5" x14ac:dyDescent="0.3">
      <c r="B114" s="19">
        <v>1.1000000000000001</v>
      </c>
      <c r="C114" s="18">
        <f t="shared" si="5"/>
        <v>31.05</v>
      </c>
      <c r="D114" s="18">
        <f t="shared" si="8"/>
        <v>11.500000000000037</v>
      </c>
      <c r="E114" s="18">
        <f t="shared" si="9"/>
        <v>9.9999999999995346</v>
      </c>
    </row>
    <row r="115" spans="2:5" x14ac:dyDescent="0.3">
      <c r="B115" s="19">
        <v>1.2</v>
      </c>
      <c r="C115" s="18">
        <f t="shared" si="5"/>
        <v>32.200000000000003</v>
      </c>
      <c r="D115" s="18">
        <f t="shared" si="8"/>
        <v>12.499999999999989</v>
      </c>
      <c r="E115" s="18">
        <f t="shared" si="9"/>
        <v>9.9999999999997069</v>
      </c>
    </row>
    <row r="116" spans="2:5" x14ac:dyDescent="0.3">
      <c r="B116" s="19">
        <v>1.3</v>
      </c>
      <c r="C116" s="18">
        <f t="shared" si="5"/>
        <v>33.450000000000003</v>
      </c>
      <c r="D116" s="18">
        <f t="shared" si="8"/>
        <v>13.499999999999961</v>
      </c>
      <c r="E116" s="18">
        <f t="shared" si="9"/>
        <v>10.000000000000565</v>
      </c>
    </row>
    <row r="117" spans="2:5" x14ac:dyDescent="0.3">
      <c r="B117" s="19">
        <v>1.4</v>
      </c>
      <c r="C117" s="18">
        <f t="shared" si="5"/>
        <v>34.799999999999997</v>
      </c>
      <c r="D117" s="18">
        <f t="shared" si="8"/>
        <v>14.500000000000016</v>
      </c>
      <c r="E117" s="18">
        <f t="shared" si="9"/>
        <v>10.000000000000115</v>
      </c>
    </row>
    <row r="118" spans="2:5" x14ac:dyDescent="0.3">
      <c r="B118" s="19">
        <v>1.5</v>
      </c>
      <c r="C118" s="18">
        <f t="shared" si="5"/>
        <v>36.25</v>
      </c>
      <c r="D118" s="18">
        <f t="shared" si="8"/>
        <v>15.500000000000028</v>
      </c>
      <c r="E118" s="18">
        <f t="shared" si="9"/>
        <v>9.999999999999778</v>
      </c>
    </row>
    <row r="119" spans="2:5" x14ac:dyDescent="0.3">
      <c r="B119" s="19">
        <v>1.6</v>
      </c>
      <c r="C119" s="18">
        <f t="shared" si="5"/>
        <v>37.800000000000004</v>
      </c>
      <c r="D119" s="18">
        <f t="shared" si="8"/>
        <v>16.500000000000007</v>
      </c>
      <c r="E119" s="18">
        <f t="shared" si="9"/>
        <v>9.999999999999801</v>
      </c>
    </row>
    <row r="120" spans="2:5" x14ac:dyDescent="0.3">
      <c r="B120" s="19">
        <v>1.7</v>
      </c>
      <c r="C120" s="18">
        <f t="shared" si="5"/>
        <v>39.450000000000003</v>
      </c>
      <c r="D120" s="18">
        <f t="shared" si="8"/>
        <v>17.499999999999986</v>
      </c>
      <c r="E120" s="18">
        <f t="shared" si="9"/>
        <v>9.9999999999998135</v>
      </c>
    </row>
    <row r="121" spans="2:5" x14ac:dyDescent="0.3">
      <c r="B121" s="19">
        <v>1.8</v>
      </c>
      <c r="C121" s="18">
        <f t="shared" si="5"/>
        <v>41.2</v>
      </c>
      <c r="D121" s="18">
        <f t="shared" si="8"/>
        <v>18.499999999999968</v>
      </c>
      <c r="E121" s="18">
        <f t="shared" si="9"/>
        <v>10.000000000000441</v>
      </c>
    </row>
    <row r="122" spans="2:5" x14ac:dyDescent="0.3">
      <c r="B122" s="19">
        <v>1.9</v>
      </c>
      <c r="C122" s="18">
        <f t="shared" si="5"/>
        <v>43.05</v>
      </c>
      <c r="D122" s="18">
        <f t="shared" si="8"/>
        <v>19.500000000000011</v>
      </c>
      <c r="E122" s="18">
        <f t="shared" si="9"/>
        <v>9.9999999999994227</v>
      </c>
    </row>
    <row r="123" spans="2:5" x14ac:dyDescent="0.3">
      <c r="B123" s="19">
        <v>2</v>
      </c>
      <c r="C123" s="18">
        <f t="shared" si="5"/>
        <v>45</v>
      </c>
      <c r="D123" s="18">
        <f t="shared" si="8"/>
        <v>20.499999999999954</v>
      </c>
      <c r="E123" s="18">
        <f t="shared" si="9"/>
        <v>10.000000000000844</v>
      </c>
    </row>
    <row r="124" spans="2:5" x14ac:dyDescent="0.3">
      <c r="B124" s="19">
        <v>2.1</v>
      </c>
      <c r="C124" s="18">
        <f t="shared" si="5"/>
        <v>47.05</v>
      </c>
      <c r="D124" s="18">
        <f t="shared" si="8"/>
        <v>21.500000000000039</v>
      </c>
      <c r="E124" s="18">
        <f t="shared" si="9"/>
        <v>9.9999999999996714</v>
      </c>
    </row>
    <row r="125" spans="2:5" x14ac:dyDescent="0.3">
      <c r="B125" s="19">
        <v>2.2000000000000002</v>
      </c>
      <c r="C125" s="18">
        <f t="shared" si="5"/>
        <v>49.2</v>
      </c>
      <c r="D125" s="18">
        <f t="shared" si="8"/>
        <v>22.500000000000007</v>
      </c>
      <c r="E125" s="18">
        <f t="shared" si="9"/>
        <v>9.9999999999998934</v>
      </c>
    </row>
    <row r="126" spans="2:5" x14ac:dyDescent="0.3">
      <c r="B126" s="19">
        <v>2.2999999999999998</v>
      </c>
      <c r="C126" s="18">
        <f t="shared" si="5"/>
        <v>51.449999999999996</v>
      </c>
      <c r="D126" s="18">
        <f t="shared" si="8"/>
        <v>23.499999999999993</v>
      </c>
      <c r="E126" s="18">
        <f t="shared" si="9"/>
        <v>10.000000000000133</v>
      </c>
    </row>
    <row r="127" spans="2:5" x14ac:dyDescent="0.3">
      <c r="B127" s="19">
        <v>2.4</v>
      </c>
      <c r="C127" s="18">
        <f t="shared" si="5"/>
        <v>53.8</v>
      </c>
      <c r="D127" s="18">
        <f t="shared" si="8"/>
        <v>24.500000000000007</v>
      </c>
      <c r="E127" s="18">
        <f t="shared" si="9"/>
        <v>10.000000000000133</v>
      </c>
    </row>
    <row r="128" spans="2:5" x14ac:dyDescent="0.3">
      <c r="B128" s="19">
        <v>2.5</v>
      </c>
      <c r="C128" s="18">
        <f t="shared" si="5"/>
        <v>56.25</v>
      </c>
      <c r="D128" s="18">
        <f t="shared" si="8"/>
        <v>25.500000000000021</v>
      </c>
      <c r="E128" s="18">
        <f t="shared" si="9"/>
        <v>9.9999999999993872</v>
      </c>
    </row>
    <row r="129" spans="2:5" x14ac:dyDescent="0.3">
      <c r="B129" s="19">
        <v>2.6</v>
      </c>
      <c r="C129" s="18">
        <f t="shared" si="5"/>
        <v>58.800000000000004</v>
      </c>
      <c r="D129" s="18">
        <f t="shared" si="8"/>
        <v>26.499999999999961</v>
      </c>
      <c r="E129" s="18">
        <f t="shared" si="9"/>
        <v>9.9999999999999556</v>
      </c>
    </row>
    <row r="130" spans="2:5" x14ac:dyDescent="0.3">
      <c r="B130" s="19">
        <v>2.7</v>
      </c>
      <c r="C130" s="18">
        <f t="shared" si="5"/>
        <v>61.45</v>
      </c>
      <c r="D130" s="18">
        <f t="shared" si="8"/>
        <v>27.499999999999957</v>
      </c>
      <c r="E130" s="18">
        <f t="shared" si="9"/>
        <v>10.000000000001066</v>
      </c>
    </row>
    <row r="131" spans="2:5" x14ac:dyDescent="0.3">
      <c r="B131" s="19">
        <v>2.8</v>
      </c>
      <c r="C131" s="18">
        <f t="shared" ref="C131:C194" si="10">5*x^2+25</f>
        <v>64.199999999999989</v>
      </c>
      <c r="D131" s="18">
        <f t="shared" ref="D131:D162" si="11">(C132-C131)/(B132-B131)</f>
        <v>28.50000000000006</v>
      </c>
      <c r="E131" s="18">
        <f t="shared" ref="E131:E162" si="12">(D132-D131)/(B132-B131)</f>
        <v>9.9999999999994227</v>
      </c>
    </row>
    <row r="132" spans="2:5" x14ac:dyDescent="0.3">
      <c r="B132" s="19">
        <v>2.9</v>
      </c>
      <c r="C132" s="18">
        <f t="shared" si="10"/>
        <v>67.05</v>
      </c>
      <c r="D132" s="18">
        <f t="shared" si="11"/>
        <v>29.500000000000004</v>
      </c>
      <c r="E132" s="18">
        <f t="shared" si="12"/>
        <v>10.000000000000808</v>
      </c>
    </row>
    <row r="133" spans="2:5" x14ac:dyDescent="0.3">
      <c r="B133" s="19">
        <v>3</v>
      </c>
      <c r="C133" s="18">
        <f t="shared" si="10"/>
        <v>70</v>
      </c>
      <c r="D133" s="18">
        <f t="shared" si="11"/>
        <v>30.500000000000085</v>
      </c>
      <c r="E133" s="18">
        <f t="shared" si="12"/>
        <v>9.9999999999994227</v>
      </c>
    </row>
    <row r="134" spans="2:5" x14ac:dyDescent="0.3">
      <c r="B134" s="19">
        <v>3.1</v>
      </c>
      <c r="C134" s="18">
        <f t="shared" si="10"/>
        <v>73.050000000000011</v>
      </c>
      <c r="D134" s="18">
        <f t="shared" si="11"/>
        <v>31.500000000000028</v>
      </c>
      <c r="E134" s="18">
        <f t="shared" si="12"/>
        <v>9.9999999999980016</v>
      </c>
    </row>
    <row r="135" spans="2:5" x14ac:dyDescent="0.3">
      <c r="B135" s="19">
        <v>3.2</v>
      </c>
      <c r="C135" s="18">
        <f t="shared" si="10"/>
        <v>76.200000000000017</v>
      </c>
      <c r="D135" s="18">
        <f t="shared" si="11"/>
        <v>32.499999999999829</v>
      </c>
      <c r="E135" s="18">
        <f t="shared" si="12"/>
        <v>10.000000000002309</v>
      </c>
    </row>
    <row r="136" spans="2:5" x14ac:dyDescent="0.3">
      <c r="B136" s="19">
        <v>3.3</v>
      </c>
      <c r="C136" s="18">
        <f t="shared" si="10"/>
        <v>79.449999999999989</v>
      </c>
      <c r="D136" s="18">
        <f t="shared" si="11"/>
        <v>33.500000000000057</v>
      </c>
      <c r="E136" s="18">
        <f t="shared" si="12"/>
        <v>9.9999999999994227</v>
      </c>
    </row>
    <row r="137" spans="2:5" x14ac:dyDescent="0.3">
      <c r="B137" s="19">
        <v>3.4</v>
      </c>
      <c r="C137" s="18">
        <f t="shared" si="10"/>
        <v>82.8</v>
      </c>
      <c r="D137" s="18">
        <f t="shared" si="11"/>
        <v>34.5</v>
      </c>
      <c r="E137" s="18">
        <f t="shared" si="12"/>
        <v>10.000000000000844</v>
      </c>
    </row>
    <row r="138" spans="2:5" x14ac:dyDescent="0.3">
      <c r="B138" s="19">
        <v>3.5</v>
      </c>
      <c r="C138" s="18">
        <f t="shared" si="10"/>
        <v>86.25</v>
      </c>
      <c r="D138" s="18">
        <f t="shared" si="11"/>
        <v>35.500000000000085</v>
      </c>
      <c r="E138" s="18">
        <f t="shared" si="12"/>
        <v>9.9999999999979305</v>
      </c>
    </row>
    <row r="139" spans="2:5" x14ac:dyDescent="0.3">
      <c r="B139" s="19">
        <v>3.6</v>
      </c>
      <c r="C139" s="18">
        <f t="shared" si="10"/>
        <v>89.800000000000011</v>
      </c>
      <c r="D139" s="18">
        <f t="shared" si="11"/>
        <v>36.499999999999879</v>
      </c>
      <c r="E139" s="18">
        <f t="shared" si="12"/>
        <v>10.000000000002549</v>
      </c>
    </row>
    <row r="140" spans="2:5" x14ac:dyDescent="0.3">
      <c r="B140" s="19">
        <v>3.7</v>
      </c>
      <c r="C140" s="18">
        <f t="shared" si="10"/>
        <v>93.45</v>
      </c>
      <c r="D140" s="18">
        <f t="shared" si="11"/>
        <v>37.500000000000135</v>
      </c>
      <c r="E140" s="18">
        <f t="shared" si="12"/>
        <v>9.9999999999977618</v>
      </c>
    </row>
    <row r="141" spans="2:5" x14ac:dyDescent="0.3">
      <c r="B141" s="19">
        <v>3.8</v>
      </c>
      <c r="C141" s="18">
        <f t="shared" si="10"/>
        <v>97.2</v>
      </c>
      <c r="D141" s="18">
        <f t="shared" si="11"/>
        <v>38.499999999999908</v>
      </c>
      <c r="E141" s="18">
        <f t="shared" si="12"/>
        <v>10.000000000000844</v>
      </c>
    </row>
    <row r="142" spans="2:5" x14ac:dyDescent="0.3">
      <c r="B142" s="19">
        <v>3.9</v>
      </c>
      <c r="C142" s="18">
        <f t="shared" si="10"/>
        <v>101.05</v>
      </c>
      <c r="D142" s="18">
        <f t="shared" si="11"/>
        <v>39.499999999999993</v>
      </c>
      <c r="E142" s="18">
        <f t="shared" si="12"/>
        <v>9.9999999999948042</v>
      </c>
    </row>
    <row r="143" spans="2:5" x14ac:dyDescent="0.3">
      <c r="B143" s="19">
        <v>4</v>
      </c>
      <c r="C143" s="18">
        <f t="shared" si="10"/>
        <v>105</v>
      </c>
      <c r="D143" s="18">
        <f t="shared" si="11"/>
        <v>40.499999999999474</v>
      </c>
      <c r="E143" s="18">
        <f t="shared" si="12"/>
        <v>10.000000000005933</v>
      </c>
    </row>
    <row r="144" spans="2:5" x14ac:dyDescent="0.3">
      <c r="B144" s="19">
        <v>4.0999999999999002</v>
      </c>
      <c r="C144" s="18">
        <f t="shared" si="10"/>
        <v>109.0499999999959</v>
      </c>
      <c r="D144" s="18">
        <f t="shared" si="11"/>
        <v>41.499999999999069</v>
      </c>
      <c r="E144" s="18">
        <f t="shared" si="12"/>
        <v>9.9999999999985434</v>
      </c>
    </row>
    <row r="145" spans="2:5" x14ac:dyDescent="0.3">
      <c r="B145" s="19">
        <v>4.1999999999998998</v>
      </c>
      <c r="C145" s="18">
        <f t="shared" si="10"/>
        <v>113.1999999999958</v>
      </c>
      <c r="D145" s="18">
        <f t="shared" si="11"/>
        <v>42.49999999999892</v>
      </c>
      <c r="E145" s="18">
        <f t="shared" si="12"/>
        <v>10.000000000000373</v>
      </c>
    </row>
    <row r="146" spans="2:5" x14ac:dyDescent="0.3">
      <c r="B146" s="19">
        <v>4.2999999999999003</v>
      </c>
      <c r="C146" s="18">
        <f t="shared" si="10"/>
        <v>117.44999999999571</v>
      </c>
      <c r="D146" s="18">
        <f t="shared" si="11"/>
        <v>43.499999999998963</v>
      </c>
      <c r="E146" s="18">
        <f t="shared" si="12"/>
        <v>10.000000000000888</v>
      </c>
    </row>
    <row r="147" spans="2:5" x14ac:dyDescent="0.3">
      <c r="B147" s="19">
        <v>4.3999999999999</v>
      </c>
      <c r="C147" s="18">
        <f t="shared" si="10"/>
        <v>121.79999999999559</v>
      </c>
      <c r="D147" s="18">
        <f t="shared" si="11"/>
        <v>44.499999999999048</v>
      </c>
      <c r="E147" s="18">
        <f t="shared" si="12"/>
        <v>9.9999999999997513</v>
      </c>
    </row>
    <row r="148" spans="2:5" x14ac:dyDescent="0.3">
      <c r="B148" s="19">
        <v>4.4999999999998996</v>
      </c>
      <c r="C148" s="18">
        <f t="shared" si="10"/>
        <v>126.24999999999548</v>
      </c>
      <c r="D148" s="18">
        <f t="shared" si="11"/>
        <v>45.499999999999019</v>
      </c>
      <c r="E148" s="18">
        <f t="shared" si="12"/>
        <v>10.000000000000586</v>
      </c>
    </row>
    <row r="149" spans="2:5" x14ac:dyDescent="0.3">
      <c r="B149" s="19">
        <v>4.5999999999999002</v>
      </c>
      <c r="C149" s="18">
        <f t="shared" si="10"/>
        <v>130.79999999999541</v>
      </c>
      <c r="D149" s="18">
        <f t="shared" si="11"/>
        <v>46.499999999999083</v>
      </c>
      <c r="E149" s="18">
        <f t="shared" si="12"/>
        <v>9.9999999999981171</v>
      </c>
    </row>
    <row r="150" spans="2:5" x14ac:dyDescent="0.3">
      <c r="B150" s="19">
        <v>4.6999999999998998</v>
      </c>
      <c r="C150" s="18">
        <f t="shared" si="10"/>
        <v>135.4499999999953</v>
      </c>
      <c r="D150" s="18">
        <f t="shared" si="11"/>
        <v>47.499999999998892</v>
      </c>
      <c r="E150" s="18">
        <f t="shared" si="12"/>
        <v>10.000000000003642</v>
      </c>
    </row>
    <row r="151" spans="2:5" x14ac:dyDescent="0.3">
      <c r="B151" s="19">
        <v>4.7999999999999003</v>
      </c>
      <c r="C151" s="18">
        <f t="shared" si="10"/>
        <v>140.19999999999521</v>
      </c>
      <c r="D151" s="18">
        <f t="shared" si="11"/>
        <v>48.499999999999261</v>
      </c>
      <c r="E151" s="18">
        <f t="shared" si="12"/>
        <v>9.999999999996696</v>
      </c>
    </row>
    <row r="152" spans="2:5" x14ac:dyDescent="0.3">
      <c r="B152" s="19">
        <v>4.8999999999999</v>
      </c>
      <c r="C152" s="18">
        <f t="shared" si="10"/>
        <v>145.04999999999512</v>
      </c>
      <c r="D152" s="18">
        <f t="shared" si="11"/>
        <v>49.499999999998927</v>
      </c>
      <c r="E152" s="18">
        <f t="shared" si="12"/>
        <v>9.9999999999978328</v>
      </c>
    </row>
    <row r="153" spans="2:5" x14ac:dyDescent="0.3">
      <c r="B153" s="19">
        <v>4.9999999999998996</v>
      </c>
      <c r="C153" s="18">
        <f t="shared" si="10"/>
        <v>149.999999999995</v>
      </c>
      <c r="D153" s="18">
        <f t="shared" si="11"/>
        <v>50.499999999998707</v>
      </c>
      <c r="E153" s="18">
        <f t="shared" si="12"/>
        <v>10.000000000003926</v>
      </c>
    </row>
    <row r="154" spans="2:5" x14ac:dyDescent="0.3">
      <c r="B154" s="19">
        <v>5.0999999999999002</v>
      </c>
      <c r="C154" s="18">
        <f t="shared" si="10"/>
        <v>155.0499999999949</v>
      </c>
      <c r="D154" s="18">
        <f t="shared" si="11"/>
        <v>51.499999999999105</v>
      </c>
      <c r="E154" s="18">
        <f t="shared" si="12"/>
        <v>10.000000000000533</v>
      </c>
    </row>
    <row r="155" spans="2:5" x14ac:dyDescent="0.3">
      <c r="B155" s="19">
        <v>5.1999999999998998</v>
      </c>
      <c r="C155" s="18">
        <f t="shared" si="10"/>
        <v>160.19999999999479</v>
      </c>
      <c r="D155" s="18">
        <f t="shared" si="11"/>
        <v>52.499999999999154</v>
      </c>
      <c r="E155" s="18">
        <f t="shared" si="12"/>
        <v>9.9999999999983835</v>
      </c>
    </row>
    <row r="156" spans="2:5" x14ac:dyDescent="0.3">
      <c r="B156" s="19">
        <v>5.2999999999999003</v>
      </c>
      <c r="C156" s="18">
        <f t="shared" si="10"/>
        <v>165.44999999999473</v>
      </c>
      <c r="D156" s="18">
        <f t="shared" si="11"/>
        <v>53.499999999998998</v>
      </c>
      <c r="E156" s="18">
        <f t="shared" si="12"/>
        <v>9.9999999999994671</v>
      </c>
    </row>
    <row r="157" spans="2:5" x14ac:dyDescent="0.3">
      <c r="B157" s="19">
        <v>5.3999999999999</v>
      </c>
      <c r="C157" s="18">
        <f t="shared" si="10"/>
        <v>170.79999999999461</v>
      </c>
      <c r="D157" s="18">
        <f t="shared" si="11"/>
        <v>54.499999999998941</v>
      </c>
      <c r="E157" s="18">
        <f t="shared" si="12"/>
        <v>10.000000000000249</v>
      </c>
    </row>
    <row r="158" spans="2:5" x14ac:dyDescent="0.3">
      <c r="B158" s="19">
        <v>5.4999999999998996</v>
      </c>
      <c r="C158" s="18">
        <f t="shared" si="10"/>
        <v>176.24999999999449</v>
      </c>
      <c r="D158" s="18">
        <f t="shared" si="11"/>
        <v>55.499999999998963</v>
      </c>
      <c r="E158" s="18">
        <f t="shared" si="12"/>
        <v>10.00000000000151</v>
      </c>
    </row>
    <row r="159" spans="2:5" x14ac:dyDescent="0.3">
      <c r="B159" s="19">
        <v>5.5999999999999002</v>
      </c>
      <c r="C159" s="18">
        <f t="shared" si="10"/>
        <v>181.79999999999441</v>
      </c>
      <c r="D159" s="18">
        <f t="shared" si="11"/>
        <v>56.499999999999119</v>
      </c>
      <c r="E159" s="18">
        <f t="shared" si="12"/>
        <v>9.9999999999972644</v>
      </c>
    </row>
    <row r="160" spans="2:5" x14ac:dyDescent="0.3">
      <c r="B160" s="19">
        <v>5.6999999999998998</v>
      </c>
      <c r="C160" s="18">
        <f t="shared" si="10"/>
        <v>187.4499999999943</v>
      </c>
      <c r="D160" s="18">
        <f t="shared" si="11"/>
        <v>57.499999999998842</v>
      </c>
      <c r="E160" s="18">
        <f t="shared" si="12"/>
        <v>10.000000000001652</v>
      </c>
    </row>
    <row r="161" spans="2:5" x14ac:dyDescent="0.3">
      <c r="B161" s="19">
        <v>5.7999999999999003</v>
      </c>
      <c r="C161" s="18">
        <f t="shared" si="10"/>
        <v>193.19999999999422</v>
      </c>
      <c r="D161" s="18">
        <f t="shared" si="11"/>
        <v>58.499999999999012</v>
      </c>
      <c r="E161" s="18">
        <f t="shared" si="12"/>
        <v>10.00000000000238</v>
      </c>
    </row>
    <row r="162" spans="2:5" x14ac:dyDescent="0.3">
      <c r="B162" s="19">
        <v>5.8999999999999</v>
      </c>
      <c r="C162" s="18">
        <f t="shared" si="10"/>
        <v>199.0499999999941</v>
      </c>
      <c r="D162" s="18">
        <f t="shared" si="11"/>
        <v>59.499999999999247</v>
      </c>
      <c r="E162" s="18">
        <f t="shared" si="12"/>
        <v>9.999999999994138</v>
      </c>
    </row>
    <row r="163" spans="2:5" x14ac:dyDescent="0.3">
      <c r="B163" s="19">
        <v>5.9999999999998996</v>
      </c>
      <c r="C163" s="18">
        <f t="shared" si="10"/>
        <v>204.999999999994</v>
      </c>
      <c r="D163" s="18">
        <f t="shared" ref="D163:D194" si="13">(C164-C163)/(B164-B163)</f>
        <v>60.499999999998657</v>
      </c>
      <c r="E163" s="18">
        <f t="shared" ref="E163:E194" si="14">(D164-D163)/(B164-B163)</f>
        <v>10.000000000001936</v>
      </c>
    </row>
    <row r="164" spans="2:5" x14ac:dyDescent="0.3">
      <c r="B164" s="19">
        <v>6.0999999999999002</v>
      </c>
      <c r="C164" s="18">
        <f t="shared" si="10"/>
        <v>211.0499999999939</v>
      </c>
      <c r="D164" s="18">
        <f t="shared" si="13"/>
        <v>61.499999999998856</v>
      </c>
      <c r="E164" s="18">
        <f t="shared" si="14"/>
        <v>10.000000000005294</v>
      </c>
    </row>
    <row r="165" spans="2:5" x14ac:dyDescent="0.3">
      <c r="B165" s="19">
        <v>6.1999999999998998</v>
      </c>
      <c r="C165" s="18">
        <f t="shared" si="10"/>
        <v>217.19999999999376</v>
      </c>
      <c r="D165" s="18">
        <f t="shared" si="13"/>
        <v>62.499999999999382</v>
      </c>
      <c r="E165" s="18">
        <f t="shared" si="14"/>
        <v>9.999999999996465</v>
      </c>
    </row>
    <row r="166" spans="2:5" x14ac:dyDescent="0.3">
      <c r="B166" s="19">
        <v>6.2999999999999003</v>
      </c>
      <c r="C166" s="18">
        <f t="shared" si="10"/>
        <v>223.44999999999374</v>
      </c>
      <c r="D166" s="18">
        <f t="shared" si="13"/>
        <v>63.499999999999034</v>
      </c>
      <c r="E166" s="18">
        <f t="shared" si="14"/>
        <v>9.9999999999966249</v>
      </c>
    </row>
    <row r="167" spans="2:5" x14ac:dyDescent="0.3">
      <c r="B167" s="19">
        <v>6.3999999999999</v>
      </c>
      <c r="C167" s="18">
        <f t="shared" si="10"/>
        <v>229.79999999999362</v>
      </c>
      <c r="D167" s="18">
        <f t="shared" si="13"/>
        <v>64.499999999998693</v>
      </c>
      <c r="E167" s="18">
        <f t="shared" si="14"/>
        <v>10.000000000005009</v>
      </c>
    </row>
    <row r="168" spans="2:5" x14ac:dyDescent="0.3">
      <c r="B168" s="19">
        <v>6.4999999999998996</v>
      </c>
      <c r="C168" s="18">
        <f t="shared" si="10"/>
        <v>236.24999999999346</v>
      </c>
      <c r="D168" s="18">
        <f t="shared" si="13"/>
        <v>65.49999999999919</v>
      </c>
      <c r="E168" s="18">
        <f t="shared" si="14"/>
        <v>9.9999999999968203</v>
      </c>
    </row>
    <row r="169" spans="2:5" x14ac:dyDescent="0.3">
      <c r="B169" s="19">
        <v>6.5999999999999002</v>
      </c>
      <c r="C169" s="18">
        <f t="shared" si="10"/>
        <v>242.79999999999342</v>
      </c>
      <c r="D169" s="18">
        <f t="shared" si="13"/>
        <v>66.499999999998877</v>
      </c>
      <c r="E169" s="18">
        <f t="shared" si="14"/>
        <v>10.000000000002025</v>
      </c>
    </row>
    <row r="170" spans="2:5" x14ac:dyDescent="0.3">
      <c r="B170" s="19">
        <v>6.6999999999998998</v>
      </c>
      <c r="C170" s="18">
        <f t="shared" si="10"/>
        <v>249.44999999999328</v>
      </c>
      <c r="D170" s="18">
        <f t="shared" si="13"/>
        <v>67.499999999999076</v>
      </c>
      <c r="E170" s="18">
        <f t="shared" si="14"/>
        <v>10.000000000002505</v>
      </c>
    </row>
    <row r="171" spans="2:5" x14ac:dyDescent="0.3">
      <c r="B171" s="19">
        <v>6.7999999999999003</v>
      </c>
      <c r="C171" s="18">
        <f t="shared" si="10"/>
        <v>256.19999999999322</v>
      </c>
      <c r="D171" s="18">
        <f t="shared" si="13"/>
        <v>68.499999999999332</v>
      </c>
      <c r="E171" s="18">
        <f t="shared" si="14"/>
        <v>9.9999999999909406</v>
      </c>
    </row>
    <row r="172" spans="2:5" x14ac:dyDescent="0.3">
      <c r="B172" s="19">
        <v>6.8999999999999</v>
      </c>
      <c r="C172" s="18">
        <f t="shared" si="10"/>
        <v>263.04999999999313</v>
      </c>
      <c r="D172" s="18">
        <f t="shared" si="13"/>
        <v>69.499999999998423</v>
      </c>
      <c r="E172" s="18">
        <f t="shared" si="14"/>
        <v>10.000000000007567</v>
      </c>
    </row>
    <row r="173" spans="2:5" x14ac:dyDescent="0.3">
      <c r="B173" s="19">
        <v>6.9999999999998996</v>
      </c>
      <c r="C173" s="18">
        <f t="shared" si="10"/>
        <v>269.99999999999295</v>
      </c>
      <c r="D173" s="18">
        <f t="shared" si="13"/>
        <v>70.499999999999176</v>
      </c>
      <c r="E173" s="18">
        <f t="shared" si="14"/>
        <v>9.9999999999971045</v>
      </c>
    </row>
    <row r="174" spans="2:5" x14ac:dyDescent="0.3">
      <c r="B174" s="19">
        <v>7.0999999999999002</v>
      </c>
      <c r="C174" s="18">
        <f t="shared" si="10"/>
        <v>277.04999999999291</v>
      </c>
      <c r="D174" s="18">
        <f t="shared" si="13"/>
        <v>71.499999999998892</v>
      </c>
      <c r="E174" s="18">
        <f t="shared" si="14"/>
        <v>10.000000000001599</v>
      </c>
    </row>
    <row r="175" spans="2:5" x14ac:dyDescent="0.3">
      <c r="B175" s="19">
        <v>7.1999999999998998</v>
      </c>
      <c r="C175" s="18">
        <f t="shared" si="10"/>
        <v>284.19999999999277</v>
      </c>
      <c r="D175" s="18">
        <f t="shared" si="13"/>
        <v>72.499999999999048</v>
      </c>
      <c r="E175" s="18">
        <f t="shared" si="14"/>
        <v>10.000000000002931</v>
      </c>
    </row>
    <row r="176" spans="2:5" x14ac:dyDescent="0.3">
      <c r="B176" s="19">
        <v>7.2999999999999003</v>
      </c>
      <c r="C176" s="18">
        <f t="shared" si="10"/>
        <v>291.44999999999271</v>
      </c>
      <c r="D176" s="18">
        <f t="shared" si="13"/>
        <v>73.499999999999346</v>
      </c>
      <c r="E176" s="18">
        <f t="shared" si="14"/>
        <v>9.999999999996767</v>
      </c>
    </row>
    <row r="177" spans="2:5" x14ac:dyDescent="0.3">
      <c r="B177" s="19">
        <v>7.3999999999999</v>
      </c>
      <c r="C177" s="18">
        <f t="shared" si="10"/>
        <v>298.79999999999262</v>
      </c>
      <c r="D177" s="18">
        <f t="shared" si="13"/>
        <v>74.499999999999019</v>
      </c>
      <c r="E177" s="18">
        <f t="shared" si="14"/>
        <v>10.000000000001315</v>
      </c>
    </row>
    <row r="178" spans="2:5" x14ac:dyDescent="0.3">
      <c r="B178" s="19">
        <v>7.4999999999998996</v>
      </c>
      <c r="C178" s="18">
        <f t="shared" si="10"/>
        <v>306.2499999999925</v>
      </c>
      <c r="D178" s="18">
        <f t="shared" si="13"/>
        <v>75.499999999999147</v>
      </c>
      <c r="E178" s="18">
        <f t="shared" si="14"/>
        <v>9.9999999999975309</v>
      </c>
    </row>
    <row r="179" spans="2:5" x14ac:dyDescent="0.3">
      <c r="B179" s="19">
        <v>7.5999999999999002</v>
      </c>
      <c r="C179" s="18">
        <f t="shared" si="10"/>
        <v>313.79999999999245</v>
      </c>
      <c r="D179" s="18">
        <f t="shared" si="13"/>
        <v>76.499999999998906</v>
      </c>
      <c r="E179" s="18">
        <f t="shared" si="14"/>
        <v>10.000000000001172</v>
      </c>
    </row>
    <row r="180" spans="2:5" x14ac:dyDescent="0.3">
      <c r="B180" s="19">
        <v>7.6999999999998998</v>
      </c>
      <c r="C180" s="18">
        <f t="shared" si="10"/>
        <v>321.44999999999231</v>
      </c>
      <c r="D180" s="18">
        <f t="shared" si="13"/>
        <v>77.499999999999019</v>
      </c>
      <c r="E180" s="18">
        <f t="shared" si="14"/>
        <v>9.9999999999978151</v>
      </c>
    </row>
    <row r="181" spans="2:5" x14ac:dyDescent="0.3">
      <c r="B181" s="19">
        <v>7.7999999999999003</v>
      </c>
      <c r="C181" s="18">
        <f t="shared" si="10"/>
        <v>329.19999999999226</v>
      </c>
      <c r="D181" s="18">
        <f t="shared" si="13"/>
        <v>78.499999999998806</v>
      </c>
      <c r="E181" s="18">
        <f t="shared" si="14"/>
        <v>10.000000000002309</v>
      </c>
    </row>
    <row r="182" spans="2:5" x14ac:dyDescent="0.3">
      <c r="B182" s="19">
        <v>7.8999999999999</v>
      </c>
      <c r="C182" s="18">
        <f t="shared" si="10"/>
        <v>337.04999999999211</v>
      </c>
      <c r="D182" s="18">
        <f t="shared" si="13"/>
        <v>79.499999999999034</v>
      </c>
      <c r="E182" s="18">
        <f t="shared" si="14"/>
        <v>9.9999999999952038</v>
      </c>
    </row>
    <row r="183" spans="2:5" x14ac:dyDescent="0.3">
      <c r="B183" s="19">
        <v>7.9999999999998996</v>
      </c>
      <c r="C183" s="18">
        <f t="shared" si="10"/>
        <v>344.99999999999199</v>
      </c>
      <c r="D183" s="18">
        <f t="shared" si="13"/>
        <v>80.49999999999855</v>
      </c>
      <c r="E183" s="18">
        <f t="shared" si="14"/>
        <v>10.000000000009326</v>
      </c>
    </row>
    <row r="184" spans="2:5" x14ac:dyDescent="0.3">
      <c r="B184" s="19">
        <v>8.0999999999999002</v>
      </c>
      <c r="C184" s="18">
        <f t="shared" si="10"/>
        <v>353.04999999999188</v>
      </c>
      <c r="D184" s="18">
        <f t="shared" si="13"/>
        <v>81.499999999999488</v>
      </c>
      <c r="E184" s="18">
        <f t="shared" si="14"/>
        <v>9.999999999996767</v>
      </c>
    </row>
    <row r="185" spans="2:5" x14ac:dyDescent="0.3">
      <c r="B185" s="19">
        <v>8.1999999999998998</v>
      </c>
      <c r="C185" s="18">
        <f t="shared" si="10"/>
        <v>361.1999999999918</v>
      </c>
      <c r="D185" s="18">
        <f t="shared" si="13"/>
        <v>82.499999999999162</v>
      </c>
      <c r="E185" s="18">
        <f t="shared" si="14"/>
        <v>9.9999999999987566</v>
      </c>
    </row>
    <row r="186" spans="2:5" x14ac:dyDescent="0.3">
      <c r="B186" s="19">
        <v>8.2999999999998995</v>
      </c>
      <c r="C186" s="18">
        <f t="shared" si="10"/>
        <v>369.44999999999169</v>
      </c>
      <c r="D186" s="18">
        <f t="shared" si="13"/>
        <v>83.499999999999034</v>
      </c>
      <c r="E186" s="18">
        <f t="shared" si="14"/>
        <v>9.9999999999943157</v>
      </c>
    </row>
    <row r="187" spans="2:5" x14ac:dyDescent="0.3">
      <c r="B187" s="19">
        <v>8.3999999999999009</v>
      </c>
      <c r="C187" s="18">
        <f t="shared" si="10"/>
        <v>377.79999999999171</v>
      </c>
      <c r="D187" s="18">
        <f t="shared" si="13"/>
        <v>84.499999999998479</v>
      </c>
      <c r="E187" s="18">
        <f t="shared" si="14"/>
        <v>10.000000000007994</v>
      </c>
    </row>
    <row r="188" spans="2:5" x14ac:dyDescent="0.3">
      <c r="B188" s="19">
        <v>8.4999999999999005</v>
      </c>
      <c r="C188" s="18">
        <f t="shared" si="10"/>
        <v>386.24999999999153</v>
      </c>
      <c r="D188" s="18">
        <f t="shared" si="13"/>
        <v>85.499999999999275</v>
      </c>
      <c r="E188" s="18">
        <f t="shared" si="14"/>
        <v>9.9999999999910827</v>
      </c>
    </row>
    <row r="189" spans="2:5" x14ac:dyDescent="0.3">
      <c r="B189" s="19">
        <v>8.5999999999999002</v>
      </c>
      <c r="C189" s="18">
        <f t="shared" si="10"/>
        <v>394.79999999999143</v>
      </c>
      <c r="D189" s="18">
        <f t="shared" si="13"/>
        <v>86.49999999999838</v>
      </c>
      <c r="E189" s="18">
        <f t="shared" si="14"/>
        <v>10.000000000013678</v>
      </c>
    </row>
    <row r="190" spans="2:5" x14ac:dyDescent="0.3">
      <c r="B190" s="19">
        <v>8.6999999999998998</v>
      </c>
      <c r="C190" s="18">
        <f t="shared" si="10"/>
        <v>403.44999999999123</v>
      </c>
      <c r="D190" s="18">
        <f t="shared" si="13"/>
        <v>87.499999999999744</v>
      </c>
      <c r="E190" s="18">
        <f t="shared" si="14"/>
        <v>9.9999999999866773</v>
      </c>
    </row>
    <row r="191" spans="2:5" x14ac:dyDescent="0.3">
      <c r="B191" s="19">
        <v>8.7999999999998995</v>
      </c>
      <c r="C191" s="18">
        <f t="shared" si="10"/>
        <v>412.19999999999118</v>
      </c>
      <c r="D191" s="18">
        <f t="shared" si="13"/>
        <v>88.499999999998408</v>
      </c>
      <c r="E191" s="18">
        <f t="shared" si="14"/>
        <v>10.000000000006395</v>
      </c>
    </row>
    <row r="192" spans="2:5" x14ac:dyDescent="0.3">
      <c r="B192" s="19">
        <v>8.8999999999999009</v>
      </c>
      <c r="C192" s="18">
        <f t="shared" si="10"/>
        <v>421.04999999999114</v>
      </c>
      <c r="D192" s="18">
        <f t="shared" si="13"/>
        <v>89.499999999999062</v>
      </c>
      <c r="E192" s="18">
        <f t="shared" si="14"/>
        <v>10.000000000002451</v>
      </c>
    </row>
    <row r="193" spans="2:5" x14ac:dyDescent="0.3">
      <c r="B193" s="19">
        <v>8.9999999999999005</v>
      </c>
      <c r="C193" s="18">
        <f t="shared" si="10"/>
        <v>429.99999999999102</v>
      </c>
      <c r="D193" s="18">
        <f t="shared" si="13"/>
        <v>90.499999999999304</v>
      </c>
      <c r="E193" s="18">
        <f t="shared" si="14"/>
        <v>9.9999999999966249</v>
      </c>
    </row>
    <row r="194" spans="2:5" x14ac:dyDescent="0.3">
      <c r="B194" s="19">
        <v>9.0999999999999002</v>
      </c>
      <c r="C194" s="18">
        <f t="shared" si="10"/>
        <v>439.04999999999092</v>
      </c>
      <c r="D194" s="18">
        <f t="shared" si="13"/>
        <v>91.499999999998963</v>
      </c>
      <c r="E194" s="18">
        <f t="shared" si="14"/>
        <v>10.000000000002309</v>
      </c>
    </row>
    <row r="195" spans="2:5" x14ac:dyDescent="0.3">
      <c r="B195" s="19">
        <v>9.1999999999998998</v>
      </c>
      <c r="C195" s="18">
        <f t="shared" ref="C195:C203" si="15">5*x^2+25</f>
        <v>448.19999999999078</v>
      </c>
      <c r="D195" s="18">
        <f t="shared" ref="D195:D202" si="16">(C196-C195)/(B196-B195)</f>
        <v>92.49999999999919</v>
      </c>
      <c r="E195" s="18">
        <f t="shared" ref="E195:E201" si="17">(D196-D195)/(B196-B195)</f>
        <v>9.9999999999970512</v>
      </c>
    </row>
    <row r="196" spans="2:5" x14ac:dyDescent="0.3">
      <c r="B196" s="19">
        <v>9.2999999999998995</v>
      </c>
      <c r="C196" s="18">
        <f t="shared" si="15"/>
        <v>457.44999999999067</v>
      </c>
      <c r="D196" s="18">
        <f t="shared" si="16"/>
        <v>93.499999999998892</v>
      </c>
      <c r="E196" s="18">
        <f t="shared" si="17"/>
        <v>10.000000000001847</v>
      </c>
    </row>
    <row r="197" spans="2:5" x14ac:dyDescent="0.3">
      <c r="B197" s="19">
        <v>9.3999999999999009</v>
      </c>
      <c r="C197" s="18">
        <f t="shared" si="15"/>
        <v>466.79999999999069</v>
      </c>
      <c r="D197" s="18">
        <f t="shared" si="16"/>
        <v>94.499999999999091</v>
      </c>
      <c r="E197" s="18">
        <f t="shared" si="17"/>
        <v>9.9999999999966249</v>
      </c>
    </row>
    <row r="198" spans="2:5" x14ac:dyDescent="0.3">
      <c r="B198" s="19">
        <v>9.4999999999999005</v>
      </c>
      <c r="C198" s="18">
        <f t="shared" si="15"/>
        <v>476.24999999999056</v>
      </c>
      <c r="D198" s="18">
        <f t="shared" si="16"/>
        <v>95.499999999998749</v>
      </c>
      <c r="E198" s="18">
        <f t="shared" si="17"/>
        <v>10.000000000002309</v>
      </c>
    </row>
    <row r="199" spans="2:5" x14ac:dyDescent="0.3">
      <c r="B199" s="19">
        <v>9.5999999999999002</v>
      </c>
      <c r="C199" s="18">
        <f t="shared" si="15"/>
        <v>485.7999999999904</v>
      </c>
      <c r="D199" s="18">
        <f t="shared" si="16"/>
        <v>96.499999999998977</v>
      </c>
      <c r="E199" s="18">
        <f t="shared" si="17"/>
        <v>10.000000000002309</v>
      </c>
    </row>
    <row r="200" spans="2:5" x14ac:dyDescent="0.3">
      <c r="B200" s="19">
        <v>9.6999999999998998</v>
      </c>
      <c r="C200" s="18">
        <f t="shared" si="15"/>
        <v>495.44999999999027</v>
      </c>
      <c r="D200" s="18">
        <f t="shared" si="16"/>
        <v>97.499999999999204</v>
      </c>
      <c r="E200" s="18">
        <f t="shared" si="17"/>
        <v>9.9999999999963407</v>
      </c>
    </row>
    <row r="201" spans="2:5" x14ac:dyDescent="0.3">
      <c r="B201" s="19">
        <v>9.7999999999998995</v>
      </c>
      <c r="C201" s="18">
        <f t="shared" si="15"/>
        <v>505.19999999999015</v>
      </c>
      <c r="D201" s="18">
        <f t="shared" si="16"/>
        <v>98.499999999998835</v>
      </c>
      <c r="E201" s="18">
        <f t="shared" si="17"/>
        <v>9.9999999999968736</v>
      </c>
    </row>
    <row r="202" spans="2:5" x14ac:dyDescent="0.3">
      <c r="B202" s="19">
        <v>9.8999999999999009</v>
      </c>
      <c r="C202" s="18">
        <f t="shared" si="15"/>
        <v>515.04999999999018</v>
      </c>
      <c r="D202" s="18">
        <f t="shared" si="16"/>
        <v>99.499999999998536</v>
      </c>
    </row>
    <row r="203" spans="2:5" x14ac:dyDescent="0.3">
      <c r="B203" s="19">
        <v>9.9999999999999005</v>
      </c>
      <c r="C203" s="18">
        <f t="shared" si="15"/>
        <v>524.99999999999</v>
      </c>
    </row>
  </sheetData>
  <hyperlinks>
    <hyperlink ref="A1" r:id="rId1" xr:uid="{852FA8FF-C707-DE4B-BB75-4BF25B4BCEBD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23FB-189F-3F4A-832D-4BDF09D43997}">
  <sheetPr codeName="Sheet9">
    <tabColor rgb="FFFF0000"/>
  </sheetPr>
  <dimension ref="A1:S205"/>
  <sheetViews>
    <sheetView workbookViewId="0"/>
  </sheetViews>
  <sheetFormatPr baseColWidth="10" defaultRowHeight="26" x14ac:dyDescent="0.3"/>
  <cols>
    <col min="1" max="1" width="12.1640625" style="18" customWidth="1"/>
    <col min="2" max="6" width="14.1640625" style="18" customWidth="1"/>
    <col min="7" max="16384" width="10.83203125" style="18"/>
  </cols>
  <sheetData>
    <row r="1" spans="1:19" x14ac:dyDescent="0.3">
      <c r="A1" s="40" t="s">
        <v>275</v>
      </c>
    </row>
    <row r="2" spans="1:19" s="20" customFormat="1" x14ac:dyDescent="0.3">
      <c r="B2" s="22" t="s">
        <v>213</v>
      </c>
      <c r="C2" s="20" t="s">
        <v>214</v>
      </c>
      <c r="D2" s="21" t="s">
        <v>216</v>
      </c>
      <c r="E2" s="20" t="s">
        <v>215</v>
      </c>
      <c r="R2" s="22" t="s">
        <v>213</v>
      </c>
      <c r="S2" s="23">
        <v>-3</v>
      </c>
    </row>
    <row r="3" spans="1:19" x14ac:dyDescent="0.3">
      <c r="A3" s="18">
        <v>1</v>
      </c>
      <c r="B3" s="20" t="s">
        <v>74</v>
      </c>
      <c r="C3" s="20" t="s">
        <v>73</v>
      </c>
      <c r="D3" s="20" t="s">
        <v>209</v>
      </c>
      <c r="E3" s="20" t="s">
        <v>208</v>
      </c>
    </row>
    <row r="4" spans="1:19" s="20" customFormat="1" x14ac:dyDescent="0.3">
      <c r="C4" s="20">
        <f t="array" ref="C4">SUMSQ(y-x1_*A3)</f>
        <v>1072.4753616462901</v>
      </c>
      <c r="R4" s="20" t="s">
        <v>211</v>
      </c>
      <c r="S4" s="20" t="s">
        <v>212</v>
      </c>
    </row>
    <row r="5" spans="1:19" x14ac:dyDescent="0.3">
      <c r="B5" s="19">
        <v>-10</v>
      </c>
      <c r="C5" s="18">
        <f t="dataTable" ref="C5:C205" dt2D="0" dtr="0" r1="A3"/>
        <v>3284.4557950417607</v>
      </c>
      <c r="D5" s="18">
        <f t="shared" ref="D5:D68" si="0">(C6-C5)/(B6-B5)</f>
        <v>-931.71297043019297</v>
      </c>
      <c r="E5" s="18">
        <f t="shared" ref="E5:E68" si="1">(D6-D5)/(B6-B5)</f>
        <v>134.059420205404</v>
      </c>
      <c r="R5" s="18">
        <f t="shared" ref="R5:R36" si="2">b*S5</f>
        <v>-2.9695862164586058</v>
      </c>
      <c r="S5" s="18">
        <v>0.98986207215286859</v>
      </c>
    </row>
    <row r="6" spans="1:19" x14ac:dyDescent="0.3">
      <c r="B6" s="19">
        <v>-9.9</v>
      </c>
      <c r="C6" s="18">
        <v>3191.2844979987417</v>
      </c>
      <c r="D6" s="18">
        <f t="shared" si="0"/>
        <v>-918.30702840965262</v>
      </c>
      <c r="E6" s="18">
        <f t="shared" si="1"/>
        <v>134.05942020606565</v>
      </c>
      <c r="R6" s="18">
        <f t="shared" si="2"/>
        <v>-1.5772845459755314</v>
      </c>
      <c r="S6" s="18">
        <v>0.52576151532517712</v>
      </c>
    </row>
    <row r="7" spans="1:19" x14ac:dyDescent="0.3">
      <c r="B7" s="19">
        <v>-9.8000000000000007</v>
      </c>
      <c r="C7" s="18">
        <v>3099.4537951577768</v>
      </c>
      <c r="D7" s="18">
        <f t="shared" si="0"/>
        <v>-904.9010863890461</v>
      </c>
      <c r="E7" s="18">
        <f t="shared" si="1"/>
        <v>134.05942020565058</v>
      </c>
      <c r="R7" s="18">
        <f t="shared" si="2"/>
        <v>-0.45957585028709025</v>
      </c>
      <c r="S7" s="18">
        <v>0.15319195009569675</v>
      </c>
    </row>
    <row r="8" spans="1:19" x14ac:dyDescent="0.3">
      <c r="B8" s="19">
        <v>-9.6999999999999993</v>
      </c>
      <c r="C8" s="18">
        <v>3008.9636865188709</v>
      </c>
      <c r="D8" s="18">
        <f t="shared" si="0"/>
        <v>-891.49514436848085</v>
      </c>
      <c r="E8" s="18">
        <f t="shared" si="1"/>
        <v>134.05942020576893</v>
      </c>
      <c r="R8" s="18">
        <f t="shared" si="2"/>
        <v>-2.9939375523694616</v>
      </c>
      <c r="S8" s="18">
        <v>0.9979791841231539</v>
      </c>
    </row>
    <row r="9" spans="1:19" x14ac:dyDescent="0.3">
      <c r="B9" s="19">
        <v>-9.6</v>
      </c>
      <c r="C9" s="18">
        <v>2919.8141720820231</v>
      </c>
      <c r="D9" s="18">
        <f t="shared" si="0"/>
        <v>-878.08920234790401</v>
      </c>
      <c r="E9" s="18">
        <f t="shared" si="1"/>
        <v>134.05942020604064</v>
      </c>
      <c r="R9" s="18">
        <f t="shared" si="2"/>
        <v>-2.9230292469806436</v>
      </c>
      <c r="S9" s="18">
        <v>0.97434308232688116</v>
      </c>
    </row>
    <row r="10" spans="1:19" x14ac:dyDescent="0.3">
      <c r="B10" s="19">
        <v>-9.5</v>
      </c>
      <c r="C10" s="18">
        <v>2832.005251847233</v>
      </c>
      <c r="D10" s="18">
        <f t="shared" si="0"/>
        <v>-864.68326032729999</v>
      </c>
      <c r="E10" s="18">
        <f t="shared" si="1"/>
        <v>134.059420205404</v>
      </c>
      <c r="R10" s="18">
        <f t="shared" si="2"/>
        <v>-1.4552336877990546</v>
      </c>
      <c r="S10" s="18">
        <v>0.4850778959330182</v>
      </c>
    </row>
    <row r="11" spans="1:19" x14ac:dyDescent="0.3">
      <c r="B11" s="19">
        <v>-9.4</v>
      </c>
      <c r="C11" s="18">
        <v>2745.5369258145033</v>
      </c>
      <c r="D11" s="18">
        <f t="shared" si="0"/>
        <v>-851.27731830675964</v>
      </c>
      <c r="E11" s="18">
        <f t="shared" si="1"/>
        <v>134.05942020623618</v>
      </c>
      <c r="R11" s="18">
        <f t="shared" si="2"/>
        <v>-2.4705374970867977</v>
      </c>
      <c r="S11" s="18">
        <v>0.82351249902893264</v>
      </c>
    </row>
    <row r="12" spans="1:19" x14ac:dyDescent="0.3">
      <c r="B12" s="19">
        <v>-9.3000000000000007</v>
      </c>
      <c r="C12" s="18">
        <v>2660.4091939838277</v>
      </c>
      <c r="D12" s="18">
        <f t="shared" si="0"/>
        <v>-837.87137628613607</v>
      </c>
      <c r="E12" s="18">
        <f t="shared" si="1"/>
        <v>134.0594202052072</v>
      </c>
      <c r="R12" s="18">
        <f t="shared" si="2"/>
        <v>-1.9027274295168493</v>
      </c>
      <c r="S12" s="18">
        <v>0.63424247650561638</v>
      </c>
    </row>
    <row r="13" spans="1:19" x14ac:dyDescent="0.3">
      <c r="B13" s="19">
        <v>-9.1999999999999993</v>
      </c>
      <c r="C13" s="18">
        <v>2576.6220563552129</v>
      </c>
      <c r="D13" s="18">
        <f t="shared" si="0"/>
        <v>-824.46543426561516</v>
      </c>
      <c r="E13" s="18">
        <f t="shared" si="1"/>
        <v>134.0594202059963</v>
      </c>
      <c r="R13" s="18">
        <f t="shared" si="2"/>
        <v>-1.1337627906557679</v>
      </c>
      <c r="S13" s="18">
        <v>0.3779209302185893</v>
      </c>
    </row>
    <row r="14" spans="1:19" x14ac:dyDescent="0.3">
      <c r="B14" s="19">
        <v>-9.1</v>
      </c>
      <c r="C14" s="18">
        <v>2494.1755129286516</v>
      </c>
      <c r="D14" s="18">
        <f t="shared" si="0"/>
        <v>-811.05949224501558</v>
      </c>
      <c r="E14" s="18">
        <f t="shared" si="1"/>
        <v>134.05942020613159</v>
      </c>
      <c r="R14" s="18">
        <f t="shared" si="2"/>
        <v>-0.90157737574505215</v>
      </c>
      <c r="S14" s="18">
        <v>0.30052579191501738</v>
      </c>
    </row>
    <row r="15" spans="1:19" x14ac:dyDescent="0.3">
      <c r="B15" s="19">
        <v>-9</v>
      </c>
      <c r="C15" s="18">
        <v>2413.0695637041504</v>
      </c>
      <c r="D15" s="18">
        <f t="shared" si="0"/>
        <v>-797.65355022440247</v>
      </c>
      <c r="E15" s="18">
        <f t="shared" si="1"/>
        <v>134.05942020535852</v>
      </c>
      <c r="R15" s="18">
        <f t="shared" si="2"/>
        <v>-2.1224710270473448</v>
      </c>
      <c r="S15" s="18">
        <v>0.7074903423491149</v>
      </c>
    </row>
    <row r="16" spans="1:19" x14ac:dyDescent="0.3">
      <c r="B16" s="19">
        <v>-8.9</v>
      </c>
      <c r="C16" s="18">
        <v>2333.3042086817104</v>
      </c>
      <c r="D16" s="18">
        <f t="shared" si="0"/>
        <v>-784.24760820386666</v>
      </c>
      <c r="E16" s="18">
        <f t="shared" si="1"/>
        <v>134.05942020585988</v>
      </c>
      <c r="R16" s="18">
        <f t="shared" si="2"/>
        <v>-1.4119215458768974</v>
      </c>
      <c r="S16" s="18">
        <v>0.47064051529229911</v>
      </c>
    </row>
    <row r="17" spans="2:19" x14ac:dyDescent="0.3">
      <c r="B17" s="19">
        <v>-8.8000000000000007</v>
      </c>
      <c r="C17" s="18">
        <v>2254.879447861324</v>
      </c>
      <c r="D17" s="18">
        <f t="shared" si="0"/>
        <v>-770.84166618328072</v>
      </c>
      <c r="E17" s="18">
        <f t="shared" si="1"/>
        <v>134.05942020603825</v>
      </c>
      <c r="R17" s="18">
        <f t="shared" si="2"/>
        <v>-2.4739867952853647</v>
      </c>
      <c r="S17" s="18">
        <v>0.82466226509512164</v>
      </c>
    </row>
    <row r="18" spans="2:19" x14ac:dyDescent="0.3">
      <c r="B18" s="19">
        <v>-8.6999999999999993</v>
      </c>
      <c r="C18" s="18">
        <v>2177.7952812429949</v>
      </c>
      <c r="D18" s="18">
        <f t="shared" si="0"/>
        <v>-757.43572416267671</v>
      </c>
      <c r="E18" s="18">
        <f t="shared" si="1"/>
        <v>134.05942020554383</v>
      </c>
      <c r="R18" s="18">
        <f t="shared" si="2"/>
        <v>-2.502895109662969</v>
      </c>
      <c r="S18" s="18">
        <v>0.83429836988765627</v>
      </c>
    </row>
    <row r="19" spans="2:19" x14ac:dyDescent="0.3">
      <c r="B19" s="19">
        <v>-8.6</v>
      </c>
      <c r="C19" s="18">
        <v>2102.0517088267275</v>
      </c>
      <c r="D19" s="18">
        <f t="shared" si="0"/>
        <v>-744.02978214212237</v>
      </c>
      <c r="E19" s="18">
        <f t="shared" si="1"/>
        <v>134.05942020586392</v>
      </c>
      <c r="R19" s="18">
        <f t="shared" si="2"/>
        <v>-0.64050356717518797</v>
      </c>
      <c r="S19" s="18">
        <v>0.21350118905839599</v>
      </c>
    </row>
    <row r="20" spans="2:19" x14ac:dyDescent="0.3">
      <c r="B20" s="19">
        <v>-8.5000000000000107</v>
      </c>
      <c r="C20" s="18">
        <v>2027.6487306125234</v>
      </c>
      <c r="D20" s="18">
        <f t="shared" si="0"/>
        <v>-730.62384012153746</v>
      </c>
      <c r="E20" s="18">
        <f t="shared" si="1"/>
        <v>134.05942020593253</v>
      </c>
      <c r="R20" s="18">
        <f t="shared" si="2"/>
        <v>-1.6248831754405137</v>
      </c>
      <c r="S20" s="18">
        <v>0.54162772514683788</v>
      </c>
    </row>
    <row r="21" spans="2:19" x14ac:dyDescent="0.3">
      <c r="B21" s="19">
        <v>-8.4000000000000092</v>
      </c>
      <c r="C21" s="18">
        <v>1954.5863466003686</v>
      </c>
      <c r="D21" s="18">
        <f t="shared" si="0"/>
        <v>-717.21789810094401</v>
      </c>
      <c r="E21" s="18">
        <f t="shared" si="1"/>
        <v>134.05942020569958</v>
      </c>
      <c r="R21" s="18">
        <f t="shared" si="2"/>
        <v>-0.40465543696471917</v>
      </c>
      <c r="S21" s="18">
        <v>0.13488514565490639</v>
      </c>
    </row>
    <row r="22" spans="2:19" x14ac:dyDescent="0.3">
      <c r="B22" s="19">
        <v>-8.3000000000000096</v>
      </c>
      <c r="C22" s="18">
        <v>1882.8645567902745</v>
      </c>
      <c r="D22" s="18">
        <f t="shared" si="0"/>
        <v>-703.8119560803741</v>
      </c>
      <c r="E22" s="18">
        <f t="shared" si="1"/>
        <v>134.05942020572232</v>
      </c>
      <c r="R22" s="18">
        <f t="shared" si="2"/>
        <v>-2.8106589417185823</v>
      </c>
      <c r="S22" s="18">
        <v>0.93688631390619403</v>
      </c>
    </row>
    <row r="23" spans="2:19" x14ac:dyDescent="0.3">
      <c r="B23" s="19">
        <v>-8.2000000000000099</v>
      </c>
      <c r="C23" s="18">
        <v>1812.4833611822373</v>
      </c>
      <c r="D23" s="18">
        <f t="shared" si="0"/>
        <v>-690.40601405980192</v>
      </c>
      <c r="E23" s="18">
        <f t="shared" si="1"/>
        <v>134.05942020570072</v>
      </c>
      <c r="R23" s="18">
        <f t="shared" si="2"/>
        <v>-1.551803694204051</v>
      </c>
      <c r="S23" s="18">
        <v>0.51726789806801698</v>
      </c>
    </row>
    <row r="24" spans="2:19" x14ac:dyDescent="0.3">
      <c r="B24" s="19">
        <v>-8.1000000000000103</v>
      </c>
      <c r="C24" s="18">
        <v>1743.4427597762574</v>
      </c>
      <c r="D24" s="18">
        <f t="shared" si="0"/>
        <v>-677.0000720392319</v>
      </c>
      <c r="E24" s="18">
        <f t="shared" si="1"/>
        <v>134.0594202059406</v>
      </c>
      <c r="R24" s="18">
        <f t="shared" si="2"/>
        <v>-0.31163634644153948</v>
      </c>
      <c r="S24" s="18">
        <v>0.10387878214717983</v>
      </c>
    </row>
    <row r="25" spans="2:19" x14ac:dyDescent="0.3">
      <c r="B25" s="19">
        <v>-8.0000000000000107</v>
      </c>
      <c r="C25" s="18">
        <v>1675.7427525723344</v>
      </c>
      <c r="D25" s="18">
        <f t="shared" si="0"/>
        <v>-663.59413001863788</v>
      </c>
      <c r="E25" s="18">
        <f t="shared" si="1"/>
        <v>134.05942020583367</v>
      </c>
      <c r="R25" s="18">
        <f t="shared" si="2"/>
        <v>-1.9983278297629032</v>
      </c>
      <c r="S25" s="18">
        <v>0.66610927658763441</v>
      </c>
    </row>
    <row r="26" spans="2:19" x14ac:dyDescent="0.3">
      <c r="B26" s="19">
        <v>-7.9000000000000101</v>
      </c>
      <c r="C26" s="18">
        <v>1609.3833395704703</v>
      </c>
      <c r="D26" s="18">
        <f t="shared" si="0"/>
        <v>-650.18818799805445</v>
      </c>
      <c r="E26" s="18">
        <f t="shared" si="1"/>
        <v>134.05942020570976</v>
      </c>
      <c r="R26" s="18">
        <f t="shared" si="2"/>
        <v>-1.3842098361748589</v>
      </c>
      <c r="S26" s="18">
        <v>0.46140327872495301</v>
      </c>
    </row>
    <row r="27" spans="2:19" x14ac:dyDescent="0.3">
      <c r="B27" s="19">
        <v>-7.8000000000000096</v>
      </c>
      <c r="C27" s="18">
        <v>1544.3645207706645</v>
      </c>
      <c r="D27" s="18">
        <f t="shared" si="0"/>
        <v>-636.7822459774834</v>
      </c>
      <c r="E27" s="18">
        <f t="shared" si="1"/>
        <v>134.05942020565524</v>
      </c>
      <c r="R27" s="18">
        <f t="shared" si="2"/>
        <v>-0.8998444025891893</v>
      </c>
      <c r="S27" s="18">
        <v>0.29994813419639643</v>
      </c>
    </row>
    <row r="28" spans="2:19" x14ac:dyDescent="0.3">
      <c r="B28" s="19">
        <v>-7.7000000000000099</v>
      </c>
      <c r="C28" s="18">
        <v>1480.6862961729164</v>
      </c>
      <c r="D28" s="18">
        <f t="shared" si="0"/>
        <v>-623.37630395691792</v>
      </c>
      <c r="E28" s="18">
        <f t="shared" si="1"/>
        <v>134.05942020582236</v>
      </c>
      <c r="R28" s="18">
        <f t="shared" si="2"/>
        <v>-2.1810654711150046</v>
      </c>
      <c r="S28" s="18">
        <v>0.72702182370500157</v>
      </c>
    </row>
    <row r="29" spans="2:19" x14ac:dyDescent="0.3">
      <c r="B29" s="19">
        <v>-7.6000000000000103</v>
      </c>
      <c r="C29" s="18">
        <v>1418.3486657772248</v>
      </c>
      <c r="D29" s="18">
        <f t="shared" si="0"/>
        <v>-609.97036193633573</v>
      </c>
      <c r="E29" s="18">
        <f t="shared" si="1"/>
        <v>134.05942020596214</v>
      </c>
      <c r="R29" s="18">
        <f t="shared" si="2"/>
        <v>-0.30386656834347969</v>
      </c>
      <c r="S29" s="18">
        <v>0.10128885611449323</v>
      </c>
    </row>
    <row r="30" spans="2:19" x14ac:dyDescent="0.3">
      <c r="B30" s="19">
        <v>-7.5000000000000098</v>
      </c>
      <c r="C30" s="18">
        <v>1357.3516295835909</v>
      </c>
      <c r="D30" s="18">
        <f t="shared" si="0"/>
        <v>-596.56441991573945</v>
      </c>
      <c r="E30" s="18">
        <f t="shared" si="1"/>
        <v>134.05942020559272</v>
      </c>
      <c r="R30" s="18">
        <f t="shared" si="2"/>
        <v>-2.2898894022773009E-2</v>
      </c>
      <c r="S30" s="18">
        <v>7.6329646742576696E-3</v>
      </c>
    </row>
    <row r="31" spans="2:19" x14ac:dyDescent="0.3">
      <c r="B31" s="19">
        <v>-7.4000000000000101</v>
      </c>
      <c r="C31" s="18">
        <v>1297.6951875920172</v>
      </c>
      <c r="D31" s="18">
        <f t="shared" si="0"/>
        <v>-583.15847789518023</v>
      </c>
      <c r="E31" s="18">
        <f t="shared" si="1"/>
        <v>134.0594202058746</v>
      </c>
      <c r="R31" s="18">
        <f t="shared" si="2"/>
        <v>-1.6328158823470864</v>
      </c>
      <c r="S31" s="18">
        <v>0.54427196078236217</v>
      </c>
    </row>
    <row r="32" spans="2:19" x14ac:dyDescent="0.3">
      <c r="B32" s="19">
        <v>-7.3000000000000096</v>
      </c>
      <c r="C32" s="18">
        <v>1239.3793398024989</v>
      </c>
      <c r="D32" s="18">
        <f t="shared" si="0"/>
        <v>-569.7525358745927</v>
      </c>
      <c r="E32" s="18">
        <f t="shared" si="1"/>
        <v>134.0594202058144</v>
      </c>
      <c r="R32" s="18">
        <f t="shared" si="2"/>
        <v>-1.768837965922621</v>
      </c>
      <c r="S32" s="18">
        <v>0.58961265530754037</v>
      </c>
    </row>
    <row r="33" spans="2:19" x14ac:dyDescent="0.3">
      <c r="B33" s="19">
        <v>-7.2000000000000099</v>
      </c>
      <c r="C33" s="18">
        <v>1182.4040862150398</v>
      </c>
      <c r="D33" s="18">
        <f t="shared" si="0"/>
        <v>-556.3465938540113</v>
      </c>
      <c r="E33" s="18">
        <f t="shared" si="1"/>
        <v>134.05942020570185</v>
      </c>
      <c r="R33" s="18">
        <f t="shared" si="2"/>
        <v>-1.9842778045230451</v>
      </c>
      <c r="S33" s="18">
        <v>0.66142593484101508</v>
      </c>
    </row>
    <row r="34" spans="2:19" x14ac:dyDescent="0.3">
      <c r="B34" s="19">
        <v>-7.1000000000000103</v>
      </c>
      <c r="C34" s="18">
        <v>1126.7694268296389</v>
      </c>
      <c r="D34" s="18">
        <f t="shared" si="0"/>
        <v>-542.94065183344117</v>
      </c>
      <c r="E34" s="18">
        <f t="shared" si="1"/>
        <v>134.05942020586664</v>
      </c>
      <c r="R34" s="18">
        <f t="shared" si="2"/>
        <v>-2.8676192937561487</v>
      </c>
      <c r="S34" s="18">
        <v>0.95587309791871622</v>
      </c>
    </row>
    <row r="35" spans="2:19" x14ac:dyDescent="0.3">
      <c r="B35" s="19">
        <v>-7.0000000000000098</v>
      </c>
      <c r="C35" s="18">
        <v>1072.4753616462945</v>
      </c>
      <c r="D35" s="18">
        <f t="shared" si="0"/>
        <v>-529.53470981285443</v>
      </c>
      <c r="E35" s="18">
        <f t="shared" si="1"/>
        <v>134.05942020576893</v>
      </c>
      <c r="R35" s="18">
        <f t="shared" si="2"/>
        <v>-1.0574562501337883</v>
      </c>
      <c r="S35" s="18">
        <v>0.35248541671126277</v>
      </c>
    </row>
    <row r="36" spans="2:19" x14ac:dyDescent="0.3">
      <c r="B36" s="19">
        <v>-6.9000000000000101</v>
      </c>
      <c r="C36" s="18">
        <v>1019.5218906650092</v>
      </c>
      <c r="D36" s="18">
        <f t="shared" si="0"/>
        <v>-516.12876779227759</v>
      </c>
      <c r="E36" s="18">
        <f t="shared" si="1"/>
        <v>134.0594202057558</v>
      </c>
      <c r="R36" s="18">
        <f t="shared" si="2"/>
        <v>-2.6169500550093572</v>
      </c>
      <c r="S36" s="18">
        <v>0.87231668500311899</v>
      </c>
    </row>
    <row r="37" spans="2:19" x14ac:dyDescent="0.3">
      <c r="B37" s="19">
        <v>-6.8000000000000096</v>
      </c>
      <c r="C37" s="18">
        <v>967.90901388578118</v>
      </c>
      <c r="D37" s="18">
        <f t="shared" si="0"/>
        <v>-502.72282577170193</v>
      </c>
      <c r="E37" s="18">
        <f t="shared" si="1"/>
        <v>134.05942020582464</v>
      </c>
      <c r="R37" s="18">
        <f t="shared" ref="R37:R68" si="3">b*S37</f>
        <v>-1.6963184244752654</v>
      </c>
      <c r="S37" s="18">
        <v>0.5654394748250885</v>
      </c>
    </row>
    <row r="38" spans="2:19" x14ac:dyDescent="0.3">
      <c r="B38" s="19">
        <v>-6.7000000000000099</v>
      </c>
      <c r="C38" s="18">
        <v>917.63673130861116</v>
      </c>
      <c r="D38" s="18">
        <f t="shared" si="0"/>
        <v>-489.31688375111952</v>
      </c>
      <c r="E38" s="18">
        <f t="shared" si="1"/>
        <v>134.05942020577689</v>
      </c>
      <c r="R38" s="18">
        <f t="shared" si="3"/>
        <v>-2.084520907004082</v>
      </c>
      <c r="S38" s="18">
        <v>0.69484030233469396</v>
      </c>
    </row>
    <row r="39" spans="2:19" x14ac:dyDescent="0.3">
      <c r="B39" s="19">
        <v>-6.6000000000000103</v>
      </c>
      <c r="C39" s="18">
        <v>868.70504293349939</v>
      </c>
      <c r="D39" s="18">
        <f t="shared" si="0"/>
        <v>-475.91094173054188</v>
      </c>
      <c r="E39" s="18">
        <f t="shared" si="1"/>
        <v>134.05942020577001</v>
      </c>
      <c r="R39" s="18">
        <f t="shared" si="3"/>
        <v>-1.4247965369900673</v>
      </c>
      <c r="S39" s="18">
        <v>0.47493217899668905</v>
      </c>
    </row>
    <row r="40" spans="2:19" x14ac:dyDescent="0.3">
      <c r="B40" s="19">
        <v>-6.5000000000000098</v>
      </c>
      <c r="C40" s="18">
        <v>821.11394876044494</v>
      </c>
      <c r="D40" s="18">
        <f t="shared" si="0"/>
        <v>-462.50499970996481</v>
      </c>
      <c r="E40" s="18">
        <f t="shared" si="1"/>
        <v>134.05942020584226</v>
      </c>
      <c r="R40" s="18">
        <f t="shared" si="3"/>
        <v>-1.4154476565146819</v>
      </c>
      <c r="S40" s="18">
        <v>0.47181588550489395</v>
      </c>
    </row>
    <row r="41" spans="2:19" x14ac:dyDescent="0.3">
      <c r="B41" s="19">
        <v>-6.4000000000000101</v>
      </c>
      <c r="C41" s="18">
        <v>774.86344878944863</v>
      </c>
      <c r="D41" s="18">
        <f t="shared" si="0"/>
        <v>-449.09905768938063</v>
      </c>
      <c r="E41" s="18">
        <f t="shared" si="1"/>
        <v>134.05942020569327</v>
      </c>
      <c r="R41" s="18">
        <f t="shared" si="3"/>
        <v>-2.5023392599438474</v>
      </c>
      <c r="S41" s="18">
        <v>0.83411308664794914</v>
      </c>
    </row>
    <row r="42" spans="2:19" x14ac:dyDescent="0.3">
      <c r="B42" s="19">
        <v>-6.3000000000000096</v>
      </c>
      <c r="C42" s="18">
        <v>729.95354302051032</v>
      </c>
      <c r="D42" s="18">
        <f t="shared" si="0"/>
        <v>-435.69311566881123</v>
      </c>
      <c r="E42" s="18">
        <f t="shared" si="1"/>
        <v>134.05942020590479</v>
      </c>
      <c r="R42" s="18">
        <f t="shared" si="3"/>
        <v>-1.9472398736500351</v>
      </c>
      <c r="S42" s="18">
        <v>0.64907995788334505</v>
      </c>
    </row>
    <row r="43" spans="2:19" x14ac:dyDescent="0.3">
      <c r="B43" s="19">
        <v>-6.2000000000000099</v>
      </c>
      <c r="C43" s="18">
        <v>686.38423145362935</v>
      </c>
      <c r="D43" s="18">
        <f t="shared" si="0"/>
        <v>-422.2871736482208</v>
      </c>
      <c r="E43" s="18">
        <f t="shared" si="1"/>
        <v>134.05942020565638</v>
      </c>
      <c r="R43" s="18">
        <f t="shared" si="3"/>
        <v>-0.97077729916726008</v>
      </c>
      <c r="S43" s="18">
        <v>0.32359243305575336</v>
      </c>
    </row>
    <row r="44" spans="2:19" x14ac:dyDescent="0.3">
      <c r="B44" s="19">
        <v>-6.1000000000000103</v>
      </c>
      <c r="C44" s="18">
        <v>644.15551408880742</v>
      </c>
      <c r="D44" s="18">
        <f t="shared" si="0"/>
        <v>-408.88123162765521</v>
      </c>
      <c r="E44" s="18">
        <f t="shared" si="1"/>
        <v>134.05942020585584</v>
      </c>
      <c r="R44" s="18">
        <f t="shared" si="3"/>
        <v>-1.7068478181344937</v>
      </c>
      <c r="S44" s="18">
        <v>0.56894927271149787</v>
      </c>
    </row>
    <row r="45" spans="2:19" x14ac:dyDescent="0.3">
      <c r="B45" s="19">
        <v>-6.0000000000000098</v>
      </c>
      <c r="C45" s="18">
        <v>603.26739092604168</v>
      </c>
      <c r="D45" s="18">
        <f t="shared" si="0"/>
        <v>-395.47528960706956</v>
      </c>
      <c r="E45" s="18">
        <f t="shared" si="1"/>
        <v>134.05942020576836</v>
      </c>
      <c r="R45" s="18">
        <f t="shared" si="3"/>
        <v>-0.89512092741916327</v>
      </c>
      <c r="S45" s="18">
        <v>0.29837364247305442</v>
      </c>
    </row>
    <row r="46" spans="2:19" x14ac:dyDescent="0.3">
      <c r="B46" s="19">
        <v>-5.9000000000000101</v>
      </c>
      <c r="C46" s="18">
        <v>563.71986196533487</v>
      </c>
      <c r="D46" s="18">
        <f t="shared" si="0"/>
        <v>-382.06934758649277</v>
      </c>
      <c r="E46" s="18">
        <f t="shared" si="1"/>
        <v>134.05942020575353</v>
      </c>
      <c r="R46" s="18">
        <f t="shared" si="3"/>
        <v>-1.5164450783444026</v>
      </c>
      <c r="S46" s="18">
        <v>0.50548169278146748</v>
      </c>
    </row>
    <row r="47" spans="2:19" x14ac:dyDescent="0.3">
      <c r="B47" s="19">
        <v>-5.8000000000000096</v>
      </c>
      <c r="C47" s="18">
        <v>525.51292720668539</v>
      </c>
      <c r="D47" s="18">
        <f t="shared" si="0"/>
        <v>-368.66340556591734</v>
      </c>
      <c r="E47" s="18">
        <f t="shared" si="1"/>
        <v>134.05942020589174</v>
      </c>
      <c r="R47" s="18">
        <f t="shared" si="3"/>
        <v>-0.96843048082404637</v>
      </c>
      <c r="S47" s="18">
        <v>0.32281016027468212</v>
      </c>
    </row>
    <row r="48" spans="2:19" x14ac:dyDescent="0.3">
      <c r="B48" s="19">
        <v>-5.7000000000000197</v>
      </c>
      <c r="C48" s="18">
        <v>488.64658665009739</v>
      </c>
      <c r="D48" s="18">
        <f t="shared" si="0"/>
        <v>-355.25746354532953</v>
      </c>
      <c r="E48" s="18">
        <f t="shared" si="1"/>
        <v>134.05942020569447</v>
      </c>
      <c r="R48" s="18">
        <f t="shared" si="3"/>
        <v>-3.2430172325151441E-2</v>
      </c>
      <c r="S48" s="18">
        <v>1.0810057441717147E-2</v>
      </c>
    </row>
    <row r="49" spans="2:19" x14ac:dyDescent="0.3">
      <c r="B49" s="19">
        <v>-5.6000000000000201</v>
      </c>
      <c r="C49" s="18">
        <v>453.12084029556456</v>
      </c>
      <c r="D49" s="18">
        <f t="shared" si="0"/>
        <v>-341.85152152476013</v>
      </c>
      <c r="E49" s="18">
        <f t="shared" si="1"/>
        <v>134.0594202058144</v>
      </c>
      <c r="R49" s="18">
        <f t="shared" si="3"/>
        <v>-1.0169658800667551</v>
      </c>
      <c r="S49" s="18">
        <v>0.33898862668891838</v>
      </c>
    </row>
    <row r="50" spans="2:19" x14ac:dyDescent="0.3">
      <c r="B50" s="19">
        <v>-5.5000000000000204</v>
      </c>
      <c r="C50" s="18">
        <v>418.93568814308867</v>
      </c>
      <c r="D50" s="18">
        <f t="shared" si="0"/>
        <v>-328.44557950417874</v>
      </c>
      <c r="E50" s="18">
        <f t="shared" si="1"/>
        <v>134.05942020580582</v>
      </c>
      <c r="R50" s="18">
        <f t="shared" si="3"/>
        <v>-2.7032209912809289</v>
      </c>
      <c r="S50" s="18">
        <v>0.90107366376030962</v>
      </c>
    </row>
    <row r="51" spans="2:19" x14ac:dyDescent="0.3">
      <c r="B51" s="19">
        <v>-5.4000000000000199</v>
      </c>
      <c r="C51" s="18">
        <v>386.09113019267062</v>
      </c>
      <c r="D51" s="18">
        <f t="shared" si="0"/>
        <v>-315.03963748359809</v>
      </c>
      <c r="E51" s="18">
        <f t="shared" si="1"/>
        <v>134.05942020577803</v>
      </c>
      <c r="R51" s="18">
        <f t="shared" si="3"/>
        <v>-2.9277898596299066</v>
      </c>
      <c r="S51" s="18">
        <v>0.97592995320996889</v>
      </c>
    </row>
    <row r="52" spans="2:19" x14ac:dyDescent="0.3">
      <c r="B52" s="19">
        <v>-5.3000000000000203</v>
      </c>
      <c r="C52" s="18">
        <v>354.58716644431092</v>
      </c>
      <c r="D52" s="18">
        <f t="shared" si="0"/>
        <v>-301.63369546302033</v>
      </c>
      <c r="E52" s="18">
        <f t="shared" si="1"/>
        <v>134.05942020574614</v>
      </c>
      <c r="R52" s="18">
        <f t="shared" si="3"/>
        <v>-1.4832551622395136</v>
      </c>
      <c r="S52" s="18">
        <v>0.49441838741317123</v>
      </c>
    </row>
    <row r="53" spans="2:19" x14ac:dyDescent="0.3">
      <c r="B53" s="19">
        <v>-5.2000000000000197</v>
      </c>
      <c r="C53" s="18">
        <v>324.42379689800873</v>
      </c>
      <c r="D53" s="18">
        <f t="shared" si="0"/>
        <v>-288.22775344244565</v>
      </c>
      <c r="E53" s="18">
        <f t="shared" si="1"/>
        <v>134.05942020580247</v>
      </c>
      <c r="R53" s="18">
        <f t="shared" si="3"/>
        <v>-1.9864102172452798</v>
      </c>
      <c r="S53" s="18">
        <v>0.66213673908175996</v>
      </c>
    </row>
    <row r="54" spans="2:19" x14ac:dyDescent="0.3">
      <c r="B54" s="19">
        <v>-5.1000000000000201</v>
      </c>
      <c r="C54" s="18">
        <v>295.60102155376427</v>
      </c>
      <c r="D54" s="18">
        <f t="shared" si="0"/>
        <v>-274.82181142186545</v>
      </c>
      <c r="E54" s="18">
        <f t="shared" si="1"/>
        <v>134.05942020580019</v>
      </c>
      <c r="R54" s="18">
        <f t="shared" si="3"/>
        <v>-2.0925396427001393</v>
      </c>
      <c r="S54" s="18">
        <v>0.69751321423337975</v>
      </c>
    </row>
    <row r="55" spans="2:19" x14ac:dyDescent="0.3">
      <c r="B55" s="19">
        <v>-5.0000000000000204</v>
      </c>
      <c r="C55" s="18">
        <v>268.11884041157782</v>
      </c>
      <c r="D55" s="18">
        <f t="shared" si="0"/>
        <v>-261.41586940128548</v>
      </c>
      <c r="E55" s="18">
        <f t="shared" si="1"/>
        <v>134.05942020578337</v>
      </c>
      <c r="R55" s="18">
        <f t="shared" si="3"/>
        <v>-0.85670551134189443</v>
      </c>
      <c r="S55" s="18">
        <v>0.28556850378063148</v>
      </c>
    </row>
    <row r="56" spans="2:19" x14ac:dyDescent="0.3">
      <c r="B56" s="19">
        <v>-4.9000000000000199</v>
      </c>
      <c r="C56" s="18">
        <v>241.97725347144913</v>
      </c>
      <c r="D56" s="18">
        <f t="shared" si="0"/>
        <v>-248.00992738070707</v>
      </c>
      <c r="E56" s="18">
        <f t="shared" si="1"/>
        <v>134.05942020578627</v>
      </c>
      <c r="R56" s="18">
        <f t="shared" si="3"/>
        <v>-0.83693623954157936</v>
      </c>
      <c r="S56" s="18">
        <v>0.27897874651385979</v>
      </c>
    </row>
    <row r="57" spans="2:19" x14ac:dyDescent="0.3">
      <c r="B57" s="19">
        <v>-4.8000000000000203</v>
      </c>
      <c r="C57" s="18">
        <v>217.17626073337851</v>
      </c>
      <c r="D57" s="18">
        <f t="shared" si="0"/>
        <v>-234.60398536012849</v>
      </c>
      <c r="E57" s="18">
        <f t="shared" si="1"/>
        <v>134.05942020578024</v>
      </c>
      <c r="R57" s="18">
        <f t="shared" si="3"/>
        <v>-0.34605113998595782</v>
      </c>
      <c r="S57" s="18">
        <v>0.11535037999531927</v>
      </c>
    </row>
    <row r="58" spans="2:19" x14ac:dyDescent="0.3">
      <c r="B58" s="19">
        <v>-4.7000000000000197</v>
      </c>
      <c r="C58" s="18">
        <v>193.71586219736554</v>
      </c>
      <c r="D58" s="18">
        <f t="shared" si="0"/>
        <v>-221.1980433395504</v>
      </c>
      <c r="E58" s="18">
        <f t="shared" si="1"/>
        <v>134.05942020578826</v>
      </c>
      <c r="R58" s="18">
        <f t="shared" si="3"/>
        <v>-1.2967837980113468</v>
      </c>
      <c r="S58" s="18">
        <v>0.43226126600378223</v>
      </c>
    </row>
    <row r="59" spans="2:19" x14ac:dyDescent="0.3">
      <c r="B59" s="19">
        <v>-4.6000000000000201</v>
      </c>
      <c r="C59" s="18">
        <v>171.59605786341058</v>
      </c>
      <c r="D59" s="18">
        <f t="shared" si="0"/>
        <v>-207.79210131897162</v>
      </c>
      <c r="E59" s="18">
        <f t="shared" si="1"/>
        <v>134.05942020579963</v>
      </c>
      <c r="R59" s="18">
        <f t="shared" si="3"/>
        <v>-0.78081865721995891</v>
      </c>
      <c r="S59" s="18">
        <v>0.2602728857399863</v>
      </c>
    </row>
    <row r="60" spans="2:19" x14ac:dyDescent="0.3">
      <c r="B60" s="19">
        <v>-4.5000000000000204</v>
      </c>
      <c r="C60" s="18">
        <v>150.81684773151349</v>
      </c>
      <c r="D60" s="18">
        <f t="shared" si="0"/>
        <v>-194.3861592983917</v>
      </c>
      <c r="E60" s="18">
        <f t="shared" si="1"/>
        <v>134.05942020576973</v>
      </c>
      <c r="R60" s="18">
        <f t="shared" si="3"/>
        <v>-2.196925078956447</v>
      </c>
      <c r="S60" s="18">
        <v>0.73230835965214891</v>
      </c>
    </row>
    <row r="61" spans="2:19" x14ac:dyDescent="0.3">
      <c r="B61" s="19">
        <v>-4.4000000000000199</v>
      </c>
      <c r="C61" s="18">
        <v>131.37823180167422</v>
      </c>
      <c r="D61" s="18">
        <f t="shared" si="0"/>
        <v>-180.98021727781466</v>
      </c>
      <c r="E61" s="18">
        <f t="shared" si="1"/>
        <v>134.05942020579451</v>
      </c>
      <c r="R61" s="18">
        <f t="shared" si="3"/>
        <v>-1.3300878088358605</v>
      </c>
      <c r="S61" s="18">
        <v>0.44336260294528684</v>
      </c>
    </row>
    <row r="62" spans="2:19" x14ac:dyDescent="0.3">
      <c r="B62" s="19">
        <v>-4.3000000000000203</v>
      </c>
      <c r="C62" s="18">
        <v>113.28021007389282</v>
      </c>
      <c r="D62" s="18">
        <f t="shared" si="0"/>
        <v>-167.57427525723526</v>
      </c>
      <c r="E62" s="18">
        <f t="shared" si="1"/>
        <v>134.05942020578223</v>
      </c>
      <c r="R62" s="18">
        <f t="shared" si="3"/>
        <v>-1.0944215427919</v>
      </c>
      <c r="S62" s="18">
        <v>0.36480718093063336</v>
      </c>
    </row>
    <row r="63" spans="2:19" x14ac:dyDescent="0.3">
      <c r="B63" s="19">
        <v>-4.2000000000000197</v>
      </c>
      <c r="C63" s="18">
        <v>96.522782548169204</v>
      </c>
      <c r="D63" s="18">
        <f t="shared" si="0"/>
        <v>-154.16833323665696</v>
      </c>
      <c r="E63" s="18">
        <f t="shared" si="1"/>
        <v>134.0594202057965</v>
      </c>
      <c r="R63" s="18">
        <f t="shared" si="3"/>
        <v>-1.4523374030668323</v>
      </c>
      <c r="S63" s="18">
        <v>0.48411246768894411</v>
      </c>
    </row>
    <row r="64" spans="2:19" x14ac:dyDescent="0.3">
      <c r="B64" s="19">
        <v>-4.1000000000000201</v>
      </c>
      <c r="C64" s="18">
        <v>81.105949224503561</v>
      </c>
      <c r="D64" s="18">
        <f t="shared" si="0"/>
        <v>-140.76239121607736</v>
      </c>
      <c r="E64" s="18">
        <f t="shared" si="1"/>
        <v>134.05942020577405</v>
      </c>
      <c r="R64" s="18">
        <f t="shared" si="3"/>
        <v>-1.9706446181230715</v>
      </c>
      <c r="S64" s="18">
        <v>0.65688153937435712</v>
      </c>
    </row>
    <row r="65" spans="2:19" x14ac:dyDescent="0.3">
      <c r="B65" s="19">
        <v>-4.0000000000000204</v>
      </c>
      <c r="C65" s="18">
        <v>67.029710102895876</v>
      </c>
      <c r="D65" s="18">
        <f t="shared" si="0"/>
        <v>-127.35644919550001</v>
      </c>
      <c r="E65" s="18">
        <f t="shared" si="1"/>
        <v>134.05942020578848</v>
      </c>
      <c r="R65" s="18">
        <f t="shared" si="3"/>
        <v>-1.6919476737533132</v>
      </c>
      <c r="S65" s="18">
        <v>0.56398255791777108</v>
      </c>
    </row>
    <row r="66" spans="2:19" x14ac:dyDescent="0.3">
      <c r="B66" s="19">
        <v>-3.9000000000000199</v>
      </c>
      <c r="C66" s="18">
        <v>54.294065183345808</v>
      </c>
      <c r="D66" s="18">
        <f t="shared" si="0"/>
        <v>-113.95050717492109</v>
      </c>
      <c r="E66" s="18">
        <f t="shared" si="1"/>
        <v>134.05942020578823</v>
      </c>
      <c r="R66" s="18">
        <f t="shared" si="3"/>
        <v>-2.4800757724271518</v>
      </c>
      <c r="S66" s="18">
        <v>0.8266919241423839</v>
      </c>
    </row>
    <row r="67" spans="2:19" x14ac:dyDescent="0.3">
      <c r="B67" s="19">
        <v>-3.8000000000000198</v>
      </c>
      <c r="C67" s="18">
        <v>42.899014465853689</v>
      </c>
      <c r="D67" s="18">
        <f t="shared" si="0"/>
        <v>-100.54456515434225</v>
      </c>
      <c r="E67" s="18">
        <f t="shared" si="1"/>
        <v>134.05942020578598</v>
      </c>
      <c r="R67" s="18">
        <f t="shared" si="3"/>
        <v>-2.6187597394441458</v>
      </c>
      <c r="S67" s="18">
        <v>0.87291991314804851</v>
      </c>
    </row>
    <row r="68" spans="2:19" x14ac:dyDescent="0.3">
      <c r="B68" s="19">
        <v>-3.7000000000000202</v>
      </c>
      <c r="C68" s="18">
        <v>32.8445579504195</v>
      </c>
      <c r="D68" s="18">
        <f t="shared" si="0"/>
        <v>-87.138623133763701</v>
      </c>
      <c r="E68" s="18">
        <f t="shared" si="1"/>
        <v>134.05942020578553</v>
      </c>
      <c r="R68" s="18">
        <f t="shared" si="3"/>
        <v>-1.2816478620472194</v>
      </c>
      <c r="S68" s="18">
        <v>0.42721595401573975</v>
      </c>
    </row>
    <row r="69" spans="2:19" x14ac:dyDescent="0.3">
      <c r="B69" s="19">
        <v>-3.6000000000000201</v>
      </c>
      <c r="C69" s="18">
        <v>24.130695637043122</v>
      </c>
      <c r="D69" s="18">
        <f t="shared" ref="D69:D132" si="4">(C70-C69)/(B70-B69)</f>
        <v>-73.732681113185137</v>
      </c>
      <c r="E69" s="18">
        <f t="shared" ref="E69:E132" si="5">(D70-D69)/(B70-B69)</f>
        <v>134.05942020578786</v>
      </c>
      <c r="R69" s="18">
        <f t="shared" ref="R69:R100" si="6">b*S69</f>
        <v>-1.6797747235922047</v>
      </c>
      <c r="S69" s="18">
        <v>0.55992490786406823</v>
      </c>
    </row>
    <row r="70" spans="2:19" x14ac:dyDescent="0.3">
      <c r="B70" s="19">
        <v>-3.50000000000002</v>
      </c>
      <c r="C70" s="18">
        <v>16.757427525724601</v>
      </c>
      <c r="D70" s="18">
        <f t="shared" si="4"/>
        <v>-60.326739092606338</v>
      </c>
      <c r="E70" s="18">
        <f t="shared" si="5"/>
        <v>134.05942020578482</v>
      </c>
      <c r="R70" s="18">
        <f t="shared" si="6"/>
        <v>-2.7449469488364908</v>
      </c>
      <c r="S70" s="18">
        <v>0.9149823162788302</v>
      </c>
    </row>
    <row r="71" spans="2:19" x14ac:dyDescent="0.3">
      <c r="B71" s="19">
        <v>-3.4000000000000199</v>
      </c>
      <c r="C71" s="18">
        <v>10.724753616463962</v>
      </c>
      <c r="D71" s="18">
        <f t="shared" si="4"/>
        <v>-46.920797072027845</v>
      </c>
      <c r="E71" s="18">
        <f t="shared" si="5"/>
        <v>134.05942020578601</v>
      </c>
      <c r="R71" s="18">
        <f t="shared" si="6"/>
        <v>-1.4878423842242416</v>
      </c>
      <c r="S71" s="18">
        <v>0.49594746140808055</v>
      </c>
    </row>
    <row r="72" spans="2:19" x14ac:dyDescent="0.3">
      <c r="B72" s="19">
        <v>-3.3000000000000198</v>
      </c>
      <c r="C72" s="18">
        <v>6.0326739092611739</v>
      </c>
      <c r="D72" s="18">
        <f t="shared" si="4"/>
        <v>-33.514855051449231</v>
      </c>
      <c r="E72" s="18">
        <f t="shared" si="5"/>
        <v>134.05942020578672</v>
      </c>
      <c r="R72" s="18">
        <f t="shared" si="6"/>
        <v>-1.4893082757304388E-2</v>
      </c>
      <c r="S72" s="18">
        <v>4.9643609191014626E-3</v>
      </c>
    </row>
    <row r="73" spans="2:19" x14ac:dyDescent="0.3">
      <c r="B73" s="19">
        <v>-3.2000000000000202</v>
      </c>
      <c r="C73" s="18">
        <v>2.6811884041162624</v>
      </c>
      <c r="D73" s="18">
        <f t="shared" si="4"/>
        <v>-20.108913030870607</v>
      </c>
      <c r="E73" s="18">
        <f t="shared" si="5"/>
        <v>134.05942020578601</v>
      </c>
      <c r="R73" s="18">
        <f t="shared" si="6"/>
        <v>-0.76803831682917256</v>
      </c>
      <c r="S73" s="18">
        <v>0.25601277227639085</v>
      </c>
    </row>
    <row r="74" spans="2:19" x14ac:dyDescent="0.3">
      <c r="B74" s="19">
        <v>-3.1000000000000201</v>
      </c>
      <c r="C74" s="18">
        <v>0.67029710102919993</v>
      </c>
      <c r="D74" s="18">
        <f t="shared" si="4"/>
        <v>-6.7029710102919937</v>
      </c>
      <c r="E74" s="18">
        <f t="shared" si="5"/>
        <v>134.0594202057793</v>
      </c>
      <c r="R74" s="18">
        <f t="shared" si="6"/>
        <v>-2.0476765448973904</v>
      </c>
      <c r="S74" s="18">
        <v>0.68255884829913005</v>
      </c>
    </row>
    <row r="75" spans="2:19" x14ac:dyDescent="0.3">
      <c r="B75" s="19">
        <v>-3.00000000000002</v>
      </c>
      <c r="C75" s="18">
        <v>2.6769397353076569E-26</v>
      </c>
      <c r="D75" s="18">
        <f t="shared" si="4"/>
        <v>6.7029710102859497</v>
      </c>
      <c r="E75" s="18">
        <f t="shared" si="5"/>
        <v>134.05942020579332</v>
      </c>
      <c r="R75" s="18">
        <f t="shared" si="6"/>
        <v>-2.2826711719280617</v>
      </c>
      <c r="S75" s="18">
        <v>0.76089039064268715</v>
      </c>
    </row>
    <row r="76" spans="2:19" x14ac:dyDescent="0.3">
      <c r="B76" s="19">
        <v>-2.9000000000000301</v>
      </c>
      <c r="C76" s="18">
        <v>0.67029710102852713</v>
      </c>
      <c r="D76" s="18">
        <f t="shared" si="4"/>
        <v>20.108913030863924</v>
      </c>
      <c r="E76" s="18">
        <f t="shared" si="5"/>
        <v>134.05942020578567</v>
      </c>
      <c r="R76" s="18">
        <f t="shared" si="6"/>
        <v>-0.71603484628728542</v>
      </c>
      <c r="S76" s="18">
        <v>0.23867828209576181</v>
      </c>
    </row>
    <row r="77" spans="2:19" x14ac:dyDescent="0.3">
      <c r="B77" s="19">
        <v>-2.80000000000003</v>
      </c>
      <c r="C77" s="18">
        <v>2.6811884041149212</v>
      </c>
      <c r="D77" s="18">
        <f t="shared" si="4"/>
        <v>33.514855051442503</v>
      </c>
      <c r="E77" s="18">
        <f t="shared" si="5"/>
        <v>134.05942020578638</v>
      </c>
      <c r="R77" s="18">
        <f t="shared" si="6"/>
        <v>-1.2561263241518092</v>
      </c>
      <c r="S77" s="18">
        <v>0.41870877471726975</v>
      </c>
    </row>
    <row r="78" spans="2:19" x14ac:dyDescent="0.3">
      <c r="B78" s="19">
        <v>-2.7000000000000299</v>
      </c>
      <c r="C78" s="18">
        <v>6.0326739092591746</v>
      </c>
      <c r="D78" s="18">
        <f t="shared" si="4"/>
        <v>46.920797072021152</v>
      </c>
      <c r="E78" s="18">
        <f t="shared" si="5"/>
        <v>134.05942020578658</v>
      </c>
      <c r="R78" s="18">
        <f t="shared" si="6"/>
        <v>-1.7803582044632917</v>
      </c>
      <c r="S78" s="18">
        <v>0.59345273482109728</v>
      </c>
    </row>
    <row r="79" spans="2:19" x14ac:dyDescent="0.3">
      <c r="B79" s="19">
        <v>-2.6000000000000298</v>
      </c>
      <c r="C79" s="18">
        <v>10.724753616461294</v>
      </c>
      <c r="D79" s="18">
        <f t="shared" si="4"/>
        <v>60.326739092599823</v>
      </c>
      <c r="E79" s="18">
        <f t="shared" si="5"/>
        <v>134.05942020578755</v>
      </c>
      <c r="R79" s="18">
        <f t="shared" si="6"/>
        <v>-0.46845034397742191</v>
      </c>
      <c r="S79" s="18">
        <v>0.15615011465914064</v>
      </c>
    </row>
    <row r="80" spans="2:19" x14ac:dyDescent="0.3">
      <c r="B80" s="19">
        <v>-2.5000000000000302</v>
      </c>
      <c r="C80" s="18">
        <v>16.757427525721255</v>
      </c>
      <c r="D80" s="18">
        <f t="shared" si="4"/>
        <v>73.732681113178529</v>
      </c>
      <c r="E80" s="18">
        <f t="shared" si="5"/>
        <v>134.05942020578269</v>
      </c>
      <c r="R80" s="18">
        <f t="shared" si="6"/>
        <v>-1.3655899506438236</v>
      </c>
      <c r="S80" s="18">
        <v>0.45519665021460787</v>
      </c>
    </row>
    <row r="81" spans="2:19" x14ac:dyDescent="0.3">
      <c r="B81" s="19">
        <v>-2.4000000000000301</v>
      </c>
      <c r="C81" s="18">
        <v>24.130695637039114</v>
      </c>
      <c r="D81" s="18">
        <f t="shared" si="4"/>
        <v>87.138623133756809</v>
      </c>
      <c r="E81" s="18">
        <f t="shared" si="5"/>
        <v>134.0594202057888</v>
      </c>
      <c r="R81" s="18">
        <f t="shared" si="6"/>
        <v>-1.8404294459264912</v>
      </c>
      <c r="S81" s="18">
        <v>0.61347648197549709</v>
      </c>
    </row>
    <row r="82" spans="2:19" x14ac:dyDescent="0.3">
      <c r="B82" s="19">
        <v>-2.30000000000003</v>
      </c>
      <c r="C82" s="18">
        <v>32.844557950414803</v>
      </c>
      <c r="D82" s="18">
        <f t="shared" si="4"/>
        <v>100.5445651543357</v>
      </c>
      <c r="E82" s="18">
        <f t="shared" si="5"/>
        <v>134.05942020578482</v>
      </c>
      <c r="R82" s="18">
        <f t="shared" si="6"/>
        <v>-0.54399819123215654</v>
      </c>
      <c r="S82" s="18">
        <v>0.18133273041071885</v>
      </c>
    </row>
    <row r="83" spans="2:19" x14ac:dyDescent="0.3">
      <c r="B83" s="19">
        <v>-2.2000000000000299</v>
      </c>
      <c r="C83" s="18">
        <v>42.899014465848381</v>
      </c>
      <c r="D83" s="18">
        <f t="shared" si="4"/>
        <v>113.95050717491419</v>
      </c>
      <c r="E83" s="18">
        <f t="shared" si="5"/>
        <v>134.05942020579121</v>
      </c>
      <c r="R83" s="18">
        <f t="shared" si="6"/>
        <v>-2.4387622030180558</v>
      </c>
      <c r="S83" s="18">
        <v>0.81292073433935197</v>
      </c>
    </row>
    <row r="84" spans="2:19" x14ac:dyDescent="0.3">
      <c r="B84" s="19">
        <v>-2.1000000000000298</v>
      </c>
      <c r="C84" s="18">
        <v>54.294065183339811</v>
      </c>
      <c r="D84" s="18">
        <f t="shared" si="4"/>
        <v>127.35644919549333</v>
      </c>
      <c r="E84" s="18">
        <f t="shared" si="5"/>
        <v>134.05942020577916</v>
      </c>
      <c r="R84" s="18">
        <f t="shared" si="6"/>
        <v>-2.3171180634971091</v>
      </c>
      <c r="S84" s="18">
        <v>0.77237268783236968</v>
      </c>
    </row>
    <row r="85" spans="2:19" x14ac:dyDescent="0.3">
      <c r="B85" s="19">
        <v>-2.0000000000000302</v>
      </c>
      <c r="C85" s="18">
        <v>67.029710102889098</v>
      </c>
      <c r="D85" s="18">
        <f t="shared" si="4"/>
        <v>140.76239121607119</v>
      </c>
      <c r="E85" s="18">
        <f t="shared" si="5"/>
        <v>134.05942020578539</v>
      </c>
      <c r="R85" s="18">
        <f t="shared" si="6"/>
        <v>-1.6368229618111541</v>
      </c>
      <c r="S85" s="18">
        <v>0.54560765393705135</v>
      </c>
    </row>
    <row r="86" spans="2:19" x14ac:dyDescent="0.3">
      <c r="B86" s="19">
        <v>-1.9000000000000301</v>
      </c>
      <c r="C86" s="18">
        <v>81.105949224496229</v>
      </c>
      <c r="D86" s="18">
        <f t="shared" si="4"/>
        <v>154.16833323664974</v>
      </c>
      <c r="E86" s="18">
        <f t="shared" si="5"/>
        <v>134.05942020578993</v>
      </c>
      <c r="R86" s="18">
        <f t="shared" si="6"/>
        <v>-1.9543423433483018</v>
      </c>
      <c r="S86" s="18">
        <v>0.65144744778276731</v>
      </c>
    </row>
    <row r="87" spans="2:19" x14ac:dyDescent="0.3">
      <c r="B87" s="19">
        <v>-1.80000000000003</v>
      </c>
      <c r="C87" s="18">
        <v>96.522782548161217</v>
      </c>
      <c r="D87" s="18">
        <f t="shared" si="4"/>
        <v>167.57427525722875</v>
      </c>
      <c r="E87" s="18">
        <f t="shared" si="5"/>
        <v>134.05942020578794</v>
      </c>
      <c r="R87" s="18">
        <f t="shared" si="6"/>
        <v>-0.55636282992454777</v>
      </c>
      <c r="S87" s="18">
        <v>0.18545427664151592</v>
      </c>
    </row>
    <row r="88" spans="2:19" x14ac:dyDescent="0.3">
      <c r="B88" s="19">
        <v>-1.7000000000000299</v>
      </c>
      <c r="C88" s="18">
        <v>113.28021007388411</v>
      </c>
      <c r="D88" s="18">
        <f t="shared" si="4"/>
        <v>180.98021727780755</v>
      </c>
      <c r="E88" s="18">
        <f t="shared" si="5"/>
        <v>134.05942020578198</v>
      </c>
      <c r="R88" s="18">
        <f t="shared" si="6"/>
        <v>-1.8619251246604396</v>
      </c>
      <c r="S88" s="18">
        <v>0.62064170822014653</v>
      </c>
    </row>
    <row r="89" spans="2:19" x14ac:dyDescent="0.3">
      <c r="B89" s="19">
        <v>-1.6000000000000301</v>
      </c>
      <c r="C89" s="18">
        <v>131.37823180166484</v>
      </c>
      <c r="D89" s="18">
        <f t="shared" si="4"/>
        <v>194.38615929838573</v>
      </c>
      <c r="E89" s="18">
        <f t="shared" si="5"/>
        <v>134.0594202057888</v>
      </c>
      <c r="R89" s="18">
        <f t="shared" si="6"/>
        <v>-2.2778881436668481</v>
      </c>
      <c r="S89" s="18">
        <v>0.75929604788894933</v>
      </c>
    </row>
    <row r="90" spans="2:19" x14ac:dyDescent="0.3">
      <c r="B90" s="19">
        <v>-1.50000000000003</v>
      </c>
      <c r="C90" s="18">
        <v>150.81684773150343</v>
      </c>
      <c r="D90" s="18">
        <f t="shared" si="4"/>
        <v>207.79210131896463</v>
      </c>
      <c r="E90" s="18">
        <f t="shared" si="5"/>
        <v>134.0594202057996</v>
      </c>
      <c r="R90" s="18">
        <f t="shared" si="6"/>
        <v>-2.6101891617436555</v>
      </c>
      <c r="S90" s="18">
        <v>0.87006305391455185</v>
      </c>
    </row>
    <row r="91" spans="2:19" x14ac:dyDescent="0.3">
      <c r="B91" s="19">
        <v>-1.4000000000000301</v>
      </c>
      <c r="C91" s="18">
        <v>171.59605786339986</v>
      </c>
      <c r="D91" s="18">
        <f t="shared" si="4"/>
        <v>221.19804333954457</v>
      </c>
      <c r="E91" s="18">
        <f t="shared" si="5"/>
        <v>134.05942020576151</v>
      </c>
      <c r="R91" s="18">
        <f t="shared" si="6"/>
        <v>-1.5013754234462977</v>
      </c>
      <c r="S91" s="18">
        <v>0.50045847448209924</v>
      </c>
    </row>
    <row r="92" spans="2:19" x14ac:dyDescent="0.3">
      <c r="B92" s="19">
        <v>-1.30000000000003</v>
      </c>
      <c r="C92" s="18">
        <v>193.71586219735434</v>
      </c>
      <c r="D92" s="18">
        <f t="shared" si="4"/>
        <v>234.60398536012073</v>
      </c>
      <c r="E92" s="18">
        <f t="shared" si="5"/>
        <v>134.05942020579249</v>
      </c>
      <c r="R92" s="18">
        <f t="shared" si="6"/>
        <v>-1.7574303050795139</v>
      </c>
      <c r="S92" s="18">
        <v>0.58581010169317127</v>
      </c>
    </row>
    <row r="93" spans="2:19" x14ac:dyDescent="0.3">
      <c r="B93" s="19">
        <v>-1.2000000000000299</v>
      </c>
      <c r="C93" s="18">
        <v>217.17626073336643</v>
      </c>
      <c r="D93" s="18">
        <f t="shared" si="4"/>
        <v>248.00992738069999</v>
      </c>
      <c r="E93" s="18">
        <f t="shared" si="5"/>
        <v>134.05942020578169</v>
      </c>
      <c r="R93" s="18">
        <f t="shared" si="6"/>
        <v>-1.6862879243351823</v>
      </c>
      <c r="S93" s="18">
        <v>0.56209597477839413</v>
      </c>
    </row>
    <row r="94" spans="2:19" x14ac:dyDescent="0.3">
      <c r="B94" s="19">
        <v>-1.1000000000000301</v>
      </c>
      <c r="C94" s="18">
        <v>241.9772534714364</v>
      </c>
      <c r="D94" s="18">
        <f t="shared" si="4"/>
        <v>261.41586940127814</v>
      </c>
      <c r="E94" s="18">
        <f t="shared" si="5"/>
        <v>134.05942020581722</v>
      </c>
      <c r="R94" s="18">
        <f t="shared" si="6"/>
        <v>-1.0318049751072347</v>
      </c>
      <c r="S94" s="18">
        <v>0.3439349917024116</v>
      </c>
    </row>
    <row r="95" spans="2:19" x14ac:dyDescent="0.3">
      <c r="B95" s="19">
        <v>-1.00000000000003</v>
      </c>
      <c r="C95" s="18">
        <v>268.11884041156424</v>
      </c>
      <c r="D95" s="18">
        <f t="shared" si="4"/>
        <v>274.82181142185988</v>
      </c>
      <c r="E95" s="18">
        <f t="shared" si="5"/>
        <v>134.05942020577493</v>
      </c>
      <c r="R95" s="18">
        <f t="shared" si="6"/>
        <v>-1.8440736728716354</v>
      </c>
      <c r="S95" s="18">
        <v>0.61469122429054512</v>
      </c>
    </row>
    <row r="96" spans="2:19" x14ac:dyDescent="0.3">
      <c r="B96" s="19">
        <v>-0.900000000000031</v>
      </c>
      <c r="C96" s="18">
        <v>295.60102155374994</v>
      </c>
      <c r="D96" s="18">
        <f t="shared" si="4"/>
        <v>288.22775344243723</v>
      </c>
      <c r="E96" s="18">
        <f t="shared" si="5"/>
        <v>134.05942020577092</v>
      </c>
      <c r="R96" s="18">
        <f t="shared" si="6"/>
        <v>-1.439516096881249</v>
      </c>
      <c r="S96" s="18">
        <v>0.47983869896041631</v>
      </c>
    </row>
    <row r="97" spans="2:19" x14ac:dyDescent="0.3">
      <c r="B97" s="19">
        <v>-0.80000000000002902</v>
      </c>
      <c r="C97" s="18">
        <v>324.42379689799424</v>
      </c>
      <c r="D97" s="18">
        <f t="shared" si="4"/>
        <v>301.63369546301459</v>
      </c>
      <c r="E97" s="18">
        <f t="shared" si="5"/>
        <v>134.05942020580656</v>
      </c>
      <c r="R97" s="18">
        <f t="shared" si="6"/>
        <v>-2.085636179647071</v>
      </c>
      <c r="S97" s="18">
        <v>0.69521205988235701</v>
      </c>
    </row>
    <row r="98" spans="2:19" x14ac:dyDescent="0.3">
      <c r="B98" s="19">
        <v>-0.70000000000002904</v>
      </c>
      <c r="C98" s="18">
        <v>354.58716644429569</v>
      </c>
      <c r="D98" s="18">
        <f t="shared" si="4"/>
        <v>315.03963748359524</v>
      </c>
      <c r="E98" s="18">
        <f t="shared" si="5"/>
        <v>134.05942020571226</v>
      </c>
      <c r="R98" s="18">
        <f t="shared" si="6"/>
        <v>-2.1104461537092227</v>
      </c>
      <c r="S98" s="18">
        <v>0.7034820512364075</v>
      </c>
    </row>
    <row r="99" spans="2:19" x14ac:dyDescent="0.3">
      <c r="B99" s="19">
        <v>-0.60000000000002995</v>
      </c>
      <c r="C99" s="18">
        <v>386.09113019265493</v>
      </c>
      <c r="D99" s="18">
        <f t="shared" si="4"/>
        <v>328.44557950416635</v>
      </c>
      <c r="E99" s="18">
        <f t="shared" si="5"/>
        <v>134.05942020586397</v>
      </c>
      <c r="R99" s="18">
        <f t="shared" si="6"/>
        <v>-1.4745779373514734</v>
      </c>
      <c r="S99" s="18">
        <v>0.49152597911715779</v>
      </c>
    </row>
    <row r="100" spans="2:19" x14ac:dyDescent="0.3">
      <c r="B100" s="19">
        <v>-0.50000000000002998</v>
      </c>
      <c r="C100" s="18">
        <v>418.93568814307156</v>
      </c>
      <c r="D100" s="18">
        <f t="shared" si="4"/>
        <v>341.85152152475274</v>
      </c>
      <c r="E100" s="18">
        <f t="shared" si="5"/>
        <v>134.05942020576583</v>
      </c>
      <c r="R100" s="18">
        <f t="shared" si="6"/>
        <v>-0.63085316002675507</v>
      </c>
      <c r="S100" s="18">
        <v>0.21028438667558502</v>
      </c>
    </row>
    <row r="101" spans="2:19" x14ac:dyDescent="0.3">
      <c r="B101" s="19">
        <v>-0.400000000000031</v>
      </c>
      <c r="C101" s="18">
        <v>453.12084029554649</v>
      </c>
      <c r="D101" s="18">
        <f t="shared" si="4"/>
        <v>355.25746354532919</v>
      </c>
      <c r="E101" s="18">
        <f t="shared" si="5"/>
        <v>134.05942020577717</v>
      </c>
      <c r="R101" s="18">
        <f t="shared" ref="R101:R132" si="7">b*S101</f>
        <v>-0.37866175215380071</v>
      </c>
      <c r="S101" s="18">
        <v>0.1262205840512669</v>
      </c>
    </row>
    <row r="102" spans="2:19" x14ac:dyDescent="0.3">
      <c r="B102" s="19">
        <v>-0.30000000000002902</v>
      </c>
      <c r="C102" s="18">
        <v>488.64658665008011</v>
      </c>
      <c r="D102" s="18">
        <f t="shared" si="4"/>
        <v>368.66340556590717</v>
      </c>
      <c r="E102" s="18">
        <f t="shared" si="5"/>
        <v>134.05942020577805</v>
      </c>
      <c r="R102" s="18">
        <f t="shared" si="7"/>
        <v>-2.1861157080739098</v>
      </c>
      <c r="S102" s="18">
        <v>0.72870523602463655</v>
      </c>
    </row>
    <row r="103" spans="2:19" x14ac:dyDescent="0.3">
      <c r="B103" s="19">
        <v>-0.20000000000002899</v>
      </c>
      <c r="C103" s="18">
        <v>525.51292720667084</v>
      </c>
      <c r="D103" s="18">
        <f t="shared" si="4"/>
        <v>382.06934758648498</v>
      </c>
      <c r="E103" s="18">
        <f t="shared" si="5"/>
        <v>134.05942020584197</v>
      </c>
      <c r="R103" s="18">
        <f t="shared" si="7"/>
        <v>-0.1387815838503681</v>
      </c>
      <c r="S103" s="18">
        <v>4.6260527950122698E-2</v>
      </c>
    </row>
    <row r="104" spans="2:19" x14ac:dyDescent="0.3">
      <c r="B104" s="19">
        <v>-0.100000000000041</v>
      </c>
      <c r="C104" s="18">
        <v>563.71986196531475</v>
      </c>
      <c r="D104" s="18">
        <f t="shared" si="4"/>
        <v>395.47528960706757</v>
      </c>
      <c r="E104" s="18">
        <f t="shared" si="5"/>
        <v>134.05942020581259</v>
      </c>
      <c r="R104" s="18">
        <f t="shared" si="7"/>
        <v>-1.9903650433866642</v>
      </c>
      <c r="S104" s="18">
        <v>0.66345501446222144</v>
      </c>
    </row>
    <row r="105" spans="2:19" x14ac:dyDescent="0.3">
      <c r="B105" s="19">
        <v>-4.0856207306205799E-14</v>
      </c>
      <c r="C105" s="18">
        <v>603.26739092602156</v>
      </c>
      <c r="D105" s="18">
        <f t="shared" si="4"/>
        <v>408.88123162764884</v>
      </c>
      <c r="E105" s="18">
        <f t="shared" si="5"/>
        <v>134.05942020570967</v>
      </c>
      <c r="R105" s="18">
        <f t="shared" si="7"/>
        <v>-0.57860747228282472</v>
      </c>
      <c r="S105" s="18">
        <v>0.19286915742760824</v>
      </c>
    </row>
    <row r="106" spans="2:19" x14ac:dyDescent="0.3">
      <c r="B106" s="19">
        <v>9.9999999999999603E-2</v>
      </c>
      <c r="C106" s="18">
        <v>644.15551408880299</v>
      </c>
      <c r="D106" s="18">
        <f t="shared" si="4"/>
        <v>422.28717364822523</v>
      </c>
      <c r="E106" s="18">
        <f t="shared" si="5"/>
        <v>134.05942020579369</v>
      </c>
      <c r="R106" s="18">
        <f t="shared" si="7"/>
        <v>-1.5198344087052016</v>
      </c>
      <c r="S106" s="18">
        <v>0.50661146956840053</v>
      </c>
    </row>
    <row r="107" spans="2:19" x14ac:dyDescent="0.3">
      <c r="B107" s="19">
        <v>0.19999999999999901</v>
      </c>
      <c r="C107" s="18">
        <v>686.38423145362526</v>
      </c>
      <c r="D107" s="18">
        <f t="shared" si="4"/>
        <v>435.69311566880452</v>
      </c>
      <c r="E107" s="18">
        <f t="shared" si="5"/>
        <v>134.05942020572317</v>
      </c>
      <c r="R107" s="18">
        <f t="shared" si="7"/>
        <v>-9.2129015399766367E-2</v>
      </c>
      <c r="S107" s="18">
        <v>3.0709671799922122E-2</v>
      </c>
    </row>
    <row r="108" spans="2:19" x14ac:dyDescent="0.3">
      <c r="B108" s="19">
        <v>0.30000000000000099</v>
      </c>
      <c r="C108" s="18">
        <v>729.95354302050657</v>
      </c>
      <c r="D108" s="18">
        <f t="shared" si="4"/>
        <v>449.0990576893771</v>
      </c>
      <c r="E108" s="18">
        <f t="shared" si="5"/>
        <v>134.05942020587435</v>
      </c>
      <c r="R108" s="18">
        <f t="shared" si="7"/>
        <v>-1.7952672137414591</v>
      </c>
      <c r="S108" s="18">
        <v>0.59842240458048634</v>
      </c>
    </row>
    <row r="109" spans="2:19" x14ac:dyDescent="0.3">
      <c r="B109" s="19">
        <v>0.4</v>
      </c>
      <c r="C109" s="18">
        <v>774.86344878944385</v>
      </c>
      <c r="D109" s="18">
        <f t="shared" si="4"/>
        <v>462.50499970996441</v>
      </c>
      <c r="E109" s="18">
        <f t="shared" si="5"/>
        <v>134.05942020577871</v>
      </c>
      <c r="R109" s="18">
        <f t="shared" si="7"/>
        <v>-1.1468840117889978</v>
      </c>
      <c r="S109" s="18">
        <v>0.3822946705963326</v>
      </c>
    </row>
    <row r="110" spans="2:19" x14ac:dyDescent="0.3">
      <c r="B110" s="19">
        <v>0.5</v>
      </c>
      <c r="C110" s="18">
        <v>821.11394876044028</v>
      </c>
      <c r="D110" s="18">
        <f t="shared" si="4"/>
        <v>475.91094173054228</v>
      </c>
      <c r="E110" s="18">
        <f t="shared" si="5"/>
        <v>134.05942020578212</v>
      </c>
      <c r="R110" s="18">
        <f t="shared" si="7"/>
        <v>-0.88171489071106601</v>
      </c>
      <c r="S110" s="18">
        <v>0.29390496357035534</v>
      </c>
    </row>
    <row r="111" spans="2:19" x14ac:dyDescent="0.3">
      <c r="B111" s="19">
        <v>0.6</v>
      </c>
      <c r="C111" s="18">
        <v>868.7050429334945</v>
      </c>
      <c r="D111" s="18">
        <f t="shared" si="4"/>
        <v>489.31688375112049</v>
      </c>
      <c r="E111" s="18">
        <f t="shared" si="5"/>
        <v>134.05942020585223</v>
      </c>
      <c r="R111" s="18">
        <f t="shared" si="7"/>
        <v>-0.24748161856513018</v>
      </c>
      <c r="S111" s="18">
        <v>8.2493872855043393E-2</v>
      </c>
    </row>
    <row r="112" spans="2:19" x14ac:dyDescent="0.3">
      <c r="B112" s="19">
        <v>0.69999999999999896</v>
      </c>
      <c r="C112" s="18">
        <v>917.63673130860604</v>
      </c>
      <c r="D112" s="18">
        <f t="shared" si="4"/>
        <v>502.72282577170557</v>
      </c>
      <c r="E112" s="18">
        <f t="shared" si="5"/>
        <v>134.05942020561503</v>
      </c>
      <c r="R112" s="18">
        <f t="shared" si="7"/>
        <v>-1.5243948751265788</v>
      </c>
      <c r="S112" s="18">
        <v>0.50813162504219289</v>
      </c>
    </row>
    <row r="113" spans="2:19" x14ac:dyDescent="0.3">
      <c r="B113" s="19">
        <v>0.80000000000000104</v>
      </c>
      <c r="C113" s="18">
        <v>967.90901388577765</v>
      </c>
      <c r="D113" s="18">
        <f t="shared" si="4"/>
        <v>516.12876779226735</v>
      </c>
      <c r="E113" s="18">
        <f t="shared" si="5"/>
        <v>134.05942020595626</v>
      </c>
      <c r="R113" s="18">
        <f t="shared" si="7"/>
        <v>-0.18465772342370956</v>
      </c>
      <c r="S113" s="18">
        <v>6.1552574474569854E-2</v>
      </c>
    </row>
    <row r="114" spans="2:19" x14ac:dyDescent="0.3">
      <c r="B114" s="19">
        <v>0.9</v>
      </c>
      <c r="C114" s="18">
        <v>1019.5218906650039</v>
      </c>
      <c r="D114" s="18">
        <f t="shared" si="4"/>
        <v>529.53470981286284</v>
      </c>
      <c r="E114" s="18">
        <f t="shared" si="5"/>
        <v>134.05942020564797</v>
      </c>
      <c r="R114" s="18">
        <f t="shared" si="7"/>
        <v>-2.6958694790391435</v>
      </c>
      <c r="S114" s="18">
        <v>0.89862315967971451</v>
      </c>
    </row>
    <row r="115" spans="2:19" x14ac:dyDescent="0.3">
      <c r="B115" s="19">
        <v>1</v>
      </c>
      <c r="C115" s="18">
        <v>1072.4753616462901</v>
      </c>
      <c r="D115" s="18">
        <f t="shared" si="4"/>
        <v>542.94065183342764</v>
      </c>
      <c r="E115" s="18">
        <f t="shared" si="5"/>
        <v>134.05942020591613</v>
      </c>
      <c r="R115" s="18">
        <f t="shared" si="7"/>
        <v>-0.44385869437586634</v>
      </c>
      <c r="S115" s="18">
        <v>0.14795289812528878</v>
      </c>
    </row>
    <row r="116" spans="2:19" x14ac:dyDescent="0.3">
      <c r="B116" s="19">
        <v>1.1000000000000001</v>
      </c>
      <c r="C116" s="18">
        <v>1126.7694268296329</v>
      </c>
      <c r="D116" s="18">
        <f t="shared" si="4"/>
        <v>556.34659385401926</v>
      </c>
      <c r="E116" s="18">
        <f t="shared" si="5"/>
        <v>134.05942020566403</v>
      </c>
      <c r="R116" s="18">
        <f t="shared" si="7"/>
        <v>-2.3056300367120626</v>
      </c>
      <c r="S116" s="18">
        <v>0.76854334557068749</v>
      </c>
    </row>
    <row r="117" spans="2:19" x14ac:dyDescent="0.3">
      <c r="B117" s="19">
        <v>1.2</v>
      </c>
      <c r="C117" s="18">
        <v>1182.4040862150348</v>
      </c>
      <c r="D117" s="18">
        <f t="shared" si="4"/>
        <v>569.75253587458565</v>
      </c>
      <c r="E117" s="18">
        <f t="shared" si="5"/>
        <v>134.05942020591613</v>
      </c>
      <c r="R117" s="18">
        <f t="shared" si="7"/>
        <v>-1.8944600490729209</v>
      </c>
      <c r="S117" s="18">
        <v>0.63148668302430699</v>
      </c>
    </row>
    <row r="118" spans="2:19" x14ac:dyDescent="0.3">
      <c r="B118" s="19">
        <v>1.3</v>
      </c>
      <c r="C118" s="18">
        <v>1239.3793398024934</v>
      </c>
      <c r="D118" s="18">
        <f t="shared" si="4"/>
        <v>583.15847789517727</v>
      </c>
      <c r="E118" s="18">
        <f t="shared" si="5"/>
        <v>134.05942020559468</v>
      </c>
      <c r="R118" s="18">
        <f t="shared" si="7"/>
        <v>-1.7699984818975512</v>
      </c>
      <c r="S118" s="18">
        <v>0.58999949396585039</v>
      </c>
    </row>
    <row r="119" spans="2:19" x14ac:dyDescent="0.3">
      <c r="B119" s="19">
        <v>1.4</v>
      </c>
      <c r="C119" s="18">
        <v>1297.6951875920111</v>
      </c>
      <c r="D119" s="18">
        <f t="shared" si="4"/>
        <v>596.56441991573672</v>
      </c>
      <c r="E119" s="18">
        <f t="shared" si="5"/>
        <v>134.05942020604004</v>
      </c>
      <c r="R119" s="18">
        <f t="shared" si="7"/>
        <v>-2.7682898812727856</v>
      </c>
      <c r="S119" s="18">
        <v>0.92276329375759514</v>
      </c>
    </row>
    <row r="120" spans="2:19" x14ac:dyDescent="0.3">
      <c r="B120" s="19">
        <v>1.5</v>
      </c>
      <c r="C120" s="18">
        <v>1357.3516295835848</v>
      </c>
      <c r="D120" s="18">
        <f t="shared" si="4"/>
        <v>609.97036193634074</v>
      </c>
      <c r="E120" s="18">
        <f t="shared" si="5"/>
        <v>134.05942020553073</v>
      </c>
      <c r="R120" s="18">
        <f t="shared" si="7"/>
        <v>-0.21036212540762744</v>
      </c>
      <c r="S120" s="18">
        <v>7.0120708469209148E-2</v>
      </c>
    </row>
    <row r="121" spans="2:19" x14ac:dyDescent="0.3">
      <c r="B121" s="19">
        <v>1.6</v>
      </c>
      <c r="C121" s="18">
        <v>1418.3486657772189</v>
      </c>
      <c r="D121" s="18">
        <f t="shared" si="4"/>
        <v>623.37630395689382</v>
      </c>
      <c r="E121" s="18">
        <f t="shared" si="5"/>
        <v>134.05942020602669</v>
      </c>
      <c r="R121" s="18">
        <f t="shared" si="7"/>
        <v>-0.60434193269672598</v>
      </c>
      <c r="S121" s="18">
        <v>0.20144731089890866</v>
      </c>
    </row>
    <row r="122" spans="2:19" x14ac:dyDescent="0.3">
      <c r="B122" s="19">
        <v>1.7</v>
      </c>
      <c r="C122" s="18">
        <v>1480.6862961729082</v>
      </c>
      <c r="D122" s="18">
        <f t="shared" si="4"/>
        <v>636.78224597749647</v>
      </c>
      <c r="E122" s="18">
        <f t="shared" si="5"/>
        <v>134.05942020569103</v>
      </c>
      <c r="R122" s="18">
        <f t="shared" si="7"/>
        <v>-2.6527270423839506</v>
      </c>
      <c r="S122" s="18">
        <v>0.88424234746131691</v>
      </c>
    </row>
    <row r="123" spans="2:19" x14ac:dyDescent="0.3">
      <c r="B123" s="19">
        <v>1.8</v>
      </c>
      <c r="C123" s="18">
        <v>1544.3645207706579</v>
      </c>
      <c r="D123" s="18">
        <f t="shared" si="4"/>
        <v>650.18818799806559</v>
      </c>
      <c r="E123" s="18">
        <f t="shared" si="5"/>
        <v>134.05942020570723</v>
      </c>
      <c r="R123" s="18">
        <f t="shared" si="7"/>
        <v>-2.9936008000755052</v>
      </c>
      <c r="S123" s="18">
        <v>0.99786693335850174</v>
      </c>
    </row>
    <row r="124" spans="2:19" x14ac:dyDescent="0.3">
      <c r="B124" s="19">
        <v>1.9</v>
      </c>
      <c r="C124" s="18">
        <v>1609.3833395704644</v>
      </c>
      <c r="D124" s="18">
        <f t="shared" si="4"/>
        <v>663.59413001863629</v>
      </c>
      <c r="E124" s="18">
        <f t="shared" si="5"/>
        <v>134.0594202057672</v>
      </c>
      <c r="R124" s="18">
        <f t="shared" si="7"/>
        <v>-1.7738385001036407</v>
      </c>
      <c r="S124" s="18">
        <v>0.59127950003454688</v>
      </c>
    </row>
    <row r="125" spans="2:19" x14ac:dyDescent="0.3">
      <c r="B125" s="19">
        <v>2</v>
      </c>
      <c r="C125" s="18">
        <v>1675.7427525723281</v>
      </c>
      <c r="D125" s="18">
        <f t="shared" si="4"/>
        <v>677.00007203921302</v>
      </c>
      <c r="E125" s="18">
        <f t="shared" si="5"/>
        <v>134.0594202059491</v>
      </c>
      <c r="R125" s="18">
        <f t="shared" si="7"/>
        <v>-1.4597410028460429</v>
      </c>
      <c r="S125" s="18">
        <v>0.4865803342820143</v>
      </c>
    </row>
    <row r="126" spans="2:19" x14ac:dyDescent="0.3">
      <c r="B126" s="19">
        <v>2.1</v>
      </c>
      <c r="C126" s="18">
        <v>1743.4427597762494</v>
      </c>
      <c r="D126" s="18">
        <f t="shared" si="4"/>
        <v>690.40601405980794</v>
      </c>
      <c r="E126" s="18">
        <f t="shared" si="5"/>
        <v>134.05942020566147</v>
      </c>
      <c r="R126" s="18">
        <f t="shared" si="7"/>
        <v>-0.58582357234187321</v>
      </c>
      <c r="S126" s="18">
        <v>0.19527452411395774</v>
      </c>
    </row>
    <row r="127" spans="2:19" x14ac:dyDescent="0.3">
      <c r="B127" s="19">
        <v>2.2000000000000002</v>
      </c>
      <c r="C127" s="18">
        <v>1812.4833611822303</v>
      </c>
      <c r="D127" s="18">
        <f t="shared" si="4"/>
        <v>703.8119560803741</v>
      </c>
      <c r="E127" s="18">
        <f t="shared" si="5"/>
        <v>134.0594202057587</v>
      </c>
      <c r="R127" s="18">
        <f t="shared" si="7"/>
        <v>-1.396775228170295</v>
      </c>
      <c r="S127" s="18">
        <v>0.46559174272343162</v>
      </c>
    </row>
    <row r="128" spans="2:19" x14ac:dyDescent="0.3">
      <c r="B128" s="19">
        <v>2.2999999999999998</v>
      </c>
      <c r="C128" s="18">
        <v>1882.8645567902674</v>
      </c>
      <c r="D128" s="18">
        <f t="shared" si="4"/>
        <v>717.21789810094992</v>
      </c>
      <c r="E128" s="18">
        <f t="shared" si="5"/>
        <v>134.05942020581267</v>
      </c>
      <c r="R128" s="18">
        <f t="shared" si="7"/>
        <v>-1.1348491512055099</v>
      </c>
      <c r="S128" s="18">
        <v>0.37828305040183663</v>
      </c>
    </row>
    <row r="129" spans="2:19" x14ac:dyDescent="0.3">
      <c r="B129" s="19">
        <v>2.4</v>
      </c>
      <c r="C129" s="18">
        <v>1954.5863466003625</v>
      </c>
      <c r="D129" s="18">
        <f t="shared" si="4"/>
        <v>730.6238401215312</v>
      </c>
      <c r="E129" s="18">
        <f t="shared" si="5"/>
        <v>134.05942020585815</v>
      </c>
      <c r="R129" s="18">
        <f t="shared" si="7"/>
        <v>-1.5253979106098319</v>
      </c>
      <c r="S129" s="18">
        <v>0.50846597020327733</v>
      </c>
    </row>
    <row r="130" spans="2:19" x14ac:dyDescent="0.3">
      <c r="B130" s="19">
        <v>2.5</v>
      </c>
      <c r="C130" s="18">
        <v>2027.6487306125157</v>
      </c>
      <c r="D130" s="18">
        <f t="shared" si="4"/>
        <v>744.02978214211703</v>
      </c>
      <c r="E130" s="18">
        <f t="shared" si="5"/>
        <v>134.05942020569898</v>
      </c>
      <c r="R130" s="18">
        <f t="shared" si="7"/>
        <v>-0.76038402812213324</v>
      </c>
      <c r="S130" s="18">
        <v>0.25346134270737775</v>
      </c>
    </row>
    <row r="131" spans="2:19" x14ac:dyDescent="0.3">
      <c r="B131" s="19">
        <v>2.6</v>
      </c>
      <c r="C131" s="18">
        <v>2102.0517088267275</v>
      </c>
      <c r="D131" s="18">
        <f t="shared" si="4"/>
        <v>757.43572416268694</v>
      </c>
      <c r="E131" s="18">
        <f t="shared" si="5"/>
        <v>134.05942020589225</v>
      </c>
      <c r="R131" s="18">
        <f t="shared" si="7"/>
        <v>-1.1743236940836765</v>
      </c>
      <c r="S131" s="18">
        <v>0.39144123136122555</v>
      </c>
    </row>
    <row r="132" spans="2:19" x14ac:dyDescent="0.3">
      <c r="B132" s="19">
        <v>2.7</v>
      </c>
      <c r="C132" s="18">
        <v>2177.7952812429962</v>
      </c>
      <c r="D132" s="18">
        <f t="shared" si="4"/>
        <v>770.84166618327617</v>
      </c>
      <c r="E132" s="18">
        <f t="shared" si="5"/>
        <v>134.05942020587011</v>
      </c>
      <c r="R132" s="18">
        <f t="shared" si="7"/>
        <v>-2.0975496203894926</v>
      </c>
      <c r="S132" s="18">
        <v>0.69918320679649759</v>
      </c>
    </row>
    <row r="133" spans="2:19" x14ac:dyDescent="0.3">
      <c r="B133" s="19">
        <v>2.8</v>
      </c>
      <c r="C133" s="18">
        <v>2254.8794478613236</v>
      </c>
      <c r="D133" s="18">
        <f t="shared" ref="D133:D196" si="8">(C134-C133)/(B134-B133)</f>
        <v>784.24760820386314</v>
      </c>
      <c r="E133" s="18">
        <f t="shared" ref="E133:E196" si="9">(D134-D133)/(B134-B133)</f>
        <v>134.05942020535792</v>
      </c>
      <c r="R133" s="18">
        <f t="shared" ref="R133:R164" si="10">b*S133</f>
        <v>-2.82828829864834</v>
      </c>
      <c r="S133" s="18">
        <v>0.94276276621611332</v>
      </c>
    </row>
    <row r="134" spans="2:19" x14ac:dyDescent="0.3">
      <c r="B134" s="19">
        <v>2.9</v>
      </c>
      <c r="C134" s="18">
        <v>2333.30420868171</v>
      </c>
      <c r="D134" s="18">
        <f t="shared" si="8"/>
        <v>797.65355022439894</v>
      </c>
      <c r="E134" s="18">
        <f t="shared" si="9"/>
        <v>134.05942020617647</v>
      </c>
      <c r="R134" s="18">
        <f t="shared" si="10"/>
        <v>-0.75106688422201806</v>
      </c>
      <c r="S134" s="18">
        <v>0.25035562807400602</v>
      </c>
    </row>
    <row r="135" spans="2:19" x14ac:dyDescent="0.3">
      <c r="B135" s="19">
        <v>3</v>
      </c>
      <c r="C135" s="18">
        <v>2413.0695637041499</v>
      </c>
      <c r="D135" s="18">
        <f t="shared" si="8"/>
        <v>811.0594922450166</v>
      </c>
      <c r="E135" s="18">
        <f t="shared" si="9"/>
        <v>134.05942020599457</v>
      </c>
      <c r="R135" s="18">
        <f t="shared" si="10"/>
        <v>-2.8972911740029712</v>
      </c>
      <c r="S135" s="18">
        <v>0.96576372466765714</v>
      </c>
    </row>
    <row r="136" spans="2:19" x14ac:dyDescent="0.3">
      <c r="B136" s="19">
        <v>3.1</v>
      </c>
      <c r="C136" s="18">
        <v>2494.1755129286516</v>
      </c>
      <c r="D136" s="18">
        <f t="shared" si="8"/>
        <v>824.46543426561607</v>
      </c>
      <c r="E136" s="18">
        <f t="shared" si="9"/>
        <v>134.05942020530335</v>
      </c>
      <c r="R136" s="18">
        <f t="shared" si="10"/>
        <v>-2.1325787968261718</v>
      </c>
      <c r="S136" s="18">
        <v>0.71085959894205719</v>
      </c>
    </row>
    <row r="137" spans="2:19" x14ac:dyDescent="0.3">
      <c r="B137" s="19">
        <v>3.2</v>
      </c>
      <c r="C137" s="18">
        <v>2576.6220563552133</v>
      </c>
      <c r="D137" s="18">
        <f t="shared" si="8"/>
        <v>837.87137628614641</v>
      </c>
      <c r="E137" s="18">
        <f t="shared" si="9"/>
        <v>134.05942020600313</v>
      </c>
      <c r="R137" s="18">
        <f t="shared" si="10"/>
        <v>-2.6698646343771943</v>
      </c>
      <c r="S137" s="18">
        <v>0.88995487812573149</v>
      </c>
    </row>
    <row r="138" spans="2:19" x14ac:dyDescent="0.3">
      <c r="B138" s="19">
        <v>3.3</v>
      </c>
      <c r="C138" s="18">
        <v>2660.4091939838277</v>
      </c>
      <c r="D138" s="18">
        <f t="shared" si="8"/>
        <v>851.27731830674668</v>
      </c>
      <c r="E138" s="18">
        <f t="shared" si="9"/>
        <v>134.05942020572172</v>
      </c>
      <c r="R138" s="18">
        <f t="shared" si="10"/>
        <v>-1.9660771577172247</v>
      </c>
      <c r="S138" s="18">
        <v>0.65535905257240823</v>
      </c>
    </row>
    <row r="139" spans="2:19" x14ac:dyDescent="0.3">
      <c r="B139" s="19">
        <v>3.4</v>
      </c>
      <c r="C139" s="18">
        <v>2745.5369258145024</v>
      </c>
      <c r="D139" s="18">
        <f t="shared" si="8"/>
        <v>864.68326032731886</v>
      </c>
      <c r="E139" s="18">
        <f t="shared" si="9"/>
        <v>134.05942020567625</v>
      </c>
      <c r="R139" s="18">
        <f t="shared" si="10"/>
        <v>-1.4521285708741218</v>
      </c>
      <c r="S139" s="18">
        <v>0.48404285695804061</v>
      </c>
    </row>
    <row r="140" spans="2:19" x14ac:dyDescent="0.3">
      <c r="B140" s="19">
        <v>3.5</v>
      </c>
      <c r="C140" s="18">
        <v>2832.0052518472344</v>
      </c>
      <c r="D140" s="18">
        <f t="shared" si="8"/>
        <v>878.0892023478865</v>
      </c>
      <c r="E140" s="18">
        <f t="shared" si="9"/>
        <v>134.0594202059491</v>
      </c>
      <c r="R140" s="18">
        <f t="shared" si="10"/>
        <v>-0.80363120382599584</v>
      </c>
      <c r="S140" s="18">
        <v>0.26787706794199861</v>
      </c>
    </row>
    <row r="141" spans="2:19" x14ac:dyDescent="0.3">
      <c r="B141" s="19">
        <v>3.6</v>
      </c>
      <c r="C141" s="18">
        <v>2919.8141720820231</v>
      </c>
      <c r="D141" s="18">
        <f t="shared" si="8"/>
        <v>891.49514436848142</v>
      </c>
      <c r="E141" s="18">
        <f t="shared" si="9"/>
        <v>134.05942020562509</v>
      </c>
      <c r="R141" s="18">
        <f t="shared" si="10"/>
        <v>-0.31357511747925393</v>
      </c>
      <c r="S141" s="18">
        <v>0.10452503915975131</v>
      </c>
    </row>
    <row r="142" spans="2:19" x14ac:dyDescent="0.3">
      <c r="B142" s="19">
        <v>3.7</v>
      </c>
      <c r="C142" s="18">
        <v>3008.9636865188713</v>
      </c>
      <c r="D142" s="18">
        <f t="shared" si="8"/>
        <v>904.90108638904394</v>
      </c>
      <c r="E142" s="18">
        <f t="shared" si="9"/>
        <v>134.05942020613728</v>
      </c>
      <c r="R142" s="18">
        <f t="shared" si="10"/>
        <v>-2.3972769369749924</v>
      </c>
      <c r="S142" s="18">
        <v>0.79909231232499744</v>
      </c>
    </row>
    <row r="143" spans="2:19" x14ac:dyDescent="0.3">
      <c r="B143" s="19">
        <v>3.8</v>
      </c>
      <c r="C143" s="18">
        <v>3099.4537951577754</v>
      </c>
      <c r="D143" s="18">
        <f t="shared" si="8"/>
        <v>918.30702840965762</v>
      </c>
      <c r="E143" s="18">
        <f t="shared" si="9"/>
        <v>134.0594202054034</v>
      </c>
      <c r="R143" s="18">
        <f t="shared" si="10"/>
        <v>-2.1015023019374524</v>
      </c>
      <c r="S143" s="18">
        <v>0.70050076731248412</v>
      </c>
    </row>
    <row r="144" spans="2:19" x14ac:dyDescent="0.3">
      <c r="B144" s="19">
        <v>3.9</v>
      </c>
      <c r="C144" s="18">
        <v>3191.2844979987412</v>
      </c>
      <c r="D144" s="18">
        <f t="shared" si="8"/>
        <v>931.71297043019797</v>
      </c>
      <c r="E144" s="18">
        <f t="shared" si="9"/>
        <v>134.05942020602413</v>
      </c>
      <c r="R144" s="18">
        <f t="shared" si="10"/>
        <v>-0.34626231945101149</v>
      </c>
      <c r="S144" s="18">
        <v>0.11542077315033716</v>
      </c>
    </row>
    <row r="145" spans="2:19" x14ac:dyDescent="0.3">
      <c r="B145" s="19">
        <v>4</v>
      </c>
      <c r="C145" s="18">
        <v>3284.4557950417611</v>
      </c>
      <c r="D145" s="18">
        <f t="shared" si="8"/>
        <v>945.11891245080039</v>
      </c>
      <c r="E145" s="18">
        <f t="shared" si="9"/>
        <v>134.05942020568628</v>
      </c>
      <c r="R145" s="18">
        <f t="shared" si="10"/>
        <v>-2.3060956680060252</v>
      </c>
      <c r="S145" s="18">
        <v>0.76869855600200843</v>
      </c>
    </row>
    <row r="146" spans="2:19" x14ac:dyDescent="0.3">
      <c r="B146" s="19">
        <v>4.0999999999999002</v>
      </c>
      <c r="C146" s="18">
        <v>3378.9676862867468</v>
      </c>
      <c r="D146" s="18">
        <f t="shared" si="8"/>
        <v>958.52485447135564</v>
      </c>
      <c r="E146" s="18">
        <f t="shared" si="9"/>
        <v>134.05942020559044</v>
      </c>
      <c r="R146" s="18">
        <f t="shared" si="10"/>
        <v>-2.7992814828176549</v>
      </c>
      <c r="S146" s="18">
        <v>0.933093827605885</v>
      </c>
    </row>
    <row r="147" spans="2:19" x14ac:dyDescent="0.3">
      <c r="B147" s="19">
        <v>4.1999999999998998</v>
      </c>
      <c r="C147" s="18">
        <v>3474.820171733882</v>
      </c>
      <c r="D147" s="18">
        <f t="shared" si="8"/>
        <v>971.93079649191463</v>
      </c>
      <c r="E147" s="18">
        <f t="shared" si="9"/>
        <v>134.05942020617246</v>
      </c>
      <c r="R147" s="18">
        <f t="shared" si="10"/>
        <v>-1.1074701800012103</v>
      </c>
      <c r="S147" s="18">
        <v>0.36915672666707011</v>
      </c>
    </row>
    <row r="148" spans="2:19" x14ac:dyDescent="0.3">
      <c r="B148" s="19">
        <v>4.2999999999999003</v>
      </c>
      <c r="C148" s="18">
        <v>3572.013251383074</v>
      </c>
      <c r="D148" s="18">
        <f t="shared" si="8"/>
        <v>985.33673851253195</v>
      </c>
      <c r="E148" s="18">
        <f t="shared" si="9"/>
        <v>134.05942020563137</v>
      </c>
      <c r="R148" s="18">
        <f t="shared" si="10"/>
        <v>-2.8037359961283075</v>
      </c>
      <c r="S148" s="18">
        <v>0.93457866537610246</v>
      </c>
    </row>
    <row r="149" spans="2:19" x14ac:dyDescent="0.3">
      <c r="B149" s="19">
        <v>4.3999999999999</v>
      </c>
      <c r="C149" s="18">
        <v>3670.5469252343269</v>
      </c>
      <c r="D149" s="18">
        <f t="shared" si="8"/>
        <v>998.74268053309504</v>
      </c>
      <c r="E149" s="18">
        <f t="shared" si="9"/>
        <v>134.05942020549722</v>
      </c>
      <c r="R149" s="18">
        <f t="shared" si="10"/>
        <v>-2.6314920771590957</v>
      </c>
      <c r="S149" s="18">
        <v>0.87716402571969854</v>
      </c>
    </row>
    <row r="150" spans="2:19" x14ac:dyDescent="0.3">
      <c r="B150" s="19">
        <v>4.4999999999998996</v>
      </c>
      <c r="C150" s="18">
        <v>3770.421193287636</v>
      </c>
      <c r="D150" s="18">
        <f t="shared" si="8"/>
        <v>1012.1486225536447</v>
      </c>
      <c r="E150" s="18">
        <f t="shared" si="9"/>
        <v>134.05942020635663</v>
      </c>
      <c r="R150" s="18">
        <f t="shared" si="10"/>
        <v>-0.55806662722485911</v>
      </c>
      <c r="S150" s="18">
        <v>0.18602220907495304</v>
      </c>
    </row>
    <row r="151" spans="2:19" x14ac:dyDescent="0.3">
      <c r="B151" s="19">
        <v>4.5999999999999002</v>
      </c>
      <c r="C151" s="18">
        <v>3871.636055543001</v>
      </c>
      <c r="D151" s="18">
        <f t="shared" si="8"/>
        <v>1025.5545645742804</v>
      </c>
      <c r="E151" s="18">
        <f t="shared" si="9"/>
        <v>134.05942020563137</v>
      </c>
      <c r="R151" s="18">
        <f t="shared" si="10"/>
        <v>-0.64262651596320364</v>
      </c>
      <c r="S151" s="18">
        <v>0.21420883865440121</v>
      </c>
    </row>
    <row r="152" spans="2:19" x14ac:dyDescent="0.3">
      <c r="B152" s="19">
        <v>4.6999999999998998</v>
      </c>
      <c r="C152" s="18">
        <v>3974.1915120004287</v>
      </c>
      <c r="D152" s="18">
        <f t="shared" si="8"/>
        <v>1038.9605065948435</v>
      </c>
      <c r="E152" s="18">
        <f t="shared" si="9"/>
        <v>134.05942020553923</v>
      </c>
      <c r="R152" s="18">
        <f t="shared" si="10"/>
        <v>-0.46365211115941185</v>
      </c>
      <c r="S152" s="18">
        <v>0.15455070371980395</v>
      </c>
    </row>
    <row r="153" spans="2:19" x14ac:dyDescent="0.3">
      <c r="B153" s="19">
        <v>4.7999999999999003</v>
      </c>
      <c r="C153" s="18">
        <v>4078.0875626599136</v>
      </c>
      <c r="D153" s="18">
        <f t="shared" si="8"/>
        <v>1052.3664486153975</v>
      </c>
      <c r="E153" s="18">
        <f t="shared" si="9"/>
        <v>134.05942020581554</v>
      </c>
      <c r="R153" s="18">
        <f t="shared" si="10"/>
        <v>-2.7377831403155537</v>
      </c>
      <c r="S153" s="18">
        <v>0.91259438010518457</v>
      </c>
    </row>
    <row r="154" spans="2:19" x14ac:dyDescent="0.3">
      <c r="B154" s="19">
        <v>4.8999999999999</v>
      </c>
      <c r="C154" s="18">
        <v>4183.324207521453</v>
      </c>
      <c r="D154" s="18">
        <f t="shared" si="8"/>
        <v>1065.772390635979</v>
      </c>
      <c r="E154" s="18">
        <f t="shared" si="9"/>
        <v>134.05942020608157</v>
      </c>
      <c r="R154" s="18">
        <f t="shared" si="10"/>
        <v>-2.0173652114051213</v>
      </c>
      <c r="S154" s="18">
        <v>0.67245507046837372</v>
      </c>
    </row>
    <row r="155" spans="2:19" x14ac:dyDescent="0.3">
      <c r="B155" s="19">
        <v>4.9999999999998996</v>
      </c>
      <c r="C155" s="18">
        <v>4289.9014465850505</v>
      </c>
      <c r="D155" s="18">
        <f t="shared" si="8"/>
        <v>1079.1783326565871</v>
      </c>
      <c r="E155" s="18">
        <f t="shared" si="9"/>
        <v>134.05942020536187</v>
      </c>
      <c r="R155" s="18">
        <f t="shared" si="10"/>
        <v>-1.2456007274156189</v>
      </c>
      <c r="S155" s="18">
        <v>0.41520024247187293</v>
      </c>
    </row>
    <row r="156" spans="2:19" x14ac:dyDescent="0.3">
      <c r="B156" s="19">
        <v>5.0999999999999002</v>
      </c>
      <c r="C156" s="18">
        <v>4397.8192798507098</v>
      </c>
      <c r="D156" s="18">
        <f t="shared" si="8"/>
        <v>1092.5842746771234</v>
      </c>
      <c r="E156" s="18">
        <f t="shared" si="9"/>
        <v>134.05942020617024</v>
      </c>
      <c r="R156" s="18">
        <f t="shared" si="10"/>
        <v>-1.9661192957781786</v>
      </c>
      <c r="S156" s="18">
        <v>0.65537309859272619</v>
      </c>
    </row>
    <row r="157" spans="2:19" x14ac:dyDescent="0.3">
      <c r="B157" s="19">
        <v>5.1999999999998998</v>
      </c>
      <c r="C157" s="18">
        <v>4507.0777073184217</v>
      </c>
      <c r="D157" s="18">
        <f t="shared" si="8"/>
        <v>1105.9902166977404</v>
      </c>
      <c r="E157" s="18">
        <f t="shared" si="9"/>
        <v>134.05942020536415</v>
      </c>
      <c r="R157" s="18">
        <f t="shared" si="10"/>
        <v>-1.7176956554306224</v>
      </c>
      <c r="S157" s="18">
        <v>0.57256521847687414</v>
      </c>
    </row>
    <row r="158" spans="2:19" x14ac:dyDescent="0.3">
      <c r="B158" s="19">
        <v>5.2999999999999003</v>
      </c>
      <c r="C158" s="18">
        <v>4617.6767289881964</v>
      </c>
      <c r="D158" s="18">
        <f t="shared" si="8"/>
        <v>1119.3961587182769</v>
      </c>
      <c r="E158" s="18">
        <f t="shared" si="9"/>
        <v>134.05942020617934</v>
      </c>
      <c r="R158" s="18">
        <f t="shared" si="10"/>
        <v>-1.966575197075964</v>
      </c>
      <c r="S158" s="18">
        <v>0.65552506569198798</v>
      </c>
    </row>
    <row r="159" spans="2:19" x14ac:dyDescent="0.3">
      <c r="B159" s="19">
        <v>5.3999999999999</v>
      </c>
      <c r="C159" s="18">
        <v>4729.6163448600237</v>
      </c>
      <c r="D159" s="18">
        <f t="shared" si="8"/>
        <v>1132.8021007388948</v>
      </c>
      <c r="E159" s="18">
        <f t="shared" si="9"/>
        <v>134.05942020552905</v>
      </c>
      <c r="R159" s="18">
        <f t="shared" si="10"/>
        <v>-2.6138863047771377</v>
      </c>
      <c r="S159" s="18">
        <v>0.87129543492571249</v>
      </c>
    </row>
    <row r="160" spans="2:19" x14ac:dyDescent="0.3">
      <c r="B160" s="19">
        <v>5.4999999999998996</v>
      </c>
      <c r="C160" s="18">
        <v>4842.8965549339127</v>
      </c>
      <c r="D160" s="18">
        <f t="shared" si="8"/>
        <v>1146.2080427594476</v>
      </c>
      <c r="E160" s="18">
        <f t="shared" si="9"/>
        <v>134.05942020609629</v>
      </c>
      <c r="R160" s="18">
        <f t="shared" si="10"/>
        <v>-6.8814185065538935E-2</v>
      </c>
      <c r="S160" s="18">
        <v>2.2938061688512978E-2</v>
      </c>
    </row>
    <row r="161" spans="2:19" x14ac:dyDescent="0.3">
      <c r="B161" s="19">
        <v>5.5999999999999002</v>
      </c>
      <c r="C161" s="18">
        <v>4957.5173592098581</v>
      </c>
      <c r="D161" s="18">
        <f t="shared" si="8"/>
        <v>1159.6139847800573</v>
      </c>
      <c r="E161" s="18">
        <f t="shared" si="9"/>
        <v>134.0594202054381</v>
      </c>
      <c r="R161" s="18">
        <f t="shared" si="10"/>
        <v>-1.7889175005250504</v>
      </c>
      <c r="S161" s="18">
        <v>0.59630583350835009</v>
      </c>
    </row>
    <row r="162" spans="2:19" x14ac:dyDescent="0.3">
      <c r="B162" s="19">
        <v>5.6999999999998998</v>
      </c>
      <c r="C162" s="18">
        <v>5073.4787576878634</v>
      </c>
      <c r="D162" s="18">
        <f t="shared" si="8"/>
        <v>1173.0199268006011</v>
      </c>
      <c r="E162" s="18">
        <f t="shared" si="9"/>
        <v>134.05942020582572</v>
      </c>
      <c r="R162" s="18">
        <f t="shared" si="10"/>
        <v>-1.4332193773155657</v>
      </c>
      <c r="S162" s="18">
        <v>0.47773979243852194</v>
      </c>
    </row>
    <row r="163" spans="2:19" x14ac:dyDescent="0.3">
      <c r="B163" s="19">
        <v>5.7999999999999003</v>
      </c>
      <c r="C163" s="18">
        <v>5190.7807503679242</v>
      </c>
      <c r="D163" s="18">
        <f t="shared" si="8"/>
        <v>1186.4258688211837</v>
      </c>
      <c r="E163" s="18">
        <f t="shared" si="9"/>
        <v>134.05942020590422</v>
      </c>
      <c r="R163" s="18">
        <f t="shared" si="10"/>
        <v>-1.0015205896936874</v>
      </c>
      <c r="S163" s="18">
        <v>0.33384019656456243</v>
      </c>
    </row>
    <row r="164" spans="2:19" x14ac:dyDescent="0.3">
      <c r="B164" s="19">
        <v>5.8999999999999</v>
      </c>
      <c r="C164" s="18">
        <v>5309.4233372500421</v>
      </c>
      <c r="D164" s="18">
        <f t="shared" si="8"/>
        <v>1199.8318108417741</v>
      </c>
      <c r="E164" s="18">
        <f t="shared" si="9"/>
        <v>134.0594202058883</v>
      </c>
      <c r="R164" s="18">
        <f t="shared" si="10"/>
        <v>-1.0083128622199733E-2</v>
      </c>
      <c r="S164" s="18">
        <v>3.3610428740665776E-3</v>
      </c>
    </row>
    <row r="165" spans="2:19" x14ac:dyDescent="0.3">
      <c r="B165" s="19">
        <v>5.9999999999998996</v>
      </c>
      <c r="C165" s="18">
        <v>5429.4065183342191</v>
      </c>
      <c r="D165" s="18">
        <f t="shared" si="8"/>
        <v>1213.2377528623629</v>
      </c>
      <c r="E165" s="18">
        <f t="shared" si="9"/>
        <v>134.05942020582799</v>
      </c>
      <c r="R165" s="18">
        <f t="shared" ref="R165:R196" si="11">b*S165</f>
        <v>-2.3758415898401042</v>
      </c>
      <c r="S165" s="18">
        <v>0.79194719661336799</v>
      </c>
    </row>
    <row r="166" spans="2:19" x14ac:dyDescent="0.3">
      <c r="B166" s="19">
        <v>6.0999999999999002</v>
      </c>
      <c r="C166" s="18">
        <v>5550.730293620456</v>
      </c>
      <c r="D166" s="18">
        <f t="shared" si="8"/>
        <v>1226.6436948829457</v>
      </c>
      <c r="E166" s="18">
        <f t="shared" si="9"/>
        <v>134.05942020588603</v>
      </c>
      <c r="R166" s="18">
        <f t="shared" si="11"/>
        <v>-2.9271174491209404</v>
      </c>
      <c r="S166" s="18">
        <v>0.97570581637364684</v>
      </c>
    </row>
    <row r="167" spans="2:19" x14ac:dyDescent="0.3">
      <c r="B167" s="19">
        <v>6.1999999999998998</v>
      </c>
      <c r="C167" s="18">
        <v>5673.3946631087501</v>
      </c>
      <c r="D167" s="18">
        <f t="shared" si="8"/>
        <v>1240.0496369035343</v>
      </c>
      <c r="E167" s="18">
        <f t="shared" si="9"/>
        <v>134.05942020492304</v>
      </c>
      <c r="R167" s="18">
        <f t="shared" si="11"/>
        <v>-2.8421744167075822</v>
      </c>
      <c r="S167" s="18">
        <v>0.94739147223586073</v>
      </c>
    </row>
    <row r="168" spans="2:19" x14ac:dyDescent="0.3">
      <c r="B168" s="19">
        <v>6.2999999999999003</v>
      </c>
      <c r="C168" s="18">
        <v>5797.3996267991042</v>
      </c>
      <c r="D168" s="18">
        <f t="shared" si="8"/>
        <v>1253.4555789240267</v>
      </c>
      <c r="E168" s="18">
        <f t="shared" si="9"/>
        <v>134.05942020635896</v>
      </c>
      <c r="R168" s="18">
        <f t="shared" si="11"/>
        <v>-1.5656957701727268</v>
      </c>
      <c r="S168" s="18">
        <v>0.52189859005757555</v>
      </c>
    </row>
    <row r="169" spans="2:19" x14ac:dyDescent="0.3">
      <c r="B169" s="19">
        <v>6.3999999999999</v>
      </c>
      <c r="C169" s="18">
        <v>5922.7451846915064</v>
      </c>
      <c r="D169" s="18">
        <f t="shared" si="8"/>
        <v>1266.8615209446625</v>
      </c>
      <c r="E169" s="18">
        <f t="shared" si="9"/>
        <v>134.05942020597243</v>
      </c>
      <c r="R169" s="18">
        <f t="shared" si="11"/>
        <v>-0.4136288567317602</v>
      </c>
      <c r="S169" s="18">
        <v>0.1378762855772534</v>
      </c>
    </row>
    <row r="170" spans="2:19" x14ac:dyDescent="0.3">
      <c r="B170" s="19">
        <v>6.4999999999998996</v>
      </c>
      <c r="C170" s="18">
        <v>6049.4313367859722</v>
      </c>
      <c r="D170" s="18">
        <f t="shared" si="8"/>
        <v>1280.2674629652597</v>
      </c>
      <c r="E170" s="18">
        <f t="shared" si="9"/>
        <v>134.05942020538006</v>
      </c>
      <c r="R170" s="18">
        <f t="shared" si="11"/>
        <v>-1.5749926804383145</v>
      </c>
      <c r="S170" s="18">
        <v>0.52499756014610488</v>
      </c>
    </row>
    <row r="171" spans="2:19" x14ac:dyDescent="0.3">
      <c r="B171" s="19">
        <v>6.5999999999999002</v>
      </c>
      <c r="C171" s="18">
        <v>6177.4580830824989</v>
      </c>
      <c r="D171" s="18">
        <f t="shared" si="8"/>
        <v>1293.6734049857978</v>
      </c>
      <c r="E171" s="18">
        <f t="shared" si="9"/>
        <v>134.0594202064249</v>
      </c>
      <c r="R171" s="18">
        <f t="shared" si="11"/>
        <v>-1.5630968449529188</v>
      </c>
      <c r="S171" s="18">
        <v>0.52103228165097293</v>
      </c>
    </row>
    <row r="172" spans="2:19" x14ac:dyDescent="0.3">
      <c r="B172" s="19">
        <v>6.6999999999998998</v>
      </c>
      <c r="C172" s="18">
        <v>6306.8254235810782</v>
      </c>
      <c r="D172" s="18">
        <f t="shared" si="8"/>
        <v>1307.0793470064402</v>
      </c>
      <c r="E172" s="18">
        <f t="shared" si="9"/>
        <v>134.05942020574841</v>
      </c>
      <c r="R172" s="18">
        <f t="shared" si="11"/>
        <v>-0.3895856019343823</v>
      </c>
      <c r="S172" s="18">
        <v>0.12986186731146077</v>
      </c>
    </row>
    <row r="173" spans="2:19" x14ac:dyDescent="0.3">
      <c r="B173" s="19">
        <v>6.7999999999999003</v>
      </c>
      <c r="C173" s="18">
        <v>6437.5333582817229</v>
      </c>
      <c r="D173" s="18">
        <f t="shared" si="8"/>
        <v>1320.4852890270151</v>
      </c>
      <c r="E173" s="18">
        <f t="shared" si="9"/>
        <v>134.05942020526757</v>
      </c>
      <c r="R173" s="18">
        <f t="shared" si="11"/>
        <v>-0.37668556664530706</v>
      </c>
      <c r="S173" s="18">
        <v>0.12556185554843569</v>
      </c>
    </row>
    <row r="174" spans="2:19" x14ac:dyDescent="0.3">
      <c r="B174" s="19">
        <v>6.8999999999999</v>
      </c>
      <c r="C174" s="18">
        <v>6569.581887184424</v>
      </c>
      <c r="D174" s="18">
        <f t="shared" si="8"/>
        <v>1333.8912310475419</v>
      </c>
      <c r="E174" s="18">
        <f t="shared" si="9"/>
        <v>134.05942020578371</v>
      </c>
      <c r="R174" s="18">
        <f t="shared" si="11"/>
        <v>-5.1958508487098154E-2</v>
      </c>
      <c r="S174" s="18">
        <v>1.7319502829032718E-2</v>
      </c>
    </row>
    <row r="175" spans="2:19" x14ac:dyDescent="0.3">
      <c r="B175" s="19">
        <v>6.9999999999998996</v>
      </c>
      <c r="C175" s="18">
        <v>6702.9710102891777</v>
      </c>
      <c r="D175" s="18">
        <f t="shared" si="8"/>
        <v>1347.2971730681202</v>
      </c>
      <c r="E175" s="18">
        <f t="shared" si="9"/>
        <v>134.05942020575068</v>
      </c>
      <c r="R175" s="18">
        <f t="shared" si="11"/>
        <v>-2.7890060063995761</v>
      </c>
      <c r="S175" s="18">
        <v>0.92966866879985866</v>
      </c>
    </row>
    <row r="176" spans="2:19" x14ac:dyDescent="0.3">
      <c r="B176" s="19">
        <v>7.0999999999999002</v>
      </c>
      <c r="C176" s="18">
        <v>6837.7007275959904</v>
      </c>
      <c r="D176" s="18">
        <f t="shared" si="8"/>
        <v>1360.7031150886953</v>
      </c>
      <c r="E176" s="18">
        <f t="shared" si="9"/>
        <v>134.05942020642036</v>
      </c>
      <c r="R176" s="18">
        <f t="shared" si="11"/>
        <v>-1.658592367076464</v>
      </c>
      <c r="S176" s="18">
        <v>0.55286412235882132</v>
      </c>
    </row>
    <row r="177" spans="2:19" x14ac:dyDescent="0.3">
      <c r="B177" s="19">
        <v>7.1999999999998998</v>
      </c>
      <c r="C177" s="18">
        <v>6973.7710391048595</v>
      </c>
      <c r="D177" s="18">
        <f t="shared" si="8"/>
        <v>1374.1090571093373</v>
      </c>
      <c r="E177" s="18">
        <f t="shared" si="9"/>
        <v>134.05942020548011</v>
      </c>
      <c r="R177" s="18">
        <f t="shared" si="11"/>
        <v>-1.6892975757663602</v>
      </c>
      <c r="S177" s="18">
        <v>0.5630991919221201</v>
      </c>
    </row>
    <row r="178" spans="2:19" x14ac:dyDescent="0.3">
      <c r="B178" s="19">
        <v>7.2999999999999003</v>
      </c>
      <c r="C178" s="18">
        <v>7111.1819448157939</v>
      </c>
      <c r="D178" s="18">
        <f t="shared" si="8"/>
        <v>1387.5149991298854</v>
      </c>
      <c r="E178" s="18">
        <f t="shared" si="9"/>
        <v>134.05942020490377</v>
      </c>
      <c r="R178" s="18">
        <f t="shared" si="11"/>
        <v>-0.10372742678284608</v>
      </c>
      <c r="S178" s="18">
        <v>3.4575808927615359E-2</v>
      </c>
    </row>
    <row r="179" spans="2:19" x14ac:dyDescent="0.3">
      <c r="B179" s="19">
        <v>7.3999999999999</v>
      </c>
      <c r="C179" s="18">
        <v>7249.933444728782</v>
      </c>
      <c r="D179" s="18">
        <f t="shared" si="8"/>
        <v>1400.9209411503757</v>
      </c>
      <c r="E179" s="18">
        <f t="shared" si="9"/>
        <v>134.05942020687056</v>
      </c>
      <c r="R179" s="18">
        <f t="shared" si="11"/>
        <v>-2.167863066104303</v>
      </c>
      <c r="S179" s="18">
        <v>0.72262102203476775</v>
      </c>
    </row>
    <row r="180" spans="2:19" x14ac:dyDescent="0.3">
      <c r="B180" s="19">
        <v>7.4999999999998996</v>
      </c>
      <c r="C180" s="18">
        <v>7390.025538843819</v>
      </c>
      <c r="D180" s="18">
        <f t="shared" si="8"/>
        <v>1414.3268831710627</v>
      </c>
      <c r="E180" s="18">
        <f t="shared" si="9"/>
        <v>134.05942020539143</v>
      </c>
      <c r="R180" s="18">
        <f t="shared" si="11"/>
        <v>-0.23291458608012938</v>
      </c>
      <c r="S180" s="18">
        <v>7.7638195360043127E-2</v>
      </c>
    </row>
    <row r="181" spans="2:19" x14ac:dyDescent="0.3">
      <c r="B181" s="19">
        <v>7.5999999999999002</v>
      </c>
      <c r="C181" s="18">
        <v>7531.4582271609261</v>
      </c>
      <c r="D181" s="18">
        <f t="shared" si="8"/>
        <v>1427.7328251916019</v>
      </c>
      <c r="E181" s="18">
        <f t="shared" si="9"/>
        <v>134.05942020568594</v>
      </c>
      <c r="R181" s="18">
        <f t="shared" si="11"/>
        <v>-1.4589454361871952</v>
      </c>
      <c r="S181" s="18">
        <v>0.48631514539573173</v>
      </c>
    </row>
    <row r="182" spans="2:19" x14ac:dyDescent="0.3">
      <c r="B182" s="19">
        <v>7.6999999999998998</v>
      </c>
      <c r="C182" s="18">
        <v>7674.2315096800858</v>
      </c>
      <c r="D182" s="18">
        <f t="shared" si="8"/>
        <v>1441.1387672121705</v>
      </c>
      <c r="E182" s="18">
        <f t="shared" si="9"/>
        <v>134.05942020612358</v>
      </c>
      <c r="R182" s="18">
        <f t="shared" si="11"/>
        <v>-0.66809191032793613</v>
      </c>
      <c r="S182" s="18">
        <v>0.22269730344264538</v>
      </c>
    </row>
    <row r="183" spans="2:19" x14ac:dyDescent="0.3">
      <c r="B183" s="19">
        <v>7.7999999999999003</v>
      </c>
      <c r="C183" s="18">
        <v>7818.3453864013036</v>
      </c>
      <c r="D183" s="18">
        <f t="shared" si="8"/>
        <v>1454.5447092327829</v>
      </c>
      <c r="E183" s="18">
        <f t="shared" si="9"/>
        <v>134.05942020544947</v>
      </c>
      <c r="R183" s="18">
        <f t="shared" si="11"/>
        <v>-2.6728961593655232</v>
      </c>
      <c r="S183" s="18">
        <v>0.89096538645517431</v>
      </c>
    </row>
    <row r="184" spans="2:19" x14ac:dyDescent="0.3">
      <c r="B184" s="19">
        <v>7.8999999999999</v>
      </c>
      <c r="C184" s="18">
        <v>7963.7998573245814</v>
      </c>
      <c r="D184" s="18">
        <f t="shared" si="8"/>
        <v>1467.9506512533278</v>
      </c>
      <c r="E184" s="18">
        <f t="shared" si="9"/>
        <v>134.05942020613614</v>
      </c>
      <c r="R184" s="18">
        <f t="shared" si="11"/>
        <v>-0.99204902059244027</v>
      </c>
      <c r="S184" s="18">
        <v>0.33068300686414676</v>
      </c>
    </row>
    <row r="185" spans="2:19" x14ac:dyDescent="0.3">
      <c r="B185" s="19">
        <v>7.9999999999998996</v>
      </c>
      <c r="C185" s="18">
        <v>8110.5949224499136</v>
      </c>
      <c r="D185" s="18">
        <f t="shared" si="8"/>
        <v>1481.3565932739414</v>
      </c>
      <c r="E185" s="18">
        <f t="shared" si="9"/>
        <v>134.0594202054892</v>
      </c>
      <c r="R185" s="18">
        <f t="shared" si="11"/>
        <v>-0.76808629124586647</v>
      </c>
      <c r="S185" s="18">
        <v>0.25602876374862216</v>
      </c>
    </row>
    <row r="186" spans="2:19" x14ac:dyDescent="0.3">
      <c r="B186" s="19">
        <v>8.0999999999999002</v>
      </c>
      <c r="C186" s="18">
        <v>8258.7305817773085</v>
      </c>
      <c r="D186" s="18">
        <f t="shared" si="8"/>
        <v>1494.7625352944904</v>
      </c>
      <c r="E186" s="18">
        <f t="shared" si="9"/>
        <v>134.05942020654314</v>
      </c>
      <c r="R186" s="18">
        <f t="shared" si="11"/>
        <v>-2.9414116121785989</v>
      </c>
      <c r="S186" s="18">
        <v>0.98047053739286638</v>
      </c>
    </row>
    <row r="187" spans="2:19" x14ac:dyDescent="0.3">
      <c r="B187" s="19">
        <v>8.1999999999998998</v>
      </c>
      <c r="C187" s="18">
        <v>8408.2068353067571</v>
      </c>
      <c r="D187" s="18">
        <f t="shared" si="8"/>
        <v>1508.1684773151446</v>
      </c>
      <c r="E187" s="18">
        <f t="shared" si="9"/>
        <v>134.0594202051789</v>
      </c>
      <c r="R187" s="18">
        <f t="shared" si="11"/>
        <v>-1.820513948502466</v>
      </c>
      <c r="S187" s="18">
        <v>0.60683798283415535</v>
      </c>
    </row>
    <row r="188" spans="2:19" x14ac:dyDescent="0.3">
      <c r="B188" s="19">
        <v>8.2999999999998995</v>
      </c>
      <c r="C188" s="18">
        <v>8559.023683038271</v>
      </c>
      <c r="D188" s="18">
        <f t="shared" si="8"/>
        <v>1521.5744193356625</v>
      </c>
      <c r="E188" s="18">
        <f t="shared" si="9"/>
        <v>134.05942020517196</v>
      </c>
      <c r="R188" s="18">
        <f t="shared" si="11"/>
        <v>-2.1964366218693039</v>
      </c>
      <c r="S188" s="18">
        <v>0.73214554062310122</v>
      </c>
    </row>
    <row r="189" spans="2:19" x14ac:dyDescent="0.3">
      <c r="B189" s="19">
        <v>8.3999999999999009</v>
      </c>
      <c r="C189" s="18">
        <v>8711.1811249718394</v>
      </c>
      <c r="D189" s="18">
        <f t="shared" si="8"/>
        <v>1534.9803613561799</v>
      </c>
      <c r="E189" s="18">
        <f t="shared" si="9"/>
        <v>134.05942020635896</v>
      </c>
      <c r="R189" s="18">
        <f t="shared" si="11"/>
        <v>-0.96869431518764504</v>
      </c>
      <c r="S189" s="18">
        <v>0.32289810506254835</v>
      </c>
    </row>
    <row r="190" spans="2:19" x14ac:dyDescent="0.3">
      <c r="B190" s="19">
        <v>8.4999999999999005</v>
      </c>
      <c r="C190" s="18">
        <v>8864.6791611074568</v>
      </c>
      <c r="D190" s="18">
        <f t="shared" si="8"/>
        <v>1548.3863033768157</v>
      </c>
      <c r="E190" s="18">
        <f t="shared" si="9"/>
        <v>134.05942020581327</v>
      </c>
      <c r="R190" s="18">
        <f t="shared" si="11"/>
        <v>-0.88143923639769139</v>
      </c>
      <c r="S190" s="18">
        <v>0.29381307879923046</v>
      </c>
    </row>
    <row r="191" spans="2:19" x14ac:dyDescent="0.3">
      <c r="B191" s="19">
        <v>8.5999999999999002</v>
      </c>
      <c r="C191" s="18">
        <v>9019.5177914451378</v>
      </c>
      <c r="D191" s="18">
        <f t="shared" si="8"/>
        <v>1561.792245397397</v>
      </c>
      <c r="E191" s="18">
        <f t="shared" si="9"/>
        <v>134.05942020636124</v>
      </c>
      <c r="R191" s="18">
        <f t="shared" si="11"/>
        <v>-1.9083571048746739</v>
      </c>
      <c r="S191" s="18">
        <v>0.63611903495822464</v>
      </c>
    </row>
    <row r="192" spans="2:19" x14ac:dyDescent="0.3">
      <c r="B192" s="19">
        <v>8.6999999999998998</v>
      </c>
      <c r="C192" s="18">
        <v>9175.697015984877</v>
      </c>
      <c r="D192" s="18">
        <f t="shared" si="8"/>
        <v>1575.1981874180331</v>
      </c>
      <c r="E192" s="18">
        <f t="shared" si="9"/>
        <v>134.05942020425803</v>
      </c>
      <c r="R192" s="18">
        <f t="shared" si="11"/>
        <v>-1.9024766501635479</v>
      </c>
      <c r="S192" s="18">
        <v>0.63415888338784931</v>
      </c>
    </row>
    <row r="193" spans="2:19" x14ac:dyDescent="0.3">
      <c r="B193" s="19">
        <v>8.7999999999998995</v>
      </c>
      <c r="C193" s="18">
        <v>9333.2168347266797</v>
      </c>
      <c r="D193" s="18">
        <f t="shared" si="8"/>
        <v>1588.6041294384588</v>
      </c>
      <c r="E193" s="18">
        <f t="shared" si="9"/>
        <v>134.05942020663852</v>
      </c>
      <c r="R193" s="18">
        <f t="shared" si="11"/>
        <v>-1.1218399488211404</v>
      </c>
      <c r="S193" s="18">
        <v>0.37394664960704682</v>
      </c>
    </row>
    <row r="194" spans="2:19" x14ac:dyDescent="0.3">
      <c r="B194" s="19">
        <v>8.8999999999999009</v>
      </c>
      <c r="C194" s="18">
        <v>9492.0772476705279</v>
      </c>
      <c r="D194" s="18">
        <f t="shared" si="8"/>
        <v>1602.0100714591229</v>
      </c>
      <c r="E194" s="18">
        <f t="shared" si="9"/>
        <v>134.05942020726846</v>
      </c>
      <c r="R194" s="18">
        <f t="shared" si="11"/>
        <v>-2.9337663356832726</v>
      </c>
      <c r="S194" s="18">
        <v>0.97792211189442413</v>
      </c>
    </row>
    <row r="195" spans="2:19" x14ac:dyDescent="0.3">
      <c r="B195" s="19">
        <v>8.9999999999999005</v>
      </c>
      <c r="C195" s="18">
        <v>9652.2782548164396</v>
      </c>
      <c r="D195" s="18">
        <f t="shared" si="8"/>
        <v>1615.4160134798497</v>
      </c>
      <c r="E195" s="18">
        <f t="shared" si="9"/>
        <v>134.05942020344858</v>
      </c>
      <c r="R195" s="18">
        <f t="shared" si="11"/>
        <v>-0.65457000240268337</v>
      </c>
      <c r="S195" s="18">
        <v>0.21819000080089446</v>
      </c>
    </row>
    <row r="196" spans="2:19" x14ac:dyDescent="0.3">
      <c r="B196" s="19">
        <v>9.0999999999999002</v>
      </c>
      <c r="C196" s="18">
        <v>9813.819856164424</v>
      </c>
      <c r="D196" s="18">
        <f t="shared" si="8"/>
        <v>1628.8219555001945</v>
      </c>
      <c r="E196" s="18">
        <f t="shared" si="9"/>
        <v>134.05942020745263</v>
      </c>
      <c r="R196" s="18">
        <f t="shared" si="11"/>
        <v>-0.95545718067224417</v>
      </c>
      <c r="S196" s="18">
        <v>0.31848572689074806</v>
      </c>
    </row>
    <row r="197" spans="2:19" x14ac:dyDescent="0.3">
      <c r="B197" s="19">
        <v>9.1999999999998998</v>
      </c>
      <c r="C197" s="18">
        <v>9976.7020517144429</v>
      </c>
      <c r="D197" s="18">
        <f t="shared" ref="D197:D204" si="12">(C198-C197)/(B198-B197)</f>
        <v>1642.2278975209397</v>
      </c>
      <c r="E197" s="18">
        <f t="shared" ref="E197:E203" si="13">(D198-D197)/(B198-B197)</f>
        <v>134.05942020533806</v>
      </c>
      <c r="R197" s="18">
        <f t="shared" ref="R197:R203" si="14">b*S197</f>
        <v>-0.98177988812789108</v>
      </c>
      <c r="S197" s="18">
        <v>0.32725996270929703</v>
      </c>
    </row>
    <row r="198" spans="2:19" x14ac:dyDescent="0.3">
      <c r="B198" s="19">
        <v>9.2999999999998995</v>
      </c>
      <c r="C198" s="18">
        <v>10140.924841466536</v>
      </c>
      <c r="D198" s="18">
        <f t="shared" si="12"/>
        <v>1655.6338395414734</v>
      </c>
      <c r="E198" s="18">
        <f t="shared" si="13"/>
        <v>134.0594202053766</v>
      </c>
      <c r="R198" s="18">
        <f t="shared" si="14"/>
        <v>-2.6348931077573967</v>
      </c>
      <c r="S198" s="18">
        <v>0.87829770258579898</v>
      </c>
    </row>
    <row r="199" spans="2:19" x14ac:dyDescent="0.3">
      <c r="B199" s="19">
        <v>9.3999999999999009</v>
      </c>
      <c r="C199" s="18">
        <v>10306.488225420686</v>
      </c>
      <c r="D199" s="18">
        <f t="shared" si="12"/>
        <v>1669.0397815620113</v>
      </c>
      <c r="E199" s="18">
        <f t="shared" si="13"/>
        <v>134.05942020544947</v>
      </c>
      <c r="R199" s="18">
        <f t="shared" si="14"/>
        <v>-2.0443469370613969</v>
      </c>
      <c r="S199" s="18">
        <v>0.68144897902046564</v>
      </c>
    </row>
    <row r="200" spans="2:19" x14ac:dyDescent="0.3">
      <c r="B200" s="19">
        <v>9.4999999999999005</v>
      </c>
      <c r="C200" s="18">
        <v>10473.392203576886</v>
      </c>
      <c r="D200" s="18">
        <f t="shared" si="12"/>
        <v>1682.4457235825562</v>
      </c>
      <c r="E200" s="18">
        <f t="shared" si="13"/>
        <v>134.05942020599517</v>
      </c>
      <c r="R200" s="18">
        <f t="shared" si="14"/>
        <v>-0.76865000966957442</v>
      </c>
      <c r="S200" s="18">
        <v>0.25621666988985814</v>
      </c>
    </row>
    <row r="201" spans="2:19" x14ac:dyDescent="0.3">
      <c r="B201" s="19">
        <v>9.5999999999999002</v>
      </c>
      <c r="C201" s="18">
        <v>10641.636775935141</v>
      </c>
      <c r="D201" s="18">
        <f t="shared" si="12"/>
        <v>1695.8516656031557</v>
      </c>
      <c r="E201" s="18">
        <f t="shared" si="13"/>
        <v>134.05942020636124</v>
      </c>
      <c r="R201" s="18">
        <f t="shared" si="14"/>
        <v>-1.0100201583139552</v>
      </c>
      <c r="S201" s="18">
        <v>0.3366733861046517</v>
      </c>
    </row>
    <row r="202" spans="2:19" x14ac:dyDescent="0.3">
      <c r="B202" s="19">
        <v>9.6999999999998998</v>
      </c>
      <c r="C202" s="18">
        <v>10811.221942495456</v>
      </c>
      <c r="D202" s="18">
        <f t="shared" si="12"/>
        <v>1709.2576076237917</v>
      </c>
      <c r="E202" s="18">
        <f t="shared" si="13"/>
        <v>134.05942020514252</v>
      </c>
      <c r="R202" s="18">
        <f t="shared" si="14"/>
        <v>-0.55670745907935548</v>
      </c>
      <c r="S202" s="18">
        <v>0.18556915302645183</v>
      </c>
    </row>
    <row r="203" spans="2:19" x14ac:dyDescent="0.3">
      <c r="B203" s="19">
        <v>9.7999999999998995</v>
      </c>
      <c r="C203" s="18">
        <v>10982.147703257835</v>
      </c>
      <c r="D203" s="18">
        <f t="shared" si="12"/>
        <v>1722.6635496443059</v>
      </c>
      <c r="E203" s="18">
        <f t="shared" si="13"/>
        <v>134.05942020520834</v>
      </c>
      <c r="R203" s="18">
        <f t="shared" si="14"/>
        <v>-1.2788164401997495</v>
      </c>
      <c r="S203" s="18">
        <v>0.42627214673324987</v>
      </c>
    </row>
    <row r="204" spans="2:19" x14ac:dyDescent="0.3">
      <c r="B204" s="19">
        <v>9.8999999999999009</v>
      </c>
      <c r="C204" s="18">
        <v>11154.414058222268</v>
      </c>
      <c r="D204" s="18">
        <f t="shared" si="12"/>
        <v>1736.069491664827</v>
      </c>
    </row>
    <row r="205" spans="2:19" x14ac:dyDescent="0.3">
      <c r="B205" s="19">
        <v>9.9999999999999005</v>
      </c>
      <c r="C205" s="18">
        <v>11328.02100738875</v>
      </c>
    </row>
  </sheetData>
  <hyperlinks>
    <hyperlink ref="A1" r:id="rId1" xr:uid="{9F1D68BB-6F9B-2F46-A585-8FECD5FC42D3}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0888B-2575-1545-8277-F8F2CEFDC5CF}">
  <sheetPr codeName="Sheet10">
    <tabColor rgb="FFFF0000"/>
  </sheetPr>
  <dimension ref="B2:B18"/>
  <sheetViews>
    <sheetView workbookViewId="0"/>
  </sheetViews>
  <sheetFormatPr baseColWidth="10" defaultRowHeight="26" x14ac:dyDescent="0.3"/>
  <cols>
    <col min="1" max="16384" width="10.83203125" style="1"/>
  </cols>
  <sheetData>
    <row r="2" spans="2:2" x14ac:dyDescent="0.3">
      <c r="B2" s="1" t="s">
        <v>161</v>
      </c>
    </row>
    <row r="4" spans="2:2" x14ac:dyDescent="0.3">
      <c r="B4" s="1" t="s">
        <v>155</v>
      </c>
    </row>
    <row r="5" spans="2:2" x14ac:dyDescent="0.3">
      <c r="B5" s="1" t="s">
        <v>156</v>
      </c>
    </row>
    <row r="6" spans="2:2" x14ac:dyDescent="0.3">
      <c r="B6" s="1" t="s">
        <v>157</v>
      </c>
    </row>
    <row r="7" spans="2:2" x14ac:dyDescent="0.3">
      <c r="B7" s="1" t="s">
        <v>162</v>
      </c>
    </row>
    <row r="8" spans="2:2" x14ac:dyDescent="0.3">
      <c r="B8" s="1" t="s">
        <v>158</v>
      </c>
    </row>
    <row r="9" spans="2:2" x14ac:dyDescent="0.3">
      <c r="B9" s="1" t="s">
        <v>159</v>
      </c>
    </row>
    <row r="10" spans="2:2" x14ac:dyDescent="0.3">
      <c r="B10" s="1" t="s">
        <v>160</v>
      </c>
    </row>
    <row r="11" spans="2:2" x14ac:dyDescent="0.3">
      <c r="B11" s="1" t="s">
        <v>163</v>
      </c>
    </row>
    <row r="17" spans="2:2" x14ac:dyDescent="0.3">
      <c r="B17" s="1" t="s">
        <v>164</v>
      </c>
    </row>
    <row r="18" spans="2:2" x14ac:dyDescent="0.3">
      <c r="B18" s="1" t="s">
        <v>165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1">
    <tabColor rgb="FF00B050"/>
  </sheetPr>
  <dimension ref="B2:C4"/>
  <sheetViews>
    <sheetView workbookViewId="0"/>
  </sheetViews>
  <sheetFormatPr baseColWidth="10" defaultRowHeight="26" x14ac:dyDescent="0.3"/>
  <cols>
    <col min="1" max="16384" width="10.83203125" style="1"/>
  </cols>
  <sheetData>
    <row r="2" spans="2:3" x14ac:dyDescent="0.3">
      <c r="B2" s="1" t="s">
        <v>134</v>
      </c>
      <c r="C2" s="16" t="s">
        <v>132</v>
      </c>
    </row>
    <row r="4" spans="2:3" x14ac:dyDescent="0.3">
      <c r="C4" s="1" t="s">
        <v>274</v>
      </c>
    </row>
  </sheetData>
  <hyperlinks>
    <hyperlink ref="C2" r:id="rId1" xr:uid="{00000000-0004-0000-04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tabColor rgb="FF92D050"/>
  </sheetPr>
  <dimension ref="B2:C10"/>
  <sheetViews>
    <sheetView workbookViewId="0"/>
  </sheetViews>
  <sheetFormatPr baseColWidth="10" defaultRowHeight="26" x14ac:dyDescent="0.3"/>
  <cols>
    <col min="1" max="16384" width="10.83203125" style="1"/>
  </cols>
  <sheetData>
    <row r="2" spans="2:3" x14ac:dyDescent="0.3">
      <c r="B2" s="1" t="s">
        <v>132</v>
      </c>
    </row>
    <row r="4" spans="2:3" x14ac:dyDescent="0.3">
      <c r="C4" s="1" t="s">
        <v>84</v>
      </c>
    </row>
    <row r="6" spans="2:3" x14ac:dyDescent="0.3">
      <c r="C6" s="1" t="s">
        <v>82</v>
      </c>
    </row>
    <row r="8" spans="2:3" x14ac:dyDescent="0.3">
      <c r="C8" s="1" t="s">
        <v>83</v>
      </c>
    </row>
    <row r="10" spans="2:3" x14ac:dyDescent="0.3">
      <c r="B10" s="1" t="s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4811-AF09-7D46-BA64-CA10707C0FAF}">
  <sheetPr codeName="Sheet13"/>
  <dimension ref="B2:C65"/>
  <sheetViews>
    <sheetView workbookViewId="0">
      <selection activeCell="A29" sqref="A29"/>
    </sheetView>
  </sheetViews>
  <sheetFormatPr baseColWidth="10" defaultRowHeight="26" x14ac:dyDescent="0.3"/>
  <cols>
    <col min="1" max="16384" width="10.83203125" style="1"/>
  </cols>
  <sheetData>
    <row r="2" spans="2:2" x14ac:dyDescent="0.3">
      <c r="B2" s="1" t="s">
        <v>189</v>
      </c>
    </row>
    <row r="4" spans="2:2" x14ac:dyDescent="0.3">
      <c r="B4" s="1" t="s">
        <v>179</v>
      </c>
    </row>
    <row r="5" spans="2:2" x14ac:dyDescent="0.3">
      <c r="B5" s="1" t="s">
        <v>180</v>
      </c>
    </row>
    <row r="6" spans="2:2" x14ac:dyDescent="0.3">
      <c r="B6" s="1" t="s">
        <v>181</v>
      </c>
    </row>
    <row r="8" spans="2:2" x14ac:dyDescent="0.3">
      <c r="B8" s="1" t="s">
        <v>182</v>
      </c>
    </row>
    <row r="9" spans="2:2" x14ac:dyDescent="0.3">
      <c r="B9" s="1" t="s">
        <v>183</v>
      </c>
    </row>
    <row r="10" spans="2:2" x14ac:dyDescent="0.3">
      <c r="B10" s="1" t="s">
        <v>181</v>
      </c>
    </row>
    <row r="12" spans="2:2" x14ac:dyDescent="0.3">
      <c r="B12" s="1" t="s">
        <v>184</v>
      </c>
    </row>
    <row r="13" spans="2:2" x14ac:dyDescent="0.3">
      <c r="B13" s="1" t="s">
        <v>185</v>
      </c>
    </row>
    <row r="14" spans="2:2" x14ac:dyDescent="0.3">
      <c r="B14" s="1" t="s">
        <v>181</v>
      </c>
    </row>
    <row r="16" spans="2:2" x14ac:dyDescent="0.3">
      <c r="B16" s="1" t="s">
        <v>186</v>
      </c>
    </row>
    <row r="17" spans="2:3" x14ac:dyDescent="0.3">
      <c r="B17" s="1" t="s">
        <v>180</v>
      </c>
    </row>
    <row r="18" spans="2:3" x14ac:dyDescent="0.3">
      <c r="B18" s="1" t="s">
        <v>181</v>
      </c>
    </row>
    <row r="20" spans="2:3" x14ac:dyDescent="0.3">
      <c r="B20" s="1" t="s">
        <v>187</v>
      </c>
    </row>
    <row r="21" spans="2:3" x14ac:dyDescent="0.3">
      <c r="B21" s="1" t="s">
        <v>183</v>
      </c>
    </row>
    <row r="22" spans="2:3" x14ac:dyDescent="0.3">
      <c r="B22" s="1" t="s">
        <v>181</v>
      </c>
    </row>
    <row r="24" spans="2:3" x14ac:dyDescent="0.3">
      <c r="B24" s="1" t="s">
        <v>188</v>
      </c>
    </row>
    <row r="25" spans="2:3" x14ac:dyDescent="0.3">
      <c r="B25" s="1" t="s">
        <v>185</v>
      </c>
    </row>
    <row r="26" spans="2:3" x14ac:dyDescent="0.3">
      <c r="B26" s="1" t="s">
        <v>181</v>
      </c>
    </row>
    <row r="28" spans="2:3" s="17" customFormat="1" x14ac:dyDescent="0.3">
      <c r="B28" s="17" t="s">
        <v>190</v>
      </c>
    </row>
    <row r="30" spans="2:3" x14ac:dyDescent="0.3">
      <c r="B30" s="1" t="s">
        <v>191</v>
      </c>
    </row>
    <row r="31" spans="2:3" x14ac:dyDescent="0.3">
      <c r="C31" s="1" t="s">
        <v>192</v>
      </c>
    </row>
    <row r="32" spans="2:3" x14ac:dyDescent="0.3">
      <c r="C32" s="1" t="s">
        <v>193</v>
      </c>
    </row>
    <row r="33" spans="2:3" x14ac:dyDescent="0.3">
      <c r="C33" s="1" t="s">
        <v>194</v>
      </c>
    </row>
    <row r="34" spans="2:3" x14ac:dyDescent="0.3">
      <c r="B34" s="1" t="s">
        <v>195</v>
      </c>
    </row>
    <row r="35" spans="2:3" x14ac:dyDescent="0.3">
      <c r="C35" s="1" t="s">
        <v>192</v>
      </c>
    </row>
    <row r="36" spans="2:3" x14ac:dyDescent="0.3">
      <c r="C36" s="1" t="s">
        <v>193</v>
      </c>
    </row>
    <row r="37" spans="2:3" x14ac:dyDescent="0.3">
      <c r="C37" s="1" t="s">
        <v>194</v>
      </c>
    </row>
    <row r="38" spans="2:3" x14ac:dyDescent="0.3">
      <c r="B38" s="1" t="s">
        <v>196</v>
      </c>
    </row>
    <row r="39" spans="2:3" x14ac:dyDescent="0.3">
      <c r="C39" s="1" t="s">
        <v>192</v>
      </c>
    </row>
    <row r="40" spans="2:3" x14ac:dyDescent="0.3">
      <c r="C40" s="1" t="s">
        <v>193</v>
      </c>
    </row>
    <row r="41" spans="2:3" x14ac:dyDescent="0.3">
      <c r="C41" s="1" t="s">
        <v>194</v>
      </c>
    </row>
    <row r="43" spans="2:3" x14ac:dyDescent="0.3">
      <c r="B43" s="1" t="s">
        <v>191</v>
      </c>
    </row>
    <row r="44" spans="2:3" x14ac:dyDescent="0.3">
      <c r="C44" s="1" t="s">
        <v>197</v>
      </c>
    </row>
    <row r="45" spans="2:3" x14ac:dyDescent="0.3">
      <c r="B45" s="1" t="s">
        <v>196</v>
      </c>
    </row>
    <row r="46" spans="2:3" x14ac:dyDescent="0.3">
      <c r="C46" s="1" t="s">
        <v>197</v>
      </c>
    </row>
    <row r="47" spans="2:3" x14ac:dyDescent="0.3">
      <c r="B47" s="1" t="s">
        <v>198</v>
      </c>
    </row>
    <row r="48" spans="2:3" x14ac:dyDescent="0.3">
      <c r="C48" s="1" t="s">
        <v>197</v>
      </c>
    </row>
    <row r="50" spans="2:3" x14ac:dyDescent="0.3">
      <c r="B50" s="1" t="s">
        <v>191</v>
      </c>
    </row>
    <row r="51" spans="2:3" x14ac:dyDescent="0.3">
      <c r="C51" s="1" t="s">
        <v>199</v>
      </c>
    </row>
    <row r="52" spans="2:3" x14ac:dyDescent="0.3">
      <c r="B52" s="1" t="s">
        <v>196</v>
      </c>
    </row>
    <row r="53" spans="2:3" x14ac:dyDescent="0.3">
      <c r="C53" s="1" t="s">
        <v>199</v>
      </c>
    </row>
    <row r="54" spans="2:3" x14ac:dyDescent="0.3">
      <c r="B54" s="1" t="s">
        <v>198</v>
      </c>
    </row>
    <row r="55" spans="2:3" x14ac:dyDescent="0.3">
      <c r="C55" s="1" t="s">
        <v>199</v>
      </c>
    </row>
    <row r="57" spans="2:3" x14ac:dyDescent="0.3">
      <c r="B57" s="1" t="s">
        <v>200</v>
      </c>
    </row>
    <row r="58" spans="2:3" x14ac:dyDescent="0.3">
      <c r="B58" s="1" t="s">
        <v>201</v>
      </c>
    </row>
    <row r="59" spans="2:3" x14ac:dyDescent="0.3">
      <c r="B59" s="1" t="s">
        <v>202</v>
      </c>
    </row>
    <row r="60" spans="2:3" x14ac:dyDescent="0.3">
      <c r="B60" s="1" t="s">
        <v>203</v>
      </c>
    </row>
    <row r="62" spans="2:3" x14ac:dyDescent="0.3">
      <c r="B62" s="1" t="s">
        <v>204</v>
      </c>
    </row>
    <row r="63" spans="2:3" x14ac:dyDescent="0.3">
      <c r="B63" s="1" t="s">
        <v>205</v>
      </c>
    </row>
    <row r="64" spans="2:3" x14ac:dyDescent="0.3">
      <c r="B64" s="1" t="s">
        <v>206</v>
      </c>
    </row>
    <row r="65" spans="2:2" x14ac:dyDescent="0.3">
      <c r="B65" s="1" t="s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>
    <tabColor rgb="FFFFFF00"/>
  </sheetPr>
  <dimension ref="A2:D12"/>
  <sheetViews>
    <sheetView workbookViewId="0"/>
  </sheetViews>
  <sheetFormatPr baseColWidth="10" defaultRowHeight="26" x14ac:dyDescent="0.3"/>
  <cols>
    <col min="1" max="1" width="10.83203125" style="1"/>
    <col min="2" max="2" width="63" style="1" bestFit="1" customWidth="1"/>
    <col min="3" max="3" width="12.6640625" style="1" bestFit="1" customWidth="1"/>
    <col min="4" max="16384" width="10.83203125" style="1"/>
  </cols>
  <sheetData>
    <row r="2" spans="1:4" x14ac:dyDescent="0.3">
      <c r="B2" s="4" t="s">
        <v>1</v>
      </c>
      <c r="C2" s="4" t="s">
        <v>0</v>
      </c>
      <c r="D2" s="4" t="s">
        <v>6</v>
      </c>
    </row>
    <row r="3" spans="1:4" x14ac:dyDescent="0.3">
      <c r="A3" s="1">
        <v>1</v>
      </c>
      <c r="B3" s="7" t="s">
        <v>7</v>
      </c>
      <c r="C3" s="2"/>
      <c r="D3" s="2">
        <v>0</v>
      </c>
    </row>
    <row r="4" spans="1:4" x14ac:dyDescent="0.3">
      <c r="A4" s="1">
        <v>2</v>
      </c>
      <c r="B4" s="7" t="s">
        <v>65</v>
      </c>
      <c r="C4" s="2"/>
      <c r="D4" s="2">
        <v>2</v>
      </c>
    </row>
    <row r="5" spans="1:4" x14ac:dyDescent="0.3">
      <c r="A5" s="1">
        <v>3</v>
      </c>
      <c r="B5" s="7" t="s">
        <v>8</v>
      </c>
      <c r="C5" s="2"/>
      <c r="D5" s="2">
        <v>4</v>
      </c>
    </row>
    <row r="6" spans="1:4" x14ac:dyDescent="0.3">
      <c r="A6" s="1">
        <v>4</v>
      </c>
      <c r="B6" s="7" t="s">
        <v>9</v>
      </c>
      <c r="C6" s="2"/>
      <c r="D6" s="2">
        <v>4</v>
      </c>
    </row>
    <row r="7" spans="1:4" x14ac:dyDescent="0.3">
      <c r="A7" s="1">
        <v>5</v>
      </c>
      <c r="B7" s="7" t="s">
        <v>10</v>
      </c>
      <c r="C7" s="2"/>
      <c r="D7" s="2">
        <v>2</v>
      </c>
    </row>
    <row r="8" spans="1:4" x14ac:dyDescent="0.3">
      <c r="A8" s="1">
        <v>6</v>
      </c>
      <c r="B8" s="7" t="s">
        <v>11</v>
      </c>
      <c r="C8" s="2"/>
      <c r="D8" s="2">
        <v>2</v>
      </c>
    </row>
    <row r="9" spans="1:4" x14ac:dyDescent="0.3">
      <c r="A9" s="1">
        <v>7</v>
      </c>
      <c r="B9" s="7" t="s">
        <v>48</v>
      </c>
      <c r="C9" s="2"/>
      <c r="D9" s="2">
        <v>2</v>
      </c>
    </row>
    <row r="10" spans="1:4" x14ac:dyDescent="0.3">
      <c r="A10" s="1">
        <v>8</v>
      </c>
      <c r="B10" s="7" t="s">
        <v>12</v>
      </c>
      <c r="C10" s="2"/>
      <c r="D10" s="2">
        <v>2</v>
      </c>
    </row>
    <row r="11" spans="1:4" x14ac:dyDescent="0.3">
      <c r="A11" s="1">
        <v>9</v>
      </c>
      <c r="B11" s="1" t="s">
        <v>178</v>
      </c>
      <c r="C11" s="2"/>
      <c r="D11" s="2">
        <v>2</v>
      </c>
    </row>
    <row r="12" spans="1:4" x14ac:dyDescent="0.3">
      <c r="B12" s="3"/>
      <c r="C12" s="6"/>
      <c r="D12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5">
    <tabColor rgb="FFFFFF00"/>
  </sheetPr>
  <dimension ref="B2:D24"/>
  <sheetViews>
    <sheetView workbookViewId="0"/>
  </sheetViews>
  <sheetFormatPr baseColWidth="10" defaultRowHeight="26" x14ac:dyDescent="0.3"/>
  <cols>
    <col min="1" max="1" width="10.83203125" style="1"/>
    <col min="2" max="2" width="18.5" style="1" bestFit="1" customWidth="1"/>
    <col min="3" max="3" width="17.1640625" style="1" customWidth="1"/>
    <col min="4" max="16384" width="10.83203125" style="1"/>
  </cols>
  <sheetData>
    <row r="2" spans="2:4" x14ac:dyDescent="0.3">
      <c r="B2" s="7" t="s">
        <v>7</v>
      </c>
    </row>
    <row r="4" spans="2:4" x14ac:dyDescent="0.3">
      <c r="B4" s="1" t="s">
        <v>22</v>
      </c>
    </row>
    <row r="5" spans="2:4" x14ac:dyDescent="0.3">
      <c r="C5" s="5"/>
    </row>
    <row r="6" spans="2:4" ht="29" x14ac:dyDescent="0.3">
      <c r="C6" s="1" t="s">
        <v>14</v>
      </c>
    </row>
    <row r="8" spans="2:4" ht="29" x14ac:dyDescent="0.3">
      <c r="C8" s="1" t="s">
        <v>15</v>
      </c>
    </row>
    <row r="10" spans="2:4" ht="29" x14ac:dyDescent="0.3">
      <c r="C10" s="1" t="s">
        <v>16</v>
      </c>
    </row>
    <row r="12" spans="2:4" x14ac:dyDescent="0.3">
      <c r="C12" s="1" t="s">
        <v>13</v>
      </c>
    </row>
    <row r="14" spans="2:4" x14ac:dyDescent="0.3">
      <c r="C14" s="25" t="s">
        <v>250</v>
      </c>
      <c r="D14" s="1" t="s">
        <v>251</v>
      </c>
    </row>
    <row r="16" spans="2:4" ht="29" x14ac:dyDescent="0.3">
      <c r="C16" s="1" t="s">
        <v>17</v>
      </c>
      <c r="D16" s="1" t="s">
        <v>252</v>
      </c>
    </row>
    <row r="18" spans="3:4" ht="29" x14ac:dyDescent="0.3">
      <c r="C18" s="1" t="s">
        <v>18</v>
      </c>
      <c r="D18" s="1" t="s">
        <v>252</v>
      </c>
    </row>
    <row r="20" spans="3:4" ht="29" x14ac:dyDescent="0.3">
      <c r="C20" s="1" t="s">
        <v>19</v>
      </c>
      <c r="D20" s="1" t="s">
        <v>253</v>
      </c>
    </row>
    <row r="22" spans="3:4" ht="29" x14ac:dyDescent="0.3">
      <c r="C22" s="1" t="s">
        <v>20</v>
      </c>
    </row>
    <row r="24" spans="3:4" ht="29" x14ac:dyDescent="0.3">
      <c r="C24" s="1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6">
    <tabColor rgb="FFFFFF00"/>
  </sheetPr>
  <dimension ref="A1:D12"/>
  <sheetViews>
    <sheetView workbookViewId="0"/>
  </sheetViews>
  <sheetFormatPr baseColWidth="10" defaultRowHeight="26" x14ac:dyDescent="0.3"/>
  <cols>
    <col min="1" max="2" width="10.83203125" style="1"/>
    <col min="3" max="3" width="13.1640625" style="1" bestFit="1" customWidth="1"/>
    <col min="4" max="16384" width="10.83203125" style="1"/>
  </cols>
  <sheetData>
    <row r="1" spans="1:4" x14ac:dyDescent="0.3">
      <c r="A1" s="41" t="s">
        <v>278</v>
      </c>
    </row>
    <row r="2" spans="1:4" x14ac:dyDescent="0.3">
      <c r="B2" s="1" t="s">
        <v>176</v>
      </c>
    </row>
    <row r="3" spans="1:4" x14ac:dyDescent="0.3">
      <c r="B3" s="1" t="s">
        <v>60</v>
      </c>
    </row>
    <row r="4" spans="1:4" x14ac:dyDescent="0.3">
      <c r="B4" s="1" t="s">
        <v>61</v>
      </c>
    </row>
    <row r="5" spans="1:4" x14ac:dyDescent="0.3">
      <c r="B5" s="1" t="s">
        <v>177</v>
      </c>
    </row>
    <row r="6" spans="1:4" x14ac:dyDescent="0.3">
      <c r="B6" s="1" t="s">
        <v>63</v>
      </c>
    </row>
    <row r="7" spans="1:4" x14ac:dyDescent="0.3">
      <c r="B7" s="1" t="s">
        <v>64</v>
      </c>
    </row>
    <row r="9" spans="1:4" x14ac:dyDescent="0.3">
      <c r="C9" s="1" t="s">
        <v>2</v>
      </c>
      <c r="D9" s="1">
        <v>2000000</v>
      </c>
    </row>
    <row r="10" spans="1:4" x14ac:dyDescent="0.3">
      <c r="C10" s="1" t="s">
        <v>3</v>
      </c>
      <c r="D10" s="5">
        <v>0.03</v>
      </c>
    </row>
    <row r="11" spans="1:4" x14ac:dyDescent="0.3">
      <c r="C11" s="1" t="s">
        <v>4</v>
      </c>
      <c r="D11" s="5">
        <v>0.04</v>
      </c>
    </row>
    <row r="12" spans="1:4" x14ac:dyDescent="0.3">
      <c r="C12" s="1" t="s">
        <v>5</v>
      </c>
      <c r="D12" s="1">
        <v>10</v>
      </c>
    </row>
  </sheetData>
  <hyperlinks>
    <hyperlink ref="A1" r:id="rId1" xr:uid="{07F48BAB-A022-7A4C-BA21-0B27D6F6640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7">
    <tabColor rgb="FFFFFF00"/>
  </sheetPr>
  <dimension ref="A1:G107"/>
  <sheetViews>
    <sheetView workbookViewId="0"/>
  </sheetViews>
  <sheetFormatPr baseColWidth="10" defaultRowHeight="26" x14ac:dyDescent="0.3"/>
  <cols>
    <col min="1" max="1" width="10.83203125" style="1"/>
    <col min="2" max="2" width="19.1640625" style="1" customWidth="1"/>
    <col min="3" max="3" width="15.83203125" style="1" bestFit="1" customWidth="1"/>
    <col min="4" max="4" width="13.33203125" style="1" bestFit="1" customWidth="1"/>
    <col min="5" max="16384" width="10.83203125" style="1"/>
  </cols>
  <sheetData>
    <row r="1" spans="1:7" x14ac:dyDescent="0.3">
      <c r="A1" s="41" t="s">
        <v>279</v>
      </c>
    </row>
    <row r="2" spans="1:7" x14ac:dyDescent="0.3">
      <c r="B2" s="7" t="s">
        <v>145</v>
      </c>
    </row>
    <row r="4" spans="1:7" ht="29" x14ac:dyDescent="0.3">
      <c r="C4" s="1" t="s">
        <v>144</v>
      </c>
    </row>
    <row r="6" spans="1:7" x14ac:dyDescent="0.3">
      <c r="B6" s="1" t="s">
        <v>23</v>
      </c>
      <c r="F6" s="12"/>
    </row>
    <row r="7" spans="1:7" x14ac:dyDescent="0.3">
      <c r="D7" s="9"/>
    </row>
    <row r="8" spans="1:7" ht="29" x14ac:dyDescent="0.3">
      <c r="B8" s="11"/>
      <c r="C8" s="1" t="s">
        <v>146</v>
      </c>
      <c r="D8" s="9"/>
      <c r="F8" s="11"/>
      <c r="G8" s="11"/>
    </row>
    <row r="9" spans="1:7" x14ac:dyDescent="0.3">
      <c r="B9" s="11"/>
      <c r="C9" s="11"/>
      <c r="F9" s="11"/>
      <c r="G9" s="11"/>
    </row>
    <row r="10" spans="1:7" x14ac:dyDescent="0.3">
      <c r="B10" s="11" t="s">
        <v>24</v>
      </c>
      <c r="C10" s="11"/>
      <c r="D10" s="9"/>
      <c r="F10" s="11"/>
      <c r="G10" s="11"/>
    </row>
    <row r="11" spans="1:7" x14ac:dyDescent="0.3">
      <c r="B11" s="11"/>
      <c r="C11" s="11"/>
      <c r="D11" s="9"/>
      <c r="F11" s="11"/>
      <c r="G11" s="11"/>
    </row>
    <row r="12" spans="1:7" x14ac:dyDescent="0.3">
      <c r="B12" s="11"/>
      <c r="C12" s="11"/>
      <c r="D12" s="9"/>
      <c r="F12" s="11"/>
      <c r="G12" s="11"/>
    </row>
    <row r="13" spans="1:7" x14ac:dyDescent="0.3">
      <c r="B13" s="11"/>
      <c r="C13" s="11"/>
      <c r="D13" s="9"/>
      <c r="F13" s="11"/>
      <c r="G13" s="11"/>
    </row>
    <row r="14" spans="1:7" x14ac:dyDescent="0.3">
      <c r="B14" s="11"/>
      <c r="C14" s="11"/>
      <c r="D14" s="9"/>
      <c r="F14" s="11"/>
      <c r="G14" s="11"/>
    </row>
    <row r="15" spans="1:7" x14ac:dyDescent="0.3">
      <c r="B15" s="11"/>
      <c r="C15" s="11"/>
      <c r="D15" s="9"/>
      <c r="F15" s="11"/>
      <c r="G15" s="11"/>
    </row>
    <row r="16" spans="1:7" x14ac:dyDescent="0.3">
      <c r="B16" s="11"/>
      <c r="C16" s="11"/>
      <c r="D16" s="9"/>
      <c r="F16" s="11"/>
      <c r="G16" s="11"/>
    </row>
    <row r="17" spans="2:7" x14ac:dyDescent="0.3">
      <c r="B17" s="11"/>
      <c r="C17" s="11"/>
      <c r="D17" s="9"/>
      <c r="F17" s="11"/>
      <c r="G17" s="11"/>
    </row>
    <row r="18" spans="2:7" x14ac:dyDescent="0.3">
      <c r="B18" s="11"/>
      <c r="C18" s="11"/>
      <c r="D18" s="9"/>
    </row>
    <row r="19" spans="2:7" x14ac:dyDescent="0.3">
      <c r="B19" s="11"/>
      <c r="C19" s="11"/>
      <c r="D19" s="9"/>
    </row>
    <row r="20" spans="2:7" x14ac:dyDescent="0.3">
      <c r="B20" s="11"/>
      <c r="C20" s="11"/>
      <c r="D20" s="9"/>
    </row>
    <row r="21" spans="2:7" x14ac:dyDescent="0.3">
      <c r="B21" s="11"/>
      <c r="C21" s="11"/>
      <c r="D21" s="9"/>
    </row>
    <row r="22" spans="2:7" x14ac:dyDescent="0.3">
      <c r="B22" s="11"/>
      <c r="C22" s="11"/>
      <c r="D22" s="9"/>
    </row>
    <row r="23" spans="2:7" x14ac:dyDescent="0.3">
      <c r="B23" s="9"/>
      <c r="C23" s="9"/>
      <c r="D23" s="9"/>
    </row>
    <row r="24" spans="2:7" x14ac:dyDescent="0.3">
      <c r="B24" s="9"/>
      <c r="C24" s="9"/>
      <c r="D24" s="9"/>
    </row>
    <row r="25" spans="2:7" x14ac:dyDescent="0.3">
      <c r="B25" s="9"/>
      <c r="C25" s="9"/>
      <c r="D25" s="9"/>
    </row>
    <row r="26" spans="2:7" x14ac:dyDescent="0.3">
      <c r="B26" s="9"/>
      <c r="C26" s="9"/>
      <c r="D26" s="9"/>
    </row>
    <row r="27" spans="2:7" x14ac:dyDescent="0.3">
      <c r="B27" s="9"/>
      <c r="C27" s="9"/>
      <c r="D27" s="9"/>
    </row>
    <row r="28" spans="2:7" x14ac:dyDescent="0.3">
      <c r="B28" s="9"/>
      <c r="C28" s="9"/>
      <c r="D28" s="9"/>
    </row>
    <row r="29" spans="2:7" x14ac:dyDescent="0.3">
      <c r="B29" s="9"/>
      <c r="C29" s="9"/>
      <c r="D29" s="9"/>
    </row>
    <row r="30" spans="2:7" x14ac:dyDescent="0.3">
      <c r="B30" s="9"/>
      <c r="C30" s="9"/>
      <c r="D30" s="9"/>
    </row>
    <row r="31" spans="2:7" x14ac:dyDescent="0.3">
      <c r="B31" s="9"/>
      <c r="C31" s="9"/>
      <c r="D31" s="9"/>
    </row>
    <row r="32" spans="2:7" x14ac:dyDescent="0.3">
      <c r="B32" s="9"/>
      <c r="C32" s="9"/>
      <c r="D32" s="9"/>
    </row>
    <row r="33" spans="2:4" x14ac:dyDescent="0.3">
      <c r="B33" s="9"/>
      <c r="C33" s="9"/>
      <c r="D33" s="9"/>
    </row>
    <row r="34" spans="2:4" x14ac:dyDescent="0.3">
      <c r="B34" s="9"/>
      <c r="C34" s="9"/>
      <c r="D34" s="9"/>
    </row>
    <row r="35" spans="2:4" x14ac:dyDescent="0.3">
      <c r="B35" s="9"/>
      <c r="C35" s="9"/>
      <c r="D35" s="9"/>
    </row>
    <row r="36" spans="2:4" x14ac:dyDescent="0.3">
      <c r="B36" s="9"/>
      <c r="C36" s="9"/>
      <c r="D36" s="9"/>
    </row>
    <row r="37" spans="2:4" x14ac:dyDescent="0.3">
      <c r="B37" s="9"/>
      <c r="C37" s="9"/>
      <c r="D37" s="9"/>
    </row>
    <row r="38" spans="2:4" x14ac:dyDescent="0.3">
      <c r="B38" s="9"/>
      <c r="C38" s="9"/>
      <c r="D38" s="9"/>
    </row>
    <row r="39" spans="2:4" x14ac:dyDescent="0.3">
      <c r="B39" s="9"/>
      <c r="C39" s="9"/>
      <c r="D39" s="9"/>
    </row>
    <row r="40" spans="2:4" x14ac:dyDescent="0.3">
      <c r="B40" s="9"/>
      <c r="C40" s="9"/>
      <c r="D40" s="9"/>
    </row>
    <row r="41" spans="2:4" x14ac:dyDescent="0.3">
      <c r="B41" s="9"/>
      <c r="C41" s="9"/>
      <c r="D41" s="9"/>
    </row>
    <row r="42" spans="2:4" x14ac:dyDescent="0.3">
      <c r="B42" s="9"/>
      <c r="C42" s="9"/>
      <c r="D42" s="9"/>
    </row>
    <row r="43" spans="2:4" x14ac:dyDescent="0.3">
      <c r="B43" s="9"/>
      <c r="C43" s="9"/>
      <c r="D43" s="9"/>
    </row>
    <row r="44" spans="2:4" x14ac:dyDescent="0.3">
      <c r="B44" s="9"/>
      <c r="C44" s="9"/>
      <c r="D44" s="9"/>
    </row>
    <row r="45" spans="2:4" x14ac:dyDescent="0.3">
      <c r="B45" s="9"/>
      <c r="C45" s="9"/>
      <c r="D45" s="9"/>
    </row>
    <row r="46" spans="2:4" x14ac:dyDescent="0.3">
      <c r="B46" s="9"/>
      <c r="C46" s="9"/>
      <c r="D46" s="9"/>
    </row>
    <row r="47" spans="2:4" x14ac:dyDescent="0.3">
      <c r="B47" s="9"/>
      <c r="C47" s="9"/>
      <c r="D47" s="9"/>
    </row>
    <row r="48" spans="2:4" x14ac:dyDescent="0.3">
      <c r="B48" s="9"/>
      <c r="C48" s="9"/>
      <c r="D48" s="9"/>
    </row>
    <row r="49" spans="2:4" x14ac:dyDescent="0.3">
      <c r="B49" s="9"/>
      <c r="C49" s="9"/>
      <c r="D49" s="9"/>
    </row>
    <row r="50" spans="2:4" x14ac:dyDescent="0.3">
      <c r="B50" s="9"/>
      <c r="C50" s="9"/>
      <c r="D50" s="9"/>
    </row>
    <row r="51" spans="2:4" x14ac:dyDescent="0.3">
      <c r="B51" s="9"/>
      <c r="C51" s="9"/>
      <c r="D51" s="9"/>
    </row>
    <row r="52" spans="2:4" x14ac:dyDescent="0.3">
      <c r="B52" s="9"/>
      <c r="C52" s="9"/>
      <c r="D52" s="9"/>
    </row>
    <row r="53" spans="2:4" x14ac:dyDescent="0.3">
      <c r="B53" s="9"/>
      <c r="C53" s="9"/>
      <c r="D53" s="9"/>
    </row>
    <row r="54" spans="2:4" x14ac:dyDescent="0.3">
      <c r="B54" s="9"/>
      <c r="C54" s="9"/>
      <c r="D54" s="9"/>
    </row>
    <row r="55" spans="2:4" x14ac:dyDescent="0.3">
      <c r="B55" s="9"/>
      <c r="C55" s="9"/>
      <c r="D55" s="9"/>
    </row>
    <row r="56" spans="2:4" x14ac:dyDescent="0.3">
      <c r="B56" s="9"/>
      <c r="C56" s="9"/>
      <c r="D56" s="9"/>
    </row>
    <row r="57" spans="2:4" x14ac:dyDescent="0.3">
      <c r="B57" s="9"/>
      <c r="C57" s="9"/>
      <c r="D57" s="9"/>
    </row>
    <row r="58" spans="2:4" x14ac:dyDescent="0.3">
      <c r="B58" s="9"/>
      <c r="C58" s="9"/>
      <c r="D58" s="9"/>
    </row>
    <row r="59" spans="2:4" x14ac:dyDescent="0.3">
      <c r="B59" s="9"/>
      <c r="C59" s="9"/>
      <c r="D59" s="9"/>
    </row>
    <row r="60" spans="2:4" x14ac:dyDescent="0.3">
      <c r="B60" s="9"/>
      <c r="C60" s="9"/>
      <c r="D60" s="9"/>
    </row>
    <row r="61" spans="2:4" x14ac:dyDescent="0.3">
      <c r="B61" s="9"/>
      <c r="C61" s="9"/>
      <c r="D61" s="9"/>
    </row>
    <row r="62" spans="2:4" x14ac:dyDescent="0.3">
      <c r="B62" s="9"/>
      <c r="C62" s="9"/>
      <c r="D62" s="9"/>
    </row>
    <row r="63" spans="2:4" x14ac:dyDescent="0.3">
      <c r="B63" s="9"/>
      <c r="C63" s="9"/>
      <c r="D63" s="9"/>
    </row>
    <row r="64" spans="2:4" x14ac:dyDescent="0.3">
      <c r="B64" s="9"/>
      <c r="C64" s="9"/>
      <c r="D64" s="9"/>
    </row>
    <row r="65" spans="2:4" x14ac:dyDescent="0.3">
      <c r="B65" s="9"/>
      <c r="C65" s="9"/>
      <c r="D65" s="9"/>
    </row>
    <row r="66" spans="2:4" x14ac:dyDescent="0.3">
      <c r="B66" s="9"/>
      <c r="C66" s="9"/>
      <c r="D66" s="9"/>
    </row>
    <row r="67" spans="2:4" x14ac:dyDescent="0.3">
      <c r="B67" s="9"/>
      <c r="C67" s="9"/>
      <c r="D67" s="9"/>
    </row>
    <row r="68" spans="2:4" x14ac:dyDescent="0.3">
      <c r="B68" s="9"/>
      <c r="C68" s="9"/>
      <c r="D68" s="9"/>
    </row>
    <row r="69" spans="2:4" x14ac:dyDescent="0.3">
      <c r="B69" s="9"/>
      <c r="C69" s="9"/>
      <c r="D69" s="9"/>
    </row>
    <row r="70" spans="2:4" x14ac:dyDescent="0.3">
      <c r="B70" s="9"/>
      <c r="C70" s="9"/>
      <c r="D70" s="9"/>
    </row>
    <row r="71" spans="2:4" x14ac:dyDescent="0.3">
      <c r="B71" s="9"/>
      <c r="C71" s="9"/>
      <c r="D71" s="9"/>
    </row>
    <row r="72" spans="2:4" x14ac:dyDescent="0.3">
      <c r="B72" s="9"/>
      <c r="C72" s="9"/>
      <c r="D72" s="9"/>
    </row>
    <row r="73" spans="2:4" x14ac:dyDescent="0.3">
      <c r="B73" s="9"/>
      <c r="C73" s="9"/>
      <c r="D73" s="9"/>
    </row>
    <row r="74" spans="2:4" x14ac:dyDescent="0.3">
      <c r="B74" s="9"/>
      <c r="C74" s="9"/>
      <c r="D74" s="9"/>
    </row>
    <row r="75" spans="2:4" x14ac:dyDescent="0.3">
      <c r="B75" s="9"/>
      <c r="C75" s="9"/>
      <c r="D75" s="9"/>
    </row>
    <row r="76" spans="2:4" x14ac:dyDescent="0.3">
      <c r="B76" s="9"/>
      <c r="C76" s="9"/>
      <c r="D76" s="9"/>
    </row>
    <row r="77" spans="2:4" x14ac:dyDescent="0.3">
      <c r="B77" s="9"/>
      <c r="C77" s="9"/>
      <c r="D77" s="9"/>
    </row>
    <row r="78" spans="2:4" x14ac:dyDescent="0.3">
      <c r="B78" s="9"/>
      <c r="C78" s="9"/>
      <c r="D78" s="9"/>
    </row>
    <row r="79" spans="2:4" x14ac:dyDescent="0.3">
      <c r="B79" s="9"/>
      <c r="C79" s="9"/>
      <c r="D79" s="9"/>
    </row>
    <row r="80" spans="2:4" x14ac:dyDescent="0.3">
      <c r="B80" s="9"/>
      <c r="C80" s="9"/>
      <c r="D80" s="9"/>
    </row>
    <row r="81" spans="2:4" x14ac:dyDescent="0.3">
      <c r="B81" s="9"/>
      <c r="C81" s="9"/>
      <c r="D81" s="9"/>
    </row>
    <row r="82" spans="2:4" x14ac:dyDescent="0.3">
      <c r="B82" s="9"/>
      <c r="C82" s="9"/>
      <c r="D82" s="9"/>
    </row>
    <row r="83" spans="2:4" x14ac:dyDescent="0.3">
      <c r="B83" s="9"/>
      <c r="C83" s="9"/>
      <c r="D83" s="9"/>
    </row>
    <row r="84" spans="2:4" x14ac:dyDescent="0.3">
      <c r="B84" s="9"/>
      <c r="C84" s="9"/>
      <c r="D84" s="9"/>
    </row>
    <row r="85" spans="2:4" x14ac:dyDescent="0.3">
      <c r="B85" s="9"/>
      <c r="C85" s="9"/>
      <c r="D85" s="9"/>
    </row>
    <row r="86" spans="2:4" x14ac:dyDescent="0.3">
      <c r="B86" s="9"/>
      <c r="C86" s="9"/>
      <c r="D86" s="9"/>
    </row>
    <row r="87" spans="2:4" x14ac:dyDescent="0.3">
      <c r="B87" s="9"/>
      <c r="C87" s="9"/>
      <c r="D87" s="9"/>
    </row>
    <row r="88" spans="2:4" x14ac:dyDescent="0.3">
      <c r="B88" s="9"/>
      <c r="C88" s="9"/>
      <c r="D88" s="9"/>
    </row>
    <row r="89" spans="2:4" x14ac:dyDescent="0.3">
      <c r="B89" s="9"/>
      <c r="C89" s="9"/>
      <c r="D89" s="9"/>
    </row>
    <row r="90" spans="2:4" x14ac:dyDescent="0.3">
      <c r="B90" s="9"/>
      <c r="C90" s="9"/>
      <c r="D90" s="9"/>
    </row>
    <row r="91" spans="2:4" x14ac:dyDescent="0.3">
      <c r="B91" s="9"/>
      <c r="C91" s="9"/>
      <c r="D91" s="9"/>
    </row>
    <row r="92" spans="2:4" x14ac:dyDescent="0.3">
      <c r="B92" s="9"/>
      <c r="C92" s="9"/>
      <c r="D92" s="9"/>
    </row>
    <row r="93" spans="2:4" x14ac:dyDescent="0.3">
      <c r="B93" s="9"/>
      <c r="C93" s="9"/>
      <c r="D93" s="9"/>
    </row>
    <row r="94" spans="2:4" x14ac:dyDescent="0.3">
      <c r="B94" s="9"/>
      <c r="C94" s="9"/>
      <c r="D94" s="9"/>
    </row>
    <row r="95" spans="2:4" x14ac:dyDescent="0.3">
      <c r="B95" s="9"/>
      <c r="C95" s="9"/>
      <c r="D95" s="9"/>
    </row>
    <row r="96" spans="2:4" x14ac:dyDescent="0.3">
      <c r="B96" s="9"/>
      <c r="C96" s="9"/>
      <c r="D96" s="9"/>
    </row>
    <row r="97" spans="2:4" x14ac:dyDescent="0.3">
      <c r="B97" s="9"/>
      <c r="C97" s="9"/>
      <c r="D97" s="9"/>
    </row>
    <row r="98" spans="2:4" x14ac:dyDescent="0.3">
      <c r="B98" s="9"/>
      <c r="C98" s="9"/>
      <c r="D98" s="9"/>
    </row>
    <row r="99" spans="2:4" x14ac:dyDescent="0.3">
      <c r="B99" s="9"/>
      <c r="C99" s="9"/>
      <c r="D99" s="9"/>
    </row>
    <row r="100" spans="2:4" x14ac:dyDescent="0.3">
      <c r="B100" s="9"/>
      <c r="C100" s="9"/>
      <c r="D100" s="9"/>
    </row>
    <row r="101" spans="2:4" x14ac:dyDescent="0.3">
      <c r="B101" s="9"/>
      <c r="C101" s="9"/>
      <c r="D101" s="9"/>
    </row>
    <row r="102" spans="2:4" x14ac:dyDescent="0.3">
      <c r="B102" s="9"/>
      <c r="C102" s="9"/>
      <c r="D102" s="9"/>
    </row>
    <row r="103" spans="2:4" x14ac:dyDescent="0.3">
      <c r="B103" s="9"/>
      <c r="C103" s="9"/>
      <c r="D103" s="9"/>
    </row>
    <row r="104" spans="2:4" x14ac:dyDescent="0.3">
      <c r="B104" s="9"/>
      <c r="C104" s="9"/>
      <c r="D104" s="9"/>
    </row>
    <row r="105" spans="2:4" x14ac:dyDescent="0.3">
      <c r="B105" s="9"/>
      <c r="C105" s="9"/>
      <c r="D105" s="9"/>
    </row>
    <row r="106" spans="2:4" x14ac:dyDescent="0.3">
      <c r="B106" s="9"/>
      <c r="C106" s="9"/>
      <c r="D106" s="9"/>
    </row>
    <row r="107" spans="2:4" x14ac:dyDescent="0.3">
      <c r="B107" s="9"/>
      <c r="C107" s="9"/>
      <c r="D107" s="9"/>
    </row>
  </sheetData>
  <hyperlinks>
    <hyperlink ref="A1" r:id="rId1" xr:uid="{62C5E588-B2BA-644E-8E8C-995EBA2B543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8">
    <tabColor rgb="FFFFFF00"/>
  </sheetPr>
  <dimension ref="A1:D13"/>
  <sheetViews>
    <sheetView workbookViewId="0"/>
  </sheetViews>
  <sheetFormatPr baseColWidth="10" defaultRowHeight="26" x14ac:dyDescent="0.3"/>
  <cols>
    <col min="1" max="2" width="10.83203125" style="1"/>
    <col min="3" max="4" width="13.1640625" style="1" bestFit="1" customWidth="1"/>
    <col min="5" max="16384" width="10.83203125" style="1"/>
  </cols>
  <sheetData>
    <row r="1" spans="1:4" x14ac:dyDescent="0.3">
      <c r="A1" s="41" t="s">
        <v>280</v>
      </c>
    </row>
    <row r="2" spans="1:4" x14ac:dyDescent="0.3">
      <c r="B2" s="7" t="s">
        <v>31</v>
      </c>
    </row>
    <row r="3" spans="1:4" x14ac:dyDescent="0.3">
      <c r="B3" s="7" t="s">
        <v>32</v>
      </c>
    </row>
    <row r="4" spans="1:4" x14ac:dyDescent="0.3">
      <c r="B4" s="7" t="s">
        <v>62</v>
      </c>
    </row>
    <row r="6" spans="1:4" x14ac:dyDescent="0.3">
      <c r="C6" s="1" t="s">
        <v>2</v>
      </c>
      <c r="D6" s="1">
        <v>2000000</v>
      </c>
    </row>
    <row r="7" spans="1:4" x14ac:dyDescent="0.3">
      <c r="C7" s="1" t="s">
        <v>3</v>
      </c>
      <c r="D7" s="5">
        <v>0.03</v>
      </c>
    </row>
    <row r="8" spans="1:4" x14ac:dyDescent="0.3">
      <c r="C8" s="1" t="s">
        <v>4</v>
      </c>
      <c r="D8" s="5">
        <v>0.04</v>
      </c>
    </row>
    <row r="9" spans="1:4" x14ac:dyDescent="0.3">
      <c r="C9" s="1" t="s">
        <v>5</v>
      </c>
      <c r="D9" s="1">
        <v>10</v>
      </c>
    </row>
    <row r="10" spans="1:4" x14ac:dyDescent="0.3">
      <c r="C10" s="10"/>
    </row>
    <row r="11" spans="1:4" x14ac:dyDescent="0.3">
      <c r="C11" s="10"/>
    </row>
    <row r="12" spans="1:4" x14ac:dyDescent="0.3">
      <c r="C12" s="10"/>
    </row>
    <row r="13" spans="1:4" x14ac:dyDescent="0.3">
      <c r="C13" s="10"/>
    </row>
  </sheetData>
  <hyperlinks>
    <hyperlink ref="A1" r:id="rId1" xr:uid="{FA7BD3BB-9052-A04A-A2CB-9733EFA0362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9">
    <tabColor rgb="FFFFFF00"/>
  </sheetPr>
  <dimension ref="B2:C7"/>
  <sheetViews>
    <sheetView workbookViewId="0"/>
  </sheetViews>
  <sheetFormatPr baseColWidth="10" defaultRowHeight="26" x14ac:dyDescent="0.3"/>
  <cols>
    <col min="1" max="1" width="10.83203125" style="1"/>
    <col min="2" max="2" width="13.33203125" style="1" customWidth="1"/>
    <col min="3" max="16384" width="10.83203125" style="1"/>
  </cols>
  <sheetData>
    <row r="2" spans="2:3" x14ac:dyDescent="0.3">
      <c r="B2" s="7" t="s">
        <v>10</v>
      </c>
    </row>
    <row r="4" spans="2:3" x14ac:dyDescent="0.3">
      <c r="B4" s="8"/>
      <c r="C4" s="1" t="s">
        <v>25</v>
      </c>
    </row>
    <row r="5" spans="2:3" x14ac:dyDescent="0.3">
      <c r="C5" s="1" t="s">
        <v>273</v>
      </c>
    </row>
    <row r="6" spans="2:3" x14ac:dyDescent="0.3">
      <c r="C6" s="1" t="s">
        <v>26</v>
      </c>
    </row>
    <row r="7" spans="2:3" x14ac:dyDescent="0.3">
      <c r="C7" s="1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0">
    <tabColor rgb="FFFFFF00"/>
  </sheetPr>
  <dimension ref="A1:D13"/>
  <sheetViews>
    <sheetView workbookViewId="0"/>
  </sheetViews>
  <sheetFormatPr baseColWidth="10" defaultRowHeight="26" x14ac:dyDescent="0.3"/>
  <cols>
    <col min="1" max="16384" width="10.83203125" style="1"/>
  </cols>
  <sheetData>
    <row r="1" spans="1:4" x14ac:dyDescent="0.3">
      <c r="A1" s="16" t="s">
        <v>259</v>
      </c>
    </row>
    <row r="2" spans="1:4" x14ac:dyDescent="0.3">
      <c r="B2" s="7" t="s">
        <v>11</v>
      </c>
    </row>
    <row r="4" spans="1:4" x14ac:dyDescent="0.3">
      <c r="C4" s="1" t="s">
        <v>35</v>
      </c>
    </row>
    <row r="5" spans="1:4" x14ac:dyDescent="0.3">
      <c r="D5" s="1" t="s">
        <v>34</v>
      </c>
    </row>
    <row r="6" spans="1:4" x14ac:dyDescent="0.3">
      <c r="D6" s="1" t="s">
        <v>28</v>
      </c>
    </row>
    <row r="7" spans="1:4" x14ac:dyDescent="0.3">
      <c r="D7" s="1" t="s">
        <v>33</v>
      </c>
    </row>
    <row r="9" spans="1:4" x14ac:dyDescent="0.3">
      <c r="C9" s="1" t="s">
        <v>36</v>
      </c>
    </row>
    <row r="11" spans="1:4" x14ac:dyDescent="0.3">
      <c r="C11" s="1" t="s">
        <v>37</v>
      </c>
    </row>
    <row r="12" spans="1:4" x14ac:dyDescent="0.3">
      <c r="D12" s="1" t="s">
        <v>38</v>
      </c>
    </row>
    <row r="13" spans="1:4" x14ac:dyDescent="0.3">
      <c r="D13" s="1" t="s">
        <v>39</v>
      </c>
    </row>
  </sheetData>
  <hyperlinks>
    <hyperlink ref="A1" r:id="rId1" xr:uid="{352CF872-CF0A-9541-A1CC-AA674D90E49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1">
    <tabColor rgb="FFFFFF00"/>
  </sheetPr>
  <dimension ref="B2:C9"/>
  <sheetViews>
    <sheetView workbookViewId="0"/>
  </sheetViews>
  <sheetFormatPr baseColWidth="10" defaultRowHeight="26" x14ac:dyDescent="0.3"/>
  <cols>
    <col min="1" max="16384" width="10.83203125" style="1"/>
  </cols>
  <sheetData>
    <row r="2" spans="2:3" x14ac:dyDescent="0.3">
      <c r="B2" s="1" t="s">
        <v>41</v>
      </c>
    </row>
    <row r="3" spans="2:3" ht="31" x14ac:dyDescent="0.4">
      <c r="C3" s="1" t="s">
        <v>40</v>
      </c>
    </row>
    <row r="4" spans="2:3" x14ac:dyDescent="0.3">
      <c r="B4" s="1" t="s">
        <v>42</v>
      </c>
    </row>
    <row r="5" spans="2:3" ht="30" x14ac:dyDescent="0.4">
      <c r="B5" s="1" t="s">
        <v>47</v>
      </c>
    </row>
    <row r="6" spans="2:3" x14ac:dyDescent="0.3">
      <c r="B6" s="1" t="s">
        <v>43</v>
      </c>
    </row>
    <row r="7" spans="2:3" ht="30" x14ac:dyDescent="0.4">
      <c r="B7" s="1" t="s">
        <v>46</v>
      </c>
    </row>
    <row r="8" spans="2:3" ht="30" x14ac:dyDescent="0.4">
      <c r="B8" s="1" t="s">
        <v>44</v>
      </c>
    </row>
    <row r="9" spans="2:3" ht="30" x14ac:dyDescent="0.4">
      <c r="B9" s="1" t="s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2">
    <tabColor rgb="FFFFFF00"/>
  </sheetPr>
  <dimension ref="B2:B23"/>
  <sheetViews>
    <sheetView workbookViewId="0"/>
  </sheetViews>
  <sheetFormatPr baseColWidth="10" defaultRowHeight="26" x14ac:dyDescent="0.3"/>
  <cols>
    <col min="1" max="1" width="10.83203125" style="1"/>
    <col min="2" max="2" width="8.5" style="1" customWidth="1"/>
    <col min="3" max="16384" width="10.83203125" style="1"/>
  </cols>
  <sheetData>
    <row r="2" spans="2:2" x14ac:dyDescent="0.3">
      <c r="B2" s="1" t="s">
        <v>136</v>
      </c>
    </row>
    <row r="3" spans="2:2" x14ac:dyDescent="0.3">
      <c r="B3" s="7" t="s">
        <v>12</v>
      </c>
    </row>
    <row r="5" spans="2:2" x14ac:dyDescent="0.3">
      <c r="B5" s="1" t="s">
        <v>29</v>
      </c>
    </row>
    <row r="6" spans="2:2" x14ac:dyDescent="0.3">
      <c r="B6" s="1" t="s">
        <v>140</v>
      </c>
    </row>
    <row r="7" spans="2:2" x14ac:dyDescent="0.3">
      <c r="B7" s="1" t="s">
        <v>141</v>
      </c>
    </row>
    <row r="8" spans="2:2" x14ac:dyDescent="0.3">
      <c r="B8" s="1" t="s">
        <v>261</v>
      </c>
    </row>
    <row r="9" spans="2:2" x14ac:dyDescent="0.3">
      <c r="B9" s="1" t="s">
        <v>30</v>
      </c>
    </row>
    <row r="10" spans="2:2" x14ac:dyDescent="0.3">
      <c r="B10" s="1" t="s">
        <v>59</v>
      </c>
    </row>
    <row r="12" spans="2:2" x14ac:dyDescent="0.3">
      <c r="B12" s="1" t="s">
        <v>139</v>
      </c>
    </row>
    <row r="13" spans="2:2" x14ac:dyDescent="0.3">
      <c r="B13" s="1" t="s">
        <v>137</v>
      </c>
    </row>
    <row r="14" spans="2:2" x14ac:dyDescent="0.3">
      <c r="B14" s="1" t="s">
        <v>138</v>
      </c>
    </row>
    <row r="15" spans="2:2" x14ac:dyDescent="0.3">
      <c r="B15" s="1" t="s">
        <v>143</v>
      </c>
    </row>
    <row r="16" spans="2:2" x14ac:dyDescent="0.3">
      <c r="B16" s="1" t="s">
        <v>142</v>
      </c>
    </row>
    <row r="18" spans="2:2" x14ac:dyDescent="0.3">
      <c r="B18" s="1" t="s">
        <v>260</v>
      </c>
    </row>
    <row r="19" spans="2:2" x14ac:dyDescent="0.3">
      <c r="B19" s="1" t="s">
        <v>265</v>
      </c>
    </row>
    <row r="20" spans="2:2" x14ac:dyDescent="0.3">
      <c r="B20" s="1" t="s">
        <v>266</v>
      </c>
    </row>
    <row r="21" spans="2:2" x14ac:dyDescent="0.3">
      <c r="B21" s="1" t="s">
        <v>262</v>
      </c>
    </row>
    <row r="22" spans="2:2" x14ac:dyDescent="0.3">
      <c r="B22" s="1" t="s">
        <v>263</v>
      </c>
    </row>
    <row r="23" spans="2:2" x14ac:dyDescent="0.3">
      <c r="B23" s="1" t="s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4277-A648-BB45-AAF8-18E46069BDE0}">
  <sheetPr codeName="Sheet23">
    <tabColor rgb="FFFFFF00"/>
  </sheetPr>
  <dimension ref="B2:B11"/>
  <sheetViews>
    <sheetView workbookViewId="0"/>
  </sheetViews>
  <sheetFormatPr baseColWidth="10" defaultRowHeight="26" x14ac:dyDescent="0.3"/>
  <cols>
    <col min="1" max="16384" width="10.83203125" style="1"/>
  </cols>
  <sheetData>
    <row r="2" spans="2:2" x14ac:dyDescent="0.3">
      <c r="B2" s="1" t="s">
        <v>136</v>
      </c>
    </row>
    <row r="4" spans="2:2" x14ac:dyDescent="0.3">
      <c r="B4" s="1" t="s">
        <v>169</v>
      </c>
    </row>
    <row r="5" spans="2:2" x14ac:dyDescent="0.3">
      <c r="B5" s="1" t="s">
        <v>170</v>
      </c>
    </row>
    <row r="6" spans="2:2" x14ac:dyDescent="0.3">
      <c r="B6" s="1" t="s">
        <v>171</v>
      </c>
    </row>
    <row r="7" spans="2:2" x14ac:dyDescent="0.3">
      <c r="B7" s="1" t="s">
        <v>172</v>
      </c>
    </row>
    <row r="8" spans="2:2" x14ac:dyDescent="0.3">
      <c r="B8" s="1" t="s">
        <v>173</v>
      </c>
    </row>
    <row r="9" spans="2:2" x14ac:dyDescent="0.3">
      <c r="B9" s="1" t="s">
        <v>174</v>
      </c>
    </row>
    <row r="10" spans="2:2" x14ac:dyDescent="0.3">
      <c r="B10" s="1" t="s">
        <v>175</v>
      </c>
    </row>
    <row r="11" spans="2:2" x14ac:dyDescent="0.3">
      <c r="B11" s="1" t="s">
        <v>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4"/>
  <dimension ref="B2:C8"/>
  <sheetViews>
    <sheetView workbookViewId="0"/>
  </sheetViews>
  <sheetFormatPr baseColWidth="10" defaultRowHeight="26" x14ac:dyDescent="0.3"/>
  <cols>
    <col min="1" max="16384" width="10.83203125" style="1"/>
  </cols>
  <sheetData>
    <row r="2" spans="2:3" x14ac:dyDescent="0.3">
      <c r="B2" s="1" t="s">
        <v>217</v>
      </c>
    </row>
    <row r="3" spans="2:3" x14ac:dyDescent="0.3">
      <c r="B3" s="1" t="s">
        <v>218</v>
      </c>
    </row>
    <row r="4" spans="2:3" x14ac:dyDescent="0.3">
      <c r="B4" s="1" t="s">
        <v>219</v>
      </c>
    </row>
    <row r="5" spans="2:3" x14ac:dyDescent="0.3">
      <c r="C5" s="1" t="s">
        <v>220</v>
      </c>
    </row>
    <row r="6" spans="2:3" x14ac:dyDescent="0.3">
      <c r="C6" s="1" t="s">
        <v>221</v>
      </c>
    </row>
    <row r="7" spans="2:3" x14ac:dyDescent="0.3">
      <c r="C7" s="1" t="s">
        <v>147</v>
      </c>
    </row>
    <row r="8" spans="2:3" x14ac:dyDescent="0.3">
      <c r="C8" s="1" t="s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5"/>
  <dimension ref="B2:E41"/>
  <sheetViews>
    <sheetView workbookViewId="0"/>
  </sheetViews>
  <sheetFormatPr baseColWidth="10" defaultRowHeight="26" x14ac:dyDescent="0.3"/>
  <cols>
    <col min="1" max="16384" width="10.83203125" style="1"/>
  </cols>
  <sheetData>
    <row r="2" spans="2:5" x14ac:dyDescent="0.3">
      <c r="B2" s="1" t="s">
        <v>85</v>
      </c>
    </row>
    <row r="3" spans="2:5" x14ac:dyDescent="0.3">
      <c r="C3" s="1" t="s">
        <v>86</v>
      </c>
    </row>
    <row r="4" spans="2:5" x14ac:dyDescent="0.3">
      <c r="D4" s="1" t="s">
        <v>87</v>
      </c>
      <c r="E4" s="1" t="s">
        <v>88</v>
      </c>
    </row>
    <row r="5" spans="2:5" x14ac:dyDescent="0.3">
      <c r="D5" s="1">
        <v>10</v>
      </c>
      <c r="E5" s="1" t="s">
        <v>89</v>
      </c>
    </row>
    <row r="6" spans="2:5" x14ac:dyDescent="0.3">
      <c r="D6" s="1">
        <v>10</v>
      </c>
      <c r="E6" s="1" t="s">
        <v>90</v>
      </c>
    </row>
    <row r="7" spans="2:5" x14ac:dyDescent="0.3">
      <c r="D7" s="1">
        <v>10</v>
      </c>
      <c r="E7" s="1" t="s">
        <v>91</v>
      </c>
    </row>
    <row r="8" spans="2:5" x14ac:dyDescent="0.3">
      <c r="D8" s="1">
        <v>30</v>
      </c>
      <c r="E8" s="1" t="s">
        <v>92</v>
      </c>
    </row>
    <row r="9" spans="2:5" x14ac:dyDescent="0.3">
      <c r="D9" s="1">
        <v>20</v>
      </c>
      <c r="E9" s="1" t="s">
        <v>93</v>
      </c>
    </row>
    <row r="10" spans="2:5" x14ac:dyDescent="0.3">
      <c r="D10" s="1">
        <v>10</v>
      </c>
      <c r="E10" s="1" t="s">
        <v>94</v>
      </c>
    </row>
    <row r="11" spans="2:5" x14ac:dyDescent="0.3">
      <c r="D11" s="1">
        <v>20</v>
      </c>
      <c r="E11" s="1" t="s">
        <v>95</v>
      </c>
    </row>
    <row r="13" spans="2:5" x14ac:dyDescent="0.3">
      <c r="B13" s="1" t="s">
        <v>96</v>
      </c>
    </row>
    <row r="14" spans="2:5" x14ac:dyDescent="0.3">
      <c r="C14" s="1" t="s">
        <v>97</v>
      </c>
    </row>
    <row r="15" spans="2:5" x14ac:dyDescent="0.3">
      <c r="C15" s="1" t="s">
        <v>98</v>
      </c>
    </row>
    <row r="16" spans="2:5" x14ac:dyDescent="0.3">
      <c r="C16" s="1" t="s">
        <v>99</v>
      </c>
    </row>
    <row r="17" spans="2:3" x14ac:dyDescent="0.3">
      <c r="C17" s="1" t="s">
        <v>100</v>
      </c>
    </row>
    <row r="18" spans="2:3" x14ac:dyDescent="0.3">
      <c r="C18" s="1" t="s">
        <v>101</v>
      </c>
    </row>
    <row r="20" spans="2:3" x14ac:dyDescent="0.3">
      <c r="B20" s="1" t="s">
        <v>102</v>
      </c>
    </row>
    <row r="21" spans="2:3" x14ac:dyDescent="0.3">
      <c r="C21" s="1" t="s">
        <v>98</v>
      </c>
    </row>
    <row r="23" spans="2:3" x14ac:dyDescent="0.3">
      <c r="B23" s="1" t="s">
        <v>103</v>
      </c>
    </row>
    <row r="24" spans="2:3" x14ac:dyDescent="0.3">
      <c r="C24" s="1" t="s">
        <v>104</v>
      </c>
    </row>
    <row r="25" spans="2:3" x14ac:dyDescent="0.3">
      <c r="C25" s="1" t="s">
        <v>105</v>
      </c>
    </row>
    <row r="27" spans="2:3" x14ac:dyDescent="0.3">
      <c r="B27" s="1" t="s">
        <v>106</v>
      </c>
    </row>
    <row r="28" spans="2:3" x14ac:dyDescent="0.3">
      <c r="C28" s="1" t="s">
        <v>107</v>
      </c>
    </row>
    <row r="29" spans="2:3" x14ac:dyDescent="0.3">
      <c r="C29" s="1" t="s">
        <v>108</v>
      </c>
    </row>
    <row r="30" spans="2:3" x14ac:dyDescent="0.3">
      <c r="C30" s="1" t="s">
        <v>109</v>
      </c>
    </row>
    <row r="31" spans="2:3" x14ac:dyDescent="0.3">
      <c r="C31" s="1" t="s">
        <v>110</v>
      </c>
    </row>
    <row r="32" spans="2:3" x14ac:dyDescent="0.3">
      <c r="C32" s="1" t="s">
        <v>111</v>
      </c>
    </row>
    <row r="34" spans="2:3" x14ac:dyDescent="0.3">
      <c r="B34" s="1" t="s">
        <v>112</v>
      </c>
    </row>
    <row r="35" spans="2:3" x14ac:dyDescent="0.3">
      <c r="C35" s="1" t="s">
        <v>113</v>
      </c>
    </row>
    <row r="36" spans="2:3" x14ac:dyDescent="0.3">
      <c r="C36" s="1" t="s">
        <v>114</v>
      </c>
    </row>
    <row r="37" spans="2:3" x14ac:dyDescent="0.3">
      <c r="C37" s="1" t="s">
        <v>115</v>
      </c>
    </row>
    <row r="38" spans="2:3" x14ac:dyDescent="0.3">
      <c r="C38" s="1" t="s">
        <v>116</v>
      </c>
    </row>
    <row r="39" spans="2:3" x14ac:dyDescent="0.3">
      <c r="C39" s="1" t="s">
        <v>117</v>
      </c>
    </row>
    <row r="40" spans="2:3" x14ac:dyDescent="0.3">
      <c r="C40" s="1" t="s">
        <v>118</v>
      </c>
    </row>
    <row r="41" spans="2:3" x14ac:dyDescent="0.3">
      <c r="C41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13</vt:i4>
      </vt:variant>
    </vt:vector>
  </HeadingPairs>
  <TitlesOfParts>
    <vt:vector size="38" baseType="lpstr">
      <vt:lpstr>Today</vt:lpstr>
      <vt:lpstr>Derivatives</vt:lpstr>
      <vt:lpstr>SumRule</vt:lpstr>
      <vt:lpstr>ProductRule</vt:lpstr>
      <vt:lpstr>ChainRule</vt:lpstr>
      <vt:lpstr>PowerRule</vt:lpstr>
      <vt:lpstr>Minimization1</vt:lpstr>
      <vt:lpstr>Minimization2</vt:lpstr>
      <vt:lpstr>Minimization3</vt:lpstr>
      <vt:lpstr>MaximumLikelihood</vt:lpstr>
      <vt:lpstr>NextClass_Regression</vt:lpstr>
      <vt:lpstr>Prework4NextClass</vt:lpstr>
      <vt:lpstr>Drills</vt:lpstr>
      <vt:lpstr>ClassWork</vt:lpstr>
      <vt:lpstr>1_Derivatives</vt:lpstr>
      <vt:lpstr>2_Bond_WeightedCF</vt:lpstr>
      <vt:lpstr>3_Duration</vt:lpstr>
      <vt:lpstr>4_Sensitivity</vt:lpstr>
      <vt:lpstr>5_Elasticity</vt:lpstr>
      <vt:lpstr>6_OptimalHedge</vt:lpstr>
      <vt:lpstr>7_TaylorSeries</vt:lpstr>
      <vt:lpstr>8_MLE</vt:lpstr>
      <vt:lpstr>9_DurationTable</vt:lpstr>
      <vt:lpstr>FinalExamReview</vt:lpstr>
      <vt:lpstr>ClassPolicy</vt:lpstr>
      <vt:lpstr>A_x</vt:lpstr>
      <vt:lpstr>A_x_h</vt:lpstr>
      <vt:lpstr>b</vt:lpstr>
      <vt:lpstr>f_x</vt:lpstr>
      <vt:lpstr>f_x_h</vt:lpstr>
      <vt:lpstr>g_x</vt:lpstr>
      <vt:lpstr>g_x_h</vt:lpstr>
      <vt:lpstr>h</vt:lpstr>
      <vt:lpstr>Minimization3!x</vt:lpstr>
      <vt:lpstr>ProductRule!x</vt:lpstr>
      <vt:lpstr>x</vt:lpstr>
      <vt:lpstr>x1_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Romoff</cp:lastModifiedBy>
  <dcterms:created xsi:type="dcterms:W3CDTF">2017-10-18T14:43:14Z</dcterms:created>
  <dcterms:modified xsi:type="dcterms:W3CDTF">2023-11-01T20:08:13Z</dcterms:modified>
</cp:coreProperties>
</file>