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02 Work\02_Trabajos\13_LubeSystem\1. MAINTENANCE\7. Google Form\OT\"/>
    </mc:Choice>
  </mc:AlternateContent>
  <xr:revisionPtr revIDLastSave="0" documentId="13_ncr:1_{BD20D4B7-1DEE-48B3-8380-C5455C300D77}" xr6:coauthVersionLast="47" xr6:coauthVersionMax="47" xr10:uidLastSave="{00000000-0000-0000-0000-000000000000}"/>
  <bookViews>
    <workbookView xWindow="-120" yWindow="-120" windowWidth="20730" windowHeight="11310" tabRatio="703" xr2:uid="{00000000-000D-0000-FFFF-FFFF00000000}"/>
  </bookViews>
  <sheets>
    <sheet name="Respuestas formulario" sheetId="6" r:id="rId1"/>
    <sheet name="Kpi" sheetId="3" r:id="rId2"/>
    <sheet name="Trending Board" sheetId="9" r:id="rId3"/>
    <sheet name="Hrs Down" sheetId="11" r:id="rId4"/>
    <sheet name="Hrs hh" sheetId="10" r:id="rId5"/>
    <sheet name="FallaXsist" sheetId="16" r:id="rId6"/>
    <sheet name="Analysis" sheetId="13" state="hidden" r:id="rId7"/>
    <sheet name="Tipo Falla" sheetId="14" r:id="rId8"/>
  </sheets>
  <externalReferences>
    <externalReference r:id="rId9"/>
  </externalReferences>
  <definedNames>
    <definedName name="_xlnm._FilterDatabase" localSheetId="1" hidden="1">Kpi!$BU$8:$DB$263</definedName>
    <definedName name="_xlnm._FilterDatabase" localSheetId="0" hidden="1">'Respuestas formulario'!$A$2:$AZ$539</definedName>
    <definedName name="_xlcn.WorksheetConnection_RespuestasformularioA2AT5371" hidden="1">'Respuestas formulario'!$A$2:$AV$538</definedName>
    <definedName name="TABLA02">[1]!TablaSISTEMAS[#All]</definedName>
  </definedNames>
  <calcPr calcId="191029"/>
  <pivotCaches>
    <pivotCache cacheId="0" r:id="rId10"/>
    <pivotCache cacheId="1" r:id="rId11"/>
    <pivotCache cacheId="2" r:id="rId12"/>
  </pivotCaches>
  <extLst>
    <ext xmlns:x15="http://schemas.microsoft.com/office/spreadsheetml/2010/11/main" uri="{FCE2AD5D-F65C-4FA6-A056-5C36A1767C68}">
      <x15:dataModel>
        <x15:modelTables>
          <x15:modelTable id="Rango" name="Rango" connection="WorksheetConnection_Respuestas formulario!$A$2:$AT$53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N501" i="3" l="1"/>
  <c r="CO501" i="3"/>
  <c r="CP501" i="3"/>
  <c r="CQ501" i="3"/>
  <c r="CR501" i="3"/>
  <c r="CS501" i="3"/>
  <c r="CT501" i="3"/>
  <c r="CU501" i="3"/>
  <c r="CV501" i="3"/>
  <c r="CW501" i="3"/>
  <c r="CX501" i="3"/>
  <c r="CY501" i="3"/>
  <c r="CZ501" i="3"/>
  <c r="DA501" i="3"/>
  <c r="DB501" i="3"/>
  <c r="CM501" i="3"/>
  <c r="CL501" i="3"/>
  <c r="CK501" i="3"/>
  <c r="CJ501" i="3"/>
  <c r="CI501" i="3"/>
  <c r="CH501" i="3"/>
  <c r="CG501" i="3"/>
  <c r="CF501" i="3"/>
  <c r="CE501" i="3"/>
  <c r="CD501" i="3"/>
  <c r="CC501" i="3"/>
  <c r="BZ501" i="3"/>
  <c r="BY501" i="3"/>
  <c r="DB511" i="3"/>
  <c r="DA511" i="3"/>
  <c r="CZ511" i="3"/>
  <c r="CY511" i="3"/>
  <c r="CX511" i="3"/>
  <c r="CW511" i="3"/>
  <c r="CV511" i="3"/>
  <c r="CU511" i="3"/>
  <c r="CT511" i="3"/>
  <c r="CS511" i="3"/>
  <c r="CR511" i="3"/>
  <c r="CQ511" i="3"/>
  <c r="CP511" i="3"/>
  <c r="CO511" i="3"/>
  <c r="CN511" i="3"/>
  <c r="CM511" i="3"/>
  <c r="CL511" i="3"/>
  <c r="CK511" i="3"/>
  <c r="CJ511" i="3"/>
  <c r="CI511" i="3"/>
  <c r="CH511" i="3"/>
  <c r="CG511" i="3"/>
  <c r="CF511" i="3"/>
  <c r="CD511" i="3"/>
  <c r="CC511" i="3"/>
  <c r="CB511" i="3"/>
  <c r="BZ511" i="3"/>
  <c r="BY511" i="3"/>
  <c r="CA511" i="3"/>
  <c r="CE511" i="3"/>
  <c r="CE504" i="3"/>
  <c r="CH509" i="3"/>
  <c r="CB510" i="3"/>
  <c r="CB509" i="3"/>
  <c r="CB508" i="3"/>
  <c r="CB507" i="3"/>
  <c r="CB506" i="3"/>
  <c r="CB505" i="3"/>
  <c r="CB504" i="3"/>
  <c r="CF504" i="3"/>
  <c r="CC505" i="3"/>
  <c r="CC506" i="3"/>
  <c r="CC507" i="3"/>
  <c r="CC508" i="3"/>
  <c r="CC509" i="3"/>
  <c r="CC510" i="3"/>
  <c r="BY506" i="3"/>
  <c r="BY505" i="3"/>
  <c r="BY504" i="3"/>
  <c r="BZ504" i="3"/>
  <c r="CA504" i="3"/>
  <c r="CA505" i="3"/>
  <c r="CY10" i="3"/>
  <c r="CZ10" i="3"/>
  <c r="DA10" i="3"/>
  <c r="DB10" i="3"/>
  <c r="CY11" i="3"/>
  <c r="CZ11" i="3"/>
  <c r="DA11" i="3"/>
  <c r="DB11" i="3"/>
  <c r="CY12" i="3"/>
  <c r="CZ12" i="3"/>
  <c r="DA12" i="3"/>
  <c r="DB12" i="3"/>
  <c r="CY13" i="3"/>
  <c r="CZ13" i="3"/>
  <c r="DA13" i="3"/>
  <c r="DB13" i="3"/>
  <c r="CY14" i="3"/>
  <c r="CZ14" i="3"/>
  <c r="DA14" i="3"/>
  <c r="DB14" i="3"/>
  <c r="CY15" i="3"/>
  <c r="CZ15" i="3"/>
  <c r="DA15" i="3"/>
  <c r="DB15" i="3"/>
  <c r="CY16" i="3"/>
  <c r="CZ16" i="3"/>
  <c r="DA16" i="3"/>
  <c r="DB16" i="3"/>
  <c r="CY17" i="3"/>
  <c r="CZ17" i="3"/>
  <c r="DA17" i="3"/>
  <c r="DB17" i="3"/>
  <c r="CY18" i="3"/>
  <c r="CZ18" i="3"/>
  <c r="DA18" i="3"/>
  <c r="DB18" i="3"/>
  <c r="CY19" i="3"/>
  <c r="CZ19" i="3"/>
  <c r="DA19" i="3"/>
  <c r="DB19" i="3"/>
  <c r="CY20" i="3"/>
  <c r="CZ20" i="3"/>
  <c r="DA20" i="3"/>
  <c r="DB20" i="3"/>
  <c r="CY21" i="3"/>
  <c r="CZ21" i="3"/>
  <c r="DA21" i="3"/>
  <c r="DB21" i="3"/>
  <c r="CY22" i="3"/>
  <c r="CZ22" i="3"/>
  <c r="DA22" i="3"/>
  <c r="DB22" i="3"/>
  <c r="CY23" i="3"/>
  <c r="CZ23" i="3"/>
  <c r="DA23" i="3"/>
  <c r="DB23" i="3"/>
  <c r="CY24" i="3"/>
  <c r="CZ24" i="3"/>
  <c r="DA24" i="3"/>
  <c r="DB24" i="3"/>
  <c r="CY25" i="3"/>
  <c r="CZ25" i="3"/>
  <c r="DA25" i="3"/>
  <c r="DB25" i="3"/>
  <c r="CY26" i="3"/>
  <c r="CZ26" i="3"/>
  <c r="DA26" i="3"/>
  <c r="DB26" i="3"/>
  <c r="CY27" i="3"/>
  <c r="CZ27" i="3"/>
  <c r="DA27" i="3"/>
  <c r="DB27" i="3"/>
  <c r="CY28" i="3"/>
  <c r="CZ28" i="3"/>
  <c r="DA28" i="3"/>
  <c r="DB28" i="3"/>
  <c r="CY29" i="3"/>
  <c r="CZ29" i="3"/>
  <c r="DA29" i="3"/>
  <c r="DB29" i="3"/>
  <c r="CY30" i="3"/>
  <c r="CZ30" i="3"/>
  <c r="DA30" i="3"/>
  <c r="DB30" i="3"/>
  <c r="CY31" i="3"/>
  <c r="CZ31" i="3"/>
  <c r="DA31" i="3"/>
  <c r="DB31" i="3"/>
  <c r="CY32" i="3"/>
  <c r="CZ32" i="3"/>
  <c r="DA32" i="3"/>
  <c r="DB32" i="3"/>
  <c r="CY33" i="3"/>
  <c r="CZ33" i="3"/>
  <c r="DA33" i="3"/>
  <c r="DB33" i="3"/>
  <c r="CY34" i="3"/>
  <c r="CZ34" i="3"/>
  <c r="DA34" i="3"/>
  <c r="DB34" i="3"/>
  <c r="CY35" i="3"/>
  <c r="CZ35" i="3"/>
  <c r="DA35" i="3"/>
  <c r="DB35" i="3"/>
  <c r="CY36" i="3"/>
  <c r="CZ36" i="3"/>
  <c r="DA36" i="3"/>
  <c r="DB36" i="3"/>
  <c r="CY37" i="3"/>
  <c r="CZ37" i="3"/>
  <c r="DA37" i="3"/>
  <c r="DB37" i="3"/>
  <c r="CY38" i="3"/>
  <c r="CZ38" i="3"/>
  <c r="DA38" i="3"/>
  <c r="DB38" i="3"/>
  <c r="CY39" i="3"/>
  <c r="CZ39" i="3"/>
  <c r="DA39" i="3"/>
  <c r="DB39" i="3"/>
  <c r="CY40" i="3"/>
  <c r="CZ40" i="3"/>
  <c r="DA40" i="3"/>
  <c r="DB40" i="3"/>
  <c r="CY41" i="3"/>
  <c r="CZ41" i="3"/>
  <c r="DA41" i="3"/>
  <c r="DB41" i="3"/>
  <c r="CY42" i="3"/>
  <c r="CZ42" i="3"/>
  <c r="DA42" i="3"/>
  <c r="DB42" i="3"/>
  <c r="CY43" i="3"/>
  <c r="CZ43" i="3"/>
  <c r="DA43" i="3"/>
  <c r="DB43" i="3"/>
  <c r="CY44" i="3"/>
  <c r="CZ44" i="3"/>
  <c r="DA44" i="3"/>
  <c r="DB44" i="3"/>
  <c r="CY45" i="3"/>
  <c r="CZ45" i="3"/>
  <c r="DA45" i="3"/>
  <c r="DB45" i="3"/>
  <c r="CY46" i="3"/>
  <c r="CZ46" i="3"/>
  <c r="DA46" i="3"/>
  <c r="DB46" i="3"/>
  <c r="CY47" i="3"/>
  <c r="CZ47" i="3"/>
  <c r="DA47" i="3"/>
  <c r="DB47" i="3"/>
  <c r="CY48" i="3"/>
  <c r="CZ48" i="3"/>
  <c r="DA48" i="3"/>
  <c r="DB48" i="3"/>
  <c r="CY49" i="3"/>
  <c r="CZ49" i="3"/>
  <c r="DA49" i="3"/>
  <c r="DB49" i="3"/>
  <c r="CY50" i="3"/>
  <c r="CZ50" i="3"/>
  <c r="DA50" i="3"/>
  <c r="DB50" i="3"/>
  <c r="CY51" i="3"/>
  <c r="CZ51" i="3"/>
  <c r="DA51" i="3"/>
  <c r="DB51" i="3"/>
  <c r="CY52" i="3"/>
  <c r="CZ52" i="3"/>
  <c r="DA52" i="3"/>
  <c r="DB52" i="3"/>
  <c r="CY53" i="3"/>
  <c r="CZ53" i="3"/>
  <c r="DA53" i="3"/>
  <c r="DB53" i="3"/>
  <c r="CY54" i="3"/>
  <c r="CZ54" i="3"/>
  <c r="DA54" i="3"/>
  <c r="DB54" i="3"/>
  <c r="CY55" i="3"/>
  <c r="CZ55" i="3"/>
  <c r="DA55" i="3"/>
  <c r="DB55" i="3"/>
  <c r="CY56" i="3"/>
  <c r="CZ56" i="3"/>
  <c r="DA56" i="3"/>
  <c r="DB56" i="3"/>
  <c r="CY57" i="3"/>
  <c r="CZ57" i="3"/>
  <c r="DA57" i="3"/>
  <c r="DB57" i="3"/>
  <c r="CY58" i="3"/>
  <c r="CZ58" i="3"/>
  <c r="DA58" i="3"/>
  <c r="DB58" i="3"/>
  <c r="CY59" i="3"/>
  <c r="CZ59" i="3"/>
  <c r="DA59" i="3"/>
  <c r="DB59" i="3"/>
  <c r="CY60" i="3"/>
  <c r="CZ60" i="3"/>
  <c r="DA60" i="3"/>
  <c r="DB60" i="3"/>
  <c r="CY61" i="3"/>
  <c r="CZ61" i="3"/>
  <c r="DA61" i="3"/>
  <c r="DB61" i="3"/>
  <c r="CY62" i="3"/>
  <c r="CZ62" i="3"/>
  <c r="DA62" i="3"/>
  <c r="DB62" i="3"/>
  <c r="CY63" i="3"/>
  <c r="CZ63" i="3"/>
  <c r="DA63" i="3"/>
  <c r="DB63" i="3"/>
  <c r="CY64" i="3"/>
  <c r="CZ64" i="3"/>
  <c r="DA64" i="3"/>
  <c r="DB64" i="3"/>
  <c r="CY65" i="3"/>
  <c r="CZ65" i="3"/>
  <c r="DA65" i="3"/>
  <c r="DB65" i="3"/>
  <c r="CY66" i="3"/>
  <c r="CZ66" i="3"/>
  <c r="DA66" i="3"/>
  <c r="DB66" i="3"/>
  <c r="CY67" i="3"/>
  <c r="CZ67" i="3"/>
  <c r="DA67" i="3"/>
  <c r="DB67" i="3"/>
  <c r="CY68" i="3"/>
  <c r="CZ68" i="3"/>
  <c r="DA68" i="3"/>
  <c r="DB68" i="3"/>
  <c r="CY69" i="3"/>
  <c r="CZ69" i="3"/>
  <c r="DA69" i="3"/>
  <c r="DB69" i="3"/>
  <c r="CY70" i="3"/>
  <c r="CZ70" i="3"/>
  <c r="DA70" i="3"/>
  <c r="DB70" i="3"/>
  <c r="CY71" i="3"/>
  <c r="CZ71" i="3"/>
  <c r="DA71" i="3"/>
  <c r="DB71" i="3"/>
  <c r="CY72" i="3"/>
  <c r="CZ72" i="3"/>
  <c r="DA72" i="3"/>
  <c r="DB72" i="3"/>
  <c r="CY73" i="3"/>
  <c r="CZ73" i="3"/>
  <c r="DA73" i="3"/>
  <c r="DB73" i="3"/>
  <c r="CY74" i="3"/>
  <c r="CZ74" i="3"/>
  <c r="DA74" i="3"/>
  <c r="DB74" i="3"/>
  <c r="CY75" i="3"/>
  <c r="CZ75" i="3"/>
  <c r="DA75" i="3"/>
  <c r="DB75" i="3"/>
  <c r="CY76" i="3"/>
  <c r="CZ76" i="3"/>
  <c r="DA76" i="3"/>
  <c r="DB76" i="3"/>
  <c r="CY77" i="3"/>
  <c r="CZ77" i="3"/>
  <c r="DA77" i="3"/>
  <c r="DB77" i="3"/>
  <c r="CY78" i="3"/>
  <c r="CZ78" i="3"/>
  <c r="DA78" i="3"/>
  <c r="DB78" i="3"/>
  <c r="CY79" i="3"/>
  <c r="CZ79" i="3"/>
  <c r="DA79" i="3"/>
  <c r="DB79" i="3"/>
  <c r="CY80" i="3"/>
  <c r="CZ80" i="3"/>
  <c r="DA80" i="3"/>
  <c r="DB80" i="3"/>
  <c r="CY81" i="3"/>
  <c r="CZ81" i="3"/>
  <c r="DA81" i="3"/>
  <c r="DB81" i="3"/>
  <c r="CY82" i="3"/>
  <c r="CZ82" i="3"/>
  <c r="DA82" i="3"/>
  <c r="DB82" i="3"/>
  <c r="CY83" i="3"/>
  <c r="CZ83" i="3"/>
  <c r="DA83" i="3"/>
  <c r="DB83" i="3"/>
  <c r="CY84" i="3"/>
  <c r="CZ84" i="3"/>
  <c r="DA84" i="3"/>
  <c r="DB84" i="3"/>
  <c r="CY85" i="3"/>
  <c r="CZ85" i="3"/>
  <c r="DA85" i="3"/>
  <c r="DB85" i="3"/>
  <c r="CY86" i="3"/>
  <c r="CZ86" i="3"/>
  <c r="DA86" i="3"/>
  <c r="DB86" i="3"/>
  <c r="CY87" i="3"/>
  <c r="CZ87" i="3"/>
  <c r="DA87" i="3"/>
  <c r="DB87" i="3"/>
  <c r="CY88" i="3"/>
  <c r="CZ88" i="3"/>
  <c r="DA88" i="3"/>
  <c r="DB88" i="3"/>
  <c r="CY89" i="3"/>
  <c r="CZ89" i="3"/>
  <c r="DA89" i="3"/>
  <c r="DB89" i="3"/>
  <c r="CY90" i="3"/>
  <c r="CZ90" i="3"/>
  <c r="DA90" i="3"/>
  <c r="DB90" i="3"/>
  <c r="CY91" i="3"/>
  <c r="CZ91" i="3"/>
  <c r="DA91" i="3"/>
  <c r="DB91" i="3"/>
  <c r="CY92" i="3"/>
  <c r="CZ92" i="3"/>
  <c r="DA92" i="3"/>
  <c r="DB92" i="3"/>
  <c r="CY93" i="3"/>
  <c r="CZ93" i="3"/>
  <c r="DA93" i="3"/>
  <c r="DB93" i="3"/>
  <c r="CY94" i="3"/>
  <c r="CZ94" i="3"/>
  <c r="DA94" i="3"/>
  <c r="DB94" i="3"/>
  <c r="CY95" i="3"/>
  <c r="CZ95" i="3"/>
  <c r="DA95" i="3"/>
  <c r="DB95" i="3"/>
  <c r="CY96" i="3"/>
  <c r="CZ96" i="3"/>
  <c r="DA96" i="3"/>
  <c r="DB96" i="3"/>
  <c r="CY97" i="3"/>
  <c r="CZ97" i="3"/>
  <c r="DA97" i="3"/>
  <c r="DB97" i="3"/>
  <c r="CY98" i="3"/>
  <c r="CZ98" i="3"/>
  <c r="DA98" i="3"/>
  <c r="DB98" i="3"/>
  <c r="CY99" i="3"/>
  <c r="CZ99" i="3"/>
  <c r="DA99" i="3"/>
  <c r="DB99" i="3"/>
  <c r="CY100" i="3"/>
  <c r="CZ100" i="3"/>
  <c r="DA100" i="3"/>
  <c r="DB100" i="3"/>
  <c r="CY101" i="3"/>
  <c r="CZ101" i="3"/>
  <c r="DA101" i="3"/>
  <c r="DB101" i="3"/>
  <c r="CY102" i="3"/>
  <c r="CZ102" i="3"/>
  <c r="DA102" i="3"/>
  <c r="DB102" i="3"/>
  <c r="CY103" i="3"/>
  <c r="CZ103" i="3"/>
  <c r="DA103" i="3"/>
  <c r="DB103" i="3"/>
  <c r="CY104" i="3"/>
  <c r="CZ104" i="3"/>
  <c r="DA104" i="3"/>
  <c r="DB104" i="3"/>
  <c r="CY105" i="3"/>
  <c r="CZ105" i="3"/>
  <c r="DA105" i="3"/>
  <c r="DB105" i="3"/>
  <c r="CY106" i="3"/>
  <c r="CZ106" i="3"/>
  <c r="DA106" i="3"/>
  <c r="DB106" i="3"/>
  <c r="CY107" i="3"/>
  <c r="CZ107" i="3"/>
  <c r="DA107" i="3"/>
  <c r="DB107" i="3"/>
  <c r="CY108" i="3"/>
  <c r="CZ108" i="3"/>
  <c r="DA108" i="3"/>
  <c r="DB108" i="3"/>
  <c r="CY109" i="3"/>
  <c r="CZ109" i="3"/>
  <c r="DA109" i="3"/>
  <c r="DB109" i="3"/>
  <c r="CY110" i="3"/>
  <c r="CZ110" i="3"/>
  <c r="DA110" i="3"/>
  <c r="DB110" i="3"/>
  <c r="CY111" i="3"/>
  <c r="CZ111" i="3"/>
  <c r="DA111" i="3"/>
  <c r="DB111" i="3"/>
  <c r="CY112" i="3"/>
  <c r="CZ112" i="3"/>
  <c r="DA112" i="3"/>
  <c r="DB112" i="3"/>
  <c r="CY113" i="3"/>
  <c r="CZ113" i="3"/>
  <c r="DA113" i="3"/>
  <c r="DB113" i="3"/>
  <c r="CY114" i="3"/>
  <c r="CZ114" i="3"/>
  <c r="DA114" i="3"/>
  <c r="DB114" i="3"/>
  <c r="CY115" i="3"/>
  <c r="CZ115" i="3"/>
  <c r="DA115" i="3"/>
  <c r="DB115" i="3"/>
  <c r="CY116" i="3"/>
  <c r="CZ116" i="3"/>
  <c r="DA116" i="3"/>
  <c r="DB116" i="3"/>
  <c r="CY117" i="3"/>
  <c r="CZ117" i="3"/>
  <c r="DA117" i="3"/>
  <c r="DB117" i="3"/>
  <c r="CY118" i="3"/>
  <c r="CZ118" i="3"/>
  <c r="DA118" i="3"/>
  <c r="DB118" i="3"/>
  <c r="CY119" i="3"/>
  <c r="CZ119" i="3"/>
  <c r="DA119" i="3"/>
  <c r="DB119" i="3"/>
  <c r="CY120" i="3"/>
  <c r="CZ120" i="3"/>
  <c r="DA120" i="3"/>
  <c r="DB120" i="3"/>
  <c r="CY121" i="3"/>
  <c r="CZ121" i="3"/>
  <c r="DA121" i="3"/>
  <c r="DB121" i="3"/>
  <c r="CY122" i="3"/>
  <c r="CZ122" i="3"/>
  <c r="DA122" i="3"/>
  <c r="DB122" i="3"/>
  <c r="CY123" i="3"/>
  <c r="CZ123" i="3"/>
  <c r="DA123" i="3"/>
  <c r="DB123" i="3"/>
  <c r="CY124" i="3"/>
  <c r="CZ124" i="3"/>
  <c r="DA124" i="3"/>
  <c r="DB124" i="3"/>
  <c r="CY125" i="3"/>
  <c r="CZ125" i="3"/>
  <c r="DA125" i="3"/>
  <c r="DB125" i="3"/>
  <c r="CY126" i="3"/>
  <c r="CZ126" i="3"/>
  <c r="DA126" i="3"/>
  <c r="DB126" i="3"/>
  <c r="CY127" i="3"/>
  <c r="CZ127" i="3"/>
  <c r="DA127" i="3"/>
  <c r="DB127" i="3"/>
  <c r="CY128" i="3"/>
  <c r="CZ128" i="3"/>
  <c r="DA128" i="3"/>
  <c r="DB128" i="3"/>
  <c r="CY129" i="3"/>
  <c r="CZ129" i="3"/>
  <c r="DA129" i="3"/>
  <c r="DB129" i="3"/>
  <c r="CY130" i="3"/>
  <c r="CZ130" i="3"/>
  <c r="DA130" i="3"/>
  <c r="DB130" i="3"/>
  <c r="CY131" i="3"/>
  <c r="CZ131" i="3"/>
  <c r="DA131" i="3"/>
  <c r="DB131" i="3"/>
  <c r="CY132" i="3"/>
  <c r="CZ132" i="3"/>
  <c r="DA132" i="3"/>
  <c r="DB132" i="3"/>
  <c r="CY133" i="3"/>
  <c r="CZ133" i="3"/>
  <c r="DA133" i="3"/>
  <c r="DB133" i="3"/>
  <c r="CY134" i="3"/>
  <c r="CZ134" i="3"/>
  <c r="DA134" i="3"/>
  <c r="DB134" i="3"/>
  <c r="CY135" i="3"/>
  <c r="CZ135" i="3"/>
  <c r="DA135" i="3"/>
  <c r="DB135" i="3"/>
  <c r="CY136" i="3"/>
  <c r="CZ136" i="3"/>
  <c r="DA136" i="3"/>
  <c r="DB136" i="3"/>
  <c r="CY137" i="3"/>
  <c r="CZ137" i="3"/>
  <c r="DA137" i="3"/>
  <c r="DB137" i="3"/>
  <c r="CY138" i="3"/>
  <c r="CZ138" i="3"/>
  <c r="DA138" i="3"/>
  <c r="DB138" i="3"/>
  <c r="CY139" i="3"/>
  <c r="CZ139" i="3"/>
  <c r="DA139" i="3"/>
  <c r="DB139" i="3"/>
  <c r="CY140" i="3"/>
  <c r="CZ140" i="3"/>
  <c r="DA140" i="3"/>
  <c r="DB140" i="3"/>
  <c r="CY141" i="3"/>
  <c r="CZ141" i="3"/>
  <c r="DA141" i="3"/>
  <c r="DB141" i="3"/>
  <c r="CY142" i="3"/>
  <c r="CZ142" i="3"/>
  <c r="DA142" i="3"/>
  <c r="DB142" i="3"/>
  <c r="CY143" i="3"/>
  <c r="CZ143" i="3"/>
  <c r="DA143" i="3"/>
  <c r="DB143" i="3"/>
  <c r="CY144" i="3"/>
  <c r="CZ144" i="3"/>
  <c r="DA144" i="3"/>
  <c r="DB144" i="3"/>
  <c r="CY145" i="3"/>
  <c r="CZ145" i="3"/>
  <c r="DA145" i="3"/>
  <c r="DB145" i="3"/>
  <c r="CY146" i="3"/>
  <c r="CZ146" i="3"/>
  <c r="DA146" i="3"/>
  <c r="DB146" i="3"/>
  <c r="CY147" i="3"/>
  <c r="CZ147" i="3"/>
  <c r="DA147" i="3"/>
  <c r="DB147" i="3"/>
  <c r="CY148" i="3"/>
  <c r="CZ148" i="3"/>
  <c r="DA148" i="3"/>
  <c r="DB148" i="3"/>
  <c r="CY149" i="3"/>
  <c r="CZ149" i="3"/>
  <c r="DA149" i="3"/>
  <c r="DB149" i="3"/>
  <c r="CY150" i="3"/>
  <c r="CZ150" i="3"/>
  <c r="DA150" i="3"/>
  <c r="DB150" i="3"/>
  <c r="CY151" i="3"/>
  <c r="CZ151" i="3"/>
  <c r="DA151" i="3"/>
  <c r="DB151" i="3"/>
  <c r="CY152" i="3"/>
  <c r="CZ152" i="3"/>
  <c r="DA152" i="3"/>
  <c r="DB152" i="3"/>
  <c r="CY153" i="3"/>
  <c r="CZ153" i="3"/>
  <c r="DA153" i="3"/>
  <c r="DB153" i="3"/>
  <c r="CY154" i="3"/>
  <c r="CZ154" i="3"/>
  <c r="DA154" i="3"/>
  <c r="DB154" i="3"/>
  <c r="CY155" i="3"/>
  <c r="CZ155" i="3"/>
  <c r="DA155" i="3"/>
  <c r="DB155" i="3"/>
  <c r="CY156" i="3"/>
  <c r="CZ156" i="3"/>
  <c r="DA156" i="3"/>
  <c r="DB156" i="3"/>
  <c r="CY157" i="3"/>
  <c r="CZ157" i="3"/>
  <c r="DA157" i="3"/>
  <c r="DB157" i="3"/>
  <c r="CY158" i="3"/>
  <c r="CZ158" i="3"/>
  <c r="DA158" i="3"/>
  <c r="DB158" i="3"/>
  <c r="CY159" i="3"/>
  <c r="CZ159" i="3"/>
  <c r="DA159" i="3"/>
  <c r="DB159" i="3"/>
  <c r="CY160" i="3"/>
  <c r="CZ160" i="3"/>
  <c r="DA160" i="3"/>
  <c r="DB160" i="3"/>
  <c r="CY161" i="3"/>
  <c r="CZ161" i="3"/>
  <c r="DA161" i="3"/>
  <c r="DB161" i="3"/>
  <c r="CY162" i="3"/>
  <c r="CZ162" i="3"/>
  <c r="DA162" i="3"/>
  <c r="DB162" i="3"/>
  <c r="CY163" i="3"/>
  <c r="CZ163" i="3"/>
  <c r="DA163" i="3"/>
  <c r="DB163" i="3"/>
  <c r="CY164" i="3"/>
  <c r="CZ164" i="3"/>
  <c r="DA164" i="3"/>
  <c r="DB164" i="3"/>
  <c r="CY165" i="3"/>
  <c r="CZ165" i="3"/>
  <c r="DA165" i="3"/>
  <c r="DB165" i="3"/>
  <c r="CY166" i="3"/>
  <c r="CZ166" i="3"/>
  <c r="DA166" i="3"/>
  <c r="DB166" i="3"/>
  <c r="CY167" i="3"/>
  <c r="CZ167" i="3"/>
  <c r="DA167" i="3"/>
  <c r="DB167" i="3"/>
  <c r="CY168" i="3"/>
  <c r="CZ168" i="3"/>
  <c r="DA168" i="3"/>
  <c r="DB168" i="3"/>
  <c r="CY169" i="3"/>
  <c r="CZ169" i="3"/>
  <c r="DA169" i="3"/>
  <c r="DB169" i="3"/>
  <c r="CY170" i="3"/>
  <c r="CZ170" i="3"/>
  <c r="DA170" i="3"/>
  <c r="DB170" i="3"/>
  <c r="CY171" i="3"/>
  <c r="CZ171" i="3"/>
  <c r="DA171" i="3"/>
  <c r="DB171" i="3"/>
  <c r="CY172" i="3"/>
  <c r="CZ172" i="3"/>
  <c r="DA172" i="3"/>
  <c r="DB172" i="3"/>
  <c r="CY173" i="3"/>
  <c r="CZ173" i="3"/>
  <c r="DA173" i="3"/>
  <c r="DB173" i="3"/>
  <c r="CY174" i="3"/>
  <c r="CZ174" i="3"/>
  <c r="DA174" i="3"/>
  <c r="DB174" i="3"/>
  <c r="CY175" i="3"/>
  <c r="CZ175" i="3"/>
  <c r="DA175" i="3"/>
  <c r="DB175" i="3"/>
  <c r="CY176" i="3"/>
  <c r="CZ176" i="3"/>
  <c r="DA176" i="3"/>
  <c r="DB176" i="3"/>
  <c r="CY177" i="3"/>
  <c r="CZ177" i="3"/>
  <c r="DA177" i="3"/>
  <c r="DB177" i="3"/>
  <c r="CY178" i="3"/>
  <c r="CZ178" i="3"/>
  <c r="DA178" i="3"/>
  <c r="DB178" i="3"/>
  <c r="CY179" i="3"/>
  <c r="CZ179" i="3"/>
  <c r="DA179" i="3"/>
  <c r="DB179" i="3"/>
  <c r="CY180" i="3"/>
  <c r="CZ180" i="3"/>
  <c r="DA180" i="3"/>
  <c r="DB180" i="3"/>
  <c r="CY181" i="3"/>
  <c r="CZ181" i="3"/>
  <c r="DA181" i="3"/>
  <c r="DB181" i="3"/>
  <c r="CY182" i="3"/>
  <c r="CZ182" i="3"/>
  <c r="DA182" i="3"/>
  <c r="DB182" i="3"/>
  <c r="CY183" i="3"/>
  <c r="CZ183" i="3"/>
  <c r="DA183" i="3"/>
  <c r="DB183" i="3"/>
  <c r="CY184" i="3"/>
  <c r="CZ184" i="3"/>
  <c r="DA184" i="3"/>
  <c r="DB184" i="3"/>
  <c r="CY185" i="3"/>
  <c r="CZ185" i="3"/>
  <c r="DA185" i="3"/>
  <c r="DB185" i="3"/>
  <c r="CY186" i="3"/>
  <c r="CZ186" i="3"/>
  <c r="DA186" i="3"/>
  <c r="DB186" i="3"/>
  <c r="CY187" i="3"/>
  <c r="CZ187" i="3"/>
  <c r="DA187" i="3"/>
  <c r="DB187" i="3"/>
  <c r="CY188" i="3"/>
  <c r="CZ188" i="3"/>
  <c r="DA188" i="3"/>
  <c r="DB188" i="3"/>
  <c r="CY189" i="3"/>
  <c r="CZ189" i="3"/>
  <c r="DA189" i="3"/>
  <c r="DB189" i="3"/>
  <c r="CY190" i="3"/>
  <c r="CZ190" i="3"/>
  <c r="DA190" i="3"/>
  <c r="DB190" i="3"/>
  <c r="CY191" i="3"/>
  <c r="CZ191" i="3"/>
  <c r="DA191" i="3"/>
  <c r="DB191" i="3"/>
  <c r="CY192" i="3"/>
  <c r="CZ192" i="3"/>
  <c r="DA192" i="3"/>
  <c r="DB192" i="3"/>
  <c r="CY193" i="3"/>
  <c r="CZ193" i="3"/>
  <c r="DA193" i="3"/>
  <c r="DB193" i="3"/>
  <c r="CY194" i="3"/>
  <c r="CZ194" i="3"/>
  <c r="DA194" i="3"/>
  <c r="DB194" i="3"/>
  <c r="CY195" i="3"/>
  <c r="CZ195" i="3"/>
  <c r="DA195" i="3"/>
  <c r="DB195" i="3"/>
  <c r="CY196" i="3"/>
  <c r="CZ196" i="3"/>
  <c r="DA196" i="3"/>
  <c r="DB196" i="3"/>
  <c r="CY197" i="3"/>
  <c r="CZ197" i="3"/>
  <c r="DA197" i="3"/>
  <c r="DB197" i="3"/>
  <c r="CY198" i="3"/>
  <c r="CZ198" i="3"/>
  <c r="DA198" i="3"/>
  <c r="DB198" i="3"/>
  <c r="CY199" i="3"/>
  <c r="CZ199" i="3"/>
  <c r="DA199" i="3"/>
  <c r="DB199" i="3"/>
  <c r="CY200" i="3"/>
  <c r="CZ200" i="3"/>
  <c r="DA200" i="3"/>
  <c r="DB200" i="3"/>
  <c r="CY201" i="3"/>
  <c r="CZ201" i="3"/>
  <c r="DA201" i="3"/>
  <c r="DB201" i="3"/>
  <c r="CY202" i="3"/>
  <c r="CZ202" i="3"/>
  <c r="DA202" i="3"/>
  <c r="DB202" i="3"/>
  <c r="CY203" i="3"/>
  <c r="CZ203" i="3"/>
  <c r="DA203" i="3"/>
  <c r="DB203" i="3"/>
  <c r="CY204" i="3"/>
  <c r="CZ204" i="3"/>
  <c r="DA204" i="3"/>
  <c r="DB204" i="3"/>
  <c r="CY205" i="3"/>
  <c r="CZ205" i="3"/>
  <c r="DA205" i="3"/>
  <c r="DB205" i="3"/>
  <c r="CY206" i="3"/>
  <c r="CZ206" i="3"/>
  <c r="DA206" i="3"/>
  <c r="DB206" i="3"/>
  <c r="CY207" i="3"/>
  <c r="CZ207" i="3"/>
  <c r="DA207" i="3"/>
  <c r="DB207" i="3"/>
  <c r="CY208" i="3"/>
  <c r="CZ208" i="3"/>
  <c r="DA208" i="3"/>
  <c r="DB208" i="3"/>
  <c r="CY209" i="3"/>
  <c r="CZ209" i="3"/>
  <c r="DA209" i="3"/>
  <c r="DB209" i="3"/>
  <c r="CY210" i="3"/>
  <c r="CZ210" i="3"/>
  <c r="DA210" i="3"/>
  <c r="DB210" i="3"/>
  <c r="CY211" i="3"/>
  <c r="CZ211" i="3"/>
  <c r="DA211" i="3"/>
  <c r="DB211" i="3"/>
  <c r="CY212" i="3"/>
  <c r="CZ212" i="3"/>
  <c r="DA212" i="3"/>
  <c r="DB212" i="3"/>
  <c r="CY213" i="3"/>
  <c r="CZ213" i="3"/>
  <c r="DA213" i="3"/>
  <c r="DB213" i="3"/>
  <c r="CY214" i="3"/>
  <c r="CZ214" i="3"/>
  <c r="DA214" i="3"/>
  <c r="DB214" i="3"/>
  <c r="CY215" i="3"/>
  <c r="CZ215" i="3"/>
  <c r="DA215" i="3"/>
  <c r="DB215" i="3"/>
  <c r="CY216" i="3"/>
  <c r="CZ216" i="3"/>
  <c r="DA216" i="3"/>
  <c r="DB216" i="3"/>
  <c r="CY217" i="3"/>
  <c r="CZ217" i="3"/>
  <c r="DA217" i="3"/>
  <c r="DB217" i="3"/>
  <c r="CY218" i="3"/>
  <c r="CZ218" i="3"/>
  <c r="DA218" i="3"/>
  <c r="DB218" i="3"/>
  <c r="CY219" i="3"/>
  <c r="CZ219" i="3"/>
  <c r="DA219" i="3"/>
  <c r="DB219" i="3"/>
  <c r="CY220" i="3"/>
  <c r="CZ220" i="3"/>
  <c r="DA220" i="3"/>
  <c r="DB220" i="3"/>
  <c r="CY221" i="3"/>
  <c r="CZ221" i="3"/>
  <c r="DA221" i="3"/>
  <c r="DB221" i="3"/>
  <c r="CY222" i="3"/>
  <c r="CZ222" i="3"/>
  <c r="DA222" i="3"/>
  <c r="DB222" i="3"/>
  <c r="CY223" i="3"/>
  <c r="CZ223" i="3"/>
  <c r="DA223" i="3"/>
  <c r="DB223" i="3"/>
  <c r="CY224" i="3"/>
  <c r="CZ224" i="3"/>
  <c r="DA224" i="3"/>
  <c r="DB224" i="3"/>
  <c r="CY225" i="3"/>
  <c r="CZ225" i="3"/>
  <c r="DA225" i="3"/>
  <c r="DB225" i="3"/>
  <c r="CY226" i="3"/>
  <c r="CZ226" i="3"/>
  <c r="DA226" i="3"/>
  <c r="DB226" i="3"/>
  <c r="CY227" i="3"/>
  <c r="CZ227" i="3"/>
  <c r="DA227" i="3"/>
  <c r="DB227" i="3"/>
  <c r="CY228" i="3"/>
  <c r="CZ228" i="3"/>
  <c r="DA228" i="3"/>
  <c r="DB228" i="3"/>
  <c r="CY229" i="3"/>
  <c r="CZ229" i="3"/>
  <c r="DA229" i="3"/>
  <c r="DB229" i="3"/>
  <c r="CY230" i="3"/>
  <c r="CZ230" i="3"/>
  <c r="DA230" i="3"/>
  <c r="DB230" i="3"/>
  <c r="CY231" i="3"/>
  <c r="CZ231" i="3"/>
  <c r="DA231" i="3"/>
  <c r="DB231" i="3"/>
  <c r="CY232" i="3"/>
  <c r="CZ232" i="3"/>
  <c r="DA232" i="3"/>
  <c r="DB232" i="3"/>
  <c r="CY233" i="3"/>
  <c r="CZ233" i="3"/>
  <c r="DA233" i="3"/>
  <c r="DB233" i="3"/>
  <c r="CY234" i="3"/>
  <c r="CZ234" i="3"/>
  <c r="DA234" i="3"/>
  <c r="DB234" i="3"/>
  <c r="CY235" i="3"/>
  <c r="CZ235" i="3"/>
  <c r="DA235" i="3"/>
  <c r="DB235" i="3"/>
  <c r="CY236" i="3"/>
  <c r="CZ236" i="3"/>
  <c r="DA236" i="3"/>
  <c r="DB236" i="3"/>
  <c r="CY237" i="3"/>
  <c r="CZ237" i="3"/>
  <c r="DA237" i="3"/>
  <c r="DB237" i="3"/>
  <c r="CY238" i="3"/>
  <c r="CZ238" i="3"/>
  <c r="DA238" i="3"/>
  <c r="DB238" i="3"/>
  <c r="CY239" i="3"/>
  <c r="CZ239" i="3"/>
  <c r="DA239" i="3"/>
  <c r="DB239" i="3"/>
  <c r="CY240" i="3"/>
  <c r="CZ240" i="3"/>
  <c r="DA240" i="3"/>
  <c r="DB240" i="3"/>
  <c r="CY241" i="3"/>
  <c r="CZ241" i="3"/>
  <c r="DA241" i="3"/>
  <c r="DB241" i="3"/>
  <c r="CY242" i="3"/>
  <c r="CZ242" i="3"/>
  <c r="DA242" i="3"/>
  <c r="DB242" i="3"/>
  <c r="CY243" i="3"/>
  <c r="CZ243" i="3"/>
  <c r="DA243" i="3"/>
  <c r="DB243" i="3"/>
  <c r="CY244" i="3"/>
  <c r="CZ244" i="3"/>
  <c r="DA244" i="3"/>
  <c r="DB244" i="3"/>
  <c r="CY245" i="3"/>
  <c r="CZ245" i="3"/>
  <c r="DA245" i="3"/>
  <c r="DB245" i="3"/>
  <c r="CY246" i="3"/>
  <c r="CZ246" i="3"/>
  <c r="DA246" i="3"/>
  <c r="DB246" i="3"/>
  <c r="CY247" i="3"/>
  <c r="CZ247" i="3"/>
  <c r="DA247" i="3"/>
  <c r="DB247" i="3"/>
  <c r="CY248" i="3"/>
  <c r="CZ248" i="3"/>
  <c r="DA248" i="3"/>
  <c r="DB248" i="3"/>
  <c r="CY249" i="3"/>
  <c r="CZ249" i="3"/>
  <c r="DA249" i="3"/>
  <c r="DB249" i="3"/>
  <c r="CY250" i="3"/>
  <c r="CZ250" i="3"/>
  <c r="DA250" i="3"/>
  <c r="DB250" i="3"/>
  <c r="CY251" i="3"/>
  <c r="CZ251" i="3"/>
  <c r="DA251" i="3"/>
  <c r="DB251" i="3"/>
  <c r="CY252" i="3"/>
  <c r="CZ252" i="3"/>
  <c r="DA252" i="3"/>
  <c r="DB252" i="3"/>
  <c r="CY253" i="3"/>
  <c r="CZ253" i="3"/>
  <c r="DA253" i="3"/>
  <c r="DB253" i="3"/>
  <c r="CY254" i="3"/>
  <c r="CZ254" i="3"/>
  <c r="DA254" i="3"/>
  <c r="DB254" i="3"/>
  <c r="CY255" i="3"/>
  <c r="CZ255" i="3"/>
  <c r="DA255" i="3"/>
  <c r="DB255" i="3"/>
  <c r="CY256" i="3"/>
  <c r="CZ256" i="3"/>
  <c r="DA256" i="3"/>
  <c r="DB256" i="3"/>
  <c r="CY257" i="3"/>
  <c r="CZ257" i="3"/>
  <c r="DA257" i="3"/>
  <c r="DB257" i="3"/>
  <c r="CY258" i="3"/>
  <c r="CZ258" i="3"/>
  <c r="DA258" i="3"/>
  <c r="DB258" i="3"/>
  <c r="CY259" i="3"/>
  <c r="CZ259" i="3"/>
  <c r="DA259" i="3"/>
  <c r="DB259" i="3"/>
  <c r="CY260" i="3"/>
  <c r="CZ260" i="3"/>
  <c r="DA260" i="3"/>
  <c r="DB260" i="3"/>
  <c r="CY261" i="3"/>
  <c r="CZ261" i="3"/>
  <c r="DA261" i="3"/>
  <c r="DB261" i="3"/>
  <c r="CY262" i="3"/>
  <c r="CZ262" i="3"/>
  <c r="DA262" i="3"/>
  <c r="DB262" i="3"/>
  <c r="CY263" i="3"/>
  <c r="CZ263" i="3"/>
  <c r="DA263" i="3"/>
  <c r="DB263" i="3"/>
  <c r="DB9" i="3"/>
  <c r="DA9" i="3"/>
  <c r="CZ9" i="3"/>
  <c r="CY9" i="3"/>
  <c r="CU10" i="3"/>
  <c r="CV10" i="3"/>
  <c r="CW10" i="3"/>
  <c r="CX10" i="3"/>
  <c r="CU11" i="3"/>
  <c r="CV11" i="3"/>
  <c r="CW11" i="3"/>
  <c r="CX11" i="3"/>
  <c r="CU12" i="3"/>
  <c r="CV12" i="3"/>
  <c r="CW12" i="3"/>
  <c r="CX12" i="3"/>
  <c r="CU13" i="3"/>
  <c r="CV13" i="3"/>
  <c r="CW13" i="3"/>
  <c r="CX13" i="3"/>
  <c r="CU14" i="3"/>
  <c r="CV14" i="3"/>
  <c r="CW14" i="3"/>
  <c r="CX14" i="3"/>
  <c r="CU15" i="3"/>
  <c r="CV15" i="3"/>
  <c r="CW15" i="3"/>
  <c r="CX15" i="3"/>
  <c r="CU16" i="3"/>
  <c r="CV16" i="3"/>
  <c r="CW16" i="3"/>
  <c r="CX16" i="3"/>
  <c r="CU17" i="3"/>
  <c r="CV17" i="3"/>
  <c r="CW17" i="3"/>
  <c r="CX17" i="3"/>
  <c r="CU18" i="3"/>
  <c r="CV18" i="3"/>
  <c r="CW18" i="3"/>
  <c r="CX18" i="3"/>
  <c r="CU19" i="3"/>
  <c r="CV19" i="3"/>
  <c r="CW19" i="3"/>
  <c r="CX19" i="3"/>
  <c r="CU20" i="3"/>
  <c r="CV20" i="3"/>
  <c r="CW20" i="3"/>
  <c r="CX20" i="3"/>
  <c r="CU21" i="3"/>
  <c r="CV21" i="3"/>
  <c r="CW21" i="3"/>
  <c r="CX21" i="3"/>
  <c r="CU22" i="3"/>
  <c r="CV22" i="3"/>
  <c r="CW22" i="3"/>
  <c r="CX22" i="3"/>
  <c r="CU23" i="3"/>
  <c r="CV23" i="3"/>
  <c r="CW23" i="3"/>
  <c r="CX23" i="3"/>
  <c r="CU24" i="3"/>
  <c r="CV24" i="3"/>
  <c r="CW24" i="3"/>
  <c r="CX24" i="3"/>
  <c r="CU25" i="3"/>
  <c r="CV25" i="3"/>
  <c r="CW25" i="3"/>
  <c r="CX25" i="3"/>
  <c r="CU26" i="3"/>
  <c r="CV26" i="3"/>
  <c r="CW26" i="3"/>
  <c r="CX26" i="3"/>
  <c r="CU27" i="3"/>
  <c r="CV27" i="3"/>
  <c r="CW27" i="3"/>
  <c r="CX27" i="3"/>
  <c r="CU28" i="3"/>
  <c r="CV28" i="3"/>
  <c r="CW28" i="3"/>
  <c r="CX28" i="3"/>
  <c r="CU29" i="3"/>
  <c r="CV29" i="3"/>
  <c r="CW29" i="3"/>
  <c r="CX29" i="3"/>
  <c r="CU30" i="3"/>
  <c r="CV30" i="3"/>
  <c r="CW30" i="3"/>
  <c r="CX30" i="3"/>
  <c r="CU31" i="3"/>
  <c r="CV31" i="3"/>
  <c r="CW31" i="3"/>
  <c r="CX31" i="3"/>
  <c r="CU32" i="3"/>
  <c r="CV32" i="3"/>
  <c r="CW32" i="3"/>
  <c r="CX32" i="3"/>
  <c r="CU33" i="3"/>
  <c r="CV33" i="3"/>
  <c r="CW33" i="3"/>
  <c r="CX33" i="3"/>
  <c r="CU34" i="3"/>
  <c r="CV34" i="3"/>
  <c r="CW34" i="3"/>
  <c r="CX34" i="3"/>
  <c r="CU35" i="3"/>
  <c r="CV35" i="3"/>
  <c r="CW35" i="3"/>
  <c r="CX35" i="3"/>
  <c r="CU36" i="3"/>
  <c r="CV36" i="3"/>
  <c r="CW36" i="3"/>
  <c r="CX36" i="3"/>
  <c r="CU37" i="3"/>
  <c r="CV37" i="3"/>
  <c r="CW37" i="3"/>
  <c r="CX37" i="3"/>
  <c r="CU38" i="3"/>
  <c r="CV38" i="3"/>
  <c r="CW38" i="3"/>
  <c r="CX38" i="3"/>
  <c r="CU39" i="3"/>
  <c r="CV39" i="3"/>
  <c r="CW39" i="3"/>
  <c r="CX39" i="3"/>
  <c r="CU40" i="3"/>
  <c r="CV40" i="3"/>
  <c r="CW40" i="3"/>
  <c r="CX40" i="3"/>
  <c r="CU41" i="3"/>
  <c r="CV41" i="3"/>
  <c r="CW41" i="3"/>
  <c r="CX41" i="3"/>
  <c r="CU42" i="3"/>
  <c r="CV42" i="3"/>
  <c r="CW42" i="3"/>
  <c r="CX42" i="3"/>
  <c r="CU43" i="3"/>
  <c r="CV43" i="3"/>
  <c r="CW43" i="3"/>
  <c r="CX43" i="3"/>
  <c r="CU44" i="3"/>
  <c r="CV44" i="3"/>
  <c r="CW44" i="3"/>
  <c r="CX44" i="3"/>
  <c r="CU45" i="3"/>
  <c r="CV45" i="3"/>
  <c r="CW45" i="3"/>
  <c r="CX45" i="3"/>
  <c r="CU46" i="3"/>
  <c r="CV46" i="3"/>
  <c r="CW46" i="3"/>
  <c r="CX46" i="3"/>
  <c r="CU47" i="3"/>
  <c r="CV47" i="3"/>
  <c r="CW47" i="3"/>
  <c r="CX47" i="3"/>
  <c r="CU48" i="3"/>
  <c r="CV48" i="3"/>
  <c r="CW48" i="3"/>
  <c r="CX48" i="3"/>
  <c r="CU49" i="3"/>
  <c r="CV49" i="3"/>
  <c r="CW49" i="3"/>
  <c r="CX49" i="3"/>
  <c r="CU50" i="3"/>
  <c r="CV50" i="3"/>
  <c r="CW50" i="3"/>
  <c r="CX50" i="3"/>
  <c r="CU51" i="3"/>
  <c r="CV51" i="3"/>
  <c r="CW51" i="3"/>
  <c r="CX51" i="3"/>
  <c r="CU52" i="3"/>
  <c r="CV52" i="3"/>
  <c r="CW52" i="3"/>
  <c r="CX52" i="3"/>
  <c r="CU53" i="3"/>
  <c r="CV53" i="3"/>
  <c r="CW53" i="3"/>
  <c r="CX53" i="3"/>
  <c r="CU54" i="3"/>
  <c r="CV54" i="3"/>
  <c r="CW54" i="3"/>
  <c r="CX54" i="3"/>
  <c r="CU55" i="3"/>
  <c r="CV55" i="3"/>
  <c r="CW55" i="3"/>
  <c r="CX55" i="3"/>
  <c r="CU56" i="3"/>
  <c r="CV56" i="3"/>
  <c r="CW56" i="3"/>
  <c r="CX56" i="3"/>
  <c r="CU57" i="3"/>
  <c r="CV57" i="3"/>
  <c r="CW57" i="3"/>
  <c r="CX57" i="3"/>
  <c r="CU58" i="3"/>
  <c r="CV58" i="3"/>
  <c r="CW58" i="3"/>
  <c r="CX58" i="3"/>
  <c r="CU59" i="3"/>
  <c r="CV59" i="3"/>
  <c r="CW59" i="3"/>
  <c r="CX59" i="3"/>
  <c r="CU60" i="3"/>
  <c r="CV60" i="3"/>
  <c r="CW60" i="3"/>
  <c r="CX60" i="3"/>
  <c r="CU61" i="3"/>
  <c r="CV61" i="3"/>
  <c r="CW61" i="3"/>
  <c r="CX61" i="3"/>
  <c r="CU62" i="3"/>
  <c r="CV62" i="3"/>
  <c r="CW62" i="3"/>
  <c r="CX62" i="3"/>
  <c r="CU63" i="3"/>
  <c r="CV63" i="3"/>
  <c r="CW63" i="3"/>
  <c r="CX63" i="3"/>
  <c r="CU64" i="3"/>
  <c r="CV64" i="3"/>
  <c r="CW64" i="3"/>
  <c r="CX64" i="3"/>
  <c r="CU65" i="3"/>
  <c r="CV65" i="3"/>
  <c r="CW65" i="3"/>
  <c r="CX65" i="3"/>
  <c r="CU66" i="3"/>
  <c r="CV66" i="3"/>
  <c r="CW66" i="3"/>
  <c r="CX66" i="3"/>
  <c r="CU67" i="3"/>
  <c r="CV67" i="3"/>
  <c r="CW67" i="3"/>
  <c r="CX67" i="3"/>
  <c r="CU68" i="3"/>
  <c r="CV68" i="3"/>
  <c r="CW68" i="3"/>
  <c r="CX68" i="3"/>
  <c r="CU69" i="3"/>
  <c r="CV69" i="3"/>
  <c r="CW69" i="3"/>
  <c r="CX69" i="3"/>
  <c r="CU70" i="3"/>
  <c r="CV70" i="3"/>
  <c r="CW70" i="3"/>
  <c r="CX70" i="3"/>
  <c r="CU71" i="3"/>
  <c r="CV71" i="3"/>
  <c r="CW71" i="3"/>
  <c r="CX71" i="3"/>
  <c r="CU72" i="3"/>
  <c r="CV72" i="3"/>
  <c r="CW72" i="3"/>
  <c r="CX72" i="3"/>
  <c r="CU73" i="3"/>
  <c r="CV73" i="3"/>
  <c r="CW73" i="3"/>
  <c r="CX73" i="3"/>
  <c r="CU74" i="3"/>
  <c r="CV74" i="3"/>
  <c r="CW74" i="3"/>
  <c r="CX74" i="3"/>
  <c r="CU75" i="3"/>
  <c r="CV75" i="3"/>
  <c r="CW75" i="3"/>
  <c r="CX75" i="3"/>
  <c r="CU76" i="3"/>
  <c r="CV76" i="3"/>
  <c r="CW76" i="3"/>
  <c r="CX76" i="3"/>
  <c r="CU77" i="3"/>
  <c r="CV77" i="3"/>
  <c r="CW77" i="3"/>
  <c r="CX77" i="3"/>
  <c r="CU78" i="3"/>
  <c r="CV78" i="3"/>
  <c r="CW78" i="3"/>
  <c r="CX78" i="3"/>
  <c r="CU79" i="3"/>
  <c r="CV79" i="3"/>
  <c r="CW79" i="3"/>
  <c r="CX79" i="3"/>
  <c r="CU80" i="3"/>
  <c r="CV80" i="3"/>
  <c r="CW80" i="3"/>
  <c r="CX80" i="3"/>
  <c r="CU81" i="3"/>
  <c r="CV81" i="3"/>
  <c r="CW81" i="3"/>
  <c r="CX81" i="3"/>
  <c r="CU82" i="3"/>
  <c r="CV82" i="3"/>
  <c r="CW82" i="3"/>
  <c r="CX82" i="3"/>
  <c r="CU83" i="3"/>
  <c r="CV83" i="3"/>
  <c r="CW83" i="3"/>
  <c r="CX83" i="3"/>
  <c r="CU84" i="3"/>
  <c r="CV84" i="3"/>
  <c r="CW84" i="3"/>
  <c r="CX84" i="3"/>
  <c r="CU85" i="3"/>
  <c r="CV85" i="3"/>
  <c r="CW85" i="3"/>
  <c r="CX85" i="3"/>
  <c r="CU86" i="3"/>
  <c r="CV86" i="3"/>
  <c r="CW86" i="3"/>
  <c r="CX86" i="3"/>
  <c r="CU87" i="3"/>
  <c r="CV87" i="3"/>
  <c r="CW87" i="3"/>
  <c r="CX87" i="3"/>
  <c r="CU88" i="3"/>
  <c r="CV88" i="3"/>
  <c r="CW88" i="3"/>
  <c r="CX88" i="3"/>
  <c r="CU89" i="3"/>
  <c r="CV89" i="3"/>
  <c r="CW89" i="3"/>
  <c r="CX89" i="3"/>
  <c r="CU90" i="3"/>
  <c r="CV90" i="3"/>
  <c r="CW90" i="3"/>
  <c r="CX90" i="3"/>
  <c r="CU91" i="3"/>
  <c r="CV91" i="3"/>
  <c r="CW91" i="3"/>
  <c r="CX91" i="3"/>
  <c r="CU92" i="3"/>
  <c r="CV92" i="3"/>
  <c r="CW92" i="3"/>
  <c r="CX92" i="3"/>
  <c r="CU93" i="3"/>
  <c r="CV93" i="3"/>
  <c r="CW93" i="3"/>
  <c r="CX93" i="3"/>
  <c r="CU94" i="3"/>
  <c r="CV94" i="3"/>
  <c r="CW94" i="3"/>
  <c r="CX94" i="3"/>
  <c r="CU95" i="3"/>
  <c r="CV95" i="3"/>
  <c r="CW95" i="3"/>
  <c r="CX95" i="3"/>
  <c r="CU96" i="3"/>
  <c r="CV96" i="3"/>
  <c r="CW96" i="3"/>
  <c r="CX96" i="3"/>
  <c r="CU97" i="3"/>
  <c r="CV97" i="3"/>
  <c r="CW97" i="3"/>
  <c r="CX97" i="3"/>
  <c r="CU98" i="3"/>
  <c r="CV98" i="3"/>
  <c r="CW98" i="3"/>
  <c r="CX98" i="3"/>
  <c r="CU99" i="3"/>
  <c r="CV99" i="3"/>
  <c r="CW99" i="3"/>
  <c r="CX99" i="3"/>
  <c r="CU100" i="3"/>
  <c r="CV100" i="3"/>
  <c r="CW100" i="3"/>
  <c r="CX100" i="3"/>
  <c r="CU101" i="3"/>
  <c r="CV101" i="3"/>
  <c r="CW101" i="3"/>
  <c r="CX101" i="3"/>
  <c r="CU102" i="3"/>
  <c r="CV102" i="3"/>
  <c r="CW102" i="3"/>
  <c r="CX102" i="3"/>
  <c r="CU103" i="3"/>
  <c r="CV103" i="3"/>
  <c r="CW103" i="3"/>
  <c r="CX103" i="3"/>
  <c r="CU104" i="3"/>
  <c r="CV104" i="3"/>
  <c r="CW104" i="3"/>
  <c r="CX104" i="3"/>
  <c r="CU105" i="3"/>
  <c r="CV105" i="3"/>
  <c r="CW105" i="3"/>
  <c r="CX105" i="3"/>
  <c r="CU106" i="3"/>
  <c r="CV106" i="3"/>
  <c r="CW106" i="3"/>
  <c r="CX106" i="3"/>
  <c r="CU107" i="3"/>
  <c r="CV107" i="3"/>
  <c r="CW107" i="3"/>
  <c r="CX107" i="3"/>
  <c r="CU108" i="3"/>
  <c r="CV108" i="3"/>
  <c r="CW108" i="3"/>
  <c r="CX108" i="3"/>
  <c r="CU109" i="3"/>
  <c r="CV109" i="3"/>
  <c r="CW109" i="3"/>
  <c r="CX109" i="3"/>
  <c r="CU110" i="3"/>
  <c r="CV110" i="3"/>
  <c r="CW110" i="3"/>
  <c r="CX110" i="3"/>
  <c r="CU111" i="3"/>
  <c r="CV111" i="3"/>
  <c r="CW111" i="3"/>
  <c r="CX111" i="3"/>
  <c r="CU112" i="3"/>
  <c r="CV112" i="3"/>
  <c r="CW112" i="3"/>
  <c r="CX112" i="3"/>
  <c r="CU113" i="3"/>
  <c r="CV113" i="3"/>
  <c r="CW113" i="3"/>
  <c r="CX113" i="3"/>
  <c r="CU114" i="3"/>
  <c r="CV114" i="3"/>
  <c r="CW114" i="3"/>
  <c r="CX114" i="3"/>
  <c r="CU115" i="3"/>
  <c r="CV115" i="3"/>
  <c r="CW115" i="3"/>
  <c r="CX115" i="3"/>
  <c r="CU116" i="3"/>
  <c r="CV116" i="3"/>
  <c r="CW116" i="3"/>
  <c r="CX116" i="3"/>
  <c r="CU117" i="3"/>
  <c r="CV117" i="3"/>
  <c r="CW117" i="3"/>
  <c r="CX117" i="3"/>
  <c r="CU118" i="3"/>
  <c r="CV118" i="3"/>
  <c r="CW118" i="3"/>
  <c r="CX118" i="3"/>
  <c r="CU119" i="3"/>
  <c r="CV119" i="3"/>
  <c r="CW119" i="3"/>
  <c r="CX119" i="3"/>
  <c r="CU120" i="3"/>
  <c r="CV120" i="3"/>
  <c r="CW120" i="3"/>
  <c r="CX120" i="3"/>
  <c r="CU121" i="3"/>
  <c r="CV121" i="3"/>
  <c r="CW121" i="3"/>
  <c r="CX121" i="3"/>
  <c r="CU122" i="3"/>
  <c r="CV122" i="3"/>
  <c r="CW122" i="3"/>
  <c r="CX122" i="3"/>
  <c r="CU123" i="3"/>
  <c r="CV123" i="3"/>
  <c r="CW123" i="3"/>
  <c r="CX123" i="3"/>
  <c r="CU124" i="3"/>
  <c r="CV124" i="3"/>
  <c r="CW124" i="3"/>
  <c r="CX124" i="3"/>
  <c r="CU125" i="3"/>
  <c r="CV125" i="3"/>
  <c r="CW125" i="3"/>
  <c r="CX125" i="3"/>
  <c r="CU126" i="3"/>
  <c r="CV126" i="3"/>
  <c r="CW126" i="3"/>
  <c r="CX126" i="3"/>
  <c r="CU127" i="3"/>
  <c r="CV127" i="3"/>
  <c r="CW127" i="3"/>
  <c r="CX127" i="3"/>
  <c r="CU128" i="3"/>
  <c r="CV128" i="3"/>
  <c r="CW128" i="3"/>
  <c r="CX128" i="3"/>
  <c r="CU129" i="3"/>
  <c r="CV129" i="3"/>
  <c r="CW129" i="3"/>
  <c r="CX129" i="3"/>
  <c r="CU130" i="3"/>
  <c r="CV130" i="3"/>
  <c r="CW130" i="3"/>
  <c r="CX130" i="3"/>
  <c r="CU131" i="3"/>
  <c r="CV131" i="3"/>
  <c r="CW131" i="3"/>
  <c r="CX131" i="3"/>
  <c r="CU132" i="3"/>
  <c r="CV132" i="3"/>
  <c r="CW132" i="3"/>
  <c r="CX132" i="3"/>
  <c r="CU133" i="3"/>
  <c r="CV133" i="3"/>
  <c r="CW133" i="3"/>
  <c r="CX133" i="3"/>
  <c r="CU134" i="3"/>
  <c r="CV134" i="3"/>
  <c r="CW134" i="3"/>
  <c r="CX134" i="3"/>
  <c r="CU135" i="3"/>
  <c r="CV135" i="3"/>
  <c r="CW135" i="3"/>
  <c r="CX135" i="3"/>
  <c r="CU136" i="3"/>
  <c r="CV136" i="3"/>
  <c r="CW136" i="3"/>
  <c r="CX136" i="3"/>
  <c r="CU137" i="3"/>
  <c r="CV137" i="3"/>
  <c r="CW137" i="3"/>
  <c r="CX137" i="3"/>
  <c r="CU138" i="3"/>
  <c r="CV138" i="3"/>
  <c r="CW138" i="3"/>
  <c r="CX138" i="3"/>
  <c r="CU139" i="3"/>
  <c r="CV139" i="3"/>
  <c r="CW139" i="3"/>
  <c r="CX139" i="3"/>
  <c r="CU140" i="3"/>
  <c r="CV140" i="3"/>
  <c r="CW140" i="3"/>
  <c r="CX140" i="3"/>
  <c r="CU141" i="3"/>
  <c r="CV141" i="3"/>
  <c r="CW141" i="3"/>
  <c r="CX141" i="3"/>
  <c r="CU142" i="3"/>
  <c r="CV142" i="3"/>
  <c r="CW142" i="3"/>
  <c r="CX142" i="3"/>
  <c r="CU143" i="3"/>
  <c r="CV143" i="3"/>
  <c r="CW143" i="3"/>
  <c r="CX143" i="3"/>
  <c r="CU144" i="3"/>
  <c r="CV144" i="3"/>
  <c r="CW144" i="3"/>
  <c r="CX144" i="3"/>
  <c r="CU145" i="3"/>
  <c r="CV145" i="3"/>
  <c r="CW145" i="3"/>
  <c r="CX145" i="3"/>
  <c r="CU146" i="3"/>
  <c r="CV146" i="3"/>
  <c r="CW146" i="3"/>
  <c r="CX146" i="3"/>
  <c r="CU147" i="3"/>
  <c r="CV147" i="3"/>
  <c r="CW147" i="3"/>
  <c r="CX147" i="3"/>
  <c r="CU148" i="3"/>
  <c r="CV148" i="3"/>
  <c r="CW148" i="3"/>
  <c r="CX148" i="3"/>
  <c r="CU149" i="3"/>
  <c r="CV149" i="3"/>
  <c r="CW149" i="3"/>
  <c r="CX149" i="3"/>
  <c r="CU150" i="3"/>
  <c r="CV150" i="3"/>
  <c r="CW150" i="3"/>
  <c r="CX150" i="3"/>
  <c r="CU151" i="3"/>
  <c r="CV151" i="3"/>
  <c r="CW151" i="3"/>
  <c r="CX151" i="3"/>
  <c r="CU152" i="3"/>
  <c r="CV152" i="3"/>
  <c r="CW152" i="3"/>
  <c r="CX152" i="3"/>
  <c r="CU153" i="3"/>
  <c r="CV153" i="3"/>
  <c r="CW153" i="3"/>
  <c r="CX153" i="3"/>
  <c r="CU154" i="3"/>
  <c r="CV154" i="3"/>
  <c r="CW154" i="3"/>
  <c r="CX154" i="3"/>
  <c r="CU155" i="3"/>
  <c r="CV155" i="3"/>
  <c r="CW155" i="3"/>
  <c r="CX155" i="3"/>
  <c r="CU156" i="3"/>
  <c r="CV156" i="3"/>
  <c r="CW156" i="3"/>
  <c r="CX156" i="3"/>
  <c r="CU157" i="3"/>
  <c r="CV157" i="3"/>
  <c r="CW157" i="3"/>
  <c r="CX157" i="3"/>
  <c r="CU158" i="3"/>
  <c r="CV158" i="3"/>
  <c r="CW158" i="3"/>
  <c r="CX158" i="3"/>
  <c r="CU159" i="3"/>
  <c r="CV159" i="3"/>
  <c r="CW159" i="3"/>
  <c r="CX159" i="3"/>
  <c r="CU160" i="3"/>
  <c r="CV160" i="3"/>
  <c r="CW160" i="3"/>
  <c r="CX160" i="3"/>
  <c r="CU161" i="3"/>
  <c r="CV161" i="3"/>
  <c r="CW161" i="3"/>
  <c r="CX161" i="3"/>
  <c r="CU162" i="3"/>
  <c r="CV162" i="3"/>
  <c r="CW162" i="3"/>
  <c r="CX162" i="3"/>
  <c r="CU163" i="3"/>
  <c r="CV163" i="3"/>
  <c r="CW163" i="3"/>
  <c r="CX163" i="3"/>
  <c r="CU164" i="3"/>
  <c r="CV164" i="3"/>
  <c r="CW164" i="3"/>
  <c r="CX164" i="3"/>
  <c r="CU165" i="3"/>
  <c r="CV165" i="3"/>
  <c r="CW165" i="3"/>
  <c r="CX165" i="3"/>
  <c r="CU166" i="3"/>
  <c r="CV166" i="3"/>
  <c r="CW166" i="3"/>
  <c r="CX166" i="3"/>
  <c r="CU167" i="3"/>
  <c r="CV167" i="3"/>
  <c r="CW167" i="3"/>
  <c r="CX167" i="3"/>
  <c r="CU168" i="3"/>
  <c r="CV168" i="3"/>
  <c r="CW168" i="3"/>
  <c r="CX168" i="3"/>
  <c r="CU169" i="3"/>
  <c r="CV169" i="3"/>
  <c r="CW169" i="3"/>
  <c r="CX169" i="3"/>
  <c r="CU170" i="3"/>
  <c r="CV170" i="3"/>
  <c r="CW170" i="3"/>
  <c r="CX170" i="3"/>
  <c r="CU171" i="3"/>
  <c r="CV171" i="3"/>
  <c r="CW171" i="3"/>
  <c r="CX171" i="3"/>
  <c r="CU172" i="3"/>
  <c r="CV172" i="3"/>
  <c r="CW172" i="3"/>
  <c r="CX172" i="3"/>
  <c r="CU173" i="3"/>
  <c r="CV173" i="3"/>
  <c r="CW173" i="3"/>
  <c r="CX173" i="3"/>
  <c r="CU174" i="3"/>
  <c r="CV174" i="3"/>
  <c r="CW174" i="3"/>
  <c r="CX174" i="3"/>
  <c r="CU175" i="3"/>
  <c r="CV175" i="3"/>
  <c r="CW175" i="3"/>
  <c r="CX175" i="3"/>
  <c r="CU176" i="3"/>
  <c r="CV176" i="3"/>
  <c r="CW176" i="3"/>
  <c r="CX176" i="3"/>
  <c r="CU177" i="3"/>
  <c r="CV177" i="3"/>
  <c r="CW177" i="3"/>
  <c r="CX177" i="3"/>
  <c r="CU178" i="3"/>
  <c r="CV178" i="3"/>
  <c r="CW178" i="3"/>
  <c r="CX178" i="3"/>
  <c r="CU179" i="3"/>
  <c r="CV179" i="3"/>
  <c r="CW179" i="3"/>
  <c r="CX179" i="3"/>
  <c r="CU180" i="3"/>
  <c r="CV180" i="3"/>
  <c r="CW180" i="3"/>
  <c r="CX180" i="3"/>
  <c r="CU181" i="3"/>
  <c r="CV181" i="3"/>
  <c r="CW181" i="3"/>
  <c r="CX181" i="3"/>
  <c r="CU182" i="3"/>
  <c r="CV182" i="3"/>
  <c r="CW182" i="3"/>
  <c r="CX182" i="3"/>
  <c r="CU183" i="3"/>
  <c r="CV183" i="3"/>
  <c r="CW183" i="3"/>
  <c r="CX183" i="3"/>
  <c r="CU184" i="3"/>
  <c r="CV184" i="3"/>
  <c r="CW184" i="3"/>
  <c r="CX184" i="3"/>
  <c r="CU185" i="3"/>
  <c r="CV185" i="3"/>
  <c r="CW185" i="3"/>
  <c r="CX185" i="3"/>
  <c r="CU186" i="3"/>
  <c r="CV186" i="3"/>
  <c r="CW186" i="3"/>
  <c r="CX186" i="3"/>
  <c r="CU187" i="3"/>
  <c r="CV187" i="3"/>
  <c r="CW187" i="3"/>
  <c r="CX187" i="3"/>
  <c r="CU188" i="3"/>
  <c r="CV188" i="3"/>
  <c r="CW188" i="3"/>
  <c r="CX188" i="3"/>
  <c r="CU189" i="3"/>
  <c r="CV189" i="3"/>
  <c r="CW189" i="3"/>
  <c r="CX189" i="3"/>
  <c r="CU190" i="3"/>
  <c r="CV190" i="3"/>
  <c r="CW190" i="3"/>
  <c r="CX190" i="3"/>
  <c r="CU191" i="3"/>
  <c r="CV191" i="3"/>
  <c r="CW191" i="3"/>
  <c r="CX191" i="3"/>
  <c r="CU192" i="3"/>
  <c r="CV192" i="3"/>
  <c r="CW192" i="3"/>
  <c r="CX192" i="3"/>
  <c r="CU193" i="3"/>
  <c r="CV193" i="3"/>
  <c r="CW193" i="3"/>
  <c r="CX193" i="3"/>
  <c r="CU194" i="3"/>
  <c r="CV194" i="3"/>
  <c r="CW194" i="3"/>
  <c r="CX194" i="3"/>
  <c r="CU195" i="3"/>
  <c r="CV195" i="3"/>
  <c r="CW195" i="3"/>
  <c r="CX195" i="3"/>
  <c r="CU196" i="3"/>
  <c r="CV196" i="3"/>
  <c r="CW196" i="3"/>
  <c r="CX196" i="3"/>
  <c r="CU197" i="3"/>
  <c r="CV197" i="3"/>
  <c r="CW197" i="3"/>
  <c r="CX197" i="3"/>
  <c r="CU198" i="3"/>
  <c r="CV198" i="3"/>
  <c r="CW198" i="3"/>
  <c r="CX198" i="3"/>
  <c r="CU199" i="3"/>
  <c r="CV199" i="3"/>
  <c r="CW199" i="3"/>
  <c r="CX199" i="3"/>
  <c r="CU200" i="3"/>
  <c r="CV200" i="3"/>
  <c r="CW200" i="3"/>
  <c r="CX200" i="3"/>
  <c r="CU201" i="3"/>
  <c r="CV201" i="3"/>
  <c r="CW201" i="3"/>
  <c r="CX201" i="3"/>
  <c r="CU202" i="3"/>
  <c r="CV202" i="3"/>
  <c r="CW202" i="3"/>
  <c r="CX202" i="3"/>
  <c r="CU203" i="3"/>
  <c r="CV203" i="3"/>
  <c r="CW203" i="3"/>
  <c r="CX203" i="3"/>
  <c r="CU204" i="3"/>
  <c r="CV204" i="3"/>
  <c r="CW204" i="3"/>
  <c r="CX204" i="3"/>
  <c r="CU205" i="3"/>
  <c r="CV205" i="3"/>
  <c r="CW205" i="3"/>
  <c r="CX205" i="3"/>
  <c r="CU206" i="3"/>
  <c r="CV206" i="3"/>
  <c r="CW206" i="3"/>
  <c r="CX206" i="3"/>
  <c r="CU207" i="3"/>
  <c r="CV207" i="3"/>
  <c r="CW207" i="3"/>
  <c r="CX207" i="3"/>
  <c r="CU208" i="3"/>
  <c r="CV208" i="3"/>
  <c r="CW208" i="3"/>
  <c r="CX208" i="3"/>
  <c r="CU209" i="3"/>
  <c r="CV209" i="3"/>
  <c r="CW209" i="3"/>
  <c r="CX209" i="3"/>
  <c r="CU210" i="3"/>
  <c r="CV210" i="3"/>
  <c r="CW210" i="3"/>
  <c r="CX210" i="3"/>
  <c r="CU211" i="3"/>
  <c r="CV211" i="3"/>
  <c r="CW211" i="3"/>
  <c r="CX211" i="3"/>
  <c r="CU212" i="3"/>
  <c r="CV212" i="3"/>
  <c r="CW212" i="3"/>
  <c r="CX212" i="3"/>
  <c r="CU213" i="3"/>
  <c r="CV213" i="3"/>
  <c r="CW213" i="3"/>
  <c r="CX213" i="3"/>
  <c r="CU214" i="3"/>
  <c r="CV214" i="3"/>
  <c r="CW214" i="3"/>
  <c r="CX214" i="3"/>
  <c r="CU215" i="3"/>
  <c r="CV215" i="3"/>
  <c r="CW215" i="3"/>
  <c r="CX215" i="3"/>
  <c r="CU216" i="3"/>
  <c r="CV216" i="3"/>
  <c r="CW216" i="3"/>
  <c r="CX216" i="3"/>
  <c r="CU217" i="3"/>
  <c r="CV217" i="3"/>
  <c r="CW217" i="3"/>
  <c r="CX217" i="3"/>
  <c r="CU218" i="3"/>
  <c r="CV218" i="3"/>
  <c r="CW218" i="3"/>
  <c r="CX218" i="3"/>
  <c r="CU219" i="3"/>
  <c r="CV219" i="3"/>
  <c r="CW219" i="3"/>
  <c r="CX219" i="3"/>
  <c r="CU220" i="3"/>
  <c r="CV220" i="3"/>
  <c r="CW220" i="3"/>
  <c r="CX220" i="3"/>
  <c r="CU221" i="3"/>
  <c r="CV221" i="3"/>
  <c r="CW221" i="3"/>
  <c r="CX221" i="3"/>
  <c r="CU222" i="3"/>
  <c r="CV222" i="3"/>
  <c r="CW222" i="3"/>
  <c r="CX222" i="3"/>
  <c r="CU223" i="3"/>
  <c r="CV223" i="3"/>
  <c r="CW223" i="3"/>
  <c r="CX223" i="3"/>
  <c r="CU224" i="3"/>
  <c r="CV224" i="3"/>
  <c r="CW224" i="3"/>
  <c r="CX224" i="3"/>
  <c r="CU225" i="3"/>
  <c r="CV225" i="3"/>
  <c r="CW225" i="3"/>
  <c r="CX225" i="3"/>
  <c r="CU226" i="3"/>
  <c r="CV226" i="3"/>
  <c r="CW226" i="3"/>
  <c r="CX226" i="3"/>
  <c r="CU227" i="3"/>
  <c r="CV227" i="3"/>
  <c r="CW227" i="3"/>
  <c r="CX227" i="3"/>
  <c r="CU228" i="3"/>
  <c r="CV228" i="3"/>
  <c r="CW228" i="3"/>
  <c r="CX228" i="3"/>
  <c r="CU229" i="3"/>
  <c r="CV229" i="3"/>
  <c r="CW229" i="3"/>
  <c r="CX229" i="3"/>
  <c r="CU230" i="3"/>
  <c r="CV230" i="3"/>
  <c r="CW230" i="3"/>
  <c r="CX230" i="3"/>
  <c r="CU231" i="3"/>
  <c r="CV231" i="3"/>
  <c r="CW231" i="3"/>
  <c r="CX231" i="3"/>
  <c r="CU232" i="3"/>
  <c r="CV232" i="3"/>
  <c r="CW232" i="3"/>
  <c r="CX232" i="3"/>
  <c r="CU233" i="3"/>
  <c r="CV233" i="3"/>
  <c r="CW233" i="3"/>
  <c r="CX233" i="3"/>
  <c r="CU234" i="3"/>
  <c r="CV234" i="3"/>
  <c r="CW234" i="3"/>
  <c r="CX234" i="3"/>
  <c r="CU235" i="3"/>
  <c r="CV235" i="3"/>
  <c r="CW235" i="3"/>
  <c r="CX235" i="3"/>
  <c r="CU236" i="3"/>
  <c r="CV236" i="3"/>
  <c r="CW236" i="3"/>
  <c r="CX236" i="3"/>
  <c r="CU237" i="3"/>
  <c r="CV237" i="3"/>
  <c r="CW237" i="3"/>
  <c r="CX237" i="3"/>
  <c r="CU238" i="3"/>
  <c r="CV238" i="3"/>
  <c r="CW238" i="3"/>
  <c r="CX238" i="3"/>
  <c r="CU239" i="3"/>
  <c r="CV239" i="3"/>
  <c r="CW239" i="3"/>
  <c r="CX239" i="3"/>
  <c r="CU240" i="3"/>
  <c r="CV240" i="3"/>
  <c r="CW240" i="3"/>
  <c r="CX240" i="3"/>
  <c r="CU241" i="3"/>
  <c r="CV241" i="3"/>
  <c r="CW241" i="3"/>
  <c r="CX241" i="3"/>
  <c r="CU242" i="3"/>
  <c r="CV242" i="3"/>
  <c r="CW242" i="3"/>
  <c r="CX242" i="3"/>
  <c r="CU243" i="3"/>
  <c r="CV243" i="3"/>
  <c r="CW243" i="3"/>
  <c r="CX243" i="3"/>
  <c r="CU244" i="3"/>
  <c r="CV244" i="3"/>
  <c r="CW244" i="3"/>
  <c r="CX244" i="3"/>
  <c r="CU245" i="3"/>
  <c r="CV245" i="3"/>
  <c r="CW245" i="3"/>
  <c r="CX245" i="3"/>
  <c r="CU246" i="3"/>
  <c r="CV246" i="3"/>
  <c r="CW246" i="3"/>
  <c r="CX246" i="3"/>
  <c r="CU247" i="3"/>
  <c r="CV247" i="3"/>
  <c r="CW247" i="3"/>
  <c r="CX247" i="3"/>
  <c r="CU248" i="3"/>
  <c r="CV248" i="3"/>
  <c r="CW248" i="3"/>
  <c r="CX248" i="3"/>
  <c r="CU249" i="3"/>
  <c r="CV249" i="3"/>
  <c r="CW249" i="3"/>
  <c r="CX249" i="3"/>
  <c r="CU250" i="3"/>
  <c r="CV250" i="3"/>
  <c r="CW250" i="3"/>
  <c r="CX250" i="3"/>
  <c r="CU251" i="3"/>
  <c r="CV251" i="3"/>
  <c r="CW251" i="3"/>
  <c r="CX251" i="3"/>
  <c r="CU252" i="3"/>
  <c r="CV252" i="3"/>
  <c r="CW252" i="3"/>
  <c r="CX252" i="3"/>
  <c r="CU253" i="3"/>
  <c r="CV253" i="3"/>
  <c r="CW253" i="3"/>
  <c r="CX253" i="3"/>
  <c r="CU254" i="3"/>
  <c r="CV254" i="3"/>
  <c r="CW254" i="3"/>
  <c r="CX254" i="3"/>
  <c r="CU255" i="3"/>
  <c r="CV255" i="3"/>
  <c r="CW255" i="3"/>
  <c r="CX255" i="3"/>
  <c r="CU256" i="3"/>
  <c r="CV256" i="3"/>
  <c r="CW256" i="3"/>
  <c r="CX256" i="3"/>
  <c r="CU257" i="3"/>
  <c r="CV257" i="3"/>
  <c r="CW257" i="3"/>
  <c r="CX257" i="3"/>
  <c r="CU258" i="3"/>
  <c r="CV258" i="3"/>
  <c r="CW258" i="3"/>
  <c r="CX258" i="3"/>
  <c r="CU259" i="3"/>
  <c r="CV259" i="3"/>
  <c r="CW259" i="3"/>
  <c r="CX259" i="3"/>
  <c r="CU260" i="3"/>
  <c r="CV260" i="3"/>
  <c r="CW260" i="3"/>
  <c r="CX260" i="3"/>
  <c r="CU261" i="3"/>
  <c r="CV261" i="3"/>
  <c r="CW261" i="3"/>
  <c r="CX261" i="3"/>
  <c r="CU262" i="3"/>
  <c r="CV262" i="3"/>
  <c r="CW262" i="3"/>
  <c r="CX262" i="3"/>
  <c r="CU263" i="3"/>
  <c r="CV263" i="3"/>
  <c r="CW263" i="3"/>
  <c r="CX263" i="3"/>
  <c r="CX9" i="3"/>
  <c r="CW9" i="3"/>
  <c r="CV9" i="3"/>
  <c r="CU9" i="3"/>
  <c r="CP10" i="3"/>
  <c r="CQ10" i="3"/>
  <c r="CR10" i="3"/>
  <c r="CS10" i="3"/>
  <c r="CT10" i="3"/>
  <c r="CP11" i="3"/>
  <c r="CQ11" i="3"/>
  <c r="CR11" i="3"/>
  <c r="CS11" i="3"/>
  <c r="CT11" i="3"/>
  <c r="CP12" i="3"/>
  <c r="CQ12" i="3"/>
  <c r="CR12" i="3"/>
  <c r="CS12" i="3"/>
  <c r="CT12" i="3"/>
  <c r="CP13" i="3"/>
  <c r="CQ13" i="3"/>
  <c r="CR13" i="3"/>
  <c r="CS13" i="3"/>
  <c r="CT13" i="3"/>
  <c r="CP14" i="3"/>
  <c r="CQ14" i="3"/>
  <c r="CR14" i="3"/>
  <c r="CS14" i="3"/>
  <c r="CT14" i="3"/>
  <c r="CP15" i="3"/>
  <c r="CQ15" i="3"/>
  <c r="CR15" i="3"/>
  <c r="CS15" i="3"/>
  <c r="CT15" i="3"/>
  <c r="CP16" i="3"/>
  <c r="CQ16" i="3"/>
  <c r="CR16" i="3"/>
  <c r="CS16" i="3"/>
  <c r="CT16" i="3"/>
  <c r="CP17" i="3"/>
  <c r="CQ17" i="3"/>
  <c r="CR17" i="3"/>
  <c r="CS17" i="3"/>
  <c r="CT17" i="3"/>
  <c r="CP18" i="3"/>
  <c r="CQ18" i="3"/>
  <c r="CR18" i="3"/>
  <c r="CS18" i="3"/>
  <c r="CT18" i="3"/>
  <c r="CP19" i="3"/>
  <c r="CQ19" i="3"/>
  <c r="CR19" i="3"/>
  <c r="CS19" i="3"/>
  <c r="CT19" i="3"/>
  <c r="CP20" i="3"/>
  <c r="CQ20" i="3"/>
  <c r="CR20" i="3"/>
  <c r="CS20" i="3"/>
  <c r="CT20" i="3"/>
  <c r="CP21" i="3"/>
  <c r="CQ21" i="3"/>
  <c r="CR21" i="3"/>
  <c r="CS21" i="3"/>
  <c r="CT21" i="3"/>
  <c r="CP22" i="3"/>
  <c r="CQ22" i="3"/>
  <c r="CR22" i="3"/>
  <c r="CS22" i="3"/>
  <c r="CT22" i="3"/>
  <c r="CP23" i="3"/>
  <c r="CQ23" i="3"/>
  <c r="CR23" i="3"/>
  <c r="CS23" i="3"/>
  <c r="CT23" i="3"/>
  <c r="CP24" i="3"/>
  <c r="CQ24" i="3"/>
  <c r="CR24" i="3"/>
  <c r="CS24" i="3"/>
  <c r="CT24" i="3"/>
  <c r="CP25" i="3"/>
  <c r="CQ25" i="3"/>
  <c r="CR25" i="3"/>
  <c r="CS25" i="3"/>
  <c r="CT25" i="3"/>
  <c r="CP26" i="3"/>
  <c r="CQ26" i="3"/>
  <c r="CR26" i="3"/>
  <c r="CS26" i="3"/>
  <c r="CT26" i="3"/>
  <c r="CP27" i="3"/>
  <c r="CQ27" i="3"/>
  <c r="CR27" i="3"/>
  <c r="CS27" i="3"/>
  <c r="CT27" i="3"/>
  <c r="CP28" i="3"/>
  <c r="CQ28" i="3"/>
  <c r="CR28" i="3"/>
  <c r="CS28" i="3"/>
  <c r="CT28" i="3"/>
  <c r="CP29" i="3"/>
  <c r="CQ29" i="3"/>
  <c r="CR29" i="3"/>
  <c r="CS29" i="3"/>
  <c r="CT29" i="3"/>
  <c r="CP30" i="3"/>
  <c r="CQ30" i="3"/>
  <c r="CR30" i="3"/>
  <c r="CS30" i="3"/>
  <c r="CT30" i="3"/>
  <c r="CP31" i="3"/>
  <c r="CQ31" i="3"/>
  <c r="CR31" i="3"/>
  <c r="CS31" i="3"/>
  <c r="CT31" i="3"/>
  <c r="CP32" i="3"/>
  <c r="CQ32" i="3"/>
  <c r="CR32" i="3"/>
  <c r="CS32" i="3"/>
  <c r="CT32" i="3"/>
  <c r="CP33" i="3"/>
  <c r="CQ33" i="3"/>
  <c r="CR33" i="3"/>
  <c r="CS33" i="3"/>
  <c r="CT33" i="3"/>
  <c r="CP34" i="3"/>
  <c r="CQ34" i="3"/>
  <c r="CR34" i="3"/>
  <c r="CS34" i="3"/>
  <c r="CT34" i="3"/>
  <c r="CP35" i="3"/>
  <c r="CQ35" i="3"/>
  <c r="CR35" i="3"/>
  <c r="CS35" i="3"/>
  <c r="CT35" i="3"/>
  <c r="CP36" i="3"/>
  <c r="CQ36" i="3"/>
  <c r="CR36" i="3"/>
  <c r="CS36" i="3"/>
  <c r="CT36" i="3"/>
  <c r="CP37" i="3"/>
  <c r="CQ37" i="3"/>
  <c r="CR37" i="3"/>
  <c r="CS37" i="3"/>
  <c r="CT37" i="3"/>
  <c r="CP38" i="3"/>
  <c r="CQ38" i="3"/>
  <c r="CR38" i="3"/>
  <c r="CS38" i="3"/>
  <c r="CT38" i="3"/>
  <c r="CP39" i="3"/>
  <c r="CQ39" i="3"/>
  <c r="CR39" i="3"/>
  <c r="CS39" i="3"/>
  <c r="CT39" i="3"/>
  <c r="CP40" i="3"/>
  <c r="CQ40" i="3"/>
  <c r="CR40" i="3"/>
  <c r="CS40" i="3"/>
  <c r="CT40" i="3"/>
  <c r="CP41" i="3"/>
  <c r="CQ41" i="3"/>
  <c r="CR41" i="3"/>
  <c r="CS41" i="3"/>
  <c r="CT41" i="3"/>
  <c r="CP42" i="3"/>
  <c r="CQ42" i="3"/>
  <c r="CR42" i="3"/>
  <c r="CS42" i="3"/>
  <c r="CT42" i="3"/>
  <c r="CP43" i="3"/>
  <c r="CQ43" i="3"/>
  <c r="CR43" i="3"/>
  <c r="CS43" i="3"/>
  <c r="CT43" i="3"/>
  <c r="CP44" i="3"/>
  <c r="CQ44" i="3"/>
  <c r="CR44" i="3"/>
  <c r="CS44" i="3"/>
  <c r="CT44" i="3"/>
  <c r="CP45" i="3"/>
  <c r="CQ45" i="3"/>
  <c r="CR45" i="3"/>
  <c r="CS45" i="3"/>
  <c r="CT45" i="3"/>
  <c r="CP46" i="3"/>
  <c r="CQ46" i="3"/>
  <c r="CR46" i="3"/>
  <c r="CS46" i="3"/>
  <c r="CT46" i="3"/>
  <c r="CP47" i="3"/>
  <c r="CQ47" i="3"/>
  <c r="CR47" i="3"/>
  <c r="CS47" i="3"/>
  <c r="CT47" i="3"/>
  <c r="CP48" i="3"/>
  <c r="CQ48" i="3"/>
  <c r="CR48" i="3"/>
  <c r="CS48" i="3"/>
  <c r="CT48" i="3"/>
  <c r="CP49" i="3"/>
  <c r="CQ49" i="3"/>
  <c r="CR49" i="3"/>
  <c r="CS49" i="3"/>
  <c r="CT49" i="3"/>
  <c r="CP50" i="3"/>
  <c r="CQ50" i="3"/>
  <c r="CR50" i="3"/>
  <c r="CS50" i="3"/>
  <c r="CT50" i="3"/>
  <c r="CP51" i="3"/>
  <c r="CQ51" i="3"/>
  <c r="CR51" i="3"/>
  <c r="CS51" i="3"/>
  <c r="CT51" i="3"/>
  <c r="CP52" i="3"/>
  <c r="CQ52" i="3"/>
  <c r="CR52" i="3"/>
  <c r="CS52" i="3"/>
  <c r="CT52" i="3"/>
  <c r="CP53" i="3"/>
  <c r="CQ53" i="3"/>
  <c r="CR53" i="3"/>
  <c r="CS53" i="3"/>
  <c r="CT53" i="3"/>
  <c r="CP54" i="3"/>
  <c r="CQ54" i="3"/>
  <c r="CR54" i="3"/>
  <c r="CS54" i="3"/>
  <c r="CT54" i="3"/>
  <c r="CP55" i="3"/>
  <c r="CQ55" i="3"/>
  <c r="CR55" i="3"/>
  <c r="CS55" i="3"/>
  <c r="CT55" i="3"/>
  <c r="CP56" i="3"/>
  <c r="CQ56" i="3"/>
  <c r="CR56" i="3"/>
  <c r="CS56" i="3"/>
  <c r="CT56" i="3"/>
  <c r="CP57" i="3"/>
  <c r="CQ57" i="3"/>
  <c r="CR57" i="3"/>
  <c r="CS57" i="3"/>
  <c r="CT57" i="3"/>
  <c r="CP58" i="3"/>
  <c r="CQ58" i="3"/>
  <c r="CR58" i="3"/>
  <c r="CS58" i="3"/>
  <c r="CT58" i="3"/>
  <c r="CP59" i="3"/>
  <c r="CQ59" i="3"/>
  <c r="CR59" i="3"/>
  <c r="CS59" i="3"/>
  <c r="CT59" i="3"/>
  <c r="CP60" i="3"/>
  <c r="CQ60" i="3"/>
  <c r="CR60" i="3"/>
  <c r="CS60" i="3"/>
  <c r="CT60" i="3"/>
  <c r="CP61" i="3"/>
  <c r="CQ61" i="3"/>
  <c r="CR61" i="3"/>
  <c r="CS61" i="3"/>
  <c r="CT61" i="3"/>
  <c r="CP62" i="3"/>
  <c r="CQ62" i="3"/>
  <c r="CR62" i="3"/>
  <c r="CS62" i="3"/>
  <c r="CT62" i="3"/>
  <c r="CP63" i="3"/>
  <c r="CQ63" i="3"/>
  <c r="CR63" i="3"/>
  <c r="CS63" i="3"/>
  <c r="CT63" i="3"/>
  <c r="CP64" i="3"/>
  <c r="CQ64" i="3"/>
  <c r="CR64" i="3"/>
  <c r="CS64" i="3"/>
  <c r="CT64" i="3"/>
  <c r="CP65" i="3"/>
  <c r="CQ65" i="3"/>
  <c r="CR65" i="3"/>
  <c r="CS65" i="3"/>
  <c r="CT65" i="3"/>
  <c r="CP66" i="3"/>
  <c r="CQ66" i="3"/>
  <c r="CR66" i="3"/>
  <c r="CS66" i="3"/>
  <c r="CT66" i="3"/>
  <c r="CP67" i="3"/>
  <c r="CQ67" i="3"/>
  <c r="CR67" i="3"/>
  <c r="CS67" i="3"/>
  <c r="CT67" i="3"/>
  <c r="CP68" i="3"/>
  <c r="CQ68" i="3"/>
  <c r="CR68" i="3"/>
  <c r="CS68" i="3"/>
  <c r="CT68" i="3"/>
  <c r="CP69" i="3"/>
  <c r="CQ69" i="3"/>
  <c r="CR69" i="3"/>
  <c r="CS69" i="3"/>
  <c r="CT69" i="3"/>
  <c r="CP70" i="3"/>
  <c r="CQ70" i="3"/>
  <c r="CR70" i="3"/>
  <c r="CS70" i="3"/>
  <c r="CT70" i="3"/>
  <c r="CP71" i="3"/>
  <c r="CQ71" i="3"/>
  <c r="CR71" i="3"/>
  <c r="CS71" i="3"/>
  <c r="CT71" i="3"/>
  <c r="CP72" i="3"/>
  <c r="CQ72" i="3"/>
  <c r="CR72" i="3"/>
  <c r="CS72" i="3"/>
  <c r="CT72" i="3"/>
  <c r="CP73" i="3"/>
  <c r="CQ73" i="3"/>
  <c r="CR73" i="3"/>
  <c r="CS73" i="3"/>
  <c r="CT73" i="3"/>
  <c r="CP74" i="3"/>
  <c r="CQ74" i="3"/>
  <c r="CR74" i="3"/>
  <c r="CS74" i="3"/>
  <c r="CT74" i="3"/>
  <c r="CP75" i="3"/>
  <c r="CQ75" i="3"/>
  <c r="CR75" i="3"/>
  <c r="CS75" i="3"/>
  <c r="CT75" i="3"/>
  <c r="CP76" i="3"/>
  <c r="CQ76" i="3"/>
  <c r="CR76" i="3"/>
  <c r="CS76" i="3"/>
  <c r="CT76" i="3"/>
  <c r="CP77" i="3"/>
  <c r="CQ77" i="3"/>
  <c r="CR77" i="3"/>
  <c r="CS77" i="3"/>
  <c r="CT77" i="3"/>
  <c r="CP78" i="3"/>
  <c r="CQ78" i="3"/>
  <c r="CR78" i="3"/>
  <c r="CS78" i="3"/>
  <c r="CT78" i="3"/>
  <c r="CP79" i="3"/>
  <c r="CQ79" i="3"/>
  <c r="CR79" i="3"/>
  <c r="CS79" i="3"/>
  <c r="CT79" i="3"/>
  <c r="CP80" i="3"/>
  <c r="CQ80" i="3"/>
  <c r="CR80" i="3"/>
  <c r="CS80" i="3"/>
  <c r="CT80" i="3"/>
  <c r="CP81" i="3"/>
  <c r="CQ81" i="3"/>
  <c r="CR81" i="3"/>
  <c r="CS81" i="3"/>
  <c r="CT81" i="3"/>
  <c r="CP82" i="3"/>
  <c r="CQ82" i="3"/>
  <c r="CR82" i="3"/>
  <c r="CS82" i="3"/>
  <c r="CT82" i="3"/>
  <c r="CP83" i="3"/>
  <c r="CQ83" i="3"/>
  <c r="CR83" i="3"/>
  <c r="CS83" i="3"/>
  <c r="CT83" i="3"/>
  <c r="CP84" i="3"/>
  <c r="CQ84" i="3"/>
  <c r="CR84" i="3"/>
  <c r="CS84" i="3"/>
  <c r="CT84" i="3"/>
  <c r="CP85" i="3"/>
  <c r="CQ85" i="3"/>
  <c r="CR85" i="3"/>
  <c r="CS85" i="3"/>
  <c r="CT85" i="3"/>
  <c r="CP86" i="3"/>
  <c r="CQ86" i="3"/>
  <c r="CR86" i="3"/>
  <c r="CS86" i="3"/>
  <c r="CT86" i="3"/>
  <c r="CP87" i="3"/>
  <c r="CQ87" i="3"/>
  <c r="CR87" i="3"/>
  <c r="CS87" i="3"/>
  <c r="CT87" i="3"/>
  <c r="CP88" i="3"/>
  <c r="CQ88" i="3"/>
  <c r="CR88" i="3"/>
  <c r="CS88" i="3"/>
  <c r="CT88" i="3"/>
  <c r="CP89" i="3"/>
  <c r="CQ89" i="3"/>
  <c r="CR89" i="3"/>
  <c r="CS89" i="3"/>
  <c r="CT89" i="3"/>
  <c r="CP90" i="3"/>
  <c r="CQ90" i="3"/>
  <c r="CR90" i="3"/>
  <c r="CS90" i="3"/>
  <c r="CT90" i="3"/>
  <c r="CP91" i="3"/>
  <c r="CQ91" i="3"/>
  <c r="CR91" i="3"/>
  <c r="CS91" i="3"/>
  <c r="CT91" i="3"/>
  <c r="CP92" i="3"/>
  <c r="CQ92" i="3"/>
  <c r="CR92" i="3"/>
  <c r="CS92" i="3"/>
  <c r="CT92" i="3"/>
  <c r="CP93" i="3"/>
  <c r="CQ93" i="3"/>
  <c r="CR93" i="3"/>
  <c r="CS93" i="3"/>
  <c r="CT93" i="3"/>
  <c r="CP94" i="3"/>
  <c r="CQ94" i="3"/>
  <c r="CR94" i="3"/>
  <c r="CS94" i="3"/>
  <c r="CT94" i="3"/>
  <c r="CP95" i="3"/>
  <c r="CQ95" i="3"/>
  <c r="CR95" i="3"/>
  <c r="CS95" i="3"/>
  <c r="CT95" i="3"/>
  <c r="CP96" i="3"/>
  <c r="CQ96" i="3"/>
  <c r="CR96" i="3"/>
  <c r="CS96" i="3"/>
  <c r="CT96" i="3"/>
  <c r="CP97" i="3"/>
  <c r="CQ97" i="3"/>
  <c r="CR97" i="3"/>
  <c r="CS97" i="3"/>
  <c r="CT97" i="3"/>
  <c r="CP98" i="3"/>
  <c r="CQ98" i="3"/>
  <c r="CR98" i="3"/>
  <c r="CS98" i="3"/>
  <c r="CT98" i="3"/>
  <c r="CP99" i="3"/>
  <c r="CQ99" i="3"/>
  <c r="CR99" i="3"/>
  <c r="CS99" i="3"/>
  <c r="CT99" i="3"/>
  <c r="CP100" i="3"/>
  <c r="CQ100" i="3"/>
  <c r="CR100" i="3"/>
  <c r="CS100" i="3"/>
  <c r="CT100" i="3"/>
  <c r="CP101" i="3"/>
  <c r="CQ101" i="3"/>
  <c r="CR101" i="3"/>
  <c r="CS101" i="3"/>
  <c r="CT101" i="3"/>
  <c r="CP102" i="3"/>
  <c r="CQ102" i="3"/>
  <c r="CR102" i="3"/>
  <c r="CS102" i="3"/>
  <c r="CT102" i="3"/>
  <c r="CP103" i="3"/>
  <c r="CQ103" i="3"/>
  <c r="CR103" i="3"/>
  <c r="CS103" i="3"/>
  <c r="CT103" i="3"/>
  <c r="CP104" i="3"/>
  <c r="CQ104" i="3"/>
  <c r="CR104" i="3"/>
  <c r="CS104" i="3"/>
  <c r="CT104" i="3"/>
  <c r="CP105" i="3"/>
  <c r="CQ105" i="3"/>
  <c r="CR105" i="3"/>
  <c r="CS105" i="3"/>
  <c r="CT105" i="3"/>
  <c r="CP106" i="3"/>
  <c r="CQ106" i="3"/>
  <c r="CR106" i="3"/>
  <c r="CS106" i="3"/>
  <c r="CT106" i="3"/>
  <c r="CP107" i="3"/>
  <c r="CQ107" i="3"/>
  <c r="CR107" i="3"/>
  <c r="CS107" i="3"/>
  <c r="CT107" i="3"/>
  <c r="CP108" i="3"/>
  <c r="CQ108" i="3"/>
  <c r="CR108" i="3"/>
  <c r="CS108" i="3"/>
  <c r="CT108" i="3"/>
  <c r="CP109" i="3"/>
  <c r="CQ109" i="3"/>
  <c r="CR109" i="3"/>
  <c r="CS109" i="3"/>
  <c r="CT109" i="3"/>
  <c r="CP110" i="3"/>
  <c r="CQ110" i="3"/>
  <c r="CR110" i="3"/>
  <c r="CS110" i="3"/>
  <c r="CT110" i="3"/>
  <c r="CP111" i="3"/>
  <c r="CQ111" i="3"/>
  <c r="CR111" i="3"/>
  <c r="CS111" i="3"/>
  <c r="CT111" i="3"/>
  <c r="CP112" i="3"/>
  <c r="CQ112" i="3"/>
  <c r="CR112" i="3"/>
  <c r="CS112" i="3"/>
  <c r="CT112" i="3"/>
  <c r="CP113" i="3"/>
  <c r="CQ113" i="3"/>
  <c r="CR113" i="3"/>
  <c r="CS113" i="3"/>
  <c r="CT113" i="3"/>
  <c r="CP114" i="3"/>
  <c r="CQ114" i="3"/>
  <c r="CR114" i="3"/>
  <c r="CS114" i="3"/>
  <c r="CT114" i="3"/>
  <c r="CP115" i="3"/>
  <c r="CQ115" i="3"/>
  <c r="CR115" i="3"/>
  <c r="CS115" i="3"/>
  <c r="CT115" i="3"/>
  <c r="CP116" i="3"/>
  <c r="CQ116" i="3"/>
  <c r="CR116" i="3"/>
  <c r="CS116" i="3"/>
  <c r="CT116" i="3"/>
  <c r="CP117" i="3"/>
  <c r="CQ117" i="3"/>
  <c r="CR117" i="3"/>
  <c r="CS117" i="3"/>
  <c r="CT117" i="3"/>
  <c r="CP118" i="3"/>
  <c r="CQ118" i="3"/>
  <c r="CR118" i="3"/>
  <c r="CS118" i="3"/>
  <c r="CT118" i="3"/>
  <c r="CP119" i="3"/>
  <c r="CQ119" i="3"/>
  <c r="CR119" i="3"/>
  <c r="CS119" i="3"/>
  <c r="CT119" i="3"/>
  <c r="CP120" i="3"/>
  <c r="CQ120" i="3"/>
  <c r="CR120" i="3"/>
  <c r="CS120" i="3"/>
  <c r="CT120" i="3"/>
  <c r="CP121" i="3"/>
  <c r="CQ121" i="3"/>
  <c r="CR121" i="3"/>
  <c r="CS121" i="3"/>
  <c r="CT121" i="3"/>
  <c r="CP122" i="3"/>
  <c r="CQ122" i="3"/>
  <c r="CR122" i="3"/>
  <c r="CS122" i="3"/>
  <c r="CT122" i="3"/>
  <c r="CP123" i="3"/>
  <c r="CQ123" i="3"/>
  <c r="CR123" i="3"/>
  <c r="CS123" i="3"/>
  <c r="CT123" i="3"/>
  <c r="CP124" i="3"/>
  <c r="CQ124" i="3"/>
  <c r="CR124" i="3"/>
  <c r="CS124" i="3"/>
  <c r="CT124" i="3"/>
  <c r="CP125" i="3"/>
  <c r="CQ125" i="3"/>
  <c r="CR125" i="3"/>
  <c r="CS125" i="3"/>
  <c r="CT125" i="3"/>
  <c r="CP126" i="3"/>
  <c r="CQ126" i="3"/>
  <c r="CR126" i="3"/>
  <c r="CS126" i="3"/>
  <c r="CT126" i="3"/>
  <c r="CP127" i="3"/>
  <c r="CQ127" i="3"/>
  <c r="CR127" i="3"/>
  <c r="CS127" i="3"/>
  <c r="CT127" i="3"/>
  <c r="CP128" i="3"/>
  <c r="CQ128" i="3"/>
  <c r="CR128" i="3"/>
  <c r="CS128" i="3"/>
  <c r="CT128" i="3"/>
  <c r="CP129" i="3"/>
  <c r="CQ129" i="3"/>
  <c r="CR129" i="3"/>
  <c r="CS129" i="3"/>
  <c r="CT129" i="3"/>
  <c r="CP130" i="3"/>
  <c r="CQ130" i="3"/>
  <c r="CR130" i="3"/>
  <c r="CS130" i="3"/>
  <c r="CT130" i="3"/>
  <c r="CP131" i="3"/>
  <c r="CQ131" i="3"/>
  <c r="CR131" i="3"/>
  <c r="CS131" i="3"/>
  <c r="CT131" i="3"/>
  <c r="CP132" i="3"/>
  <c r="CQ132" i="3"/>
  <c r="CR132" i="3"/>
  <c r="CS132" i="3"/>
  <c r="CT132" i="3"/>
  <c r="CP133" i="3"/>
  <c r="CQ133" i="3"/>
  <c r="CR133" i="3"/>
  <c r="CS133" i="3"/>
  <c r="CT133" i="3"/>
  <c r="CP134" i="3"/>
  <c r="CQ134" i="3"/>
  <c r="CR134" i="3"/>
  <c r="CS134" i="3"/>
  <c r="CT134" i="3"/>
  <c r="CP135" i="3"/>
  <c r="CQ135" i="3"/>
  <c r="CR135" i="3"/>
  <c r="CS135" i="3"/>
  <c r="CT135" i="3"/>
  <c r="CP136" i="3"/>
  <c r="CQ136" i="3"/>
  <c r="CR136" i="3"/>
  <c r="CS136" i="3"/>
  <c r="CT136" i="3"/>
  <c r="CP137" i="3"/>
  <c r="CQ137" i="3"/>
  <c r="CR137" i="3"/>
  <c r="CS137" i="3"/>
  <c r="CT137" i="3"/>
  <c r="CP138" i="3"/>
  <c r="CQ138" i="3"/>
  <c r="CR138" i="3"/>
  <c r="CS138" i="3"/>
  <c r="CT138" i="3"/>
  <c r="CP139" i="3"/>
  <c r="CQ139" i="3"/>
  <c r="CR139" i="3"/>
  <c r="CS139" i="3"/>
  <c r="CT139" i="3"/>
  <c r="CP140" i="3"/>
  <c r="CQ140" i="3"/>
  <c r="CR140" i="3"/>
  <c r="CS140" i="3"/>
  <c r="CT140" i="3"/>
  <c r="CP141" i="3"/>
  <c r="CQ141" i="3"/>
  <c r="CR141" i="3"/>
  <c r="CS141" i="3"/>
  <c r="CT141" i="3"/>
  <c r="CP142" i="3"/>
  <c r="CQ142" i="3"/>
  <c r="CR142" i="3"/>
  <c r="CS142" i="3"/>
  <c r="CT142" i="3"/>
  <c r="CP143" i="3"/>
  <c r="CQ143" i="3"/>
  <c r="CR143" i="3"/>
  <c r="CS143" i="3"/>
  <c r="CT143" i="3"/>
  <c r="CP144" i="3"/>
  <c r="CQ144" i="3"/>
  <c r="CR144" i="3"/>
  <c r="CS144" i="3"/>
  <c r="CT144" i="3"/>
  <c r="CP145" i="3"/>
  <c r="CQ145" i="3"/>
  <c r="CR145" i="3"/>
  <c r="CS145" i="3"/>
  <c r="CT145" i="3"/>
  <c r="CP146" i="3"/>
  <c r="CQ146" i="3"/>
  <c r="CR146" i="3"/>
  <c r="CS146" i="3"/>
  <c r="CT146" i="3"/>
  <c r="CP147" i="3"/>
  <c r="CQ147" i="3"/>
  <c r="CR147" i="3"/>
  <c r="CS147" i="3"/>
  <c r="CT147" i="3"/>
  <c r="CP148" i="3"/>
  <c r="CQ148" i="3"/>
  <c r="CR148" i="3"/>
  <c r="CS148" i="3"/>
  <c r="CT148" i="3"/>
  <c r="CP149" i="3"/>
  <c r="CQ149" i="3"/>
  <c r="CR149" i="3"/>
  <c r="CS149" i="3"/>
  <c r="CT149" i="3"/>
  <c r="CP150" i="3"/>
  <c r="CQ150" i="3"/>
  <c r="CR150" i="3"/>
  <c r="CS150" i="3"/>
  <c r="CT150" i="3"/>
  <c r="CP151" i="3"/>
  <c r="CQ151" i="3"/>
  <c r="CR151" i="3"/>
  <c r="CS151" i="3"/>
  <c r="CT151" i="3"/>
  <c r="CP152" i="3"/>
  <c r="CQ152" i="3"/>
  <c r="CR152" i="3"/>
  <c r="CS152" i="3"/>
  <c r="CT152" i="3"/>
  <c r="CP153" i="3"/>
  <c r="CQ153" i="3"/>
  <c r="CR153" i="3"/>
  <c r="CS153" i="3"/>
  <c r="CT153" i="3"/>
  <c r="CP154" i="3"/>
  <c r="CQ154" i="3"/>
  <c r="CR154" i="3"/>
  <c r="CS154" i="3"/>
  <c r="CT154" i="3"/>
  <c r="CP155" i="3"/>
  <c r="CQ155" i="3"/>
  <c r="CR155" i="3"/>
  <c r="CS155" i="3"/>
  <c r="CT155" i="3"/>
  <c r="CP156" i="3"/>
  <c r="CQ156" i="3"/>
  <c r="CR156" i="3"/>
  <c r="CS156" i="3"/>
  <c r="CT156" i="3"/>
  <c r="CP157" i="3"/>
  <c r="CQ157" i="3"/>
  <c r="CR157" i="3"/>
  <c r="CS157" i="3"/>
  <c r="CT157" i="3"/>
  <c r="CP158" i="3"/>
  <c r="CQ158" i="3"/>
  <c r="CR158" i="3"/>
  <c r="CS158" i="3"/>
  <c r="CT158" i="3"/>
  <c r="CP159" i="3"/>
  <c r="CQ159" i="3"/>
  <c r="CR159" i="3"/>
  <c r="CS159" i="3"/>
  <c r="CT159" i="3"/>
  <c r="CP160" i="3"/>
  <c r="CQ160" i="3"/>
  <c r="CR160" i="3"/>
  <c r="CS160" i="3"/>
  <c r="CT160" i="3"/>
  <c r="CP161" i="3"/>
  <c r="CQ161" i="3"/>
  <c r="CR161" i="3"/>
  <c r="CS161" i="3"/>
  <c r="CT161" i="3"/>
  <c r="CP162" i="3"/>
  <c r="CQ162" i="3"/>
  <c r="CR162" i="3"/>
  <c r="CS162" i="3"/>
  <c r="CT162" i="3"/>
  <c r="CP163" i="3"/>
  <c r="CQ163" i="3"/>
  <c r="CR163" i="3"/>
  <c r="CS163" i="3"/>
  <c r="CT163" i="3"/>
  <c r="CP164" i="3"/>
  <c r="CQ164" i="3"/>
  <c r="CR164" i="3"/>
  <c r="CS164" i="3"/>
  <c r="CT164" i="3"/>
  <c r="CP165" i="3"/>
  <c r="CQ165" i="3"/>
  <c r="CR165" i="3"/>
  <c r="CS165" i="3"/>
  <c r="CT165" i="3"/>
  <c r="CP166" i="3"/>
  <c r="CQ166" i="3"/>
  <c r="CR166" i="3"/>
  <c r="CS166" i="3"/>
  <c r="CT166" i="3"/>
  <c r="CP167" i="3"/>
  <c r="CQ167" i="3"/>
  <c r="CR167" i="3"/>
  <c r="CS167" i="3"/>
  <c r="CT167" i="3"/>
  <c r="CP168" i="3"/>
  <c r="CQ168" i="3"/>
  <c r="CR168" i="3"/>
  <c r="CS168" i="3"/>
  <c r="CT168" i="3"/>
  <c r="CP169" i="3"/>
  <c r="CQ169" i="3"/>
  <c r="CR169" i="3"/>
  <c r="CS169" i="3"/>
  <c r="CT169" i="3"/>
  <c r="CP170" i="3"/>
  <c r="CQ170" i="3"/>
  <c r="CR170" i="3"/>
  <c r="CS170" i="3"/>
  <c r="CT170" i="3"/>
  <c r="CP171" i="3"/>
  <c r="CQ171" i="3"/>
  <c r="CR171" i="3"/>
  <c r="CS171" i="3"/>
  <c r="CT171" i="3"/>
  <c r="CP172" i="3"/>
  <c r="CQ172" i="3"/>
  <c r="CR172" i="3"/>
  <c r="CS172" i="3"/>
  <c r="CT172" i="3"/>
  <c r="CP173" i="3"/>
  <c r="CQ173" i="3"/>
  <c r="CR173" i="3"/>
  <c r="CS173" i="3"/>
  <c r="CT173" i="3"/>
  <c r="CP174" i="3"/>
  <c r="CQ174" i="3"/>
  <c r="CR174" i="3"/>
  <c r="CS174" i="3"/>
  <c r="CT174" i="3"/>
  <c r="CP175" i="3"/>
  <c r="CQ175" i="3"/>
  <c r="CR175" i="3"/>
  <c r="CS175" i="3"/>
  <c r="CT175" i="3"/>
  <c r="CP176" i="3"/>
  <c r="CQ176" i="3"/>
  <c r="CR176" i="3"/>
  <c r="CS176" i="3"/>
  <c r="CT176" i="3"/>
  <c r="CP177" i="3"/>
  <c r="CQ177" i="3"/>
  <c r="CR177" i="3"/>
  <c r="CS177" i="3"/>
  <c r="CT177" i="3"/>
  <c r="CP178" i="3"/>
  <c r="CQ178" i="3"/>
  <c r="CR178" i="3"/>
  <c r="CS178" i="3"/>
  <c r="CT178" i="3"/>
  <c r="CP179" i="3"/>
  <c r="CQ179" i="3"/>
  <c r="CR179" i="3"/>
  <c r="CS179" i="3"/>
  <c r="CT179" i="3"/>
  <c r="CP180" i="3"/>
  <c r="CQ180" i="3"/>
  <c r="CR180" i="3"/>
  <c r="CS180" i="3"/>
  <c r="CT180" i="3"/>
  <c r="CP181" i="3"/>
  <c r="CQ181" i="3"/>
  <c r="CR181" i="3"/>
  <c r="CS181" i="3"/>
  <c r="CT181" i="3"/>
  <c r="CP182" i="3"/>
  <c r="CQ182" i="3"/>
  <c r="CR182" i="3"/>
  <c r="CS182" i="3"/>
  <c r="CT182" i="3"/>
  <c r="CP183" i="3"/>
  <c r="CQ183" i="3"/>
  <c r="CR183" i="3"/>
  <c r="CS183" i="3"/>
  <c r="CT183" i="3"/>
  <c r="CP184" i="3"/>
  <c r="CQ184" i="3"/>
  <c r="CR184" i="3"/>
  <c r="CS184" i="3"/>
  <c r="CT184" i="3"/>
  <c r="CP185" i="3"/>
  <c r="CQ185" i="3"/>
  <c r="CR185" i="3"/>
  <c r="CS185" i="3"/>
  <c r="CT185" i="3"/>
  <c r="CP186" i="3"/>
  <c r="CQ186" i="3"/>
  <c r="CR186" i="3"/>
  <c r="CS186" i="3"/>
  <c r="CT186" i="3"/>
  <c r="CP187" i="3"/>
  <c r="CQ187" i="3"/>
  <c r="CR187" i="3"/>
  <c r="CS187" i="3"/>
  <c r="CT187" i="3"/>
  <c r="CP188" i="3"/>
  <c r="CQ188" i="3"/>
  <c r="CR188" i="3"/>
  <c r="CS188" i="3"/>
  <c r="CT188" i="3"/>
  <c r="CP189" i="3"/>
  <c r="CQ189" i="3"/>
  <c r="CR189" i="3"/>
  <c r="CS189" i="3"/>
  <c r="CT189" i="3"/>
  <c r="CP190" i="3"/>
  <c r="CQ190" i="3"/>
  <c r="CR190" i="3"/>
  <c r="CS190" i="3"/>
  <c r="CT190" i="3"/>
  <c r="CP191" i="3"/>
  <c r="CQ191" i="3"/>
  <c r="CR191" i="3"/>
  <c r="CS191" i="3"/>
  <c r="CT191" i="3"/>
  <c r="CP192" i="3"/>
  <c r="CQ192" i="3"/>
  <c r="CR192" i="3"/>
  <c r="CS192" i="3"/>
  <c r="CT192" i="3"/>
  <c r="CP193" i="3"/>
  <c r="CQ193" i="3"/>
  <c r="CR193" i="3"/>
  <c r="CS193" i="3"/>
  <c r="CT193" i="3"/>
  <c r="CP194" i="3"/>
  <c r="CQ194" i="3"/>
  <c r="CR194" i="3"/>
  <c r="CS194" i="3"/>
  <c r="CT194" i="3"/>
  <c r="CP195" i="3"/>
  <c r="CQ195" i="3"/>
  <c r="CR195" i="3"/>
  <c r="CS195" i="3"/>
  <c r="CT195" i="3"/>
  <c r="CP196" i="3"/>
  <c r="CQ196" i="3"/>
  <c r="CR196" i="3"/>
  <c r="CS196" i="3"/>
  <c r="CT196" i="3"/>
  <c r="CP197" i="3"/>
  <c r="CQ197" i="3"/>
  <c r="CR197" i="3"/>
  <c r="CS197" i="3"/>
  <c r="CT197" i="3"/>
  <c r="CP198" i="3"/>
  <c r="CQ198" i="3"/>
  <c r="CR198" i="3"/>
  <c r="CS198" i="3"/>
  <c r="CT198" i="3"/>
  <c r="CP199" i="3"/>
  <c r="CQ199" i="3"/>
  <c r="CR199" i="3"/>
  <c r="CS199" i="3"/>
  <c r="CT199" i="3"/>
  <c r="CP200" i="3"/>
  <c r="CQ200" i="3"/>
  <c r="CR200" i="3"/>
  <c r="CS200" i="3"/>
  <c r="CT200" i="3"/>
  <c r="CP201" i="3"/>
  <c r="CQ201" i="3"/>
  <c r="CR201" i="3"/>
  <c r="CS201" i="3"/>
  <c r="CT201" i="3"/>
  <c r="CP202" i="3"/>
  <c r="CQ202" i="3"/>
  <c r="CR202" i="3"/>
  <c r="CS202" i="3"/>
  <c r="CT202" i="3"/>
  <c r="CP203" i="3"/>
  <c r="CQ203" i="3"/>
  <c r="CR203" i="3"/>
  <c r="CS203" i="3"/>
  <c r="CT203" i="3"/>
  <c r="CP204" i="3"/>
  <c r="CQ204" i="3"/>
  <c r="CR204" i="3"/>
  <c r="CS204" i="3"/>
  <c r="CT204" i="3"/>
  <c r="CP205" i="3"/>
  <c r="CQ205" i="3"/>
  <c r="CR205" i="3"/>
  <c r="CS205" i="3"/>
  <c r="CT205" i="3"/>
  <c r="CP206" i="3"/>
  <c r="CQ206" i="3"/>
  <c r="CR206" i="3"/>
  <c r="CS206" i="3"/>
  <c r="CT206" i="3"/>
  <c r="CP207" i="3"/>
  <c r="CQ207" i="3"/>
  <c r="CR207" i="3"/>
  <c r="CS207" i="3"/>
  <c r="CT207" i="3"/>
  <c r="CP208" i="3"/>
  <c r="CQ208" i="3"/>
  <c r="CR208" i="3"/>
  <c r="CS208" i="3"/>
  <c r="CT208" i="3"/>
  <c r="CP209" i="3"/>
  <c r="CQ209" i="3"/>
  <c r="CR209" i="3"/>
  <c r="CS209" i="3"/>
  <c r="CT209" i="3"/>
  <c r="CP210" i="3"/>
  <c r="CQ210" i="3"/>
  <c r="CR210" i="3"/>
  <c r="CS210" i="3"/>
  <c r="CT210" i="3"/>
  <c r="CP211" i="3"/>
  <c r="CQ211" i="3"/>
  <c r="CR211" i="3"/>
  <c r="CS211" i="3"/>
  <c r="CT211" i="3"/>
  <c r="CP212" i="3"/>
  <c r="CQ212" i="3"/>
  <c r="CR212" i="3"/>
  <c r="CS212" i="3"/>
  <c r="CT212" i="3"/>
  <c r="CP213" i="3"/>
  <c r="CQ213" i="3"/>
  <c r="CR213" i="3"/>
  <c r="CS213" i="3"/>
  <c r="CT213" i="3"/>
  <c r="CP214" i="3"/>
  <c r="CQ214" i="3"/>
  <c r="CR214" i="3"/>
  <c r="CS214" i="3"/>
  <c r="CT214" i="3"/>
  <c r="CP215" i="3"/>
  <c r="CQ215" i="3"/>
  <c r="CR215" i="3"/>
  <c r="CS215" i="3"/>
  <c r="CT215" i="3"/>
  <c r="CP216" i="3"/>
  <c r="CQ216" i="3"/>
  <c r="CR216" i="3"/>
  <c r="CS216" i="3"/>
  <c r="CT216" i="3"/>
  <c r="CP217" i="3"/>
  <c r="CQ217" i="3"/>
  <c r="CR217" i="3"/>
  <c r="CS217" i="3"/>
  <c r="CT217" i="3"/>
  <c r="CP218" i="3"/>
  <c r="CQ218" i="3"/>
  <c r="CR218" i="3"/>
  <c r="CS218" i="3"/>
  <c r="CT218" i="3"/>
  <c r="CP219" i="3"/>
  <c r="CQ219" i="3"/>
  <c r="CR219" i="3"/>
  <c r="CS219" i="3"/>
  <c r="CT219" i="3"/>
  <c r="CP220" i="3"/>
  <c r="CQ220" i="3"/>
  <c r="CR220" i="3"/>
  <c r="CS220" i="3"/>
  <c r="CT220" i="3"/>
  <c r="CP221" i="3"/>
  <c r="CQ221" i="3"/>
  <c r="CR221" i="3"/>
  <c r="CS221" i="3"/>
  <c r="CT221" i="3"/>
  <c r="CP222" i="3"/>
  <c r="CQ222" i="3"/>
  <c r="CR222" i="3"/>
  <c r="CS222" i="3"/>
  <c r="CT222" i="3"/>
  <c r="CP223" i="3"/>
  <c r="CQ223" i="3"/>
  <c r="CR223" i="3"/>
  <c r="CS223" i="3"/>
  <c r="CT223" i="3"/>
  <c r="CP224" i="3"/>
  <c r="CQ224" i="3"/>
  <c r="CR224" i="3"/>
  <c r="CS224" i="3"/>
  <c r="CT224" i="3"/>
  <c r="CP225" i="3"/>
  <c r="CQ225" i="3"/>
  <c r="CR225" i="3"/>
  <c r="CS225" i="3"/>
  <c r="CT225" i="3"/>
  <c r="CP226" i="3"/>
  <c r="CQ226" i="3"/>
  <c r="CR226" i="3"/>
  <c r="CS226" i="3"/>
  <c r="CT226" i="3"/>
  <c r="CP227" i="3"/>
  <c r="CQ227" i="3"/>
  <c r="CR227" i="3"/>
  <c r="CS227" i="3"/>
  <c r="CT227" i="3"/>
  <c r="CP228" i="3"/>
  <c r="CQ228" i="3"/>
  <c r="CR228" i="3"/>
  <c r="CS228" i="3"/>
  <c r="CT228" i="3"/>
  <c r="CP229" i="3"/>
  <c r="CQ229" i="3"/>
  <c r="CR229" i="3"/>
  <c r="CS229" i="3"/>
  <c r="CT229" i="3"/>
  <c r="CP230" i="3"/>
  <c r="CQ230" i="3"/>
  <c r="CR230" i="3"/>
  <c r="CS230" i="3"/>
  <c r="CT230" i="3"/>
  <c r="CP231" i="3"/>
  <c r="CQ231" i="3"/>
  <c r="CR231" i="3"/>
  <c r="CS231" i="3"/>
  <c r="CT231" i="3"/>
  <c r="CP232" i="3"/>
  <c r="CQ232" i="3"/>
  <c r="CR232" i="3"/>
  <c r="CS232" i="3"/>
  <c r="CT232" i="3"/>
  <c r="CP233" i="3"/>
  <c r="CQ233" i="3"/>
  <c r="CR233" i="3"/>
  <c r="CS233" i="3"/>
  <c r="CT233" i="3"/>
  <c r="CP234" i="3"/>
  <c r="CQ234" i="3"/>
  <c r="CR234" i="3"/>
  <c r="CS234" i="3"/>
  <c r="CT234" i="3"/>
  <c r="CP235" i="3"/>
  <c r="CQ235" i="3"/>
  <c r="CR235" i="3"/>
  <c r="CS235" i="3"/>
  <c r="CT235" i="3"/>
  <c r="CP236" i="3"/>
  <c r="CQ236" i="3"/>
  <c r="CR236" i="3"/>
  <c r="CS236" i="3"/>
  <c r="CT236" i="3"/>
  <c r="CP237" i="3"/>
  <c r="CQ237" i="3"/>
  <c r="CR237" i="3"/>
  <c r="CS237" i="3"/>
  <c r="CT237" i="3"/>
  <c r="CP238" i="3"/>
  <c r="CQ238" i="3"/>
  <c r="CR238" i="3"/>
  <c r="CS238" i="3"/>
  <c r="CT238" i="3"/>
  <c r="CP239" i="3"/>
  <c r="CQ239" i="3"/>
  <c r="CR239" i="3"/>
  <c r="CS239" i="3"/>
  <c r="CT239" i="3"/>
  <c r="CP240" i="3"/>
  <c r="CQ240" i="3"/>
  <c r="CR240" i="3"/>
  <c r="CS240" i="3"/>
  <c r="CT240" i="3"/>
  <c r="CP241" i="3"/>
  <c r="CQ241" i="3"/>
  <c r="CR241" i="3"/>
  <c r="CS241" i="3"/>
  <c r="CT241" i="3"/>
  <c r="CP242" i="3"/>
  <c r="CQ242" i="3"/>
  <c r="CR242" i="3"/>
  <c r="CS242" i="3"/>
  <c r="CT242" i="3"/>
  <c r="CP243" i="3"/>
  <c r="CQ243" i="3"/>
  <c r="CR243" i="3"/>
  <c r="CS243" i="3"/>
  <c r="CT243" i="3"/>
  <c r="CP244" i="3"/>
  <c r="CQ244" i="3"/>
  <c r="CR244" i="3"/>
  <c r="CS244" i="3"/>
  <c r="CT244" i="3"/>
  <c r="CP245" i="3"/>
  <c r="CQ245" i="3"/>
  <c r="CR245" i="3"/>
  <c r="CS245" i="3"/>
  <c r="CT245" i="3"/>
  <c r="CP246" i="3"/>
  <c r="CQ246" i="3"/>
  <c r="CR246" i="3"/>
  <c r="CS246" i="3"/>
  <c r="CT246" i="3"/>
  <c r="CP247" i="3"/>
  <c r="CQ247" i="3"/>
  <c r="CR247" i="3"/>
  <c r="CS247" i="3"/>
  <c r="CT247" i="3"/>
  <c r="CP248" i="3"/>
  <c r="CQ248" i="3"/>
  <c r="CR248" i="3"/>
  <c r="CS248" i="3"/>
  <c r="CT248" i="3"/>
  <c r="CP249" i="3"/>
  <c r="CQ249" i="3"/>
  <c r="CR249" i="3"/>
  <c r="CS249" i="3"/>
  <c r="CT249" i="3"/>
  <c r="CP250" i="3"/>
  <c r="CQ250" i="3"/>
  <c r="CR250" i="3"/>
  <c r="CS250" i="3"/>
  <c r="CT250" i="3"/>
  <c r="CP251" i="3"/>
  <c r="CQ251" i="3"/>
  <c r="CR251" i="3"/>
  <c r="CS251" i="3"/>
  <c r="CT251" i="3"/>
  <c r="CP252" i="3"/>
  <c r="CQ252" i="3"/>
  <c r="CR252" i="3"/>
  <c r="CS252" i="3"/>
  <c r="CT252" i="3"/>
  <c r="CP253" i="3"/>
  <c r="CQ253" i="3"/>
  <c r="CR253" i="3"/>
  <c r="CS253" i="3"/>
  <c r="CT253" i="3"/>
  <c r="CP254" i="3"/>
  <c r="CQ254" i="3"/>
  <c r="CR254" i="3"/>
  <c r="CS254" i="3"/>
  <c r="CT254" i="3"/>
  <c r="CP255" i="3"/>
  <c r="CQ255" i="3"/>
  <c r="CR255" i="3"/>
  <c r="CS255" i="3"/>
  <c r="CT255" i="3"/>
  <c r="CP256" i="3"/>
  <c r="CQ256" i="3"/>
  <c r="CR256" i="3"/>
  <c r="CS256" i="3"/>
  <c r="CT256" i="3"/>
  <c r="CP257" i="3"/>
  <c r="CQ257" i="3"/>
  <c r="CR257" i="3"/>
  <c r="CS257" i="3"/>
  <c r="CT257" i="3"/>
  <c r="CP258" i="3"/>
  <c r="CQ258" i="3"/>
  <c r="CR258" i="3"/>
  <c r="CS258" i="3"/>
  <c r="CT258" i="3"/>
  <c r="CP259" i="3"/>
  <c r="CQ259" i="3"/>
  <c r="CR259" i="3"/>
  <c r="CS259" i="3"/>
  <c r="CT259" i="3"/>
  <c r="CP260" i="3"/>
  <c r="CQ260" i="3"/>
  <c r="CR260" i="3"/>
  <c r="CS260" i="3"/>
  <c r="CT260" i="3"/>
  <c r="CP261" i="3"/>
  <c r="CQ261" i="3"/>
  <c r="CR261" i="3"/>
  <c r="CS261" i="3"/>
  <c r="CT261" i="3"/>
  <c r="CP262" i="3"/>
  <c r="CQ262" i="3"/>
  <c r="CR262" i="3"/>
  <c r="CS262" i="3"/>
  <c r="CT262" i="3"/>
  <c r="CP263" i="3"/>
  <c r="CQ263" i="3"/>
  <c r="CR263" i="3"/>
  <c r="CS263" i="3"/>
  <c r="CT263" i="3"/>
  <c r="CT9" i="3"/>
  <c r="CS9" i="3"/>
  <c r="CR9" i="3"/>
  <c r="CQ9" i="3"/>
  <c r="CP9" i="3"/>
  <c r="CK10" i="3"/>
  <c r="CL10" i="3"/>
  <c r="CM10" i="3"/>
  <c r="CN10" i="3"/>
  <c r="CO10" i="3"/>
  <c r="CK11" i="3"/>
  <c r="CL11" i="3"/>
  <c r="CM11" i="3"/>
  <c r="CN11" i="3"/>
  <c r="CO11" i="3"/>
  <c r="CK12" i="3"/>
  <c r="CL12" i="3"/>
  <c r="CM12" i="3"/>
  <c r="CN12" i="3"/>
  <c r="CO12" i="3"/>
  <c r="CK13" i="3"/>
  <c r="CL13" i="3"/>
  <c r="CM13" i="3"/>
  <c r="CN13" i="3"/>
  <c r="CO13" i="3"/>
  <c r="CK14" i="3"/>
  <c r="CL14" i="3"/>
  <c r="CM14" i="3"/>
  <c r="CN14" i="3"/>
  <c r="CO14" i="3"/>
  <c r="CK15" i="3"/>
  <c r="CL15" i="3"/>
  <c r="CM15" i="3"/>
  <c r="CN15" i="3"/>
  <c r="CO15" i="3"/>
  <c r="CK16" i="3"/>
  <c r="CL16" i="3"/>
  <c r="CM16" i="3"/>
  <c r="CN16" i="3"/>
  <c r="CO16" i="3"/>
  <c r="CK17" i="3"/>
  <c r="CL17" i="3"/>
  <c r="CM17" i="3"/>
  <c r="CN17" i="3"/>
  <c r="CO17" i="3"/>
  <c r="CK18" i="3"/>
  <c r="CL18" i="3"/>
  <c r="CM18" i="3"/>
  <c r="CN18" i="3"/>
  <c r="CO18" i="3"/>
  <c r="CK19" i="3"/>
  <c r="CL19" i="3"/>
  <c r="CM19" i="3"/>
  <c r="CN19" i="3"/>
  <c r="CO19" i="3"/>
  <c r="CK20" i="3"/>
  <c r="CL20" i="3"/>
  <c r="CM20" i="3"/>
  <c r="CN20" i="3"/>
  <c r="CO20" i="3"/>
  <c r="CK21" i="3"/>
  <c r="CL21" i="3"/>
  <c r="CM21" i="3"/>
  <c r="CN21" i="3"/>
  <c r="CO21" i="3"/>
  <c r="CK22" i="3"/>
  <c r="CL22" i="3"/>
  <c r="CM22" i="3"/>
  <c r="CN22" i="3"/>
  <c r="CO22" i="3"/>
  <c r="CK23" i="3"/>
  <c r="CL23" i="3"/>
  <c r="CM23" i="3"/>
  <c r="CN23" i="3"/>
  <c r="CO23" i="3"/>
  <c r="CK24" i="3"/>
  <c r="CL24" i="3"/>
  <c r="CM24" i="3"/>
  <c r="CN24" i="3"/>
  <c r="CO24" i="3"/>
  <c r="CK25" i="3"/>
  <c r="CL25" i="3"/>
  <c r="CM25" i="3"/>
  <c r="CN25" i="3"/>
  <c r="CO25" i="3"/>
  <c r="CK26" i="3"/>
  <c r="CL26" i="3"/>
  <c r="CM26" i="3"/>
  <c r="CN26" i="3"/>
  <c r="CO26" i="3"/>
  <c r="CK27" i="3"/>
  <c r="CL27" i="3"/>
  <c r="CM27" i="3"/>
  <c r="CN27" i="3"/>
  <c r="CO27" i="3"/>
  <c r="CK28" i="3"/>
  <c r="CL28" i="3"/>
  <c r="CM28" i="3"/>
  <c r="CN28" i="3"/>
  <c r="CO28" i="3"/>
  <c r="CK29" i="3"/>
  <c r="CL29" i="3"/>
  <c r="CM29" i="3"/>
  <c r="CN29" i="3"/>
  <c r="CO29" i="3"/>
  <c r="CK30" i="3"/>
  <c r="CL30" i="3"/>
  <c r="CM30" i="3"/>
  <c r="CN30" i="3"/>
  <c r="CO30" i="3"/>
  <c r="CK31" i="3"/>
  <c r="CL31" i="3"/>
  <c r="CM31" i="3"/>
  <c r="CN31" i="3"/>
  <c r="CO31" i="3"/>
  <c r="CK32" i="3"/>
  <c r="CL32" i="3"/>
  <c r="CM32" i="3"/>
  <c r="CN32" i="3"/>
  <c r="CO32" i="3"/>
  <c r="CK33" i="3"/>
  <c r="CL33" i="3"/>
  <c r="CM33" i="3"/>
  <c r="CN33" i="3"/>
  <c r="CO33" i="3"/>
  <c r="CK34" i="3"/>
  <c r="CL34" i="3"/>
  <c r="CM34" i="3"/>
  <c r="CN34" i="3"/>
  <c r="CO34" i="3"/>
  <c r="CK35" i="3"/>
  <c r="CL35" i="3"/>
  <c r="CM35" i="3"/>
  <c r="CN35" i="3"/>
  <c r="CO35" i="3"/>
  <c r="CK36" i="3"/>
  <c r="CL36" i="3"/>
  <c r="CM36" i="3"/>
  <c r="CN36" i="3"/>
  <c r="CO36" i="3"/>
  <c r="CK37" i="3"/>
  <c r="CL37" i="3"/>
  <c r="CM37" i="3"/>
  <c r="CN37" i="3"/>
  <c r="CO37" i="3"/>
  <c r="CK38" i="3"/>
  <c r="CL38" i="3"/>
  <c r="CM38" i="3"/>
  <c r="CN38" i="3"/>
  <c r="CO38" i="3"/>
  <c r="CK39" i="3"/>
  <c r="CL39" i="3"/>
  <c r="CM39" i="3"/>
  <c r="CN39" i="3"/>
  <c r="CO39" i="3"/>
  <c r="CK40" i="3"/>
  <c r="CL40" i="3"/>
  <c r="CM40" i="3"/>
  <c r="CN40" i="3"/>
  <c r="CO40" i="3"/>
  <c r="CK41" i="3"/>
  <c r="CL41" i="3"/>
  <c r="CM41" i="3"/>
  <c r="CN41" i="3"/>
  <c r="CO41" i="3"/>
  <c r="CK42" i="3"/>
  <c r="CL42" i="3"/>
  <c r="CM42" i="3"/>
  <c r="CN42" i="3"/>
  <c r="CO42" i="3"/>
  <c r="CK43" i="3"/>
  <c r="CL43" i="3"/>
  <c r="CM43" i="3"/>
  <c r="CN43" i="3"/>
  <c r="CO43" i="3"/>
  <c r="CK44" i="3"/>
  <c r="CL44" i="3"/>
  <c r="CM44" i="3"/>
  <c r="CN44" i="3"/>
  <c r="CO44" i="3"/>
  <c r="CK45" i="3"/>
  <c r="CL45" i="3"/>
  <c r="CM45" i="3"/>
  <c r="CN45" i="3"/>
  <c r="CO45" i="3"/>
  <c r="CK46" i="3"/>
  <c r="CL46" i="3"/>
  <c r="CM46" i="3"/>
  <c r="CN46" i="3"/>
  <c r="CO46" i="3"/>
  <c r="CK47" i="3"/>
  <c r="CL47" i="3"/>
  <c r="CM47" i="3"/>
  <c r="CN47" i="3"/>
  <c r="CO47" i="3"/>
  <c r="CK48" i="3"/>
  <c r="CL48" i="3"/>
  <c r="CM48" i="3"/>
  <c r="CN48" i="3"/>
  <c r="CO48" i="3"/>
  <c r="CK49" i="3"/>
  <c r="CL49" i="3"/>
  <c r="CM49" i="3"/>
  <c r="CN49" i="3"/>
  <c r="CO49" i="3"/>
  <c r="CK50" i="3"/>
  <c r="CL50" i="3"/>
  <c r="CM50" i="3"/>
  <c r="CN50" i="3"/>
  <c r="CO50" i="3"/>
  <c r="CK51" i="3"/>
  <c r="CL51" i="3"/>
  <c r="CM51" i="3"/>
  <c r="CN51" i="3"/>
  <c r="CO51" i="3"/>
  <c r="CK52" i="3"/>
  <c r="CL52" i="3"/>
  <c r="CM52" i="3"/>
  <c r="CN52" i="3"/>
  <c r="CO52" i="3"/>
  <c r="CK53" i="3"/>
  <c r="CL53" i="3"/>
  <c r="CM53" i="3"/>
  <c r="CN53" i="3"/>
  <c r="CO53" i="3"/>
  <c r="CK54" i="3"/>
  <c r="CL54" i="3"/>
  <c r="CM54" i="3"/>
  <c r="CN54" i="3"/>
  <c r="CO54" i="3"/>
  <c r="CK55" i="3"/>
  <c r="CL55" i="3"/>
  <c r="CM55" i="3"/>
  <c r="CN55" i="3"/>
  <c r="CO55" i="3"/>
  <c r="CK56" i="3"/>
  <c r="CL56" i="3"/>
  <c r="CM56" i="3"/>
  <c r="CN56" i="3"/>
  <c r="CO56" i="3"/>
  <c r="CK57" i="3"/>
  <c r="CL57" i="3"/>
  <c r="CM57" i="3"/>
  <c r="CN57" i="3"/>
  <c r="CO57" i="3"/>
  <c r="CK58" i="3"/>
  <c r="CL58" i="3"/>
  <c r="CM58" i="3"/>
  <c r="CN58" i="3"/>
  <c r="CO58" i="3"/>
  <c r="CK59" i="3"/>
  <c r="CL59" i="3"/>
  <c r="CM59" i="3"/>
  <c r="CN59" i="3"/>
  <c r="CO59" i="3"/>
  <c r="CK60" i="3"/>
  <c r="CL60" i="3"/>
  <c r="CM60" i="3"/>
  <c r="CN60" i="3"/>
  <c r="CO60" i="3"/>
  <c r="CK61" i="3"/>
  <c r="CL61" i="3"/>
  <c r="CM61" i="3"/>
  <c r="CN61" i="3"/>
  <c r="CO61" i="3"/>
  <c r="CK62" i="3"/>
  <c r="CL62" i="3"/>
  <c r="CM62" i="3"/>
  <c r="CN62" i="3"/>
  <c r="CO62" i="3"/>
  <c r="CK63" i="3"/>
  <c r="CL63" i="3"/>
  <c r="CM63" i="3"/>
  <c r="CN63" i="3"/>
  <c r="CO63" i="3"/>
  <c r="CK64" i="3"/>
  <c r="CL64" i="3"/>
  <c r="CM64" i="3"/>
  <c r="CN64" i="3"/>
  <c r="CO64" i="3"/>
  <c r="CK65" i="3"/>
  <c r="CL65" i="3"/>
  <c r="CM65" i="3"/>
  <c r="CN65" i="3"/>
  <c r="CO65" i="3"/>
  <c r="CK66" i="3"/>
  <c r="CL66" i="3"/>
  <c r="CM66" i="3"/>
  <c r="CN66" i="3"/>
  <c r="CO66" i="3"/>
  <c r="CK67" i="3"/>
  <c r="CL67" i="3"/>
  <c r="CM67" i="3"/>
  <c r="CN67" i="3"/>
  <c r="CO67" i="3"/>
  <c r="CK68" i="3"/>
  <c r="CL68" i="3"/>
  <c r="CM68" i="3"/>
  <c r="CN68" i="3"/>
  <c r="CO68" i="3"/>
  <c r="CK69" i="3"/>
  <c r="CL69" i="3"/>
  <c r="CM69" i="3"/>
  <c r="CN69" i="3"/>
  <c r="CO69" i="3"/>
  <c r="CK70" i="3"/>
  <c r="CL70" i="3"/>
  <c r="CM70" i="3"/>
  <c r="CN70" i="3"/>
  <c r="CO70" i="3"/>
  <c r="CK71" i="3"/>
  <c r="CL71" i="3"/>
  <c r="CM71" i="3"/>
  <c r="CN71" i="3"/>
  <c r="CO71" i="3"/>
  <c r="CK72" i="3"/>
  <c r="CL72" i="3"/>
  <c r="CM72" i="3"/>
  <c r="CN72" i="3"/>
  <c r="CO72" i="3"/>
  <c r="CK73" i="3"/>
  <c r="CL73" i="3"/>
  <c r="CM73" i="3"/>
  <c r="CN73" i="3"/>
  <c r="CO73" i="3"/>
  <c r="CK74" i="3"/>
  <c r="CL74" i="3"/>
  <c r="CM74" i="3"/>
  <c r="CN74" i="3"/>
  <c r="CO74" i="3"/>
  <c r="CK75" i="3"/>
  <c r="CL75" i="3"/>
  <c r="CM75" i="3"/>
  <c r="CN75" i="3"/>
  <c r="CO75" i="3"/>
  <c r="CK76" i="3"/>
  <c r="CL76" i="3"/>
  <c r="CM76" i="3"/>
  <c r="CN76" i="3"/>
  <c r="CO76" i="3"/>
  <c r="CK77" i="3"/>
  <c r="CL77" i="3"/>
  <c r="CM77" i="3"/>
  <c r="CN77" i="3"/>
  <c r="CO77" i="3"/>
  <c r="CK78" i="3"/>
  <c r="CL78" i="3"/>
  <c r="CM78" i="3"/>
  <c r="CN78" i="3"/>
  <c r="CO78" i="3"/>
  <c r="CK79" i="3"/>
  <c r="CL79" i="3"/>
  <c r="CM79" i="3"/>
  <c r="CN79" i="3"/>
  <c r="CO79" i="3"/>
  <c r="CK80" i="3"/>
  <c r="CL80" i="3"/>
  <c r="CM80" i="3"/>
  <c r="CN80" i="3"/>
  <c r="CO80" i="3"/>
  <c r="CK81" i="3"/>
  <c r="CL81" i="3"/>
  <c r="CM81" i="3"/>
  <c r="CN81" i="3"/>
  <c r="CO81" i="3"/>
  <c r="CK82" i="3"/>
  <c r="CL82" i="3"/>
  <c r="CM82" i="3"/>
  <c r="CN82" i="3"/>
  <c r="CO82" i="3"/>
  <c r="CK83" i="3"/>
  <c r="CL83" i="3"/>
  <c r="CM83" i="3"/>
  <c r="CN83" i="3"/>
  <c r="CO83" i="3"/>
  <c r="CK84" i="3"/>
  <c r="CL84" i="3"/>
  <c r="CM84" i="3"/>
  <c r="CN84" i="3"/>
  <c r="CO84" i="3"/>
  <c r="CK85" i="3"/>
  <c r="CL85" i="3"/>
  <c r="CM85" i="3"/>
  <c r="CN85" i="3"/>
  <c r="CO85" i="3"/>
  <c r="CK86" i="3"/>
  <c r="CL86" i="3"/>
  <c r="CM86" i="3"/>
  <c r="CN86" i="3"/>
  <c r="CO86" i="3"/>
  <c r="CK87" i="3"/>
  <c r="CL87" i="3"/>
  <c r="CM87" i="3"/>
  <c r="CN87" i="3"/>
  <c r="CO87" i="3"/>
  <c r="CK88" i="3"/>
  <c r="CL88" i="3"/>
  <c r="CM88" i="3"/>
  <c r="CN88" i="3"/>
  <c r="CO88" i="3"/>
  <c r="CK89" i="3"/>
  <c r="CL89" i="3"/>
  <c r="CM89" i="3"/>
  <c r="CN89" i="3"/>
  <c r="CO89" i="3"/>
  <c r="CK90" i="3"/>
  <c r="CL90" i="3"/>
  <c r="CM90" i="3"/>
  <c r="CN90" i="3"/>
  <c r="CO90" i="3"/>
  <c r="CK91" i="3"/>
  <c r="CL91" i="3"/>
  <c r="CM91" i="3"/>
  <c r="CN91" i="3"/>
  <c r="CO91" i="3"/>
  <c r="CK92" i="3"/>
  <c r="CL92" i="3"/>
  <c r="CM92" i="3"/>
  <c r="CN92" i="3"/>
  <c r="CO92" i="3"/>
  <c r="CK93" i="3"/>
  <c r="CL93" i="3"/>
  <c r="CM93" i="3"/>
  <c r="CN93" i="3"/>
  <c r="CO93" i="3"/>
  <c r="CK94" i="3"/>
  <c r="CL94" i="3"/>
  <c r="CM94" i="3"/>
  <c r="CN94" i="3"/>
  <c r="CO94" i="3"/>
  <c r="CK95" i="3"/>
  <c r="CL95" i="3"/>
  <c r="CM95" i="3"/>
  <c r="CN95" i="3"/>
  <c r="CO95" i="3"/>
  <c r="CK96" i="3"/>
  <c r="CL96" i="3"/>
  <c r="CM96" i="3"/>
  <c r="CN96" i="3"/>
  <c r="CO96" i="3"/>
  <c r="CK97" i="3"/>
  <c r="CL97" i="3"/>
  <c r="CM97" i="3"/>
  <c r="CN97" i="3"/>
  <c r="CO97" i="3"/>
  <c r="CK98" i="3"/>
  <c r="CL98" i="3"/>
  <c r="CM98" i="3"/>
  <c r="CN98" i="3"/>
  <c r="CO98" i="3"/>
  <c r="CK99" i="3"/>
  <c r="CL99" i="3"/>
  <c r="CM99" i="3"/>
  <c r="CN99" i="3"/>
  <c r="CO99" i="3"/>
  <c r="CK100" i="3"/>
  <c r="CL100" i="3"/>
  <c r="CM100" i="3"/>
  <c r="CN100" i="3"/>
  <c r="CO100" i="3"/>
  <c r="CK101" i="3"/>
  <c r="CL101" i="3"/>
  <c r="CM101" i="3"/>
  <c r="CN101" i="3"/>
  <c r="CO101" i="3"/>
  <c r="CK102" i="3"/>
  <c r="CL102" i="3"/>
  <c r="CM102" i="3"/>
  <c r="CN102" i="3"/>
  <c r="CO102" i="3"/>
  <c r="CK103" i="3"/>
  <c r="CL103" i="3"/>
  <c r="CM103" i="3"/>
  <c r="CN103" i="3"/>
  <c r="CO103" i="3"/>
  <c r="CK104" i="3"/>
  <c r="CL104" i="3"/>
  <c r="CM104" i="3"/>
  <c r="CN104" i="3"/>
  <c r="CO104" i="3"/>
  <c r="CK105" i="3"/>
  <c r="CL105" i="3"/>
  <c r="CM105" i="3"/>
  <c r="CN105" i="3"/>
  <c r="CO105" i="3"/>
  <c r="CK106" i="3"/>
  <c r="CL106" i="3"/>
  <c r="CM106" i="3"/>
  <c r="CN106" i="3"/>
  <c r="CO106" i="3"/>
  <c r="CK107" i="3"/>
  <c r="CL107" i="3"/>
  <c r="CM107" i="3"/>
  <c r="CN107" i="3"/>
  <c r="CO107" i="3"/>
  <c r="CK108" i="3"/>
  <c r="CL108" i="3"/>
  <c r="CM108" i="3"/>
  <c r="CN108" i="3"/>
  <c r="CO108" i="3"/>
  <c r="CK109" i="3"/>
  <c r="CL109" i="3"/>
  <c r="CM109" i="3"/>
  <c r="CN109" i="3"/>
  <c r="CO109" i="3"/>
  <c r="CK110" i="3"/>
  <c r="CL110" i="3"/>
  <c r="CM110" i="3"/>
  <c r="CN110" i="3"/>
  <c r="CO110" i="3"/>
  <c r="CK111" i="3"/>
  <c r="CL111" i="3"/>
  <c r="CM111" i="3"/>
  <c r="CN111" i="3"/>
  <c r="CO111" i="3"/>
  <c r="CK112" i="3"/>
  <c r="CL112" i="3"/>
  <c r="CM112" i="3"/>
  <c r="CN112" i="3"/>
  <c r="CO112" i="3"/>
  <c r="CK113" i="3"/>
  <c r="CL113" i="3"/>
  <c r="CM113" i="3"/>
  <c r="CN113" i="3"/>
  <c r="CO113" i="3"/>
  <c r="CK114" i="3"/>
  <c r="CL114" i="3"/>
  <c r="CM114" i="3"/>
  <c r="CN114" i="3"/>
  <c r="CO114" i="3"/>
  <c r="CK115" i="3"/>
  <c r="CL115" i="3"/>
  <c r="CM115" i="3"/>
  <c r="CN115" i="3"/>
  <c r="CO115" i="3"/>
  <c r="CK116" i="3"/>
  <c r="CL116" i="3"/>
  <c r="CM116" i="3"/>
  <c r="CN116" i="3"/>
  <c r="CO116" i="3"/>
  <c r="CK117" i="3"/>
  <c r="CL117" i="3"/>
  <c r="CM117" i="3"/>
  <c r="CN117" i="3"/>
  <c r="CO117" i="3"/>
  <c r="CK118" i="3"/>
  <c r="CL118" i="3"/>
  <c r="CM118" i="3"/>
  <c r="CN118" i="3"/>
  <c r="CO118" i="3"/>
  <c r="CK119" i="3"/>
  <c r="CL119" i="3"/>
  <c r="CM119" i="3"/>
  <c r="CN119" i="3"/>
  <c r="CO119" i="3"/>
  <c r="CK120" i="3"/>
  <c r="CL120" i="3"/>
  <c r="CM120" i="3"/>
  <c r="CN120" i="3"/>
  <c r="CO120" i="3"/>
  <c r="CK121" i="3"/>
  <c r="CL121" i="3"/>
  <c r="CM121" i="3"/>
  <c r="CN121" i="3"/>
  <c r="CO121" i="3"/>
  <c r="CK122" i="3"/>
  <c r="CL122" i="3"/>
  <c r="CM122" i="3"/>
  <c r="CN122" i="3"/>
  <c r="CO122" i="3"/>
  <c r="CK123" i="3"/>
  <c r="CL123" i="3"/>
  <c r="CM123" i="3"/>
  <c r="CN123" i="3"/>
  <c r="CO123" i="3"/>
  <c r="CK124" i="3"/>
  <c r="CL124" i="3"/>
  <c r="CM124" i="3"/>
  <c r="CN124" i="3"/>
  <c r="CO124" i="3"/>
  <c r="CK125" i="3"/>
  <c r="CL125" i="3"/>
  <c r="CM125" i="3"/>
  <c r="CN125" i="3"/>
  <c r="CO125" i="3"/>
  <c r="CK126" i="3"/>
  <c r="CL126" i="3"/>
  <c r="CM126" i="3"/>
  <c r="CN126" i="3"/>
  <c r="CO126" i="3"/>
  <c r="CK127" i="3"/>
  <c r="CL127" i="3"/>
  <c r="CM127" i="3"/>
  <c r="CN127" i="3"/>
  <c r="CO127" i="3"/>
  <c r="CK128" i="3"/>
  <c r="CL128" i="3"/>
  <c r="CM128" i="3"/>
  <c r="CN128" i="3"/>
  <c r="CO128" i="3"/>
  <c r="CK129" i="3"/>
  <c r="CL129" i="3"/>
  <c r="CM129" i="3"/>
  <c r="CN129" i="3"/>
  <c r="CO129" i="3"/>
  <c r="CK130" i="3"/>
  <c r="CL130" i="3"/>
  <c r="CM130" i="3"/>
  <c r="CN130" i="3"/>
  <c r="CO130" i="3"/>
  <c r="CK131" i="3"/>
  <c r="CL131" i="3"/>
  <c r="CM131" i="3"/>
  <c r="CN131" i="3"/>
  <c r="CO131" i="3"/>
  <c r="CK132" i="3"/>
  <c r="CL132" i="3"/>
  <c r="CM132" i="3"/>
  <c r="CN132" i="3"/>
  <c r="CO132" i="3"/>
  <c r="CK133" i="3"/>
  <c r="CL133" i="3"/>
  <c r="CM133" i="3"/>
  <c r="CN133" i="3"/>
  <c r="CO133" i="3"/>
  <c r="CK134" i="3"/>
  <c r="CL134" i="3"/>
  <c r="CM134" i="3"/>
  <c r="CN134" i="3"/>
  <c r="CO134" i="3"/>
  <c r="CK135" i="3"/>
  <c r="CL135" i="3"/>
  <c r="CM135" i="3"/>
  <c r="CN135" i="3"/>
  <c r="CO135" i="3"/>
  <c r="CK136" i="3"/>
  <c r="CL136" i="3"/>
  <c r="CM136" i="3"/>
  <c r="CN136" i="3"/>
  <c r="CO136" i="3"/>
  <c r="CK137" i="3"/>
  <c r="CL137" i="3"/>
  <c r="CM137" i="3"/>
  <c r="CN137" i="3"/>
  <c r="CO137" i="3"/>
  <c r="CK138" i="3"/>
  <c r="CL138" i="3"/>
  <c r="CM138" i="3"/>
  <c r="CN138" i="3"/>
  <c r="CO138" i="3"/>
  <c r="CK139" i="3"/>
  <c r="CL139" i="3"/>
  <c r="CM139" i="3"/>
  <c r="CN139" i="3"/>
  <c r="CO139" i="3"/>
  <c r="CK140" i="3"/>
  <c r="CL140" i="3"/>
  <c r="CM140" i="3"/>
  <c r="CN140" i="3"/>
  <c r="CO140" i="3"/>
  <c r="CK141" i="3"/>
  <c r="CL141" i="3"/>
  <c r="CM141" i="3"/>
  <c r="CN141" i="3"/>
  <c r="CO141" i="3"/>
  <c r="CK142" i="3"/>
  <c r="CL142" i="3"/>
  <c r="CM142" i="3"/>
  <c r="CN142" i="3"/>
  <c r="CO142" i="3"/>
  <c r="CK143" i="3"/>
  <c r="CL143" i="3"/>
  <c r="CM143" i="3"/>
  <c r="CN143" i="3"/>
  <c r="CO143" i="3"/>
  <c r="CK144" i="3"/>
  <c r="CL144" i="3"/>
  <c r="CM144" i="3"/>
  <c r="CN144" i="3"/>
  <c r="CO144" i="3"/>
  <c r="CK145" i="3"/>
  <c r="CL145" i="3"/>
  <c r="CM145" i="3"/>
  <c r="CN145" i="3"/>
  <c r="CO145" i="3"/>
  <c r="CK146" i="3"/>
  <c r="CL146" i="3"/>
  <c r="CM146" i="3"/>
  <c r="CN146" i="3"/>
  <c r="CO146" i="3"/>
  <c r="CK147" i="3"/>
  <c r="CL147" i="3"/>
  <c r="CM147" i="3"/>
  <c r="CN147" i="3"/>
  <c r="CO147" i="3"/>
  <c r="CK148" i="3"/>
  <c r="CL148" i="3"/>
  <c r="CM148" i="3"/>
  <c r="CN148" i="3"/>
  <c r="CO148" i="3"/>
  <c r="CK149" i="3"/>
  <c r="CL149" i="3"/>
  <c r="CM149" i="3"/>
  <c r="CN149" i="3"/>
  <c r="CO149" i="3"/>
  <c r="CK150" i="3"/>
  <c r="CL150" i="3"/>
  <c r="CM150" i="3"/>
  <c r="CN150" i="3"/>
  <c r="CO150" i="3"/>
  <c r="CK151" i="3"/>
  <c r="CL151" i="3"/>
  <c r="CM151" i="3"/>
  <c r="CN151" i="3"/>
  <c r="CO151" i="3"/>
  <c r="CK152" i="3"/>
  <c r="CL152" i="3"/>
  <c r="CM152" i="3"/>
  <c r="CN152" i="3"/>
  <c r="CO152" i="3"/>
  <c r="CK153" i="3"/>
  <c r="CL153" i="3"/>
  <c r="CM153" i="3"/>
  <c r="CN153" i="3"/>
  <c r="CO153" i="3"/>
  <c r="CK154" i="3"/>
  <c r="CL154" i="3"/>
  <c r="CM154" i="3"/>
  <c r="CN154" i="3"/>
  <c r="CO154" i="3"/>
  <c r="CK155" i="3"/>
  <c r="CL155" i="3"/>
  <c r="CM155" i="3"/>
  <c r="CN155" i="3"/>
  <c r="CO155" i="3"/>
  <c r="CK156" i="3"/>
  <c r="CL156" i="3"/>
  <c r="CM156" i="3"/>
  <c r="CN156" i="3"/>
  <c r="CO156" i="3"/>
  <c r="CK157" i="3"/>
  <c r="CL157" i="3"/>
  <c r="CM157" i="3"/>
  <c r="CN157" i="3"/>
  <c r="CO157" i="3"/>
  <c r="CK158" i="3"/>
  <c r="CL158" i="3"/>
  <c r="CM158" i="3"/>
  <c r="CN158" i="3"/>
  <c r="CO158" i="3"/>
  <c r="CK159" i="3"/>
  <c r="CL159" i="3"/>
  <c r="CM159" i="3"/>
  <c r="CN159" i="3"/>
  <c r="CO159" i="3"/>
  <c r="CK160" i="3"/>
  <c r="CL160" i="3"/>
  <c r="CM160" i="3"/>
  <c r="CN160" i="3"/>
  <c r="CO160" i="3"/>
  <c r="CK161" i="3"/>
  <c r="CL161" i="3"/>
  <c r="CM161" i="3"/>
  <c r="CN161" i="3"/>
  <c r="CO161" i="3"/>
  <c r="CK162" i="3"/>
  <c r="CL162" i="3"/>
  <c r="CM162" i="3"/>
  <c r="CN162" i="3"/>
  <c r="CO162" i="3"/>
  <c r="CK163" i="3"/>
  <c r="CL163" i="3"/>
  <c r="CM163" i="3"/>
  <c r="CN163" i="3"/>
  <c r="CO163" i="3"/>
  <c r="CK164" i="3"/>
  <c r="CL164" i="3"/>
  <c r="CM164" i="3"/>
  <c r="CN164" i="3"/>
  <c r="CO164" i="3"/>
  <c r="CK165" i="3"/>
  <c r="CL165" i="3"/>
  <c r="CM165" i="3"/>
  <c r="CN165" i="3"/>
  <c r="CO165" i="3"/>
  <c r="CK166" i="3"/>
  <c r="CL166" i="3"/>
  <c r="CM166" i="3"/>
  <c r="CN166" i="3"/>
  <c r="CO166" i="3"/>
  <c r="CK167" i="3"/>
  <c r="CL167" i="3"/>
  <c r="CM167" i="3"/>
  <c r="CN167" i="3"/>
  <c r="CO167" i="3"/>
  <c r="CK168" i="3"/>
  <c r="CL168" i="3"/>
  <c r="CM168" i="3"/>
  <c r="CN168" i="3"/>
  <c r="CO168" i="3"/>
  <c r="CK169" i="3"/>
  <c r="CL169" i="3"/>
  <c r="CM169" i="3"/>
  <c r="CN169" i="3"/>
  <c r="CO169" i="3"/>
  <c r="CK170" i="3"/>
  <c r="CL170" i="3"/>
  <c r="CM170" i="3"/>
  <c r="CN170" i="3"/>
  <c r="CO170" i="3"/>
  <c r="CK171" i="3"/>
  <c r="CL171" i="3"/>
  <c r="CM171" i="3"/>
  <c r="CN171" i="3"/>
  <c r="CO171" i="3"/>
  <c r="CK172" i="3"/>
  <c r="CL172" i="3"/>
  <c r="CM172" i="3"/>
  <c r="CN172" i="3"/>
  <c r="CO172" i="3"/>
  <c r="CK173" i="3"/>
  <c r="CL173" i="3"/>
  <c r="CM173" i="3"/>
  <c r="CN173" i="3"/>
  <c r="CO173" i="3"/>
  <c r="CK174" i="3"/>
  <c r="CL174" i="3"/>
  <c r="CM174" i="3"/>
  <c r="CN174" i="3"/>
  <c r="CO174" i="3"/>
  <c r="CK175" i="3"/>
  <c r="CL175" i="3"/>
  <c r="CM175" i="3"/>
  <c r="CN175" i="3"/>
  <c r="CO175" i="3"/>
  <c r="CK176" i="3"/>
  <c r="CL176" i="3"/>
  <c r="CM176" i="3"/>
  <c r="CN176" i="3"/>
  <c r="CO176" i="3"/>
  <c r="CK177" i="3"/>
  <c r="CL177" i="3"/>
  <c r="CM177" i="3"/>
  <c r="CN177" i="3"/>
  <c r="CO177" i="3"/>
  <c r="CK178" i="3"/>
  <c r="CL178" i="3"/>
  <c r="CM178" i="3"/>
  <c r="CN178" i="3"/>
  <c r="CO178" i="3"/>
  <c r="CK179" i="3"/>
  <c r="CL179" i="3"/>
  <c r="CM179" i="3"/>
  <c r="CN179" i="3"/>
  <c r="CO179" i="3"/>
  <c r="CK180" i="3"/>
  <c r="CL180" i="3"/>
  <c r="CM180" i="3"/>
  <c r="CN180" i="3"/>
  <c r="CO180" i="3"/>
  <c r="CK181" i="3"/>
  <c r="CL181" i="3"/>
  <c r="CM181" i="3"/>
  <c r="CN181" i="3"/>
  <c r="CO181" i="3"/>
  <c r="CK182" i="3"/>
  <c r="CL182" i="3"/>
  <c r="CM182" i="3"/>
  <c r="CN182" i="3"/>
  <c r="CO182" i="3"/>
  <c r="CK183" i="3"/>
  <c r="CL183" i="3"/>
  <c r="CM183" i="3"/>
  <c r="CN183" i="3"/>
  <c r="CO183" i="3"/>
  <c r="CK184" i="3"/>
  <c r="CL184" i="3"/>
  <c r="CM184" i="3"/>
  <c r="CN184" i="3"/>
  <c r="CO184" i="3"/>
  <c r="CK185" i="3"/>
  <c r="CL185" i="3"/>
  <c r="CM185" i="3"/>
  <c r="CN185" i="3"/>
  <c r="CO185" i="3"/>
  <c r="CK186" i="3"/>
  <c r="CL186" i="3"/>
  <c r="CM186" i="3"/>
  <c r="CN186" i="3"/>
  <c r="CO186" i="3"/>
  <c r="CK187" i="3"/>
  <c r="CL187" i="3"/>
  <c r="CM187" i="3"/>
  <c r="CN187" i="3"/>
  <c r="CO187" i="3"/>
  <c r="CK188" i="3"/>
  <c r="CL188" i="3"/>
  <c r="CM188" i="3"/>
  <c r="CN188" i="3"/>
  <c r="CO188" i="3"/>
  <c r="CK189" i="3"/>
  <c r="CL189" i="3"/>
  <c r="CM189" i="3"/>
  <c r="CN189" i="3"/>
  <c r="CO189" i="3"/>
  <c r="CK190" i="3"/>
  <c r="CL190" i="3"/>
  <c r="CM190" i="3"/>
  <c r="CN190" i="3"/>
  <c r="CO190" i="3"/>
  <c r="CK191" i="3"/>
  <c r="CL191" i="3"/>
  <c r="CM191" i="3"/>
  <c r="CN191" i="3"/>
  <c r="CO191" i="3"/>
  <c r="CK192" i="3"/>
  <c r="CL192" i="3"/>
  <c r="CM192" i="3"/>
  <c r="CN192" i="3"/>
  <c r="CO192" i="3"/>
  <c r="CK193" i="3"/>
  <c r="CL193" i="3"/>
  <c r="CM193" i="3"/>
  <c r="CN193" i="3"/>
  <c r="CO193" i="3"/>
  <c r="CK194" i="3"/>
  <c r="CL194" i="3"/>
  <c r="CM194" i="3"/>
  <c r="CN194" i="3"/>
  <c r="CO194" i="3"/>
  <c r="CK195" i="3"/>
  <c r="CL195" i="3"/>
  <c r="CM195" i="3"/>
  <c r="CN195" i="3"/>
  <c r="CO195" i="3"/>
  <c r="CK196" i="3"/>
  <c r="CL196" i="3"/>
  <c r="CM196" i="3"/>
  <c r="CN196" i="3"/>
  <c r="CO196" i="3"/>
  <c r="CK197" i="3"/>
  <c r="CL197" i="3"/>
  <c r="CM197" i="3"/>
  <c r="CN197" i="3"/>
  <c r="CO197" i="3"/>
  <c r="CK198" i="3"/>
  <c r="CL198" i="3"/>
  <c r="CM198" i="3"/>
  <c r="CN198" i="3"/>
  <c r="CO198" i="3"/>
  <c r="CK199" i="3"/>
  <c r="CL199" i="3"/>
  <c r="CM199" i="3"/>
  <c r="CN199" i="3"/>
  <c r="CO199" i="3"/>
  <c r="CK200" i="3"/>
  <c r="CL200" i="3"/>
  <c r="CM200" i="3"/>
  <c r="CN200" i="3"/>
  <c r="CO200" i="3"/>
  <c r="CK201" i="3"/>
  <c r="CL201" i="3"/>
  <c r="CM201" i="3"/>
  <c r="CN201" i="3"/>
  <c r="CO201" i="3"/>
  <c r="CK202" i="3"/>
  <c r="CL202" i="3"/>
  <c r="CM202" i="3"/>
  <c r="CN202" i="3"/>
  <c r="CO202" i="3"/>
  <c r="CK203" i="3"/>
  <c r="CL203" i="3"/>
  <c r="CM203" i="3"/>
  <c r="CN203" i="3"/>
  <c r="CO203" i="3"/>
  <c r="CK204" i="3"/>
  <c r="CL204" i="3"/>
  <c r="CM204" i="3"/>
  <c r="CN204" i="3"/>
  <c r="CO204" i="3"/>
  <c r="CK205" i="3"/>
  <c r="CL205" i="3"/>
  <c r="CM205" i="3"/>
  <c r="CN205" i="3"/>
  <c r="CO205" i="3"/>
  <c r="CK206" i="3"/>
  <c r="CL206" i="3"/>
  <c r="CM206" i="3"/>
  <c r="CN206" i="3"/>
  <c r="CO206" i="3"/>
  <c r="CK207" i="3"/>
  <c r="CL207" i="3"/>
  <c r="CM207" i="3"/>
  <c r="CN207" i="3"/>
  <c r="CO207" i="3"/>
  <c r="CK208" i="3"/>
  <c r="CL208" i="3"/>
  <c r="CM208" i="3"/>
  <c r="CN208" i="3"/>
  <c r="CO208" i="3"/>
  <c r="CK209" i="3"/>
  <c r="CL209" i="3"/>
  <c r="CM209" i="3"/>
  <c r="CN209" i="3"/>
  <c r="CO209" i="3"/>
  <c r="CK210" i="3"/>
  <c r="CL210" i="3"/>
  <c r="CM210" i="3"/>
  <c r="CN210" i="3"/>
  <c r="CO210" i="3"/>
  <c r="CK211" i="3"/>
  <c r="CL211" i="3"/>
  <c r="CM211" i="3"/>
  <c r="CN211" i="3"/>
  <c r="CO211" i="3"/>
  <c r="CK212" i="3"/>
  <c r="CL212" i="3"/>
  <c r="CM212" i="3"/>
  <c r="CN212" i="3"/>
  <c r="CO212" i="3"/>
  <c r="CK213" i="3"/>
  <c r="CL213" i="3"/>
  <c r="CM213" i="3"/>
  <c r="CN213" i="3"/>
  <c r="CO213" i="3"/>
  <c r="CK214" i="3"/>
  <c r="CL214" i="3"/>
  <c r="CM214" i="3"/>
  <c r="CN214" i="3"/>
  <c r="CO214" i="3"/>
  <c r="CK215" i="3"/>
  <c r="CL215" i="3"/>
  <c r="CM215" i="3"/>
  <c r="CN215" i="3"/>
  <c r="CO215" i="3"/>
  <c r="CK216" i="3"/>
  <c r="CL216" i="3"/>
  <c r="CM216" i="3"/>
  <c r="CN216" i="3"/>
  <c r="CO216" i="3"/>
  <c r="CK217" i="3"/>
  <c r="CL217" i="3"/>
  <c r="CM217" i="3"/>
  <c r="CN217" i="3"/>
  <c r="CO217" i="3"/>
  <c r="CK218" i="3"/>
  <c r="CL218" i="3"/>
  <c r="CM218" i="3"/>
  <c r="CN218" i="3"/>
  <c r="CO218" i="3"/>
  <c r="CK219" i="3"/>
  <c r="CL219" i="3"/>
  <c r="CM219" i="3"/>
  <c r="CN219" i="3"/>
  <c r="CO219" i="3"/>
  <c r="CK220" i="3"/>
  <c r="CL220" i="3"/>
  <c r="CM220" i="3"/>
  <c r="CN220" i="3"/>
  <c r="CO220" i="3"/>
  <c r="CK221" i="3"/>
  <c r="CL221" i="3"/>
  <c r="CM221" i="3"/>
  <c r="CN221" i="3"/>
  <c r="CO221" i="3"/>
  <c r="CK222" i="3"/>
  <c r="CL222" i="3"/>
  <c r="CM222" i="3"/>
  <c r="CN222" i="3"/>
  <c r="CO222" i="3"/>
  <c r="CK223" i="3"/>
  <c r="CL223" i="3"/>
  <c r="CM223" i="3"/>
  <c r="CN223" i="3"/>
  <c r="CO223" i="3"/>
  <c r="CK224" i="3"/>
  <c r="CL224" i="3"/>
  <c r="CM224" i="3"/>
  <c r="CN224" i="3"/>
  <c r="CO224" i="3"/>
  <c r="CK225" i="3"/>
  <c r="CL225" i="3"/>
  <c r="CM225" i="3"/>
  <c r="CN225" i="3"/>
  <c r="CO225" i="3"/>
  <c r="CK226" i="3"/>
  <c r="CL226" i="3"/>
  <c r="CM226" i="3"/>
  <c r="CN226" i="3"/>
  <c r="CO226" i="3"/>
  <c r="CK227" i="3"/>
  <c r="CL227" i="3"/>
  <c r="CM227" i="3"/>
  <c r="CN227" i="3"/>
  <c r="CO227" i="3"/>
  <c r="CK228" i="3"/>
  <c r="CL228" i="3"/>
  <c r="CM228" i="3"/>
  <c r="CN228" i="3"/>
  <c r="CO228" i="3"/>
  <c r="CK229" i="3"/>
  <c r="CL229" i="3"/>
  <c r="CM229" i="3"/>
  <c r="CN229" i="3"/>
  <c r="CO229" i="3"/>
  <c r="CK230" i="3"/>
  <c r="CL230" i="3"/>
  <c r="CM230" i="3"/>
  <c r="CN230" i="3"/>
  <c r="CO230" i="3"/>
  <c r="CK231" i="3"/>
  <c r="CL231" i="3"/>
  <c r="CM231" i="3"/>
  <c r="CN231" i="3"/>
  <c r="CO231" i="3"/>
  <c r="CK232" i="3"/>
  <c r="CL232" i="3"/>
  <c r="CM232" i="3"/>
  <c r="CN232" i="3"/>
  <c r="CO232" i="3"/>
  <c r="CK233" i="3"/>
  <c r="CL233" i="3"/>
  <c r="CM233" i="3"/>
  <c r="CN233" i="3"/>
  <c r="CO233" i="3"/>
  <c r="CK234" i="3"/>
  <c r="CL234" i="3"/>
  <c r="CM234" i="3"/>
  <c r="CN234" i="3"/>
  <c r="CO234" i="3"/>
  <c r="CK235" i="3"/>
  <c r="CL235" i="3"/>
  <c r="CM235" i="3"/>
  <c r="CN235" i="3"/>
  <c r="CO235" i="3"/>
  <c r="CK236" i="3"/>
  <c r="CL236" i="3"/>
  <c r="CM236" i="3"/>
  <c r="CN236" i="3"/>
  <c r="CO236" i="3"/>
  <c r="CK237" i="3"/>
  <c r="CL237" i="3"/>
  <c r="CM237" i="3"/>
  <c r="CN237" i="3"/>
  <c r="CO237" i="3"/>
  <c r="CK238" i="3"/>
  <c r="CL238" i="3"/>
  <c r="CM238" i="3"/>
  <c r="CN238" i="3"/>
  <c r="CO238" i="3"/>
  <c r="CK239" i="3"/>
  <c r="CL239" i="3"/>
  <c r="CM239" i="3"/>
  <c r="CN239" i="3"/>
  <c r="CO239" i="3"/>
  <c r="CK240" i="3"/>
  <c r="CL240" i="3"/>
  <c r="CM240" i="3"/>
  <c r="CN240" i="3"/>
  <c r="CO240" i="3"/>
  <c r="CK241" i="3"/>
  <c r="CL241" i="3"/>
  <c r="CM241" i="3"/>
  <c r="CN241" i="3"/>
  <c r="CO241" i="3"/>
  <c r="CK242" i="3"/>
  <c r="CL242" i="3"/>
  <c r="CM242" i="3"/>
  <c r="CN242" i="3"/>
  <c r="CO242" i="3"/>
  <c r="CK243" i="3"/>
  <c r="CL243" i="3"/>
  <c r="CM243" i="3"/>
  <c r="CN243" i="3"/>
  <c r="CO243" i="3"/>
  <c r="CK244" i="3"/>
  <c r="CL244" i="3"/>
  <c r="CM244" i="3"/>
  <c r="CN244" i="3"/>
  <c r="CO244" i="3"/>
  <c r="CK245" i="3"/>
  <c r="CL245" i="3"/>
  <c r="CM245" i="3"/>
  <c r="CN245" i="3"/>
  <c r="CO245" i="3"/>
  <c r="CK246" i="3"/>
  <c r="CL246" i="3"/>
  <c r="CM246" i="3"/>
  <c r="CN246" i="3"/>
  <c r="CO246" i="3"/>
  <c r="CK247" i="3"/>
  <c r="CL247" i="3"/>
  <c r="CM247" i="3"/>
  <c r="CN247" i="3"/>
  <c r="CO247" i="3"/>
  <c r="CK248" i="3"/>
  <c r="CL248" i="3"/>
  <c r="CM248" i="3"/>
  <c r="CN248" i="3"/>
  <c r="CO248" i="3"/>
  <c r="CK249" i="3"/>
  <c r="CL249" i="3"/>
  <c r="CM249" i="3"/>
  <c r="CN249" i="3"/>
  <c r="CO249" i="3"/>
  <c r="CK250" i="3"/>
  <c r="CL250" i="3"/>
  <c r="CM250" i="3"/>
  <c r="CN250" i="3"/>
  <c r="CO250" i="3"/>
  <c r="CK251" i="3"/>
  <c r="CL251" i="3"/>
  <c r="CM251" i="3"/>
  <c r="CN251" i="3"/>
  <c r="CO251" i="3"/>
  <c r="CK252" i="3"/>
  <c r="CL252" i="3"/>
  <c r="CM252" i="3"/>
  <c r="CN252" i="3"/>
  <c r="CO252" i="3"/>
  <c r="CK253" i="3"/>
  <c r="CL253" i="3"/>
  <c r="CM253" i="3"/>
  <c r="CN253" i="3"/>
  <c r="CO253" i="3"/>
  <c r="CK254" i="3"/>
  <c r="CL254" i="3"/>
  <c r="CM254" i="3"/>
  <c r="CN254" i="3"/>
  <c r="CO254" i="3"/>
  <c r="CK255" i="3"/>
  <c r="CL255" i="3"/>
  <c r="CM255" i="3"/>
  <c r="CN255" i="3"/>
  <c r="CO255" i="3"/>
  <c r="CK256" i="3"/>
  <c r="CL256" i="3"/>
  <c r="CM256" i="3"/>
  <c r="CN256" i="3"/>
  <c r="CO256" i="3"/>
  <c r="CK257" i="3"/>
  <c r="CL257" i="3"/>
  <c r="CM257" i="3"/>
  <c r="CN257" i="3"/>
  <c r="CO257" i="3"/>
  <c r="CK258" i="3"/>
  <c r="CL258" i="3"/>
  <c r="CM258" i="3"/>
  <c r="CN258" i="3"/>
  <c r="CO258" i="3"/>
  <c r="CK259" i="3"/>
  <c r="CL259" i="3"/>
  <c r="CM259" i="3"/>
  <c r="CN259" i="3"/>
  <c r="CO259" i="3"/>
  <c r="CK260" i="3"/>
  <c r="CL260" i="3"/>
  <c r="CM260" i="3"/>
  <c r="CN260" i="3"/>
  <c r="CO260" i="3"/>
  <c r="CK261" i="3"/>
  <c r="CL261" i="3"/>
  <c r="CM261" i="3"/>
  <c r="CN261" i="3"/>
  <c r="CO261" i="3"/>
  <c r="CK262" i="3"/>
  <c r="CL262" i="3"/>
  <c r="CM262" i="3"/>
  <c r="CN262" i="3"/>
  <c r="CO262" i="3"/>
  <c r="CK263" i="3"/>
  <c r="CL263" i="3"/>
  <c r="CM263" i="3"/>
  <c r="CN263" i="3"/>
  <c r="CO263" i="3"/>
  <c r="CO9" i="3"/>
  <c r="CN9" i="3"/>
  <c r="CM9" i="3"/>
  <c r="CL9" i="3"/>
  <c r="CK9" i="3"/>
  <c r="CD10" i="3"/>
  <c r="CD11" i="3"/>
  <c r="CD12" i="3"/>
  <c r="CD13" i="3"/>
  <c r="CD14" i="3"/>
  <c r="CD15" i="3"/>
  <c r="CD16" i="3"/>
  <c r="CD17" i="3"/>
  <c r="CD18" i="3"/>
  <c r="CD19" i="3"/>
  <c r="CD20" i="3"/>
  <c r="CD21" i="3"/>
  <c r="CD22" i="3"/>
  <c r="CD23" i="3"/>
  <c r="CD24" i="3"/>
  <c r="CD25" i="3"/>
  <c r="CD26" i="3"/>
  <c r="CD27" i="3"/>
  <c r="CD28" i="3"/>
  <c r="CD29" i="3"/>
  <c r="CD30" i="3"/>
  <c r="CD31" i="3"/>
  <c r="CD32" i="3"/>
  <c r="CD33" i="3"/>
  <c r="CD34" i="3"/>
  <c r="CD35" i="3"/>
  <c r="CD36" i="3"/>
  <c r="CD37" i="3"/>
  <c r="CD38" i="3"/>
  <c r="CD39" i="3"/>
  <c r="CD40" i="3"/>
  <c r="CD41" i="3"/>
  <c r="CD42" i="3"/>
  <c r="CD43" i="3"/>
  <c r="CD44" i="3"/>
  <c r="CD45" i="3"/>
  <c r="CD46" i="3"/>
  <c r="CD47" i="3"/>
  <c r="CD48" i="3"/>
  <c r="CD49" i="3"/>
  <c r="CD50" i="3"/>
  <c r="CD51" i="3"/>
  <c r="CD52" i="3"/>
  <c r="CD53" i="3"/>
  <c r="CD54" i="3"/>
  <c r="CD55" i="3"/>
  <c r="CD56" i="3"/>
  <c r="CD57" i="3"/>
  <c r="CD58" i="3"/>
  <c r="CD59" i="3"/>
  <c r="CD60" i="3"/>
  <c r="CD61" i="3"/>
  <c r="CD62" i="3"/>
  <c r="CD63" i="3"/>
  <c r="CD64" i="3"/>
  <c r="CD65" i="3"/>
  <c r="CD66" i="3"/>
  <c r="CD67" i="3"/>
  <c r="CD68" i="3"/>
  <c r="CD69" i="3"/>
  <c r="CD70" i="3"/>
  <c r="CD71" i="3"/>
  <c r="CD72" i="3"/>
  <c r="CD73" i="3"/>
  <c r="CD74" i="3"/>
  <c r="CD75" i="3"/>
  <c r="CD76" i="3"/>
  <c r="CD77" i="3"/>
  <c r="CD78" i="3"/>
  <c r="CD79" i="3"/>
  <c r="CD80" i="3"/>
  <c r="CD81" i="3"/>
  <c r="CD82" i="3"/>
  <c r="CD83" i="3"/>
  <c r="CD84" i="3"/>
  <c r="CD85" i="3"/>
  <c r="CD86" i="3"/>
  <c r="CD87" i="3"/>
  <c r="CD88" i="3"/>
  <c r="CD89" i="3"/>
  <c r="CD90" i="3"/>
  <c r="CD91" i="3"/>
  <c r="CD92" i="3"/>
  <c r="CD93" i="3"/>
  <c r="CD94" i="3"/>
  <c r="CD95" i="3"/>
  <c r="CD96" i="3"/>
  <c r="CD97" i="3"/>
  <c r="CD98" i="3"/>
  <c r="CD99" i="3"/>
  <c r="CD100" i="3"/>
  <c r="CD101" i="3"/>
  <c r="CD102" i="3"/>
  <c r="CD103" i="3"/>
  <c r="CD104" i="3"/>
  <c r="CD105" i="3"/>
  <c r="CD106" i="3"/>
  <c r="CD107" i="3"/>
  <c r="CD108" i="3"/>
  <c r="CD109" i="3"/>
  <c r="CD110" i="3"/>
  <c r="CD111" i="3"/>
  <c r="CD112" i="3"/>
  <c r="CD113" i="3"/>
  <c r="CD114" i="3"/>
  <c r="CD115" i="3"/>
  <c r="CD116" i="3"/>
  <c r="CD117" i="3"/>
  <c r="CD118" i="3"/>
  <c r="CD119" i="3"/>
  <c r="CD120" i="3"/>
  <c r="CD121" i="3"/>
  <c r="CD122" i="3"/>
  <c r="CD123" i="3"/>
  <c r="CD124" i="3"/>
  <c r="CD125" i="3"/>
  <c r="CD126" i="3"/>
  <c r="CD127" i="3"/>
  <c r="CD128" i="3"/>
  <c r="CD129" i="3"/>
  <c r="CD130" i="3"/>
  <c r="CD131" i="3"/>
  <c r="CD132" i="3"/>
  <c r="CD133" i="3"/>
  <c r="CD134" i="3"/>
  <c r="CD135" i="3"/>
  <c r="CD136" i="3"/>
  <c r="CD137" i="3"/>
  <c r="CD138" i="3"/>
  <c r="CD139" i="3"/>
  <c r="CD140" i="3"/>
  <c r="CD141" i="3"/>
  <c r="CD142" i="3"/>
  <c r="CD143" i="3"/>
  <c r="CD144" i="3"/>
  <c r="CD145" i="3"/>
  <c r="CD146" i="3"/>
  <c r="CD147" i="3"/>
  <c r="CD148" i="3"/>
  <c r="CD149" i="3"/>
  <c r="CD150" i="3"/>
  <c r="CD151" i="3"/>
  <c r="CD152" i="3"/>
  <c r="CD153" i="3"/>
  <c r="CD154" i="3"/>
  <c r="CD155" i="3"/>
  <c r="CD156" i="3"/>
  <c r="CD157" i="3"/>
  <c r="CD158" i="3"/>
  <c r="CD159" i="3"/>
  <c r="CD160" i="3"/>
  <c r="CD161" i="3"/>
  <c r="CD162" i="3"/>
  <c r="CD163" i="3"/>
  <c r="CD164" i="3"/>
  <c r="CD165" i="3"/>
  <c r="CD166" i="3"/>
  <c r="CD167" i="3"/>
  <c r="CD168" i="3"/>
  <c r="CD169" i="3"/>
  <c r="CD170" i="3"/>
  <c r="CD171" i="3"/>
  <c r="CD172" i="3"/>
  <c r="CD173" i="3"/>
  <c r="CD174" i="3"/>
  <c r="CD175" i="3"/>
  <c r="CD176" i="3"/>
  <c r="CD177" i="3"/>
  <c r="CD178" i="3"/>
  <c r="CD179" i="3"/>
  <c r="CD180" i="3"/>
  <c r="CD181" i="3"/>
  <c r="CD182" i="3"/>
  <c r="CD183" i="3"/>
  <c r="CD184" i="3"/>
  <c r="CD185" i="3"/>
  <c r="CD186" i="3"/>
  <c r="CD187" i="3"/>
  <c r="CD188" i="3"/>
  <c r="CD189" i="3"/>
  <c r="CD190" i="3"/>
  <c r="CD191" i="3"/>
  <c r="CD192" i="3"/>
  <c r="CD193" i="3"/>
  <c r="CD194" i="3"/>
  <c r="CD195" i="3"/>
  <c r="CD196" i="3"/>
  <c r="CD197" i="3"/>
  <c r="CD198" i="3"/>
  <c r="CD199" i="3"/>
  <c r="CD200" i="3"/>
  <c r="CD201" i="3"/>
  <c r="CD202" i="3"/>
  <c r="CD203" i="3"/>
  <c r="CD204" i="3"/>
  <c r="CD205" i="3"/>
  <c r="CD206" i="3"/>
  <c r="CD207" i="3"/>
  <c r="CD208" i="3"/>
  <c r="CD209" i="3"/>
  <c r="CD210" i="3"/>
  <c r="CD211" i="3"/>
  <c r="CD212" i="3"/>
  <c r="CD213" i="3"/>
  <c r="CD214" i="3"/>
  <c r="CD215" i="3"/>
  <c r="CD216" i="3"/>
  <c r="CD217" i="3"/>
  <c r="CD218" i="3"/>
  <c r="CD219" i="3"/>
  <c r="CD220" i="3"/>
  <c r="CD221" i="3"/>
  <c r="CD222" i="3"/>
  <c r="CD223" i="3"/>
  <c r="CD224" i="3"/>
  <c r="CD225" i="3"/>
  <c r="CD226" i="3"/>
  <c r="CD227" i="3"/>
  <c r="CD228" i="3"/>
  <c r="CD229" i="3"/>
  <c r="CD230" i="3"/>
  <c r="CD231" i="3"/>
  <c r="CD232" i="3"/>
  <c r="CD233" i="3"/>
  <c r="CD234" i="3"/>
  <c r="CD235" i="3"/>
  <c r="CD236" i="3"/>
  <c r="CD237" i="3"/>
  <c r="CD238" i="3"/>
  <c r="CD239" i="3"/>
  <c r="CD240" i="3"/>
  <c r="CD241" i="3"/>
  <c r="CD242" i="3"/>
  <c r="CD243" i="3"/>
  <c r="CD244" i="3"/>
  <c r="CD245" i="3"/>
  <c r="CD246" i="3"/>
  <c r="CD247" i="3"/>
  <c r="CD248" i="3"/>
  <c r="CD249" i="3"/>
  <c r="CD250" i="3"/>
  <c r="CD251" i="3"/>
  <c r="CD252" i="3"/>
  <c r="CD253" i="3"/>
  <c r="CD254" i="3"/>
  <c r="CD255" i="3"/>
  <c r="CD256" i="3"/>
  <c r="CD257" i="3"/>
  <c r="CD258" i="3"/>
  <c r="CD259" i="3"/>
  <c r="CD260" i="3"/>
  <c r="CD261" i="3"/>
  <c r="CD262" i="3"/>
  <c r="CD263" i="3"/>
  <c r="CD9" i="3"/>
  <c r="CI10" i="3"/>
  <c r="CJ10" i="3"/>
  <c r="CI11" i="3"/>
  <c r="CJ11" i="3"/>
  <c r="CI12" i="3"/>
  <c r="CJ12" i="3"/>
  <c r="CI13" i="3"/>
  <c r="CJ13" i="3"/>
  <c r="CI14" i="3"/>
  <c r="CJ14" i="3"/>
  <c r="CI15" i="3"/>
  <c r="CJ15" i="3"/>
  <c r="CI16" i="3"/>
  <c r="CJ16" i="3"/>
  <c r="CI17" i="3"/>
  <c r="CJ17" i="3"/>
  <c r="CI18" i="3"/>
  <c r="CJ18" i="3"/>
  <c r="CI19" i="3"/>
  <c r="CJ19" i="3"/>
  <c r="CI20" i="3"/>
  <c r="CJ20" i="3"/>
  <c r="CI21" i="3"/>
  <c r="CJ21" i="3"/>
  <c r="CI22" i="3"/>
  <c r="CJ22" i="3"/>
  <c r="CI23" i="3"/>
  <c r="CJ23" i="3"/>
  <c r="CI24" i="3"/>
  <c r="CJ24" i="3"/>
  <c r="CI25" i="3"/>
  <c r="CJ25" i="3"/>
  <c r="CI26" i="3"/>
  <c r="CJ26" i="3"/>
  <c r="CI27" i="3"/>
  <c r="CJ27" i="3"/>
  <c r="CI28" i="3"/>
  <c r="CJ28" i="3"/>
  <c r="CI29" i="3"/>
  <c r="CJ29" i="3"/>
  <c r="CI30" i="3"/>
  <c r="CJ30" i="3"/>
  <c r="CI31" i="3"/>
  <c r="CJ31" i="3"/>
  <c r="CI32" i="3"/>
  <c r="CJ32" i="3"/>
  <c r="CI33" i="3"/>
  <c r="CJ33" i="3"/>
  <c r="CI34" i="3"/>
  <c r="CJ34" i="3"/>
  <c r="CI35" i="3"/>
  <c r="CJ35" i="3"/>
  <c r="CI36" i="3"/>
  <c r="CJ36" i="3"/>
  <c r="CI37" i="3"/>
  <c r="CJ37" i="3"/>
  <c r="CI38" i="3"/>
  <c r="CJ38" i="3"/>
  <c r="CI39" i="3"/>
  <c r="CJ39" i="3"/>
  <c r="CI40" i="3"/>
  <c r="CJ40" i="3"/>
  <c r="CI41" i="3"/>
  <c r="CJ41" i="3"/>
  <c r="CI42" i="3"/>
  <c r="CJ42" i="3"/>
  <c r="CI43" i="3"/>
  <c r="CJ43" i="3"/>
  <c r="CI44" i="3"/>
  <c r="CJ44" i="3"/>
  <c r="CI45" i="3"/>
  <c r="CJ45" i="3"/>
  <c r="CI46" i="3"/>
  <c r="CJ46" i="3"/>
  <c r="CI47" i="3"/>
  <c r="CJ47" i="3"/>
  <c r="CI48" i="3"/>
  <c r="CJ48" i="3"/>
  <c r="CI49" i="3"/>
  <c r="CJ49" i="3"/>
  <c r="CI50" i="3"/>
  <c r="CJ50" i="3"/>
  <c r="CI51" i="3"/>
  <c r="CJ51" i="3"/>
  <c r="CI52" i="3"/>
  <c r="CJ52" i="3"/>
  <c r="CI53" i="3"/>
  <c r="CJ53" i="3"/>
  <c r="CI54" i="3"/>
  <c r="CJ54" i="3"/>
  <c r="CI55" i="3"/>
  <c r="CJ55" i="3"/>
  <c r="CI56" i="3"/>
  <c r="CJ56" i="3"/>
  <c r="CI57" i="3"/>
  <c r="CJ57" i="3"/>
  <c r="CI58" i="3"/>
  <c r="CJ58" i="3"/>
  <c r="CI59" i="3"/>
  <c r="CJ59" i="3"/>
  <c r="CI60" i="3"/>
  <c r="CJ60" i="3"/>
  <c r="CI61" i="3"/>
  <c r="CJ61" i="3"/>
  <c r="CI62" i="3"/>
  <c r="CJ62" i="3"/>
  <c r="CI63" i="3"/>
  <c r="CJ63" i="3"/>
  <c r="CI64" i="3"/>
  <c r="CJ64" i="3"/>
  <c r="CI65" i="3"/>
  <c r="CJ65" i="3"/>
  <c r="CI66" i="3"/>
  <c r="CJ66" i="3"/>
  <c r="CI67" i="3"/>
  <c r="CJ67" i="3"/>
  <c r="CI68" i="3"/>
  <c r="CJ68" i="3"/>
  <c r="CI69" i="3"/>
  <c r="CJ69" i="3"/>
  <c r="CI70" i="3"/>
  <c r="CJ70" i="3"/>
  <c r="CI71" i="3"/>
  <c r="CJ71" i="3"/>
  <c r="CI72" i="3"/>
  <c r="CJ72" i="3"/>
  <c r="CI73" i="3"/>
  <c r="CJ73" i="3"/>
  <c r="CI74" i="3"/>
  <c r="CJ74" i="3"/>
  <c r="CI75" i="3"/>
  <c r="CJ75" i="3"/>
  <c r="CI76" i="3"/>
  <c r="CJ76" i="3"/>
  <c r="CI77" i="3"/>
  <c r="CJ77" i="3"/>
  <c r="CI78" i="3"/>
  <c r="CJ78" i="3"/>
  <c r="CI79" i="3"/>
  <c r="CJ79" i="3"/>
  <c r="CI80" i="3"/>
  <c r="CJ80" i="3"/>
  <c r="CI81" i="3"/>
  <c r="CJ81" i="3"/>
  <c r="CI82" i="3"/>
  <c r="CJ82" i="3"/>
  <c r="CI83" i="3"/>
  <c r="CJ83" i="3"/>
  <c r="CI84" i="3"/>
  <c r="CJ84" i="3"/>
  <c r="CI85" i="3"/>
  <c r="CJ85" i="3"/>
  <c r="CI86" i="3"/>
  <c r="CJ86" i="3"/>
  <c r="CI87" i="3"/>
  <c r="CJ87" i="3"/>
  <c r="CI88" i="3"/>
  <c r="CJ88" i="3"/>
  <c r="CI89" i="3"/>
  <c r="CJ89" i="3"/>
  <c r="CI90" i="3"/>
  <c r="CJ90" i="3"/>
  <c r="CI91" i="3"/>
  <c r="CJ91" i="3"/>
  <c r="CI92" i="3"/>
  <c r="CJ92" i="3"/>
  <c r="CI93" i="3"/>
  <c r="CJ93" i="3"/>
  <c r="CI94" i="3"/>
  <c r="CJ94" i="3"/>
  <c r="CI95" i="3"/>
  <c r="CJ95" i="3"/>
  <c r="CI96" i="3"/>
  <c r="CJ96" i="3"/>
  <c r="CI97" i="3"/>
  <c r="CJ97" i="3"/>
  <c r="CI98" i="3"/>
  <c r="CJ98" i="3"/>
  <c r="CI99" i="3"/>
  <c r="CJ99" i="3"/>
  <c r="CI100" i="3"/>
  <c r="CJ100" i="3"/>
  <c r="CI101" i="3"/>
  <c r="CJ101" i="3"/>
  <c r="CI102" i="3"/>
  <c r="CJ102" i="3"/>
  <c r="CI103" i="3"/>
  <c r="CJ103" i="3"/>
  <c r="CI104" i="3"/>
  <c r="CJ104" i="3"/>
  <c r="CI105" i="3"/>
  <c r="CJ105" i="3"/>
  <c r="CI106" i="3"/>
  <c r="CJ106" i="3"/>
  <c r="CI107" i="3"/>
  <c r="CJ107" i="3"/>
  <c r="CI108" i="3"/>
  <c r="CJ108" i="3"/>
  <c r="CI109" i="3"/>
  <c r="CJ109" i="3"/>
  <c r="CI110" i="3"/>
  <c r="CJ110" i="3"/>
  <c r="CI111" i="3"/>
  <c r="CJ111" i="3"/>
  <c r="CI112" i="3"/>
  <c r="CJ112" i="3"/>
  <c r="CI113" i="3"/>
  <c r="CJ113" i="3"/>
  <c r="CI114" i="3"/>
  <c r="CJ114" i="3"/>
  <c r="CI115" i="3"/>
  <c r="CJ115" i="3"/>
  <c r="CI116" i="3"/>
  <c r="CJ116" i="3"/>
  <c r="CI117" i="3"/>
  <c r="CJ117" i="3"/>
  <c r="CI118" i="3"/>
  <c r="CJ118" i="3"/>
  <c r="CI119" i="3"/>
  <c r="CJ119" i="3"/>
  <c r="CI120" i="3"/>
  <c r="CJ120" i="3"/>
  <c r="CI121" i="3"/>
  <c r="CJ121" i="3"/>
  <c r="CI122" i="3"/>
  <c r="CJ122" i="3"/>
  <c r="CI123" i="3"/>
  <c r="CJ123" i="3"/>
  <c r="CI124" i="3"/>
  <c r="CJ124" i="3"/>
  <c r="CI125" i="3"/>
  <c r="CJ125" i="3"/>
  <c r="CI126" i="3"/>
  <c r="CJ126" i="3"/>
  <c r="CI127" i="3"/>
  <c r="CJ127" i="3"/>
  <c r="CI128" i="3"/>
  <c r="CJ128" i="3"/>
  <c r="CI129" i="3"/>
  <c r="CJ129" i="3"/>
  <c r="CI130" i="3"/>
  <c r="CJ130" i="3"/>
  <c r="CI131" i="3"/>
  <c r="CJ131" i="3"/>
  <c r="CI132" i="3"/>
  <c r="CJ132" i="3"/>
  <c r="CI133" i="3"/>
  <c r="CJ133" i="3"/>
  <c r="CI134" i="3"/>
  <c r="CJ134" i="3"/>
  <c r="CI135" i="3"/>
  <c r="CJ135" i="3"/>
  <c r="CI136" i="3"/>
  <c r="CJ136" i="3"/>
  <c r="CI137" i="3"/>
  <c r="CJ137" i="3"/>
  <c r="CI138" i="3"/>
  <c r="CJ138" i="3"/>
  <c r="CI139" i="3"/>
  <c r="CJ139" i="3"/>
  <c r="CI140" i="3"/>
  <c r="CJ140" i="3"/>
  <c r="CI141" i="3"/>
  <c r="CJ141" i="3"/>
  <c r="CI142" i="3"/>
  <c r="CJ142" i="3"/>
  <c r="CI143" i="3"/>
  <c r="CJ143" i="3"/>
  <c r="CI144" i="3"/>
  <c r="CJ144" i="3"/>
  <c r="CI145" i="3"/>
  <c r="CJ145" i="3"/>
  <c r="CI146" i="3"/>
  <c r="CJ146" i="3"/>
  <c r="CI147" i="3"/>
  <c r="CJ147" i="3"/>
  <c r="CI148" i="3"/>
  <c r="CJ148" i="3"/>
  <c r="CI149" i="3"/>
  <c r="CJ149" i="3"/>
  <c r="CI150" i="3"/>
  <c r="CJ150" i="3"/>
  <c r="CI151" i="3"/>
  <c r="CJ151" i="3"/>
  <c r="CI152" i="3"/>
  <c r="CJ152" i="3"/>
  <c r="CI153" i="3"/>
  <c r="CJ153" i="3"/>
  <c r="CI154" i="3"/>
  <c r="CJ154" i="3"/>
  <c r="CI155" i="3"/>
  <c r="CJ155" i="3"/>
  <c r="CI156" i="3"/>
  <c r="CJ156" i="3"/>
  <c r="CI157" i="3"/>
  <c r="CJ157" i="3"/>
  <c r="CI158" i="3"/>
  <c r="CJ158" i="3"/>
  <c r="CI159" i="3"/>
  <c r="CJ159" i="3"/>
  <c r="CI160" i="3"/>
  <c r="CJ160" i="3"/>
  <c r="CI161" i="3"/>
  <c r="CJ161" i="3"/>
  <c r="CI162" i="3"/>
  <c r="CJ162" i="3"/>
  <c r="CI163" i="3"/>
  <c r="CJ163" i="3"/>
  <c r="CI164" i="3"/>
  <c r="CJ164" i="3"/>
  <c r="CI165" i="3"/>
  <c r="CJ165" i="3"/>
  <c r="CI166" i="3"/>
  <c r="CJ166" i="3"/>
  <c r="CI167" i="3"/>
  <c r="CJ167" i="3"/>
  <c r="CI168" i="3"/>
  <c r="CJ168" i="3"/>
  <c r="CI169" i="3"/>
  <c r="CJ169" i="3"/>
  <c r="CI170" i="3"/>
  <c r="CJ170" i="3"/>
  <c r="CI171" i="3"/>
  <c r="CJ171" i="3"/>
  <c r="CI172" i="3"/>
  <c r="CJ172" i="3"/>
  <c r="CI173" i="3"/>
  <c r="CJ173" i="3"/>
  <c r="CI174" i="3"/>
  <c r="CJ174" i="3"/>
  <c r="CI175" i="3"/>
  <c r="CJ175" i="3"/>
  <c r="CI176" i="3"/>
  <c r="CJ176" i="3"/>
  <c r="CI177" i="3"/>
  <c r="CJ177" i="3"/>
  <c r="CI178" i="3"/>
  <c r="CJ178" i="3"/>
  <c r="CI179" i="3"/>
  <c r="CJ179" i="3"/>
  <c r="CI180" i="3"/>
  <c r="CJ180" i="3"/>
  <c r="CI181" i="3"/>
  <c r="CJ181" i="3"/>
  <c r="CI182" i="3"/>
  <c r="CJ182" i="3"/>
  <c r="CI183" i="3"/>
  <c r="CJ183" i="3"/>
  <c r="CI184" i="3"/>
  <c r="CJ184" i="3"/>
  <c r="CI185" i="3"/>
  <c r="CJ185" i="3"/>
  <c r="CI186" i="3"/>
  <c r="CJ186" i="3"/>
  <c r="CI187" i="3"/>
  <c r="CJ187" i="3"/>
  <c r="CI188" i="3"/>
  <c r="CJ188" i="3"/>
  <c r="CI189" i="3"/>
  <c r="CJ189" i="3"/>
  <c r="CI190" i="3"/>
  <c r="CJ190" i="3"/>
  <c r="CI191" i="3"/>
  <c r="CJ191" i="3"/>
  <c r="CI192" i="3"/>
  <c r="CJ192" i="3"/>
  <c r="CI193" i="3"/>
  <c r="CJ193" i="3"/>
  <c r="CI194" i="3"/>
  <c r="CJ194" i="3"/>
  <c r="CI195" i="3"/>
  <c r="CJ195" i="3"/>
  <c r="CI196" i="3"/>
  <c r="CJ196" i="3"/>
  <c r="CI197" i="3"/>
  <c r="CJ197" i="3"/>
  <c r="CI198" i="3"/>
  <c r="CJ198" i="3"/>
  <c r="CI199" i="3"/>
  <c r="CJ199" i="3"/>
  <c r="CI200" i="3"/>
  <c r="CJ200" i="3"/>
  <c r="CI201" i="3"/>
  <c r="CJ201" i="3"/>
  <c r="CI202" i="3"/>
  <c r="CJ202" i="3"/>
  <c r="CI203" i="3"/>
  <c r="CJ203" i="3"/>
  <c r="CI204" i="3"/>
  <c r="CJ204" i="3"/>
  <c r="CI205" i="3"/>
  <c r="CJ205" i="3"/>
  <c r="CI206" i="3"/>
  <c r="CJ206" i="3"/>
  <c r="CI207" i="3"/>
  <c r="CJ207" i="3"/>
  <c r="CI208" i="3"/>
  <c r="CJ208" i="3"/>
  <c r="CI209" i="3"/>
  <c r="CJ209" i="3"/>
  <c r="CI210" i="3"/>
  <c r="CJ210" i="3"/>
  <c r="CI211" i="3"/>
  <c r="CJ211" i="3"/>
  <c r="CI212" i="3"/>
  <c r="CJ212" i="3"/>
  <c r="CI213" i="3"/>
  <c r="CJ213" i="3"/>
  <c r="CI214" i="3"/>
  <c r="CJ214" i="3"/>
  <c r="CI215" i="3"/>
  <c r="CJ215" i="3"/>
  <c r="CI216" i="3"/>
  <c r="CJ216" i="3"/>
  <c r="CI217" i="3"/>
  <c r="CJ217" i="3"/>
  <c r="CI218" i="3"/>
  <c r="CJ218" i="3"/>
  <c r="CI219" i="3"/>
  <c r="CJ219" i="3"/>
  <c r="CI220" i="3"/>
  <c r="CJ220" i="3"/>
  <c r="CI221" i="3"/>
  <c r="CJ221" i="3"/>
  <c r="CI222" i="3"/>
  <c r="CJ222" i="3"/>
  <c r="CI223" i="3"/>
  <c r="CJ223" i="3"/>
  <c r="CI224" i="3"/>
  <c r="CJ224" i="3"/>
  <c r="CI225" i="3"/>
  <c r="CJ225" i="3"/>
  <c r="CI226" i="3"/>
  <c r="CJ226" i="3"/>
  <c r="CI227" i="3"/>
  <c r="CJ227" i="3"/>
  <c r="CI228" i="3"/>
  <c r="CJ228" i="3"/>
  <c r="CI229" i="3"/>
  <c r="CJ229" i="3"/>
  <c r="CI230" i="3"/>
  <c r="CJ230" i="3"/>
  <c r="CI231" i="3"/>
  <c r="CJ231" i="3"/>
  <c r="CI232" i="3"/>
  <c r="CJ232" i="3"/>
  <c r="CI233" i="3"/>
  <c r="CJ233" i="3"/>
  <c r="CI234" i="3"/>
  <c r="CJ234" i="3"/>
  <c r="CI235" i="3"/>
  <c r="CJ235" i="3"/>
  <c r="CI236" i="3"/>
  <c r="CJ236" i="3"/>
  <c r="CI237" i="3"/>
  <c r="CJ237" i="3"/>
  <c r="CI238" i="3"/>
  <c r="CJ238" i="3"/>
  <c r="CI239" i="3"/>
  <c r="CJ239" i="3"/>
  <c r="CI240" i="3"/>
  <c r="CJ240" i="3"/>
  <c r="CI241" i="3"/>
  <c r="CJ241" i="3"/>
  <c r="CI242" i="3"/>
  <c r="CJ242" i="3"/>
  <c r="CI243" i="3"/>
  <c r="CJ243" i="3"/>
  <c r="CI244" i="3"/>
  <c r="CJ244" i="3"/>
  <c r="CI245" i="3"/>
  <c r="CJ245" i="3"/>
  <c r="CI246" i="3"/>
  <c r="CJ246" i="3"/>
  <c r="CI247" i="3"/>
  <c r="CJ247" i="3"/>
  <c r="CI248" i="3"/>
  <c r="CJ248" i="3"/>
  <c r="CI249" i="3"/>
  <c r="CJ249" i="3"/>
  <c r="CI250" i="3"/>
  <c r="CJ250" i="3"/>
  <c r="CI251" i="3"/>
  <c r="CJ251" i="3"/>
  <c r="CI252" i="3"/>
  <c r="CJ252" i="3"/>
  <c r="CI253" i="3"/>
  <c r="CJ253" i="3"/>
  <c r="CI254" i="3"/>
  <c r="CJ254" i="3"/>
  <c r="CI255" i="3"/>
  <c r="CJ255" i="3"/>
  <c r="CI256" i="3"/>
  <c r="CJ256" i="3"/>
  <c r="CI257" i="3"/>
  <c r="CJ257" i="3"/>
  <c r="CI258" i="3"/>
  <c r="CJ258" i="3"/>
  <c r="CI259" i="3"/>
  <c r="CJ259" i="3"/>
  <c r="CI260" i="3"/>
  <c r="CJ260" i="3"/>
  <c r="CI261" i="3"/>
  <c r="CJ261" i="3"/>
  <c r="CI262" i="3"/>
  <c r="CJ262" i="3"/>
  <c r="CI263" i="3"/>
  <c r="CJ263" i="3"/>
  <c r="CJ9" i="3"/>
  <c r="CI9" i="3"/>
  <c r="BZ10" i="3" l="1"/>
  <c r="BZ11" i="3"/>
  <c r="BZ12" i="3"/>
  <c r="BZ13" i="3"/>
  <c r="BZ14" i="3"/>
  <c r="BZ15" i="3"/>
  <c r="BZ16" i="3"/>
  <c r="BZ17" i="3"/>
  <c r="BZ18" i="3"/>
  <c r="BZ19" i="3"/>
  <c r="BZ20" i="3"/>
  <c r="BZ21" i="3"/>
  <c r="BZ22" i="3"/>
  <c r="BZ23" i="3"/>
  <c r="BZ24" i="3"/>
  <c r="BZ25" i="3"/>
  <c r="BZ26" i="3"/>
  <c r="BZ27" i="3"/>
  <c r="BZ28" i="3"/>
  <c r="BZ29" i="3"/>
  <c r="BZ30" i="3"/>
  <c r="BZ31" i="3"/>
  <c r="BZ32" i="3"/>
  <c r="BZ33" i="3"/>
  <c r="BZ34" i="3"/>
  <c r="BZ35" i="3"/>
  <c r="BZ36" i="3"/>
  <c r="BZ37" i="3"/>
  <c r="BZ38" i="3"/>
  <c r="BZ39" i="3"/>
  <c r="BZ40" i="3"/>
  <c r="BZ41" i="3"/>
  <c r="BZ42" i="3"/>
  <c r="BZ43" i="3"/>
  <c r="BZ44" i="3"/>
  <c r="BZ45" i="3"/>
  <c r="BZ46" i="3"/>
  <c r="BZ47" i="3"/>
  <c r="BZ48" i="3"/>
  <c r="BZ49" i="3"/>
  <c r="BZ50" i="3"/>
  <c r="BZ51" i="3"/>
  <c r="BZ52" i="3"/>
  <c r="BZ53" i="3"/>
  <c r="BZ54" i="3"/>
  <c r="BZ55" i="3"/>
  <c r="BZ56" i="3"/>
  <c r="BZ57" i="3"/>
  <c r="BZ58" i="3"/>
  <c r="BZ59" i="3"/>
  <c r="BZ60" i="3"/>
  <c r="BZ61" i="3"/>
  <c r="BZ62" i="3"/>
  <c r="BZ63" i="3"/>
  <c r="BZ64" i="3"/>
  <c r="BZ65" i="3"/>
  <c r="BZ66" i="3"/>
  <c r="BZ67" i="3"/>
  <c r="BZ68" i="3"/>
  <c r="BZ69" i="3"/>
  <c r="BZ70" i="3"/>
  <c r="BZ71" i="3"/>
  <c r="BZ72" i="3"/>
  <c r="BZ73" i="3"/>
  <c r="BZ74" i="3"/>
  <c r="BZ75" i="3"/>
  <c r="BZ76" i="3"/>
  <c r="BZ77" i="3"/>
  <c r="BZ78" i="3"/>
  <c r="BZ79" i="3"/>
  <c r="BZ80" i="3"/>
  <c r="BZ81" i="3"/>
  <c r="BZ82" i="3"/>
  <c r="BZ83" i="3"/>
  <c r="BZ84" i="3"/>
  <c r="BZ85" i="3"/>
  <c r="BZ86" i="3"/>
  <c r="BZ87" i="3"/>
  <c r="BZ88" i="3"/>
  <c r="BZ89" i="3"/>
  <c r="BZ90" i="3"/>
  <c r="BZ91" i="3"/>
  <c r="BZ92" i="3"/>
  <c r="BZ93" i="3"/>
  <c r="BZ94" i="3"/>
  <c r="BZ95" i="3"/>
  <c r="BZ96" i="3"/>
  <c r="BZ97" i="3"/>
  <c r="BZ98" i="3"/>
  <c r="BZ99" i="3"/>
  <c r="BZ100" i="3"/>
  <c r="BZ101" i="3"/>
  <c r="BZ102" i="3"/>
  <c r="BZ103" i="3"/>
  <c r="BZ104" i="3"/>
  <c r="BZ105" i="3"/>
  <c r="BZ106" i="3"/>
  <c r="BZ107" i="3"/>
  <c r="BZ108" i="3"/>
  <c r="BZ109" i="3"/>
  <c r="BZ110" i="3"/>
  <c r="BZ111" i="3"/>
  <c r="BZ112" i="3"/>
  <c r="BZ113" i="3"/>
  <c r="BZ114" i="3"/>
  <c r="BZ115" i="3"/>
  <c r="BZ116" i="3"/>
  <c r="BZ117" i="3"/>
  <c r="BZ118" i="3"/>
  <c r="BZ119" i="3"/>
  <c r="BZ120" i="3"/>
  <c r="BZ121" i="3"/>
  <c r="BZ122" i="3"/>
  <c r="BZ123" i="3"/>
  <c r="BZ124" i="3"/>
  <c r="BZ125" i="3"/>
  <c r="BZ126" i="3"/>
  <c r="BZ127" i="3"/>
  <c r="BZ128" i="3"/>
  <c r="BZ129" i="3"/>
  <c r="BZ130" i="3"/>
  <c r="BZ131" i="3"/>
  <c r="BZ132" i="3"/>
  <c r="BZ133" i="3"/>
  <c r="BZ134" i="3"/>
  <c r="BZ135" i="3"/>
  <c r="BZ136" i="3"/>
  <c r="BZ137" i="3"/>
  <c r="BZ138" i="3"/>
  <c r="BZ139" i="3"/>
  <c r="BZ140" i="3"/>
  <c r="BZ141" i="3"/>
  <c r="BZ142" i="3"/>
  <c r="BZ143" i="3"/>
  <c r="BZ144" i="3"/>
  <c r="BZ145" i="3"/>
  <c r="BZ146" i="3"/>
  <c r="BZ147" i="3"/>
  <c r="BZ148" i="3"/>
  <c r="BZ149" i="3"/>
  <c r="BZ150" i="3"/>
  <c r="BZ151" i="3"/>
  <c r="BZ152" i="3"/>
  <c r="BZ153" i="3"/>
  <c r="BZ154" i="3"/>
  <c r="BZ155" i="3"/>
  <c r="BZ156" i="3"/>
  <c r="BZ157" i="3"/>
  <c r="BZ158" i="3"/>
  <c r="BZ159" i="3"/>
  <c r="BZ160" i="3"/>
  <c r="BZ161" i="3"/>
  <c r="BZ162" i="3"/>
  <c r="BZ163" i="3"/>
  <c r="BZ164" i="3"/>
  <c r="BZ165" i="3"/>
  <c r="BZ166" i="3"/>
  <c r="BZ167" i="3"/>
  <c r="BZ168" i="3"/>
  <c r="BZ169" i="3"/>
  <c r="BZ170" i="3"/>
  <c r="BZ171" i="3"/>
  <c r="BZ172" i="3"/>
  <c r="BZ173" i="3"/>
  <c r="BZ174" i="3"/>
  <c r="BZ175" i="3"/>
  <c r="BZ176" i="3"/>
  <c r="BZ177" i="3"/>
  <c r="BZ178" i="3"/>
  <c r="BZ179" i="3"/>
  <c r="BZ180" i="3"/>
  <c r="BZ181" i="3"/>
  <c r="BZ182" i="3"/>
  <c r="BZ183" i="3"/>
  <c r="BZ184" i="3"/>
  <c r="BZ185" i="3"/>
  <c r="BZ186" i="3"/>
  <c r="BZ187" i="3"/>
  <c r="BZ188" i="3"/>
  <c r="BZ189" i="3"/>
  <c r="BZ190" i="3"/>
  <c r="BZ191" i="3"/>
  <c r="BZ192" i="3"/>
  <c r="BZ193" i="3"/>
  <c r="BZ194" i="3"/>
  <c r="BZ195" i="3"/>
  <c r="BZ196" i="3"/>
  <c r="BZ197" i="3"/>
  <c r="BZ198" i="3"/>
  <c r="BZ199" i="3"/>
  <c r="BZ200" i="3"/>
  <c r="BZ201" i="3"/>
  <c r="BZ202" i="3"/>
  <c r="BZ203" i="3"/>
  <c r="BZ204" i="3"/>
  <c r="BZ205" i="3"/>
  <c r="BZ206" i="3"/>
  <c r="BZ207" i="3"/>
  <c r="BZ208" i="3"/>
  <c r="BZ209" i="3"/>
  <c r="BZ210" i="3"/>
  <c r="BZ211" i="3"/>
  <c r="BZ212" i="3"/>
  <c r="BZ213" i="3"/>
  <c r="BZ214" i="3"/>
  <c r="BZ215" i="3"/>
  <c r="BZ216" i="3"/>
  <c r="BZ217" i="3"/>
  <c r="BZ218" i="3"/>
  <c r="BZ219" i="3"/>
  <c r="BZ220" i="3"/>
  <c r="BZ221" i="3"/>
  <c r="BZ222" i="3"/>
  <c r="BZ223" i="3"/>
  <c r="BZ224" i="3"/>
  <c r="BZ225" i="3"/>
  <c r="BZ226" i="3"/>
  <c r="BZ227" i="3"/>
  <c r="BZ228" i="3"/>
  <c r="BZ229" i="3"/>
  <c r="BZ230" i="3"/>
  <c r="BZ231" i="3"/>
  <c r="BZ232" i="3"/>
  <c r="BZ233" i="3"/>
  <c r="BZ234" i="3"/>
  <c r="BZ235" i="3"/>
  <c r="BZ236" i="3"/>
  <c r="BZ237" i="3"/>
  <c r="BZ238" i="3"/>
  <c r="BZ239" i="3"/>
  <c r="BZ240" i="3"/>
  <c r="BZ241" i="3"/>
  <c r="BZ242" i="3"/>
  <c r="BZ243" i="3"/>
  <c r="BZ244" i="3"/>
  <c r="BZ245" i="3"/>
  <c r="BZ246" i="3"/>
  <c r="BZ247" i="3"/>
  <c r="BZ248" i="3"/>
  <c r="BZ249" i="3"/>
  <c r="BZ250" i="3"/>
  <c r="BZ251" i="3"/>
  <c r="BZ252" i="3"/>
  <c r="BZ253" i="3"/>
  <c r="BZ254" i="3"/>
  <c r="BZ255" i="3"/>
  <c r="BZ256" i="3"/>
  <c r="BZ257" i="3"/>
  <c r="BZ258" i="3"/>
  <c r="BZ259" i="3"/>
  <c r="BZ260" i="3"/>
  <c r="BZ261" i="3"/>
  <c r="BZ262" i="3"/>
  <c r="BZ263" i="3"/>
  <c r="BZ9" i="3"/>
  <c r="BY263" i="3"/>
  <c r="BY10" i="3"/>
  <c r="BY11" i="3"/>
  <c r="BY12" i="3"/>
  <c r="BY13" i="3"/>
  <c r="BY14" i="3"/>
  <c r="BY15" i="3"/>
  <c r="BY16" i="3"/>
  <c r="BY17" i="3"/>
  <c r="BY18" i="3"/>
  <c r="BY19" i="3"/>
  <c r="BY20" i="3"/>
  <c r="BY21" i="3"/>
  <c r="BY22" i="3"/>
  <c r="BY23" i="3"/>
  <c r="BY24" i="3"/>
  <c r="BY25" i="3"/>
  <c r="BY26" i="3"/>
  <c r="BY27" i="3"/>
  <c r="BY28" i="3"/>
  <c r="BY29" i="3"/>
  <c r="BY30" i="3"/>
  <c r="BY31" i="3"/>
  <c r="BY32" i="3"/>
  <c r="BY33" i="3"/>
  <c r="BY34" i="3"/>
  <c r="BY35" i="3"/>
  <c r="BY36" i="3"/>
  <c r="BY37" i="3"/>
  <c r="BY38" i="3"/>
  <c r="BY39" i="3"/>
  <c r="BY40" i="3"/>
  <c r="BY41" i="3"/>
  <c r="BY42" i="3"/>
  <c r="BY43" i="3"/>
  <c r="BY44" i="3"/>
  <c r="BY45" i="3"/>
  <c r="BY46" i="3"/>
  <c r="BY47" i="3"/>
  <c r="BY48" i="3"/>
  <c r="BY49" i="3"/>
  <c r="BY50" i="3"/>
  <c r="BY51" i="3"/>
  <c r="BY52" i="3"/>
  <c r="BY53" i="3"/>
  <c r="BY54" i="3"/>
  <c r="BY55" i="3"/>
  <c r="BY56" i="3"/>
  <c r="BY57" i="3"/>
  <c r="BY58" i="3"/>
  <c r="BY59" i="3"/>
  <c r="BY60" i="3"/>
  <c r="BY61" i="3"/>
  <c r="BY62" i="3"/>
  <c r="BY63" i="3"/>
  <c r="BY64" i="3"/>
  <c r="BY65" i="3"/>
  <c r="BY66" i="3"/>
  <c r="BY67" i="3"/>
  <c r="BY68" i="3"/>
  <c r="BY69" i="3"/>
  <c r="BY70" i="3"/>
  <c r="BY71" i="3"/>
  <c r="BY72" i="3"/>
  <c r="BY73" i="3"/>
  <c r="BY74" i="3"/>
  <c r="BY75" i="3"/>
  <c r="BY76" i="3"/>
  <c r="BY77" i="3"/>
  <c r="BY78" i="3"/>
  <c r="BY79" i="3"/>
  <c r="BY80" i="3"/>
  <c r="BY81" i="3"/>
  <c r="BY82" i="3"/>
  <c r="BY83" i="3"/>
  <c r="BY84" i="3"/>
  <c r="BY85" i="3"/>
  <c r="BY86" i="3"/>
  <c r="BY87" i="3"/>
  <c r="BY88" i="3"/>
  <c r="BY89" i="3"/>
  <c r="BY90" i="3"/>
  <c r="BY91" i="3"/>
  <c r="BY92" i="3"/>
  <c r="BY93" i="3"/>
  <c r="BY94" i="3"/>
  <c r="BY95" i="3"/>
  <c r="BY96" i="3"/>
  <c r="BY97" i="3"/>
  <c r="BY98" i="3"/>
  <c r="BY99" i="3"/>
  <c r="BY100" i="3"/>
  <c r="BY101" i="3"/>
  <c r="BY102" i="3"/>
  <c r="BY103" i="3"/>
  <c r="BY104" i="3"/>
  <c r="BY105" i="3"/>
  <c r="BY106" i="3"/>
  <c r="BY107" i="3"/>
  <c r="BY108" i="3"/>
  <c r="BY109" i="3"/>
  <c r="BY110" i="3"/>
  <c r="BY111" i="3"/>
  <c r="BY112" i="3"/>
  <c r="BY113" i="3"/>
  <c r="BY114" i="3"/>
  <c r="BY115" i="3"/>
  <c r="BY116" i="3"/>
  <c r="BY117" i="3"/>
  <c r="BY118" i="3"/>
  <c r="BY119" i="3"/>
  <c r="BY120" i="3"/>
  <c r="BY121" i="3"/>
  <c r="BY122" i="3"/>
  <c r="BY123" i="3"/>
  <c r="BY124" i="3"/>
  <c r="BY125" i="3"/>
  <c r="BY126" i="3"/>
  <c r="BY127" i="3"/>
  <c r="BY128" i="3"/>
  <c r="BY129" i="3"/>
  <c r="BY130" i="3"/>
  <c r="BY131" i="3"/>
  <c r="BY132" i="3"/>
  <c r="BY133" i="3"/>
  <c r="BY134" i="3"/>
  <c r="BY135" i="3"/>
  <c r="BY136" i="3"/>
  <c r="BY137" i="3"/>
  <c r="BY138" i="3"/>
  <c r="BY139" i="3"/>
  <c r="BY140" i="3"/>
  <c r="BY141" i="3"/>
  <c r="BY142" i="3"/>
  <c r="BY143" i="3"/>
  <c r="BY144" i="3"/>
  <c r="BY145" i="3"/>
  <c r="BY146" i="3"/>
  <c r="BY147" i="3"/>
  <c r="BY148" i="3"/>
  <c r="BY149" i="3"/>
  <c r="BY150" i="3"/>
  <c r="BY151" i="3"/>
  <c r="BY152" i="3"/>
  <c r="BY153" i="3"/>
  <c r="BY154" i="3"/>
  <c r="BY155" i="3"/>
  <c r="BY156" i="3"/>
  <c r="BY157" i="3"/>
  <c r="BY158" i="3"/>
  <c r="BY159" i="3"/>
  <c r="BY160" i="3"/>
  <c r="BY161" i="3"/>
  <c r="BY162" i="3"/>
  <c r="BY163" i="3"/>
  <c r="BY164" i="3"/>
  <c r="BY165" i="3"/>
  <c r="BY166" i="3"/>
  <c r="BY167" i="3"/>
  <c r="BY168" i="3"/>
  <c r="BY169" i="3"/>
  <c r="BY170" i="3"/>
  <c r="BY171" i="3"/>
  <c r="BY172" i="3"/>
  <c r="BY173" i="3"/>
  <c r="BY174" i="3"/>
  <c r="BY175" i="3"/>
  <c r="BY176" i="3"/>
  <c r="BY177" i="3"/>
  <c r="BY178" i="3"/>
  <c r="BY179" i="3"/>
  <c r="BY180" i="3"/>
  <c r="BY181" i="3"/>
  <c r="BY182" i="3"/>
  <c r="BY183" i="3"/>
  <c r="BY184" i="3"/>
  <c r="BY185" i="3"/>
  <c r="BY186" i="3"/>
  <c r="BY187" i="3"/>
  <c r="BY188" i="3"/>
  <c r="BY189" i="3"/>
  <c r="BY190" i="3"/>
  <c r="BY191" i="3"/>
  <c r="BY192" i="3"/>
  <c r="BY193" i="3"/>
  <c r="BY194" i="3"/>
  <c r="BY195" i="3"/>
  <c r="BY196" i="3"/>
  <c r="BY197" i="3"/>
  <c r="BY198" i="3"/>
  <c r="BY199" i="3"/>
  <c r="BY200" i="3"/>
  <c r="BY201" i="3"/>
  <c r="BY202" i="3"/>
  <c r="BY203" i="3"/>
  <c r="BY204" i="3"/>
  <c r="BY205" i="3"/>
  <c r="BY206" i="3"/>
  <c r="BY207" i="3"/>
  <c r="BY208" i="3"/>
  <c r="BY209" i="3"/>
  <c r="BY210" i="3"/>
  <c r="BY211" i="3"/>
  <c r="BY212" i="3"/>
  <c r="BY213" i="3"/>
  <c r="BY214" i="3"/>
  <c r="BY215" i="3"/>
  <c r="BY216" i="3"/>
  <c r="BY217" i="3"/>
  <c r="BY218" i="3"/>
  <c r="BY219" i="3"/>
  <c r="BY220" i="3"/>
  <c r="BY221" i="3"/>
  <c r="BY222" i="3"/>
  <c r="BY223" i="3"/>
  <c r="BY224" i="3"/>
  <c r="BY225" i="3"/>
  <c r="BY226" i="3"/>
  <c r="BY227" i="3"/>
  <c r="BY228" i="3"/>
  <c r="BY229" i="3"/>
  <c r="BY230" i="3"/>
  <c r="BY231" i="3"/>
  <c r="BY232" i="3"/>
  <c r="BY233" i="3"/>
  <c r="BY234" i="3"/>
  <c r="BY235" i="3"/>
  <c r="BY236" i="3"/>
  <c r="BY237" i="3"/>
  <c r="BY238" i="3"/>
  <c r="BY239" i="3"/>
  <c r="BY240" i="3"/>
  <c r="BY241" i="3"/>
  <c r="BY242" i="3"/>
  <c r="BY243" i="3"/>
  <c r="BY244" i="3"/>
  <c r="BY245" i="3"/>
  <c r="BY246" i="3"/>
  <c r="BY247" i="3"/>
  <c r="BY248" i="3"/>
  <c r="BY249" i="3"/>
  <c r="BY250" i="3"/>
  <c r="BY251" i="3"/>
  <c r="BY252" i="3"/>
  <c r="BY253" i="3"/>
  <c r="BY254" i="3"/>
  <c r="BY255" i="3"/>
  <c r="BY256" i="3"/>
  <c r="BY257" i="3"/>
  <c r="BY258" i="3"/>
  <c r="BY259" i="3"/>
  <c r="BY260" i="3"/>
  <c r="BY261" i="3"/>
  <c r="BY262" i="3"/>
  <c r="BY9" i="3"/>
  <c r="BZ503" i="3"/>
  <c r="CA503" i="3"/>
  <c r="CB503" i="3"/>
  <c r="CC503" i="3"/>
  <c r="CD503" i="3"/>
  <c r="CE503" i="3"/>
  <c r="CF503" i="3"/>
  <c r="CG503" i="3"/>
  <c r="CH503" i="3"/>
  <c r="CI503" i="3"/>
  <c r="BW521" i="3"/>
  <c r="BW522" i="3"/>
  <c r="BW523" i="3"/>
  <c r="BW524" i="3"/>
  <c r="BW525" i="3"/>
  <c r="BW526" i="3"/>
  <c r="BW527" i="3"/>
  <c r="BW528" i="3"/>
  <c r="BW529" i="3"/>
  <c r="BW530" i="3"/>
  <c r="BW531" i="3"/>
  <c r="BW532" i="3"/>
  <c r="BW533" i="3"/>
  <c r="BW520" i="3"/>
  <c r="BX521" i="3"/>
  <c r="BX522" i="3"/>
  <c r="BX523" i="3"/>
  <c r="BX524" i="3"/>
  <c r="BX525" i="3"/>
  <c r="BX526" i="3"/>
  <c r="BX527" i="3"/>
  <c r="BX528" i="3"/>
  <c r="BX529" i="3"/>
  <c r="BX530" i="3"/>
  <c r="BX531" i="3"/>
  <c r="BX532" i="3"/>
  <c r="BX533" i="3"/>
  <c r="BX520" i="3"/>
  <c r="CA510" i="3" l="1"/>
  <c r="CA509" i="3"/>
  <c r="CA508" i="3"/>
  <c r="CA507" i="3"/>
  <c r="CA506" i="3"/>
  <c r="CE506" i="3" l="1"/>
  <c r="CE507" i="3"/>
  <c r="CE508" i="3"/>
  <c r="CE509" i="3"/>
  <c r="CE510" i="3"/>
  <c r="CE505" i="3"/>
  <c r="BU9" i="3"/>
  <c r="CJ503" i="3"/>
  <c r="CK503" i="3"/>
  <c r="CL503" i="3"/>
  <c r="CM503" i="3"/>
  <c r="CN503" i="3"/>
  <c r="CO503" i="3"/>
  <c r="CP503" i="3"/>
  <c r="CQ503" i="3"/>
  <c r="CR503" i="3"/>
  <c r="CS503" i="3"/>
  <c r="CT503" i="3"/>
  <c r="CU503" i="3"/>
  <c r="CV503" i="3"/>
  <c r="CW503" i="3"/>
  <c r="CX503" i="3"/>
  <c r="CY503" i="3"/>
  <c r="CZ503" i="3"/>
  <c r="DA503" i="3"/>
  <c r="DB503" i="3"/>
  <c r="BY503" i="3"/>
  <c r="BU207" i="3"/>
  <c r="BV207" i="3"/>
  <c r="BW207" i="3"/>
  <c r="BX207" i="3"/>
  <c r="BU208" i="3"/>
  <c r="BV208" i="3"/>
  <c r="BW208" i="3"/>
  <c r="BX208" i="3"/>
  <c r="BU209" i="3"/>
  <c r="BV209" i="3"/>
  <c r="BW209" i="3"/>
  <c r="BX209" i="3"/>
  <c r="BU210" i="3"/>
  <c r="BV210" i="3"/>
  <c r="BW210" i="3"/>
  <c r="BX210" i="3"/>
  <c r="BU211" i="3"/>
  <c r="CA211" i="3" s="1"/>
  <c r="CB211" i="3" s="1"/>
  <c r="CC211" i="3" s="1"/>
  <c r="BV211" i="3"/>
  <c r="BW211" i="3"/>
  <c r="BX211" i="3"/>
  <c r="BU212" i="3"/>
  <c r="CA212" i="3" s="1"/>
  <c r="CB212" i="3" s="1"/>
  <c r="CC212" i="3" s="1"/>
  <c r="BV212" i="3"/>
  <c r="BW212" i="3"/>
  <c r="BX212" i="3"/>
  <c r="BU213" i="3"/>
  <c r="BV213" i="3"/>
  <c r="BW213" i="3"/>
  <c r="BX213" i="3"/>
  <c r="BU214" i="3"/>
  <c r="BV214" i="3"/>
  <c r="BW214" i="3"/>
  <c r="BX214" i="3"/>
  <c r="BU215" i="3"/>
  <c r="BV215" i="3"/>
  <c r="BW215" i="3"/>
  <c r="BX215" i="3"/>
  <c r="BU216" i="3"/>
  <c r="BV216" i="3"/>
  <c r="BW216" i="3"/>
  <c r="BX216" i="3"/>
  <c r="BU217" i="3"/>
  <c r="BV217" i="3"/>
  <c r="BW217" i="3"/>
  <c r="BX217" i="3"/>
  <c r="BU218" i="3"/>
  <c r="BV218" i="3"/>
  <c r="BW218" i="3"/>
  <c r="BX218" i="3"/>
  <c r="BU219" i="3"/>
  <c r="CA219" i="3" s="1"/>
  <c r="CB219" i="3" s="1"/>
  <c r="CC219" i="3" s="1"/>
  <c r="BV219" i="3"/>
  <c r="BW219" i="3"/>
  <c r="BX219" i="3"/>
  <c r="BU220" i="3"/>
  <c r="CA220" i="3" s="1"/>
  <c r="CB220" i="3" s="1"/>
  <c r="CC220" i="3" s="1"/>
  <c r="BV220" i="3"/>
  <c r="BW220" i="3"/>
  <c r="BX220" i="3"/>
  <c r="BU221" i="3"/>
  <c r="BV221" i="3"/>
  <c r="BW221" i="3"/>
  <c r="BX221" i="3"/>
  <c r="BU222" i="3"/>
  <c r="BV222" i="3"/>
  <c r="BW222" i="3"/>
  <c r="BX222" i="3"/>
  <c r="BU223" i="3"/>
  <c r="BV223" i="3"/>
  <c r="BW223" i="3"/>
  <c r="BX223" i="3"/>
  <c r="BU224" i="3"/>
  <c r="BV224" i="3"/>
  <c r="BW224" i="3"/>
  <c r="BX224" i="3"/>
  <c r="BU225" i="3"/>
  <c r="BV225" i="3"/>
  <c r="BW225" i="3"/>
  <c r="BX225" i="3"/>
  <c r="BU226" i="3"/>
  <c r="BV226" i="3"/>
  <c r="BW226" i="3"/>
  <c r="BX226" i="3"/>
  <c r="BU227" i="3"/>
  <c r="CA227" i="3" s="1"/>
  <c r="CB227" i="3" s="1"/>
  <c r="CC227" i="3" s="1"/>
  <c r="BV227" i="3"/>
  <c r="BW227" i="3"/>
  <c r="BX227" i="3"/>
  <c r="BU228" i="3"/>
  <c r="CA228" i="3" s="1"/>
  <c r="CB228" i="3" s="1"/>
  <c r="CC228" i="3" s="1"/>
  <c r="BV228" i="3"/>
  <c r="BW228" i="3"/>
  <c r="BX228" i="3"/>
  <c r="BU229" i="3"/>
  <c r="BV229" i="3"/>
  <c r="BW229" i="3"/>
  <c r="BX229" i="3"/>
  <c r="BU230" i="3"/>
  <c r="BV230" i="3"/>
  <c r="BW230" i="3"/>
  <c r="BX230" i="3"/>
  <c r="BU231" i="3"/>
  <c r="BV231" i="3"/>
  <c r="BW231" i="3"/>
  <c r="BX231" i="3"/>
  <c r="BU232" i="3"/>
  <c r="BV232" i="3"/>
  <c r="BW232" i="3"/>
  <c r="BX232" i="3"/>
  <c r="BU233" i="3"/>
  <c r="BV233" i="3"/>
  <c r="BW233" i="3"/>
  <c r="BX233" i="3"/>
  <c r="BU234" i="3"/>
  <c r="BV234" i="3"/>
  <c r="BW234" i="3"/>
  <c r="BX234" i="3"/>
  <c r="BU235" i="3"/>
  <c r="CA235" i="3" s="1"/>
  <c r="CB235" i="3" s="1"/>
  <c r="CC235" i="3" s="1"/>
  <c r="BV235" i="3"/>
  <c r="BW235" i="3"/>
  <c r="BX235" i="3"/>
  <c r="BU236" i="3"/>
  <c r="CA236" i="3" s="1"/>
  <c r="CB236" i="3" s="1"/>
  <c r="CC236" i="3" s="1"/>
  <c r="BV236" i="3"/>
  <c r="BW236" i="3"/>
  <c r="BX236" i="3"/>
  <c r="BU237" i="3"/>
  <c r="BV237" i="3"/>
  <c r="BW237" i="3"/>
  <c r="BX237" i="3"/>
  <c r="BU238" i="3"/>
  <c r="BV238" i="3"/>
  <c r="BW238" i="3"/>
  <c r="BX238" i="3"/>
  <c r="BU239" i="3"/>
  <c r="BV239" i="3"/>
  <c r="BW239" i="3"/>
  <c r="BX239" i="3"/>
  <c r="BU240" i="3"/>
  <c r="BV240" i="3"/>
  <c r="BW240" i="3"/>
  <c r="BX240" i="3"/>
  <c r="BU241" i="3"/>
  <c r="BV241" i="3"/>
  <c r="BW241" i="3"/>
  <c r="BX241" i="3"/>
  <c r="BU242" i="3"/>
  <c r="BV242" i="3"/>
  <c r="BW242" i="3"/>
  <c r="BX242" i="3"/>
  <c r="BU243" i="3"/>
  <c r="CA243" i="3" s="1"/>
  <c r="CB243" i="3" s="1"/>
  <c r="CC243" i="3" s="1"/>
  <c r="BV243" i="3"/>
  <c r="BW243" i="3"/>
  <c r="BX243" i="3"/>
  <c r="BU244" i="3"/>
  <c r="CA244" i="3" s="1"/>
  <c r="CB244" i="3" s="1"/>
  <c r="CC244" i="3" s="1"/>
  <c r="BV244" i="3"/>
  <c r="BW244" i="3"/>
  <c r="BX244" i="3"/>
  <c r="BU245" i="3"/>
  <c r="BV245" i="3"/>
  <c r="BW245" i="3"/>
  <c r="BX245" i="3"/>
  <c r="BU246" i="3"/>
  <c r="BV246" i="3"/>
  <c r="BW246" i="3"/>
  <c r="BX246" i="3"/>
  <c r="BU247" i="3"/>
  <c r="BV247" i="3"/>
  <c r="BW247" i="3"/>
  <c r="BX247" i="3"/>
  <c r="BU248" i="3"/>
  <c r="BV248" i="3"/>
  <c r="BW248" i="3"/>
  <c r="BX248" i="3"/>
  <c r="BU249" i="3"/>
  <c r="BV249" i="3"/>
  <c r="BW249" i="3"/>
  <c r="BX249" i="3"/>
  <c r="BU250" i="3"/>
  <c r="BV250" i="3"/>
  <c r="BW250" i="3"/>
  <c r="BX250" i="3"/>
  <c r="BU251" i="3"/>
  <c r="CA251" i="3" s="1"/>
  <c r="CB251" i="3" s="1"/>
  <c r="CC251" i="3" s="1"/>
  <c r="BV251" i="3"/>
  <c r="BW251" i="3"/>
  <c r="BX251" i="3"/>
  <c r="BU252" i="3"/>
  <c r="CA252" i="3" s="1"/>
  <c r="CB252" i="3" s="1"/>
  <c r="CC252" i="3" s="1"/>
  <c r="BV252" i="3"/>
  <c r="BW252" i="3"/>
  <c r="BX252" i="3"/>
  <c r="BU253" i="3"/>
  <c r="BV253" i="3"/>
  <c r="BW253" i="3"/>
  <c r="BX253" i="3"/>
  <c r="BU254" i="3"/>
  <c r="BV254" i="3"/>
  <c r="BW254" i="3"/>
  <c r="BX254" i="3"/>
  <c r="BU255" i="3"/>
  <c r="BV255" i="3"/>
  <c r="BW255" i="3"/>
  <c r="BX255" i="3"/>
  <c r="BU256" i="3"/>
  <c r="BV256" i="3"/>
  <c r="BW256" i="3"/>
  <c r="BX256" i="3"/>
  <c r="BU257" i="3"/>
  <c r="BV257" i="3"/>
  <c r="BW257" i="3"/>
  <c r="BX257" i="3"/>
  <c r="BU258" i="3"/>
  <c r="BV258" i="3"/>
  <c r="BW258" i="3"/>
  <c r="BX258" i="3"/>
  <c r="BU259" i="3"/>
  <c r="CA259" i="3" s="1"/>
  <c r="CB259" i="3" s="1"/>
  <c r="CC259" i="3" s="1"/>
  <c r="BV259" i="3"/>
  <c r="BW259" i="3"/>
  <c r="BX259" i="3"/>
  <c r="BU260" i="3"/>
  <c r="CA260" i="3" s="1"/>
  <c r="CB260" i="3" s="1"/>
  <c r="CC260" i="3" s="1"/>
  <c r="BV260" i="3"/>
  <c r="BW260" i="3"/>
  <c r="BX260" i="3"/>
  <c r="BU261" i="3"/>
  <c r="BV261" i="3"/>
  <c r="BW261" i="3"/>
  <c r="BX261" i="3"/>
  <c r="BU262" i="3"/>
  <c r="BV262" i="3"/>
  <c r="BW262" i="3"/>
  <c r="BX262" i="3"/>
  <c r="BU263" i="3"/>
  <c r="BV263" i="3"/>
  <c r="BW263" i="3"/>
  <c r="BX263" i="3"/>
  <c r="BX8" i="3"/>
  <c r="BW8" i="3"/>
  <c r="BU8" i="3"/>
  <c r="BX503" i="3" s="1"/>
  <c r="BV8" i="3"/>
  <c r="BU10" i="3"/>
  <c r="BV10" i="3"/>
  <c r="BU11" i="3"/>
  <c r="BV11" i="3"/>
  <c r="BU12" i="3"/>
  <c r="BV12" i="3"/>
  <c r="BU13" i="3"/>
  <c r="BV13" i="3"/>
  <c r="BU14" i="3"/>
  <c r="BV14" i="3"/>
  <c r="BU15" i="3"/>
  <c r="BV15" i="3"/>
  <c r="BU16" i="3"/>
  <c r="BV16" i="3"/>
  <c r="BU17" i="3"/>
  <c r="BV17" i="3"/>
  <c r="BU18" i="3"/>
  <c r="BV18" i="3"/>
  <c r="BU19" i="3"/>
  <c r="BV19" i="3"/>
  <c r="BU20" i="3"/>
  <c r="BV20" i="3"/>
  <c r="BU21" i="3"/>
  <c r="BV21" i="3"/>
  <c r="BU22" i="3"/>
  <c r="BV22" i="3"/>
  <c r="BU23" i="3"/>
  <c r="BV23" i="3"/>
  <c r="BU24" i="3"/>
  <c r="BV24" i="3"/>
  <c r="BU25" i="3"/>
  <c r="BV25" i="3"/>
  <c r="BU26" i="3"/>
  <c r="BV26" i="3"/>
  <c r="BU27" i="3"/>
  <c r="BV27" i="3"/>
  <c r="BU28" i="3"/>
  <c r="BV28" i="3"/>
  <c r="BU29" i="3"/>
  <c r="BV29" i="3"/>
  <c r="BU30" i="3"/>
  <c r="BV30" i="3"/>
  <c r="BU31" i="3"/>
  <c r="BV31" i="3"/>
  <c r="BU32" i="3"/>
  <c r="BV32" i="3"/>
  <c r="BU33" i="3"/>
  <c r="BV33" i="3"/>
  <c r="BU34" i="3"/>
  <c r="BV34" i="3"/>
  <c r="BU35" i="3"/>
  <c r="BV35" i="3"/>
  <c r="BU36" i="3"/>
  <c r="BV36" i="3"/>
  <c r="BU37" i="3"/>
  <c r="BV37" i="3"/>
  <c r="BU38" i="3"/>
  <c r="BV38" i="3"/>
  <c r="BU39" i="3"/>
  <c r="BV39" i="3"/>
  <c r="BU40" i="3"/>
  <c r="BV40" i="3"/>
  <c r="BU41" i="3"/>
  <c r="BV41" i="3"/>
  <c r="BU42" i="3"/>
  <c r="BV42" i="3"/>
  <c r="BU43" i="3"/>
  <c r="BV43" i="3"/>
  <c r="BU44" i="3"/>
  <c r="BV44" i="3"/>
  <c r="BU45" i="3"/>
  <c r="BV45" i="3"/>
  <c r="BU46" i="3"/>
  <c r="BV46" i="3"/>
  <c r="BU47" i="3"/>
  <c r="BV47" i="3"/>
  <c r="BU48" i="3"/>
  <c r="BV48" i="3"/>
  <c r="BU49" i="3"/>
  <c r="BV49" i="3"/>
  <c r="BU50" i="3"/>
  <c r="BV50" i="3"/>
  <c r="BU51" i="3"/>
  <c r="BV51" i="3"/>
  <c r="BU52" i="3"/>
  <c r="BV52" i="3"/>
  <c r="BU53" i="3"/>
  <c r="BV53" i="3"/>
  <c r="BU54" i="3"/>
  <c r="BV54" i="3"/>
  <c r="BU55" i="3"/>
  <c r="BV55" i="3"/>
  <c r="BU56" i="3"/>
  <c r="BV56" i="3"/>
  <c r="BU57" i="3"/>
  <c r="BV57" i="3"/>
  <c r="BU58" i="3"/>
  <c r="BV58" i="3"/>
  <c r="BU59" i="3"/>
  <c r="BV59" i="3"/>
  <c r="BU60" i="3"/>
  <c r="BV60" i="3"/>
  <c r="BU61" i="3"/>
  <c r="BV61" i="3"/>
  <c r="BU62" i="3"/>
  <c r="BV62" i="3"/>
  <c r="BU63" i="3"/>
  <c r="BV63" i="3"/>
  <c r="BU64" i="3"/>
  <c r="BV64" i="3"/>
  <c r="BU65" i="3"/>
  <c r="BV65" i="3"/>
  <c r="BU66" i="3"/>
  <c r="BV66" i="3"/>
  <c r="BU67" i="3"/>
  <c r="BV67" i="3"/>
  <c r="BU68" i="3"/>
  <c r="BV68" i="3"/>
  <c r="BU69" i="3"/>
  <c r="BV69" i="3"/>
  <c r="BU70" i="3"/>
  <c r="BV70" i="3"/>
  <c r="BU71" i="3"/>
  <c r="BV71" i="3"/>
  <c r="BU72" i="3"/>
  <c r="BV72" i="3"/>
  <c r="BU73" i="3"/>
  <c r="BV73" i="3"/>
  <c r="BU74" i="3"/>
  <c r="BV74" i="3"/>
  <c r="BU75" i="3"/>
  <c r="BV75" i="3"/>
  <c r="BU76" i="3"/>
  <c r="BV76" i="3"/>
  <c r="BU77" i="3"/>
  <c r="BV77" i="3"/>
  <c r="BU78" i="3"/>
  <c r="BV78" i="3"/>
  <c r="BU79" i="3"/>
  <c r="BV79" i="3"/>
  <c r="BU80" i="3"/>
  <c r="BV80" i="3"/>
  <c r="BU81" i="3"/>
  <c r="BV81" i="3"/>
  <c r="BU82" i="3"/>
  <c r="BV82" i="3"/>
  <c r="BU83" i="3"/>
  <c r="BV83" i="3"/>
  <c r="BU84" i="3"/>
  <c r="BV84" i="3"/>
  <c r="BU85" i="3"/>
  <c r="BV85" i="3"/>
  <c r="BU86" i="3"/>
  <c r="BV86" i="3"/>
  <c r="BU87" i="3"/>
  <c r="BV87" i="3"/>
  <c r="BU88" i="3"/>
  <c r="BV88" i="3"/>
  <c r="BU89" i="3"/>
  <c r="BV89" i="3"/>
  <c r="BU90" i="3"/>
  <c r="BV90" i="3"/>
  <c r="BU91" i="3"/>
  <c r="BV91" i="3"/>
  <c r="BU92" i="3"/>
  <c r="BV92" i="3"/>
  <c r="BU93" i="3"/>
  <c r="BV93" i="3"/>
  <c r="BU94" i="3"/>
  <c r="BV94" i="3"/>
  <c r="BU95" i="3"/>
  <c r="BV95" i="3"/>
  <c r="BU96" i="3"/>
  <c r="BV96" i="3"/>
  <c r="BU97" i="3"/>
  <c r="BV97" i="3"/>
  <c r="BU98" i="3"/>
  <c r="BV98" i="3"/>
  <c r="BU99" i="3"/>
  <c r="BV99" i="3"/>
  <c r="BU100" i="3"/>
  <c r="BV100" i="3"/>
  <c r="BU101" i="3"/>
  <c r="BV101" i="3"/>
  <c r="BU102" i="3"/>
  <c r="BV102" i="3"/>
  <c r="BU103" i="3"/>
  <c r="BV103" i="3"/>
  <c r="BU104" i="3"/>
  <c r="BV104" i="3"/>
  <c r="BU105" i="3"/>
  <c r="BV105" i="3"/>
  <c r="BU106" i="3"/>
  <c r="BV106" i="3"/>
  <c r="BU107" i="3"/>
  <c r="BV107" i="3"/>
  <c r="BU108" i="3"/>
  <c r="BV108" i="3"/>
  <c r="BU109" i="3"/>
  <c r="BV109" i="3"/>
  <c r="BU110" i="3"/>
  <c r="BV110" i="3"/>
  <c r="BU111" i="3"/>
  <c r="BV111" i="3"/>
  <c r="BU112" i="3"/>
  <c r="BV112" i="3"/>
  <c r="BU113" i="3"/>
  <c r="BV113" i="3"/>
  <c r="BU114" i="3"/>
  <c r="BV114" i="3"/>
  <c r="BU115" i="3"/>
  <c r="BV115" i="3"/>
  <c r="BU116" i="3"/>
  <c r="BV116" i="3"/>
  <c r="BU117" i="3"/>
  <c r="BV117" i="3"/>
  <c r="BU118" i="3"/>
  <c r="BV118" i="3"/>
  <c r="BU119" i="3"/>
  <c r="BV119" i="3"/>
  <c r="BU120" i="3"/>
  <c r="BV120" i="3"/>
  <c r="BU121" i="3"/>
  <c r="BV121" i="3"/>
  <c r="BU122" i="3"/>
  <c r="BV122" i="3"/>
  <c r="BU123" i="3"/>
  <c r="BV123" i="3"/>
  <c r="BU124" i="3"/>
  <c r="BV124" i="3"/>
  <c r="BU125" i="3"/>
  <c r="BV125" i="3"/>
  <c r="BU126" i="3"/>
  <c r="BV126" i="3"/>
  <c r="BU127" i="3"/>
  <c r="BV127" i="3"/>
  <c r="BU128" i="3"/>
  <c r="BV128" i="3"/>
  <c r="BU129" i="3"/>
  <c r="BV129" i="3"/>
  <c r="BU130" i="3"/>
  <c r="BV130" i="3"/>
  <c r="BU131" i="3"/>
  <c r="BV131" i="3"/>
  <c r="BU132" i="3"/>
  <c r="BV132" i="3"/>
  <c r="BU133" i="3"/>
  <c r="BV133" i="3"/>
  <c r="BU134" i="3"/>
  <c r="BV134" i="3"/>
  <c r="BU135" i="3"/>
  <c r="BV135" i="3"/>
  <c r="BU136" i="3"/>
  <c r="BV136" i="3"/>
  <c r="BU137" i="3"/>
  <c r="BV137" i="3"/>
  <c r="BU138" i="3"/>
  <c r="BV138" i="3"/>
  <c r="BU139" i="3"/>
  <c r="BV139" i="3"/>
  <c r="BU140" i="3"/>
  <c r="BV140" i="3"/>
  <c r="BU141" i="3"/>
  <c r="BV141" i="3"/>
  <c r="BU142" i="3"/>
  <c r="BV142" i="3"/>
  <c r="BU143" i="3"/>
  <c r="BV143" i="3"/>
  <c r="BU144" i="3"/>
  <c r="BV144" i="3"/>
  <c r="BU145" i="3"/>
  <c r="BV145" i="3"/>
  <c r="BU146" i="3"/>
  <c r="BV146" i="3"/>
  <c r="BU147" i="3"/>
  <c r="BV147" i="3"/>
  <c r="BU148" i="3"/>
  <c r="BV148" i="3"/>
  <c r="BU149" i="3"/>
  <c r="BV149" i="3"/>
  <c r="BU150" i="3"/>
  <c r="BV150" i="3"/>
  <c r="BU151" i="3"/>
  <c r="BV151" i="3"/>
  <c r="BU152" i="3"/>
  <c r="BV152" i="3"/>
  <c r="BU153" i="3"/>
  <c r="BV153" i="3"/>
  <c r="BU154" i="3"/>
  <c r="BV154" i="3"/>
  <c r="BU155" i="3"/>
  <c r="BV155" i="3"/>
  <c r="BU156" i="3"/>
  <c r="BV156" i="3"/>
  <c r="BU157" i="3"/>
  <c r="BV157" i="3"/>
  <c r="BU158" i="3"/>
  <c r="BV158" i="3"/>
  <c r="BU159" i="3"/>
  <c r="BV159" i="3"/>
  <c r="BU160" i="3"/>
  <c r="BV160" i="3"/>
  <c r="BU161" i="3"/>
  <c r="BV161" i="3"/>
  <c r="BU162" i="3"/>
  <c r="BV162" i="3"/>
  <c r="BU163" i="3"/>
  <c r="BV163" i="3"/>
  <c r="BU164" i="3"/>
  <c r="BV164" i="3"/>
  <c r="BU165" i="3"/>
  <c r="BV165" i="3"/>
  <c r="BU166" i="3"/>
  <c r="BV166" i="3"/>
  <c r="BU167" i="3"/>
  <c r="BV167" i="3"/>
  <c r="BU168" i="3"/>
  <c r="BV168" i="3"/>
  <c r="BU169" i="3"/>
  <c r="BV169" i="3"/>
  <c r="BU170" i="3"/>
  <c r="BV170" i="3"/>
  <c r="BU171" i="3"/>
  <c r="BV171" i="3"/>
  <c r="BU172" i="3"/>
  <c r="BV172" i="3"/>
  <c r="BU173" i="3"/>
  <c r="BV173" i="3"/>
  <c r="BU174" i="3"/>
  <c r="BV174" i="3"/>
  <c r="BU175" i="3"/>
  <c r="BV175" i="3"/>
  <c r="BU176" i="3"/>
  <c r="BV176" i="3"/>
  <c r="BU177" i="3"/>
  <c r="BV177" i="3"/>
  <c r="BU178" i="3"/>
  <c r="BV178" i="3"/>
  <c r="BU179" i="3"/>
  <c r="BV179" i="3"/>
  <c r="BU180" i="3"/>
  <c r="BV180" i="3"/>
  <c r="BU181" i="3"/>
  <c r="BV181" i="3"/>
  <c r="BU182" i="3"/>
  <c r="BV182" i="3"/>
  <c r="BU183" i="3"/>
  <c r="BV183" i="3"/>
  <c r="BU184" i="3"/>
  <c r="BV184" i="3"/>
  <c r="BU185" i="3"/>
  <c r="BV185" i="3"/>
  <c r="BU186" i="3"/>
  <c r="BV186" i="3"/>
  <c r="BU187" i="3"/>
  <c r="BV187" i="3"/>
  <c r="BU188" i="3"/>
  <c r="BV188" i="3"/>
  <c r="BU189" i="3"/>
  <c r="BV189" i="3"/>
  <c r="BU190" i="3"/>
  <c r="BV190" i="3"/>
  <c r="BU191" i="3"/>
  <c r="BV191" i="3"/>
  <c r="BU192" i="3"/>
  <c r="BV192" i="3"/>
  <c r="BU193" i="3"/>
  <c r="BV193" i="3"/>
  <c r="BU194" i="3"/>
  <c r="BV194" i="3"/>
  <c r="BU195" i="3"/>
  <c r="CA195" i="3" s="1"/>
  <c r="CB195" i="3" s="1"/>
  <c r="CC195" i="3" s="1"/>
  <c r="BV195" i="3"/>
  <c r="BU196" i="3"/>
  <c r="CA196" i="3" s="1"/>
  <c r="CB196" i="3" s="1"/>
  <c r="CC196" i="3" s="1"/>
  <c r="BV196" i="3"/>
  <c r="BU197" i="3"/>
  <c r="CA197" i="3" s="1"/>
  <c r="CB197" i="3" s="1"/>
  <c r="CC197" i="3" s="1"/>
  <c r="BV197" i="3"/>
  <c r="BU198" i="3"/>
  <c r="BV198" i="3"/>
  <c r="BU199" i="3"/>
  <c r="BV199" i="3"/>
  <c r="BU200" i="3"/>
  <c r="BV200" i="3"/>
  <c r="BU201" i="3"/>
  <c r="BV201" i="3"/>
  <c r="BU202" i="3"/>
  <c r="BV202" i="3"/>
  <c r="BU203" i="3"/>
  <c r="CA203" i="3" s="1"/>
  <c r="CB203" i="3" s="1"/>
  <c r="CC203" i="3" s="1"/>
  <c r="BV203" i="3"/>
  <c r="BU204" i="3"/>
  <c r="CA204" i="3" s="1"/>
  <c r="CB204" i="3" s="1"/>
  <c r="CC204" i="3" s="1"/>
  <c r="BV204" i="3"/>
  <c r="BU205" i="3"/>
  <c r="CA205" i="3" s="1"/>
  <c r="CB205" i="3" s="1"/>
  <c r="CC205" i="3" s="1"/>
  <c r="BV205" i="3"/>
  <c r="BU206" i="3"/>
  <c r="CA206" i="3" s="1"/>
  <c r="CB206" i="3" s="1"/>
  <c r="CC206" i="3" s="1"/>
  <c r="BV206" i="3"/>
  <c r="BV9" i="3"/>
  <c r="BX10" i="3"/>
  <c r="BX11" i="3"/>
  <c r="BX12" i="3"/>
  <c r="BX13" i="3"/>
  <c r="BX14" i="3"/>
  <c r="BX15" i="3"/>
  <c r="BX16" i="3"/>
  <c r="BX17" i="3"/>
  <c r="BX18" i="3"/>
  <c r="BX19" i="3"/>
  <c r="BX20" i="3"/>
  <c r="BX21" i="3"/>
  <c r="BX22" i="3"/>
  <c r="BX23" i="3"/>
  <c r="BX24" i="3"/>
  <c r="BX25" i="3"/>
  <c r="BX26" i="3"/>
  <c r="BX27" i="3"/>
  <c r="BX28" i="3"/>
  <c r="BX29" i="3"/>
  <c r="BX30" i="3"/>
  <c r="BX31" i="3"/>
  <c r="BX32" i="3"/>
  <c r="BX33" i="3"/>
  <c r="BX34" i="3"/>
  <c r="BX35" i="3"/>
  <c r="BX36" i="3"/>
  <c r="BX37" i="3"/>
  <c r="BX38" i="3"/>
  <c r="BX39" i="3"/>
  <c r="BX40" i="3"/>
  <c r="BX41" i="3"/>
  <c r="BX42" i="3"/>
  <c r="BX43" i="3"/>
  <c r="BX44" i="3"/>
  <c r="BX45" i="3"/>
  <c r="BX46" i="3"/>
  <c r="BX47" i="3"/>
  <c r="BX48" i="3"/>
  <c r="BX49" i="3"/>
  <c r="BX50" i="3"/>
  <c r="BX51" i="3"/>
  <c r="BX52" i="3"/>
  <c r="BX53" i="3"/>
  <c r="BX54" i="3"/>
  <c r="BX55" i="3"/>
  <c r="BX56" i="3"/>
  <c r="BX57" i="3"/>
  <c r="BX58" i="3"/>
  <c r="BX59" i="3"/>
  <c r="BX60" i="3"/>
  <c r="BX61" i="3"/>
  <c r="BX62" i="3"/>
  <c r="BX63" i="3"/>
  <c r="BX64" i="3"/>
  <c r="BX65" i="3"/>
  <c r="BX66" i="3"/>
  <c r="BX67" i="3"/>
  <c r="BX68" i="3"/>
  <c r="BX69" i="3"/>
  <c r="BX70" i="3"/>
  <c r="BX71" i="3"/>
  <c r="BX72" i="3"/>
  <c r="BX73" i="3"/>
  <c r="BX74" i="3"/>
  <c r="BX75" i="3"/>
  <c r="BX76" i="3"/>
  <c r="BX77" i="3"/>
  <c r="BX78" i="3"/>
  <c r="BX79" i="3"/>
  <c r="BX80" i="3"/>
  <c r="BX81" i="3"/>
  <c r="BX82" i="3"/>
  <c r="BX83" i="3"/>
  <c r="BX84" i="3"/>
  <c r="BX85" i="3"/>
  <c r="BX86" i="3"/>
  <c r="BX87" i="3"/>
  <c r="BX88" i="3"/>
  <c r="BX89" i="3"/>
  <c r="BX90" i="3"/>
  <c r="BX91" i="3"/>
  <c r="BX92" i="3"/>
  <c r="BX93" i="3"/>
  <c r="BX94" i="3"/>
  <c r="BX95" i="3"/>
  <c r="BX96" i="3"/>
  <c r="BX97" i="3"/>
  <c r="BX98" i="3"/>
  <c r="BX99" i="3"/>
  <c r="BX100" i="3"/>
  <c r="BX101" i="3"/>
  <c r="BX102" i="3"/>
  <c r="BX103" i="3"/>
  <c r="BX104" i="3"/>
  <c r="BX105" i="3"/>
  <c r="BX106" i="3"/>
  <c r="BX107" i="3"/>
  <c r="BX108" i="3"/>
  <c r="BX109" i="3"/>
  <c r="BX110" i="3"/>
  <c r="BX111" i="3"/>
  <c r="BX112" i="3"/>
  <c r="BX113" i="3"/>
  <c r="BX114" i="3"/>
  <c r="BX115" i="3"/>
  <c r="BX116" i="3"/>
  <c r="BX117" i="3"/>
  <c r="BX118" i="3"/>
  <c r="BX119" i="3"/>
  <c r="BX120" i="3"/>
  <c r="BX121" i="3"/>
  <c r="BX122" i="3"/>
  <c r="BX123" i="3"/>
  <c r="BX124" i="3"/>
  <c r="BX125" i="3"/>
  <c r="BX126" i="3"/>
  <c r="BX127" i="3"/>
  <c r="BX128" i="3"/>
  <c r="BX129" i="3"/>
  <c r="BX130" i="3"/>
  <c r="BX131" i="3"/>
  <c r="BX132" i="3"/>
  <c r="BX133" i="3"/>
  <c r="BX134" i="3"/>
  <c r="BX135" i="3"/>
  <c r="BX136" i="3"/>
  <c r="BX137" i="3"/>
  <c r="BX138" i="3"/>
  <c r="BX139" i="3"/>
  <c r="BX140" i="3"/>
  <c r="BX141" i="3"/>
  <c r="BX142" i="3"/>
  <c r="BX143" i="3"/>
  <c r="BX144" i="3"/>
  <c r="BX145" i="3"/>
  <c r="BX146" i="3"/>
  <c r="BX147" i="3"/>
  <c r="BX148" i="3"/>
  <c r="BX149" i="3"/>
  <c r="BX150" i="3"/>
  <c r="BX151" i="3"/>
  <c r="BX152" i="3"/>
  <c r="BX153" i="3"/>
  <c r="BX154" i="3"/>
  <c r="BX155" i="3"/>
  <c r="BX156" i="3"/>
  <c r="BX157" i="3"/>
  <c r="BX158" i="3"/>
  <c r="BX159" i="3"/>
  <c r="BX160" i="3"/>
  <c r="BX161" i="3"/>
  <c r="BX162" i="3"/>
  <c r="BX163" i="3"/>
  <c r="BX164" i="3"/>
  <c r="BX165" i="3"/>
  <c r="BX166" i="3"/>
  <c r="BX167" i="3"/>
  <c r="BX168" i="3"/>
  <c r="BX169" i="3"/>
  <c r="BX170" i="3"/>
  <c r="BX171" i="3"/>
  <c r="BX172" i="3"/>
  <c r="BX173" i="3"/>
  <c r="BX174" i="3"/>
  <c r="BX175" i="3"/>
  <c r="BX176" i="3"/>
  <c r="BX177" i="3"/>
  <c r="BX178" i="3"/>
  <c r="BX179" i="3"/>
  <c r="BX180" i="3"/>
  <c r="BX181" i="3"/>
  <c r="BX182" i="3"/>
  <c r="BX183" i="3"/>
  <c r="BX184" i="3"/>
  <c r="BX185" i="3"/>
  <c r="BX186" i="3"/>
  <c r="BX187" i="3"/>
  <c r="BX188" i="3"/>
  <c r="BX189" i="3"/>
  <c r="BX190" i="3"/>
  <c r="BX191" i="3"/>
  <c r="BX192" i="3"/>
  <c r="BX193" i="3"/>
  <c r="BX194" i="3"/>
  <c r="BX195" i="3"/>
  <c r="BX196" i="3"/>
  <c r="BX197" i="3"/>
  <c r="BX198" i="3"/>
  <c r="BX199" i="3"/>
  <c r="BX200" i="3"/>
  <c r="BX201" i="3"/>
  <c r="BX202" i="3"/>
  <c r="BX203" i="3"/>
  <c r="BX204" i="3"/>
  <c r="BX205" i="3"/>
  <c r="BX206" i="3"/>
  <c r="BX9" i="3"/>
  <c r="AX191" i="6"/>
  <c r="AW191" i="6"/>
  <c r="AV191" i="6" s="1"/>
  <c r="AS191" i="6"/>
  <c r="AR191" i="6"/>
  <c r="AP191" i="6"/>
  <c r="AO191" i="6"/>
  <c r="AI191" i="6"/>
  <c r="AH191" i="6"/>
  <c r="AX79" i="6"/>
  <c r="AW79" i="6"/>
  <c r="AV79" i="6" s="1"/>
  <c r="AS79" i="6"/>
  <c r="AR79" i="6"/>
  <c r="AP79" i="6"/>
  <c r="AO79" i="6"/>
  <c r="AI79" i="6"/>
  <c r="AH79" i="6"/>
  <c r="AX492" i="6"/>
  <c r="AW492" i="6"/>
  <c r="AV492" i="6" s="1"/>
  <c r="AS492" i="6"/>
  <c r="AR492" i="6"/>
  <c r="AP492" i="6"/>
  <c r="AO492" i="6"/>
  <c r="AI492" i="6"/>
  <c r="AH492" i="6"/>
  <c r="AX52" i="6"/>
  <c r="AW52" i="6"/>
  <c r="AS52" i="6"/>
  <c r="AR52" i="6"/>
  <c r="AP52" i="6"/>
  <c r="AO52" i="6"/>
  <c r="AI52" i="6"/>
  <c r="AH52" i="6"/>
  <c r="BW193" i="3"/>
  <c r="BW194" i="3"/>
  <c r="BW195" i="3"/>
  <c r="BW196" i="3"/>
  <c r="BW197" i="3"/>
  <c r="BW198" i="3"/>
  <c r="BW199" i="3"/>
  <c r="BW200" i="3"/>
  <c r="BW201" i="3"/>
  <c r="BW202" i="3"/>
  <c r="BW203" i="3"/>
  <c r="BW204" i="3"/>
  <c r="BW205" i="3"/>
  <c r="BW206" i="3"/>
  <c r="BP501" i="3"/>
  <c r="CE201" i="3" l="1"/>
  <c r="CA201" i="3"/>
  <c r="CB201" i="3" s="1"/>
  <c r="CC201" i="3" s="1"/>
  <c r="CE181" i="3"/>
  <c r="CA181" i="3"/>
  <c r="CB181" i="3" s="1"/>
  <c r="CC181" i="3" s="1"/>
  <c r="CE157" i="3"/>
  <c r="CA157" i="3"/>
  <c r="CB157" i="3" s="1"/>
  <c r="CC157" i="3" s="1"/>
  <c r="CE133" i="3"/>
  <c r="CA133" i="3"/>
  <c r="CB133" i="3" s="1"/>
  <c r="CC133" i="3" s="1"/>
  <c r="CE105" i="3"/>
  <c r="CA105" i="3"/>
  <c r="CB105" i="3" s="1"/>
  <c r="CC105" i="3" s="1"/>
  <c r="CE81" i="3"/>
  <c r="CA81" i="3"/>
  <c r="CB81" i="3" s="1"/>
  <c r="CC81" i="3" s="1"/>
  <c r="CE53" i="3"/>
  <c r="CA53" i="3"/>
  <c r="CB53" i="3" s="1"/>
  <c r="CC53" i="3" s="1"/>
  <c r="CE25" i="3"/>
  <c r="CA25" i="3"/>
  <c r="CB25" i="3" s="1"/>
  <c r="CC25" i="3" s="1"/>
  <c r="CE109" i="3"/>
  <c r="CA109" i="3"/>
  <c r="CB109" i="3" s="1"/>
  <c r="CC109" i="3" s="1"/>
  <c r="CE192" i="3"/>
  <c r="CA192" i="3"/>
  <c r="CB192" i="3" s="1"/>
  <c r="CC192" i="3" s="1"/>
  <c r="CE188" i="3"/>
  <c r="CA188" i="3"/>
  <c r="CB188" i="3" s="1"/>
  <c r="CC188" i="3" s="1"/>
  <c r="CE184" i="3"/>
  <c r="CA184" i="3"/>
  <c r="CB184" i="3" s="1"/>
  <c r="CC184" i="3" s="1"/>
  <c r="CE180" i="3"/>
  <c r="CA180" i="3"/>
  <c r="CB180" i="3" s="1"/>
  <c r="CC180" i="3" s="1"/>
  <c r="CE176" i="3"/>
  <c r="CA176" i="3"/>
  <c r="CB176" i="3" s="1"/>
  <c r="CC176" i="3" s="1"/>
  <c r="CE172" i="3"/>
  <c r="CA172" i="3"/>
  <c r="CB172" i="3" s="1"/>
  <c r="CC172" i="3" s="1"/>
  <c r="CE168" i="3"/>
  <c r="CA168" i="3"/>
  <c r="CB168" i="3" s="1"/>
  <c r="CC168" i="3" s="1"/>
  <c r="CE164" i="3"/>
  <c r="CA164" i="3"/>
  <c r="CB164" i="3" s="1"/>
  <c r="CC164" i="3" s="1"/>
  <c r="CE160" i="3"/>
  <c r="CA160" i="3"/>
  <c r="CB160" i="3" s="1"/>
  <c r="CC160" i="3" s="1"/>
  <c r="CE156" i="3"/>
  <c r="CA156" i="3"/>
  <c r="CB156" i="3" s="1"/>
  <c r="CC156" i="3" s="1"/>
  <c r="CE152" i="3"/>
  <c r="CA152" i="3"/>
  <c r="CB152" i="3" s="1"/>
  <c r="CC152" i="3" s="1"/>
  <c r="CE148" i="3"/>
  <c r="CA148" i="3"/>
  <c r="CB148" i="3" s="1"/>
  <c r="CC148" i="3" s="1"/>
  <c r="CE144" i="3"/>
  <c r="CA144" i="3"/>
  <c r="CB144" i="3" s="1"/>
  <c r="CC144" i="3" s="1"/>
  <c r="CE140" i="3"/>
  <c r="CA140" i="3"/>
  <c r="CB140" i="3" s="1"/>
  <c r="CC140" i="3" s="1"/>
  <c r="CE136" i="3"/>
  <c r="CA136" i="3"/>
  <c r="CB136" i="3" s="1"/>
  <c r="CC136" i="3" s="1"/>
  <c r="CE132" i="3"/>
  <c r="CA132" i="3"/>
  <c r="CB132" i="3" s="1"/>
  <c r="CC132" i="3" s="1"/>
  <c r="CE128" i="3"/>
  <c r="CA128" i="3"/>
  <c r="CB128" i="3" s="1"/>
  <c r="CC128" i="3" s="1"/>
  <c r="CE124" i="3"/>
  <c r="CA124" i="3"/>
  <c r="CB124" i="3" s="1"/>
  <c r="CC124" i="3" s="1"/>
  <c r="CE120" i="3"/>
  <c r="CA120" i="3"/>
  <c r="CB120" i="3" s="1"/>
  <c r="CC120" i="3" s="1"/>
  <c r="CE116" i="3"/>
  <c r="CA116" i="3"/>
  <c r="CB116" i="3" s="1"/>
  <c r="CC116" i="3" s="1"/>
  <c r="CE112" i="3"/>
  <c r="CA112" i="3"/>
  <c r="CB112" i="3" s="1"/>
  <c r="CC112" i="3" s="1"/>
  <c r="CE108" i="3"/>
  <c r="CA108" i="3"/>
  <c r="CB108" i="3" s="1"/>
  <c r="CC108" i="3" s="1"/>
  <c r="CE104" i="3"/>
  <c r="CA104" i="3"/>
  <c r="CB104" i="3" s="1"/>
  <c r="CC104" i="3" s="1"/>
  <c r="CE100" i="3"/>
  <c r="CA100" i="3"/>
  <c r="CB100" i="3" s="1"/>
  <c r="CC100" i="3" s="1"/>
  <c r="CE96" i="3"/>
  <c r="CA96" i="3"/>
  <c r="CB96" i="3" s="1"/>
  <c r="CC96" i="3" s="1"/>
  <c r="CE92" i="3"/>
  <c r="CA92" i="3"/>
  <c r="CB92" i="3" s="1"/>
  <c r="CC92" i="3" s="1"/>
  <c r="CE88" i="3"/>
  <c r="CA88" i="3"/>
  <c r="CB88" i="3" s="1"/>
  <c r="CC88" i="3" s="1"/>
  <c r="CE84" i="3"/>
  <c r="CA84" i="3"/>
  <c r="CB84" i="3" s="1"/>
  <c r="CC84" i="3" s="1"/>
  <c r="CE80" i="3"/>
  <c r="CA80" i="3"/>
  <c r="CB80" i="3" s="1"/>
  <c r="CC80" i="3" s="1"/>
  <c r="CE76" i="3"/>
  <c r="CA76" i="3"/>
  <c r="CB76" i="3" s="1"/>
  <c r="CC76" i="3" s="1"/>
  <c r="CE72" i="3"/>
  <c r="CA72" i="3"/>
  <c r="CB72" i="3" s="1"/>
  <c r="CC72" i="3" s="1"/>
  <c r="CE68" i="3"/>
  <c r="CA68" i="3"/>
  <c r="CB68" i="3" s="1"/>
  <c r="CC68" i="3" s="1"/>
  <c r="CE64" i="3"/>
  <c r="CA64" i="3"/>
  <c r="CB64" i="3" s="1"/>
  <c r="CC64" i="3" s="1"/>
  <c r="CE60" i="3"/>
  <c r="CA60" i="3"/>
  <c r="CB60" i="3" s="1"/>
  <c r="CC60" i="3" s="1"/>
  <c r="CE56" i="3"/>
  <c r="CA56" i="3"/>
  <c r="CB56" i="3" s="1"/>
  <c r="CC56" i="3" s="1"/>
  <c r="CE52" i="3"/>
  <c r="CA52" i="3"/>
  <c r="CB52" i="3" s="1"/>
  <c r="CC52" i="3" s="1"/>
  <c r="CE48" i="3"/>
  <c r="CA48" i="3"/>
  <c r="CB48" i="3" s="1"/>
  <c r="CC48" i="3" s="1"/>
  <c r="CE44" i="3"/>
  <c r="CA44" i="3"/>
  <c r="CB44" i="3" s="1"/>
  <c r="CC44" i="3" s="1"/>
  <c r="CE40" i="3"/>
  <c r="CA40" i="3"/>
  <c r="CB40" i="3" s="1"/>
  <c r="CC40" i="3" s="1"/>
  <c r="CE36" i="3"/>
  <c r="CA36" i="3"/>
  <c r="CB36" i="3" s="1"/>
  <c r="CC36" i="3" s="1"/>
  <c r="CE32" i="3"/>
  <c r="CA32" i="3"/>
  <c r="CB32" i="3" s="1"/>
  <c r="CC32" i="3" s="1"/>
  <c r="CE28" i="3"/>
  <c r="CA28" i="3"/>
  <c r="CB28" i="3" s="1"/>
  <c r="CC28" i="3" s="1"/>
  <c r="CE24" i="3"/>
  <c r="CA24" i="3"/>
  <c r="CB24" i="3" s="1"/>
  <c r="CC24" i="3" s="1"/>
  <c r="CE20" i="3"/>
  <c r="CA20" i="3"/>
  <c r="CB20" i="3" s="1"/>
  <c r="CC20" i="3" s="1"/>
  <c r="CE16" i="3"/>
  <c r="CA16" i="3"/>
  <c r="CB16" i="3" s="1"/>
  <c r="CC16" i="3" s="1"/>
  <c r="CE12" i="3"/>
  <c r="CA12" i="3"/>
  <c r="CB12" i="3" s="1"/>
  <c r="CC12" i="3" s="1"/>
  <c r="CE263" i="3"/>
  <c r="CA263" i="3"/>
  <c r="CB263" i="3" s="1"/>
  <c r="CC263" i="3" s="1"/>
  <c r="CE262" i="3"/>
  <c r="CA262" i="3"/>
  <c r="CB262" i="3" s="1"/>
  <c r="CC262" i="3" s="1"/>
  <c r="CE261" i="3"/>
  <c r="CA261" i="3"/>
  <c r="CB261" i="3" s="1"/>
  <c r="CC261" i="3" s="1"/>
  <c r="CE258" i="3"/>
  <c r="CA258" i="3"/>
  <c r="CB258" i="3" s="1"/>
  <c r="CC258" i="3" s="1"/>
  <c r="CE257" i="3"/>
  <c r="CA257" i="3"/>
  <c r="CB257" i="3" s="1"/>
  <c r="CC257" i="3" s="1"/>
  <c r="CE256" i="3"/>
  <c r="CA256" i="3"/>
  <c r="CB256" i="3" s="1"/>
  <c r="CC256" i="3" s="1"/>
  <c r="CE255" i="3"/>
  <c r="CF255" i="3" s="1"/>
  <c r="CA255" i="3"/>
  <c r="CB255" i="3" s="1"/>
  <c r="CC255" i="3" s="1"/>
  <c r="CE254" i="3"/>
  <c r="CA254" i="3"/>
  <c r="CB254" i="3" s="1"/>
  <c r="CC254" i="3" s="1"/>
  <c r="CE253" i="3"/>
  <c r="CA253" i="3"/>
  <c r="CB253" i="3" s="1"/>
  <c r="CC253" i="3" s="1"/>
  <c r="CE250" i="3"/>
  <c r="CA250" i="3"/>
  <c r="CB250" i="3" s="1"/>
  <c r="CC250" i="3" s="1"/>
  <c r="CE249" i="3"/>
  <c r="CF249" i="3" s="1"/>
  <c r="CA249" i="3"/>
  <c r="CB249" i="3" s="1"/>
  <c r="CC249" i="3" s="1"/>
  <c r="CE248" i="3"/>
  <c r="CA248" i="3"/>
  <c r="CB248" i="3" s="1"/>
  <c r="CC248" i="3" s="1"/>
  <c r="CE247" i="3"/>
  <c r="CA247" i="3"/>
  <c r="CB247" i="3" s="1"/>
  <c r="CC247" i="3" s="1"/>
  <c r="CE246" i="3"/>
  <c r="CA246" i="3"/>
  <c r="CB246" i="3" s="1"/>
  <c r="CC246" i="3" s="1"/>
  <c r="CE245" i="3"/>
  <c r="CA245" i="3"/>
  <c r="CB245" i="3" s="1"/>
  <c r="CC245" i="3" s="1"/>
  <c r="CE242" i="3"/>
  <c r="CA242" i="3"/>
  <c r="CB242" i="3" s="1"/>
  <c r="CC242" i="3" s="1"/>
  <c r="CE241" i="3"/>
  <c r="CA241" i="3"/>
  <c r="CB241" i="3" s="1"/>
  <c r="CC241" i="3" s="1"/>
  <c r="CE240" i="3"/>
  <c r="CA240" i="3"/>
  <c r="CB240" i="3" s="1"/>
  <c r="CC240" i="3" s="1"/>
  <c r="CE239" i="3"/>
  <c r="CF239" i="3" s="1"/>
  <c r="CA239" i="3"/>
  <c r="CB239" i="3" s="1"/>
  <c r="CC239" i="3" s="1"/>
  <c r="CE238" i="3"/>
  <c r="CA238" i="3"/>
  <c r="CB238" i="3" s="1"/>
  <c r="CC238" i="3" s="1"/>
  <c r="CE237" i="3"/>
  <c r="CA237" i="3"/>
  <c r="CB237" i="3" s="1"/>
  <c r="CC237" i="3" s="1"/>
  <c r="CE234" i="3"/>
  <c r="CA234" i="3"/>
  <c r="CB234" i="3" s="1"/>
  <c r="CC234" i="3" s="1"/>
  <c r="CE233" i="3"/>
  <c r="CF233" i="3" s="1"/>
  <c r="CA233" i="3"/>
  <c r="CB233" i="3" s="1"/>
  <c r="CC233" i="3" s="1"/>
  <c r="CE232" i="3"/>
  <c r="CA232" i="3"/>
  <c r="CB232" i="3" s="1"/>
  <c r="CC232" i="3" s="1"/>
  <c r="CE231" i="3"/>
  <c r="CA231" i="3"/>
  <c r="CB231" i="3" s="1"/>
  <c r="CC231" i="3" s="1"/>
  <c r="CE230" i="3"/>
  <c r="CA230" i="3"/>
  <c r="CB230" i="3" s="1"/>
  <c r="CC230" i="3" s="1"/>
  <c r="CE229" i="3"/>
  <c r="CA229" i="3"/>
  <c r="CB229" i="3" s="1"/>
  <c r="CC229" i="3" s="1"/>
  <c r="CE226" i="3"/>
  <c r="CA226" i="3"/>
  <c r="CB226" i="3" s="1"/>
  <c r="CC226" i="3" s="1"/>
  <c r="CE225" i="3"/>
  <c r="CA225" i="3"/>
  <c r="CB225" i="3" s="1"/>
  <c r="CC225" i="3" s="1"/>
  <c r="CE224" i="3"/>
  <c r="CA224" i="3"/>
  <c r="CB224" i="3" s="1"/>
  <c r="CC224" i="3" s="1"/>
  <c r="CE223" i="3"/>
  <c r="CF223" i="3" s="1"/>
  <c r="CA223" i="3"/>
  <c r="CB223" i="3" s="1"/>
  <c r="CC223" i="3" s="1"/>
  <c r="CE222" i="3"/>
  <c r="CA222" i="3"/>
  <c r="CB222" i="3" s="1"/>
  <c r="CC222" i="3" s="1"/>
  <c r="CE221" i="3"/>
  <c r="CA221" i="3"/>
  <c r="CB221" i="3" s="1"/>
  <c r="CC221" i="3" s="1"/>
  <c r="CE218" i="3"/>
  <c r="CA218" i="3"/>
  <c r="CB218" i="3" s="1"/>
  <c r="CC218" i="3" s="1"/>
  <c r="CE217" i="3"/>
  <c r="CF217" i="3" s="1"/>
  <c r="CA217" i="3"/>
  <c r="CB217" i="3" s="1"/>
  <c r="CC217" i="3" s="1"/>
  <c r="CE216" i="3"/>
  <c r="CA216" i="3"/>
  <c r="CB216" i="3" s="1"/>
  <c r="CC216" i="3" s="1"/>
  <c r="CE215" i="3"/>
  <c r="CA215" i="3"/>
  <c r="CB215" i="3" s="1"/>
  <c r="CC215" i="3" s="1"/>
  <c r="CE214" i="3"/>
  <c r="CA214" i="3"/>
  <c r="CB214" i="3" s="1"/>
  <c r="CC214" i="3" s="1"/>
  <c r="CE213" i="3"/>
  <c r="CA213" i="3"/>
  <c r="CB213" i="3" s="1"/>
  <c r="CC213" i="3" s="1"/>
  <c r="CE210" i="3"/>
  <c r="CA210" i="3"/>
  <c r="CB210" i="3" s="1"/>
  <c r="CC210" i="3" s="1"/>
  <c r="CE209" i="3"/>
  <c r="CA209" i="3"/>
  <c r="CB209" i="3" s="1"/>
  <c r="CC209" i="3" s="1"/>
  <c r="CE208" i="3"/>
  <c r="CA208" i="3"/>
  <c r="CB208" i="3" s="1"/>
  <c r="CC208" i="3" s="1"/>
  <c r="CE207" i="3"/>
  <c r="CF207" i="3" s="1"/>
  <c r="CA207" i="3"/>
  <c r="CB207" i="3" s="1"/>
  <c r="CC207" i="3" s="1"/>
  <c r="CE189" i="3"/>
  <c r="CA189" i="3"/>
  <c r="CB189" i="3" s="1"/>
  <c r="CC189" i="3" s="1"/>
  <c r="CE165" i="3"/>
  <c r="CA165" i="3"/>
  <c r="CB165" i="3" s="1"/>
  <c r="CC165" i="3" s="1"/>
  <c r="CE141" i="3"/>
  <c r="CA141" i="3"/>
  <c r="CB141" i="3" s="1"/>
  <c r="CC141" i="3" s="1"/>
  <c r="CE121" i="3"/>
  <c r="CA121" i="3"/>
  <c r="CB121" i="3" s="1"/>
  <c r="CC121" i="3" s="1"/>
  <c r="CE89" i="3"/>
  <c r="CA89" i="3"/>
  <c r="CB89" i="3" s="1"/>
  <c r="CC89" i="3" s="1"/>
  <c r="CE65" i="3"/>
  <c r="CA65" i="3"/>
  <c r="CB65" i="3" s="1"/>
  <c r="CC65" i="3" s="1"/>
  <c r="CE41" i="3"/>
  <c r="CA41" i="3"/>
  <c r="CB41" i="3" s="1"/>
  <c r="CC41" i="3" s="1"/>
  <c r="CE21" i="3"/>
  <c r="CA21" i="3"/>
  <c r="CB21" i="3" s="1"/>
  <c r="CC21" i="3" s="1"/>
  <c r="CE200" i="3"/>
  <c r="CA200" i="3"/>
  <c r="CB200" i="3" s="1"/>
  <c r="CC200" i="3" s="1"/>
  <c r="CE185" i="3"/>
  <c r="CA185" i="3"/>
  <c r="CB185" i="3" s="1"/>
  <c r="CC185" i="3" s="1"/>
  <c r="CE161" i="3"/>
  <c r="CA161" i="3"/>
  <c r="CB161" i="3" s="1"/>
  <c r="CC161" i="3" s="1"/>
  <c r="CE137" i="3"/>
  <c r="CA137" i="3"/>
  <c r="CB137" i="3" s="1"/>
  <c r="CC137" i="3" s="1"/>
  <c r="CE113" i="3"/>
  <c r="CA113" i="3"/>
  <c r="CB113" i="3" s="1"/>
  <c r="CC113" i="3" s="1"/>
  <c r="CE85" i="3"/>
  <c r="CA85" i="3"/>
  <c r="CB85" i="3" s="1"/>
  <c r="CC85" i="3" s="1"/>
  <c r="CE61" i="3"/>
  <c r="CA61" i="3"/>
  <c r="CB61" i="3" s="1"/>
  <c r="CC61" i="3" s="1"/>
  <c r="CE199" i="3"/>
  <c r="CF199" i="3" s="1"/>
  <c r="CA199" i="3"/>
  <c r="CB199" i="3" s="1"/>
  <c r="CC199" i="3" s="1"/>
  <c r="CE191" i="3"/>
  <c r="CA191" i="3"/>
  <c r="CB191" i="3" s="1"/>
  <c r="CC191" i="3" s="1"/>
  <c r="CE187" i="3"/>
  <c r="CA187" i="3"/>
  <c r="CB187" i="3" s="1"/>
  <c r="CC187" i="3" s="1"/>
  <c r="CE183" i="3"/>
  <c r="CA183" i="3"/>
  <c r="CB183" i="3" s="1"/>
  <c r="CC183" i="3" s="1"/>
  <c r="CE179" i="3"/>
  <c r="CA179" i="3"/>
  <c r="CB179" i="3" s="1"/>
  <c r="CC179" i="3" s="1"/>
  <c r="CE175" i="3"/>
  <c r="CA175" i="3"/>
  <c r="CB175" i="3" s="1"/>
  <c r="CC175" i="3" s="1"/>
  <c r="CE171" i="3"/>
  <c r="CA171" i="3"/>
  <c r="CB171" i="3" s="1"/>
  <c r="CC171" i="3" s="1"/>
  <c r="CE167" i="3"/>
  <c r="CA167" i="3"/>
  <c r="CB167" i="3" s="1"/>
  <c r="CC167" i="3" s="1"/>
  <c r="CE163" i="3"/>
  <c r="CA163" i="3"/>
  <c r="CB163" i="3" s="1"/>
  <c r="CC163" i="3" s="1"/>
  <c r="CE159" i="3"/>
  <c r="CA159" i="3"/>
  <c r="CB159" i="3" s="1"/>
  <c r="CC159" i="3" s="1"/>
  <c r="CE155" i="3"/>
  <c r="CA155" i="3"/>
  <c r="CB155" i="3" s="1"/>
  <c r="CC155" i="3" s="1"/>
  <c r="CE151" i="3"/>
  <c r="CA151" i="3"/>
  <c r="CB151" i="3" s="1"/>
  <c r="CC151" i="3" s="1"/>
  <c r="CE147" i="3"/>
  <c r="CA147" i="3"/>
  <c r="CB147" i="3" s="1"/>
  <c r="CC147" i="3" s="1"/>
  <c r="CE143" i="3"/>
  <c r="CA143" i="3"/>
  <c r="CB143" i="3" s="1"/>
  <c r="CC143" i="3" s="1"/>
  <c r="CE139" i="3"/>
  <c r="CA139" i="3"/>
  <c r="CB139" i="3" s="1"/>
  <c r="CC139" i="3" s="1"/>
  <c r="CE135" i="3"/>
  <c r="CA135" i="3"/>
  <c r="CB135" i="3" s="1"/>
  <c r="CC135" i="3" s="1"/>
  <c r="CE131" i="3"/>
  <c r="CA131" i="3"/>
  <c r="CB131" i="3" s="1"/>
  <c r="CC131" i="3" s="1"/>
  <c r="CE127" i="3"/>
  <c r="CA127" i="3"/>
  <c r="CB127" i="3" s="1"/>
  <c r="CC127" i="3" s="1"/>
  <c r="CE123" i="3"/>
  <c r="CA123" i="3"/>
  <c r="CB123" i="3" s="1"/>
  <c r="CC123" i="3" s="1"/>
  <c r="CE119" i="3"/>
  <c r="CA119" i="3"/>
  <c r="CB119" i="3" s="1"/>
  <c r="CC119" i="3" s="1"/>
  <c r="CE115" i="3"/>
  <c r="CA115" i="3"/>
  <c r="CB115" i="3" s="1"/>
  <c r="CC115" i="3" s="1"/>
  <c r="CE111" i="3"/>
  <c r="CA111" i="3"/>
  <c r="CB111" i="3" s="1"/>
  <c r="CC111" i="3" s="1"/>
  <c r="CE107" i="3"/>
  <c r="CA107" i="3"/>
  <c r="CB107" i="3" s="1"/>
  <c r="CC107" i="3" s="1"/>
  <c r="CE103" i="3"/>
  <c r="CA103" i="3"/>
  <c r="CB103" i="3" s="1"/>
  <c r="CC103" i="3" s="1"/>
  <c r="CE99" i="3"/>
  <c r="CA99" i="3"/>
  <c r="CB99" i="3" s="1"/>
  <c r="CC99" i="3" s="1"/>
  <c r="CE95" i="3"/>
  <c r="CA95" i="3"/>
  <c r="CB95" i="3" s="1"/>
  <c r="CC95" i="3" s="1"/>
  <c r="CE91" i="3"/>
  <c r="CA91" i="3"/>
  <c r="CB91" i="3" s="1"/>
  <c r="CC91" i="3" s="1"/>
  <c r="CE87" i="3"/>
  <c r="CA87" i="3"/>
  <c r="CB87" i="3" s="1"/>
  <c r="CC87" i="3" s="1"/>
  <c r="CE83" i="3"/>
  <c r="CA83" i="3"/>
  <c r="CB83" i="3" s="1"/>
  <c r="CC83" i="3" s="1"/>
  <c r="CE79" i="3"/>
  <c r="CA79" i="3"/>
  <c r="CB79" i="3" s="1"/>
  <c r="CC79" i="3" s="1"/>
  <c r="CE75" i="3"/>
  <c r="CA75" i="3"/>
  <c r="CB75" i="3" s="1"/>
  <c r="CC75" i="3" s="1"/>
  <c r="CE71" i="3"/>
  <c r="CA71" i="3"/>
  <c r="CB71" i="3" s="1"/>
  <c r="CC71" i="3" s="1"/>
  <c r="CE67" i="3"/>
  <c r="CA67" i="3"/>
  <c r="CB67" i="3" s="1"/>
  <c r="CC67" i="3" s="1"/>
  <c r="CE63" i="3"/>
  <c r="CA63" i="3"/>
  <c r="CB63" i="3" s="1"/>
  <c r="CC63" i="3" s="1"/>
  <c r="CE59" i="3"/>
  <c r="CA59" i="3"/>
  <c r="CB59" i="3" s="1"/>
  <c r="CC59" i="3" s="1"/>
  <c r="CE55" i="3"/>
  <c r="CA55" i="3"/>
  <c r="CB55" i="3" s="1"/>
  <c r="CC55" i="3" s="1"/>
  <c r="CE51" i="3"/>
  <c r="CA51" i="3"/>
  <c r="CB51" i="3" s="1"/>
  <c r="CC51" i="3" s="1"/>
  <c r="CE47" i="3"/>
  <c r="CA47" i="3"/>
  <c r="CB47" i="3" s="1"/>
  <c r="CC47" i="3" s="1"/>
  <c r="CE43" i="3"/>
  <c r="CA43" i="3"/>
  <c r="CB43" i="3" s="1"/>
  <c r="CC43" i="3" s="1"/>
  <c r="CE39" i="3"/>
  <c r="CA39" i="3"/>
  <c r="CB39" i="3" s="1"/>
  <c r="CC39" i="3" s="1"/>
  <c r="CE35" i="3"/>
  <c r="CA35" i="3"/>
  <c r="CB35" i="3" s="1"/>
  <c r="CC35" i="3" s="1"/>
  <c r="CE31" i="3"/>
  <c r="CA31" i="3"/>
  <c r="CB31" i="3" s="1"/>
  <c r="CC31" i="3" s="1"/>
  <c r="CE27" i="3"/>
  <c r="CA27" i="3"/>
  <c r="CB27" i="3" s="1"/>
  <c r="CC27" i="3" s="1"/>
  <c r="CE23" i="3"/>
  <c r="CA23" i="3"/>
  <c r="CB23" i="3" s="1"/>
  <c r="CC23" i="3" s="1"/>
  <c r="CE19" i="3"/>
  <c r="CA19" i="3"/>
  <c r="CB19" i="3" s="1"/>
  <c r="CC19" i="3" s="1"/>
  <c r="CE15" i="3"/>
  <c r="CA15" i="3"/>
  <c r="CB15" i="3" s="1"/>
  <c r="CC15" i="3" s="1"/>
  <c r="CE11" i="3"/>
  <c r="CA11" i="3"/>
  <c r="CB11" i="3" s="1"/>
  <c r="CC11" i="3" s="1"/>
  <c r="CE173" i="3"/>
  <c r="CA173" i="3"/>
  <c r="CB173" i="3" s="1"/>
  <c r="CC173" i="3" s="1"/>
  <c r="CE145" i="3"/>
  <c r="CA145" i="3"/>
  <c r="CB145" i="3" s="1"/>
  <c r="CC145" i="3" s="1"/>
  <c r="CE125" i="3"/>
  <c r="CA125" i="3"/>
  <c r="CB125" i="3" s="1"/>
  <c r="CC125" i="3" s="1"/>
  <c r="CE101" i="3"/>
  <c r="CA101" i="3"/>
  <c r="CB101" i="3" s="1"/>
  <c r="CC101" i="3" s="1"/>
  <c r="CE73" i="3"/>
  <c r="CA73" i="3"/>
  <c r="CB73" i="3" s="1"/>
  <c r="CC73" i="3" s="1"/>
  <c r="CE49" i="3"/>
  <c r="CA49" i="3"/>
  <c r="CB49" i="3" s="1"/>
  <c r="CC49" i="3" s="1"/>
  <c r="CE29" i="3"/>
  <c r="CA29" i="3"/>
  <c r="CB29" i="3" s="1"/>
  <c r="CC29" i="3" s="1"/>
  <c r="CE9" i="3"/>
  <c r="CF9" i="3" s="1"/>
  <c r="CA9" i="3"/>
  <c r="CB9" i="3" s="1"/>
  <c r="CC9" i="3" s="1"/>
  <c r="CE177" i="3"/>
  <c r="CA177" i="3"/>
  <c r="CB177" i="3" s="1"/>
  <c r="CC177" i="3" s="1"/>
  <c r="CE153" i="3"/>
  <c r="CA153" i="3"/>
  <c r="CB153" i="3" s="1"/>
  <c r="CC153" i="3" s="1"/>
  <c r="CE129" i="3"/>
  <c r="CA129" i="3"/>
  <c r="CB129" i="3" s="1"/>
  <c r="CC129" i="3" s="1"/>
  <c r="CE97" i="3"/>
  <c r="CA97" i="3"/>
  <c r="CB97" i="3" s="1"/>
  <c r="CC97" i="3" s="1"/>
  <c r="CE77" i="3"/>
  <c r="CA77" i="3"/>
  <c r="CB77" i="3" s="1"/>
  <c r="CC77" i="3" s="1"/>
  <c r="CE57" i="3"/>
  <c r="CA57" i="3"/>
  <c r="CB57" i="3" s="1"/>
  <c r="CC57" i="3" s="1"/>
  <c r="CE37" i="3"/>
  <c r="CA37" i="3"/>
  <c r="CB37" i="3" s="1"/>
  <c r="CC37" i="3" s="1"/>
  <c r="CE17" i="3"/>
  <c r="CA17" i="3"/>
  <c r="CB17" i="3" s="1"/>
  <c r="CC17" i="3" s="1"/>
  <c r="CE202" i="3"/>
  <c r="CF202" i="3" s="1"/>
  <c r="CA202" i="3"/>
  <c r="CB202" i="3" s="1"/>
  <c r="CC202" i="3" s="1"/>
  <c r="CE194" i="3"/>
  <c r="CF194" i="3" s="1"/>
  <c r="CA194" i="3"/>
  <c r="CB194" i="3" s="1"/>
  <c r="CC194" i="3" s="1"/>
  <c r="CE190" i="3"/>
  <c r="CA190" i="3"/>
  <c r="CB190" i="3" s="1"/>
  <c r="CC190" i="3" s="1"/>
  <c r="CE186" i="3"/>
  <c r="CA186" i="3"/>
  <c r="CB186" i="3" s="1"/>
  <c r="CC186" i="3" s="1"/>
  <c r="CE182" i="3"/>
  <c r="CA182" i="3"/>
  <c r="CB182" i="3" s="1"/>
  <c r="CC182" i="3" s="1"/>
  <c r="CE178" i="3"/>
  <c r="CA178" i="3"/>
  <c r="CB178" i="3" s="1"/>
  <c r="CC178" i="3" s="1"/>
  <c r="CE174" i="3"/>
  <c r="CA174" i="3"/>
  <c r="CB174" i="3" s="1"/>
  <c r="CC174" i="3" s="1"/>
  <c r="CE170" i="3"/>
  <c r="CA170" i="3"/>
  <c r="CB170" i="3" s="1"/>
  <c r="CC170" i="3" s="1"/>
  <c r="CE162" i="3"/>
  <c r="CA162" i="3"/>
  <c r="CB162" i="3" s="1"/>
  <c r="CC162" i="3" s="1"/>
  <c r="CE158" i="3"/>
  <c r="CA158" i="3"/>
  <c r="CB158" i="3" s="1"/>
  <c r="CC158" i="3" s="1"/>
  <c r="CE154" i="3"/>
  <c r="CA154" i="3"/>
  <c r="CB154" i="3" s="1"/>
  <c r="CC154" i="3" s="1"/>
  <c r="CE150" i="3"/>
  <c r="CA150" i="3"/>
  <c r="CB150" i="3" s="1"/>
  <c r="CC150" i="3" s="1"/>
  <c r="CE146" i="3"/>
  <c r="CA146" i="3"/>
  <c r="CB146" i="3" s="1"/>
  <c r="CC146" i="3" s="1"/>
  <c r="CE142" i="3"/>
  <c r="CA142" i="3"/>
  <c r="CB142" i="3" s="1"/>
  <c r="CC142" i="3" s="1"/>
  <c r="CE138" i="3"/>
  <c r="CA138" i="3"/>
  <c r="CB138" i="3" s="1"/>
  <c r="CC138" i="3" s="1"/>
  <c r="CE134" i="3"/>
  <c r="CA134" i="3"/>
  <c r="CB134" i="3" s="1"/>
  <c r="CC134" i="3" s="1"/>
  <c r="CE130" i="3"/>
  <c r="CA130" i="3"/>
  <c r="CB130" i="3" s="1"/>
  <c r="CC130" i="3" s="1"/>
  <c r="CE126" i="3"/>
  <c r="CA126" i="3"/>
  <c r="CB126" i="3" s="1"/>
  <c r="CC126" i="3" s="1"/>
  <c r="CE122" i="3"/>
  <c r="CA122" i="3"/>
  <c r="CB122" i="3" s="1"/>
  <c r="CC122" i="3" s="1"/>
  <c r="CE118" i="3"/>
  <c r="CA118" i="3"/>
  <c r="CB118" i="3" s="1"/>
  <c r="CC118" i="3" s="1"/>
  <c r="CE114" i="3"/>
  <c r="CA114" i="3"/>
  <c r="CB114" i="3" s="1"/>
  <c r="CC114" i="3" s="1"/>
  <c r="CE110" i="3"/>
  <c r="CA110" i="3"/>
  <c r="CB110" i="3" s="1"/>
  <c r="CC110" i="3" s="1"/>
  <c r="CE106" i="3"/>
  <c r="CA106" i="3"/>
  <c r="CB106" i="3" s="1"/>
  <c r="CC106" i="3" s="1"/>
  <c r="CE102" i="3"/>
  <c r="CA102" i="3"/>
  <c r="CB102" i="3" s="1"/>
  <c r="CC102" i="3" s="1"/>
  <c r="CE98" i="3"/>
  <c r="CA98" i="3"/>
  <c r="CB98" i="3" s="1"/>
  <c r="CC98" i="3" s="1"/>
  <c r="CE94" i="3"/>
  <c r="CA94" i="3"/>
  <c r="CB94" i="3" s="1"/>
  <c r="CC94" i="3" s="1"/>
  <c r="CE90" i="3"/>
  <c r="CA90" i="3"/>
  <c r="CB90" i="3" s="1"/>
  <c r="CC90" i="3" s="1"/>
  <c r="CE86" i="3"/>
  <c r="CA86" i="3"/>
  <c r="CB86" i="3" s="1"/>
  <c r="CC86" i="3" s="1"/>
  <c r="CE82" i="3"/>
  <c r="CA82" i="3"/>
  <c r="CB82" i="3" s="1"/>
  <c r="CC82" i="3" s="1"/>
  <c r="CE78" i="3"/>
  <c r="CA78" i="3"/>
  <c r="CB78" i="3" s="1"/>
  <c r="CC78" i="3" s="1"/>
  <c r="CE74" i="3"/>
  <c r="CA74" i="3"/>
  <c r="CB74" i="3" s="1"/>
  <c r="CC74" i="3" s="1"/>
  <c r="CE70" i="3"/>
  <c r="CA70" i="3"/>
  <c r="CB70" i="3" s="1"/>
  <c r="CC70" i="3" s="1"/>
  <c r="CE66" i="3"/>
  <c r="CA66" i="3"/>
  <c r="CB66" i="3" s="1"/>
  <c r="CC66" i="3" s="1"/>
  <c r="CE62" i="3"/>
  <c r="CA62" i="3"/>
  <c r="CB62" i="3" s="1"/>
  <c r="CC62" i="3" s="1"/>
  <c r="CE58" i="3"/>
  <c r="CA58" i="3"/>
  <c r="CB58" i="3" s="1"/>
  <c r="CC58" i="3" s="1"/>
  <c r="CE54" i="3"/>
  <c r="CA54" i="3"/>
  <c r="CB54" i="3" s="1"/>
  <c r="CC54" i="3" s="1"/>
  <c r="CE50" i="3"/>
  <c r="CA50" i="3"/>
  <c r="CB50" i="3" s="1"/>
  <c r="CC50" i="3" s="1"/>
  <c r="CE46" i="3"/>
  <c r="CA46" i="3"/>
  <c r="CB46" i="3" s="1"/>
  <c r="CC46" i="3" s="1"/>
  <c r="CE42" i="3"/>
  <c r="CA42" i="3"/>
  <c r="CB42" i="3" s="1"/>
  <c r="CC42" i="3" s="1"/>
  <c r="CE38" i="3"/>
  <c r="CA38" i="3"/>
  <c r="CB38" i="3" s="1"/>
  <c r="CC38" i="3" s="1"/>
  <c r="CE34" i="3"/>
  <c r="CA34" i="3"/>
  <c r="CB34" i="3" s="1"/>
  <c r="CC34" i="3" s="1"/>
  <c r="CE30" i="3"/>
  <c r="CA30" i="3"/>
  <c r="CB30" i="3" s="1"/>
  <c r="CC30" i="3" s="1"/>
  <c r="CE26" i="3"/>
  <c r="CA26" i="3"/>
  <c r="CB26" i="3" s="1"/>
  <c r="CC26" i="3" s="1"/>
  <c r="CE22" i="3"/>
  <c r="CA22" i="3"/>
  <c r="CB22" i="3" s="1"/>
  <c r="CC22" i="3" s="1"/>
  <c r="CE18" i="3"/>
  <c r="CA18" i="3"/>
  <c r="CB18" i="3" s="1"/>
  <c r="CC18" i="3" s="1"/>
  <c r="CE14" i="3"/>
  <c r="CA14" i="3"/>
  <c r="CB14" i="3" s="1"/>
  <c r="CC14" i="3" s="1"/>
  <c r="CE10" i="3"/>
  <c r="CA10" i="3"/>
  <c r="CB10" i="3" s="1"/>
  <c r="CC10" i="3" s="1"/>
  <c r="CE193" i="3"/>
  <c r="CF193" i="3" s="1"/>
  <c r="CA193" i="3"/>
  <c r="CB193" i="3" s="1"/>
  <c r="CC193" i="3" s="1"/>
  <c r="CE169" i="3"/>
  <c r="CA169" i="3"/>
  <c r="CB169" i="3" s="1"/>
  <c r="CC169" i="3" s="1"/>
  <c r="CE149" i="3"/>
  <c r="CA149" i="3"/>
  <c r="CB149" i="3" s="1"/>
  <c r="CC149" i="3" s="1"/>
  <c r="CE117" i="3"/>
  <c r="CA117" i="3"/>
  <c r="CB117" i="3" s="1"/>
  <c r="CC117" i="3" s="1"/>
  <c r="CE93" i="3"/>
  <c r="CA93" i="3"/>
  <c r="CB93" i="3" s="1"/>
  <c r="CC93" i="3" s="1"/>
  <c r="CE69" i="3"/>
  <c r="CA69" i="3"/>
  <c r="CB69" i="3" s="1"/>
  <c r="CC69" i="3" s="1"/>
  <c r="CE45" i="3"/>
  <c r="CA45" i="3"/>
  <c r="CB45" i="3" s="1"/>
  <c r="CC45" i="3" s="1"/>
  <c r="CE33" i="3"/>
  <c r="CA33" i="3"/>
  <c r="CB33" i="3" s="1"/>
  <c r="CC33" i="3" s="1"/>
  <c r="CE13" i="3"/>
  <c r="CA13" i="3"/>
  <c r="CB13" i="3" s="1"/>
  <c r="CC13" i="3" s="1"/>
  <c r="CE198" i="3"/>
  <c r="CF198" i="3" s="1"/>
  <c r="CA198" i="3"/>
  <c r="CB198" i="3" s="1"/>
  <c r="CC198" i="3" s="1"/>
  <c r="CE166" i="3"/>
  <c r="CA166" i="3"/>
  <c r="CB166" i="3" s="1"/>
  <c r="CC166" i="3" s="1"/>
  <c r="CE206" i="3"/>
  <c r="CF206" i="3" s="1"/>
  <c r="CE205" i="3"/>
  <c r="CF205" i="3" s="1"/>
  <c r="CE197" i="3"/>
  <c r="CF197" i="3" s="1"/>
  <c r="CF200" i="3"/>
  <c r="CF262" i="3"/>
  <c r="CF261" i="3"/>
  <c r="CF258" i="3"/>
  <c r="CF256" i="3"/>
  <c r="CF254" i="3"/>
  <c r="CF253" i="3"/>
  <c r="CF250" i="3"/>
  <c r="CF248" i="3"/>
  <c r="CF246" i="3"/>
  <c r="CF245" i="3"/>
  <c r="CF242" i="3"/>
  <c r="CF240" i="3"/>
  <c r="CF238" i="3"/>
  <c r="CF237" i="3"/>
  <c r="CF234" i="3"/>
  <c r="CF232" i="3"/>
  <c r="CF230" i="3"/>
  <c r="CF229" i="3"/>
  <c r="CF226" i="3"/>
  <c r="CF224" i="3"/>
  <c r="CF222" i="3"/>
  <c r="CF221" i="3"/>
  <c r="CF218" i="3"/>
  <c r="CF216" i="3"/>
  <c r="CF214" i="3"/>
  <c r="CF213" i="3"/>
  <c r="CF210" i="3"/>
  <c r="CF208" i="3"/>
  <c r="CE260" i="3"/>
  <c r="CF260" i="3" s="1"/>
  <c r="CE252" i="3"/>
  <c r="CF252" i="3" s="1"/>
  <c r="CE244" i="3"/>
  <c r="CF244" i="3" s="1"/>
  <c r="CE236" i="3"/>
  <c r="CF236" i="3" s="1"/>
  <c r="CE228" i="3"/>
  <c r="CF228" i="3" s="1"/>
  <c r="CE220" i="3"/>
  <c r="CF220" i="3" s="1"/>
  <c r="CE212" i="3"/>
  <c r="CF212" i="3" s="1"/>
  <c r="CE204" i="3"/>
  <c r="CF204" i="3" s="1"/>
  <c r="CE196" i="3"/>
  <c r="CF196" i="3" s="1"/>
  <c r="CE259" i="3"/>
  <c r="CF259" i="3" s="1"/>
  <c r="CE251" i="3"/>
  <c r="CF251" i="3" s="1"/>
  <c r="CE243" i="3"/>
  <c r="CF243" i="3" s="1"/>
  <c r="CE235" i="3"/>
  <c r="CF235" i="3" s="1"/>
  <c r="CE227" i="3"/>
  <c r="CF227" i="3" s="1"/>
  <c r="CE219" i="3"/>
  <c r="CF219" i="3" s="1"/>
  <c r="CE211" i="3"/>
  <c r="CF211" i="3" s="1"/>
  <c r="CE203" i="3"/>
  <c r="CF203" i="3" s="1"/>
  <c r="CE195" i="3"/>
  <c r="CF195" i="3" s="1"/>
  <c r="CF201" i="3"/>
  <c r="CF263" i="3"/>
  <c r="CF241" i="3"/>
  <c r="CF231" i="3"/>
  <c r="CF225" i="3"/>
  <c r="CF215" i="3"/>
  <c r="CF209" i="3"/>
  <c r="CF257" i="3"/>
  <c r="CF247" i="3"/>
  <c r="CI505" i="3"/>
  <c r="CJ506" i="3"/>
  <c r="BZ505" i="3"/>
  <c r="CI506" i="3"/>
  <c r="CJ505" i="3"/>
  <c r="BZ506" i="3"/>
  <c r="AQ191" i="6"/>
  <c r="AZ191" i="6" s="1"/>
  <c r="AQ79" i="6"/>
  <c r="AZ79" i="6" s="1"/>
  <c r="AQ492" i="6"/>
  <c r="AZ492" i="6" s="1"/>
  <c r="AV52" i="6"/>
  <c r="AQ52" i="6"/>
  <c r="AZ52" i="6" s="1"/>
  <c r="AX200" i="6"/>
  <c r="AW200" i="6"/>
  <c r="AS200" i="6"/>
  <c r="AR200" i="6"/>
  <c r="AP200" i="6"/>
  <c r="AO200" i="6"/>
  <c r="AI200" i="6"/>
  <c r="AH200" i="6"/>
  <c r="AX180" i="6"/>
  <c r="AW180" i="6"/>
  <c r="AS180" i="6"/>
  <c r="AR180" i="6"/>
  <c r="AP180" i="6"/>
  <c r="AO180" i="6"/>
  <c r="AI180" i="6"/>
  <c r="AH180" i="6"/>
  <c r="AX181" i="6"/>
  <c r="AW181" i="6"/>
  <c r="AS181" i="6"/>
  <c r="AR181" i="6"/>
  <c r="AP181" i="6"/>
  <c r="AO181" i="6"/>
  <c r="AH181" i="6"/>
  <c r="AI181" i="6"/>
  <c r="AP171" i="6"/>
  <c r="AP162" i="6"/>
  <c r="AP158" i="6"/>
  <c r="AI168" i="6"/>
  <c r="AI166" i="6"/>
  <c r="AX174" i="6"/>
  <c r="AX170" i="6"/>
  <c r="AX166" i="6"/>
  <c r="AI164" i="6"/>
  <c r="AS174" i="6"/>
  <c r="AR174" i="6"/>
  <c r="AP174" i="6"/>
  <c r="AO174" i="6"/>
  <c r="AH174" i="6"/>
  <c r="AX173" i="6"/>
  <c r="AW173" i="6"/>
  <c r="AS173" i="6"/>
  <c r="AR173" i="6"/>
  <c r="AP173" i="6"/>
  <c r="AO173" i="6"/>
  <c r="AH173" i="6"/>
  <c r="AX172" i="6"/>
  <c r="AW172" i="6"/>
  <c r="AS172" i="6"/>
  <c r="AR172" i="6"/>
  <c r="AP172" i="6"/>
  <c r="AO172" i="6"/>
  <c r="AH172" i="6"/>
  <c r="AX171" i="6"/>
  <c r="AW171" i="6"/>
  <c r="AS171" i="6"/>
  <c r="AR171" i="6"/>
  <c r="AO171" i="6"/>
  <c r="AH171" i="6"/>
  <c r="AS170" i="6"/>
  <c r="AR170" i="6"/>
  <c r="AP170" i="6"/>
  <c r="AO170" i="6"/>
  <c r="AI170" i="6"/>
  <c r="AH170" i="6"/>
  <c r="AX169" i="6"/>
  <c r="AW169" i="6"/>
  <c r="AS169" i="6"/>
  <c r="AR169" i="6"/>
  <c r="AP169" i="6"/>
  <c r="AO169" i="6"/>
  <c r="AH169" i="6"/>
  <c r="AX168" i="6"/>
  <c r="AW168" i="6"/>
  <c r="AS168" i="6"/>
  <c r="AR168" i="6"/>
  <c r="AP168" i="6"/>
  <c r="AO168" i="6"/>
  <c r="AH168" i="6"/>
  <c r="AX167" i="6"/>
  <c r="AW167" i="6"/>
  <c r="AS167" i="6"/>
  <c r="AR167" i="6"/>
  <c r="AP167" i="6"/>
  <c r="AO167" i="6"/>
  <c r="AH167" i="6"/>
  <c r="AS166" i="6"/>
  <c r="AR166" i="6"/>
  <c r="AP166" i="6"/>
  <c r="AO166" i="6"/>
  <c r="AH166" i="6"/>
  <c r="AX165" i="6"/>
  <c r="AW165" i="6"/>
  <c r="AS165" i="6"/>
  <c r="AR165" i="6"/>
  <c r="AP165" i="6"/>
  <c r="AO165" i="6"/>
  <c r="AH165" i="6"/>
  <c r="AX164" i="6"/>
  <c r="AW164" i="6"/>
  <c r="AS164" i="6"/>
  <c r="AR164" i="6"/>
  <c r="AP164" i="6"/>
  <c r="AO164" i="6"/>
  <c r="AH164" i="6"/>
  <c r="AX163" i="6"/>
  <c r="AW163" i="6"/>
  <c r="AS163" i="6"/>
  <c r="AR163" i="6"/>
  <c r="AO163" i="6"/>
  <c r="AH163" i="6"/>
  <c r="AS162" i="6"/>
  <c r="AR162" i="6"/>
  <c r="AO162" i="6"/>
  <c r="AH162" i="6"/>
  <c r="AX161" i="6"/>
  <c r="AW161" i="6"/>
  <c r="AS161" i="6"/>
  <c r="AR161" i="6"/>
  <c r="AP161" i="6"/>
  <c r="AO161" i="6"/>
  <c r="AH161" i="6"/>
  <c r="AX160" i="6"/>
  <c r="AW160" i="6"/>
  <c r="AS160" i="6"/>
  <c r="AR160" i="6"/>
  <c r="AP160" i="6"/>
  <c r="AO160" i="6"/>
  <c r="AH160" i="6"/>
  <c r="AX159" i="6"/>
  <c r="AW159" i="6"/>
  <c r="AS159" i="6"/>
  <c r="AR159" i="6"/>
  <c r="AO159" i="6"/>
  <c r="AH159" i="6"/>
  <c r="AS158" i="6"/>
  <c r="AR158" i="6"/>
  <c r="AO158" i="6"/>
  <c r="AH158" i="6"/>
  <c r="AX157" i="6"/>
  <c r="AW157" i="6"/>
  <c r="AS157" i="6"/>
  <c r="AR157" i="6"/>
  <c r="AP157" i="6"/>
  <c r="AO157" i="6"/>
  <c r="AH157" i="6"/>
  <c r="AX144" i="6"/>
  <c r="AW144" i="6"/>
  <c r="AS144" i="6"/>
  <c r="AR144" i="6"/>
  <c r="AP144" i="6"/>
  <c r="AO144" i="6"/>
  <c r="AI144" i="6"/>
  <c r="AH144" i="6"/>
  <c r="AX124" i="6"/>
  <c r="AW124" i="6"/>
  <c r="AS124" i="6"/>
  <c r="AR124" i="6"/>
  <c r="AP124" i="6"/>
  <c r="AO124" i="6"/>
  <c r="AI124" i="6"/>
  <c r="AH124" i="6"/>
  <c r="AX125" i="6"/>
  <c r="AW125" i="6"/>
  <c r="AS125" i="6"/>
  <c r="AR125" i="6"/>
  <c r="AP125" i="6"/>
  <c r="AO125" i="6"/>
  <c r="AI125" i="6"/>
  <c r="AH125" i="6"/>
  <c r="AX128" i="6"/>
  <c r="AW128" i="6"/>
  <c r="AS128" i="6"/>
  <c r="AR128" i="6"/>
  <c r="AP128" i="6"/>
  <c r="AO128" i="6"/>
  <c r="AI128" i="6"/>
  <c r="AH128" i="6"/>
  <c r="AX127" i="6"/>
  <c r="AW127" i="6"/>
  <c r="AS127" i="6"/>
  <c r="AR127" i="6"/>
  <c r="AP127" i="6"/>
  <c r="AO127" i="6"/>
  <c r="AI127" i="6"/>
  <c r="AH127" i="6"/>
  <c r="AX126" i="6"/>
  <c r="AW126" i="6"/>
  <c r="AS126" i="6"/>
  <c r="AR126" i="6"/>
  <c r="AP126" i="6"/>
  <c r="AO126" i="6"/>
  <c r="AI126" i="6"/>
  <c r="AH126" i="6"/>
  <c r="AX123" i="6"/>
  <c r="AW123" i="6"/>
  <c r="AS123" i="6"/>
  <c r="AR123" i="6"/>
  <c r="AP123" i="6"/>
  <c r="AO123" i="6"/>
  <c r="AI123" i="6"/>
  <c r="AH123" i="6"/>
  <c r="AX122" i="6"/>
  <c r="AW122" i="6"/>
  <c r="AS122" i="6"/>
  <c r="AR122" i="6"/>
  <c r="AP122" i="6"/>
  <c r="AO122" i="6"/>
  <c r="AI122" i="6"/>
  <c r="AH122" i="6"/>
  <c r="AX121" i="6"/>
  <c r="AW121" i="6"/>
  <c r="AS121" i="6"/>
  <c r="AR121" i="6"/>
  <c r="AP121" i="6"/>
  <c r="AO121" i="6"/>
  <c r="AI121" i="6"/>
  <c r="AH121" i="6"/>
  <c r="AX71" i="6"/>
  <c r="AW71" i="6"/>
  <c r="AS71" i="6"/>
  <c r="AR71" i="6"/>
  <c r="AP71" i="6"/>
  <c r="AO71" i="6"/>
  <c r="AI71" i="6"/>
  <c r="AH71" i="6"/>
  <c r="AX70" i="6"/>
  <c r="AW70" i="6"/>
  <c r="AS70" i="6"/>
  <c r="AR70" i="6"/>
  <c r="AP70" i="6"/>
  <c r="AO70" i="6"/>
  <c r="AI70" i="6"/>
  <c r="AH70" i="6"/>
  <c r="AX72" i="6"/>
  <c r="AW72" i="6"/>
  <c r="AS72" i="6"/>
  <c r="AR72" i="6"/>
  <c r="AP72" i="6"/>
  <c r="AO72" i="6"/>
  <c r="AI72" i="6"/>
  <c r="AH72" i="6"/>
  <c r="AX63" i="6"/>
  <c r="AW63" i="6"/>
  <c r="AS63" i="6"/>
  <c r="AR63" i="6"/>
  <c r="AP63" i="6"/>
  <c r="AO63" i="6"/>
  <c r="AI63" i="6"/>
  <c r="AH63" i="6"/>
  <c r="AX61" i="6"/>
  <c r="AP61" i="6"/>
  <c r="AP60" i="6"/>
  <c r="AP59" i="6"/>
  <c r="AI59" i="6"/>
  <c r="AW61" i="6"/>
  <c r="AS61" i="6"/>
  <c r="AR61" i="6"/>
  <c r="AO61" i="6"/>
  <c r="AH61" i="6"/>
  <c r="AX60" i="6"/>
  <c r="AW60" i="6"/>
  <c r="AS60" i="6"/>
  <c r="AR60" i="6"/>
  <c r="AO60" i="6"/>
  <c r="AH60" i="6"/>
  <c r="AX59" i="6"/>
  <c r="AW59" i="6"/>
  <c r="AS59" i="6"/>
  <c r="AR59" i="6"/>
  <c r="AO59" i="6"/>
  <c r="AH59" i="6"/>
  <c r="AX58" i="6"/>
  <c r="AW58" i="6"/>
  <c r="AS58" i="6"/>
  <c r="AR58" i="6"/>
  <c r="AP58" i="6"/>
  <c r="AO58" i="6"/>
  <c r="AI58" i="6"/>
  <c r="AH58" i="6"/>
  <c r="AX62" i="6"/>
  <c r="AW62" i="6"/>
  <c r="AS62" i="6"/>
  <c r="AR62" i="6"/>
  <c r="AP62" i="6"/>
  <c r="AO62" i="6"/>
  <c r="AI62" i="6"/>
  <c r="AH62" i="6"/>
  <c r="AX53" i="6"/>
  <c r="AW53" i="6"/>
  <c r="AS53" i="6"/>
  <c r="AR53" i="6"/>
  <c r="AP53" i="6"/>
  <c r="AO53" i="6"/>
  <c r="AI53" i="6"/>
  <c r="AH53" i="6"/>
  <c r="AX50" i="6"/>
  <c r="AW50" i="6"/>
  <c r="AS50" i="6"/>
  <c r="AR50" i="6"/>
  <c r="AP50" i="6"/>
  <c r="AO50" i="6"/>
  <c r="AI50" i="6"/>
  <c r="AH50" i="6"/>
  <c r="AX54" i="6"/>
  <c r="AW54" i="6"/>
  <c r="AS54" i="6"/>
  <c r="AR54" i="6"/>
  <c r="AP54" i="6"/>
  <c r="AO54" i="6"/>
  <c r="AI54" i="6"/>
  <c r="AH54" i="6"/>
  <c r="CG194" i="3" l="1"/>
  <c r="CH194" i="3"/>
  <c r="CG207" i="3"/>
  <c r="CH207" i="3"/>
  <c r="CG223" i="3"/>
  <c r="CH223" i="3"/>
  <c r="CG233" i="3"/>
  <c r="CH233" i="3"/>
  <c r="CG239" i="3"/>
  <c r="CH239" i="3"/>
  <c r="CG249" i="3"/>
  <c r="CH249" i="3"/>
  <c r="CG255" i="3"/>
  <c r="CH255" i="3"/>
  <c r="CG217" i="3"/>
  <c r="CH217" i="3"/>
  <c r="CG199" i="3"/>
  <c r="CH199" i="3"/>
  <c r="CG220" i="3"/>
  <c r="CH220" i="3"/>
  <c r="CG213" i="3"/>
  <c r="CH213" i="3"/>
  <c r="CG245" i="3"/>
  <c r="CH245" i="3"/>
  <c r="CG261" i="3"/>
  <c r="CH261" i="3"/>
  <c r="CG215" i="3"/>
  <c r="CH215" i="3"/>
  <c r="CG235" i="3"/>
  <c r="CH235" i="3"/>
  <c r="CG228" i="3"/>
  <c r="CH228" i="3"/>
  <c r="CG214" i="3"/>
  <c r="CH214" i="3"/>
  <c r="CG230" i="3"/>
  <c r="CH230" i="3"/>
  <c r="CG246" i="3"/>
  <c r="CH246" i="3"/>
  <c r="CG262" i="3"/>
  <c r="CH262" i="3"/>
  <c r="CG227" i="3"/>
  <c r="CH227" i="3"/>
  <c r="CG229" i="3"/>
  <c r="CH229" i="3"/>
  <c r="CG263" i="3"/>
  <c r="CH263" i="3"/>
  <c r="CG243" i="3"/>
  <c r="CH243" i="3"/>
  <c r="CG236" i="3"/>
  <c r="CH236" i="3"/>
  <c r="CG216" i="3"/>
  <c r="CH216" i="3"/>
  <c r="CG232" i="3"/>
  <c r="CH232" i="3"/>
  <c r="CG248" i="3"/>
  <c r="CH248" i="3"/>
  <c r="CG200" i="3"/>
  <c r="CH200" i="3"/>
  <c r="CG198" i="3"/>
  <c r="CH198" i="3"/>
  <c r="CG202" i="3"/>
  <c r="CH202" i="3"/>
  <c r="CG201" i="3"/>
  <c r="CH201" i="3"/>
  <c r="CG251" i="3"/>
  <c r="CH251" i="3"/>
  <c r="CG244" i="3"/>
  <c r="CH244" i="3"/>
  <c r="CG218" i="3"/>
  <c r="CH218" i="3"/>
  <c r="CG234" i="3"/>
  <c r="CH234" i="3"/>
  <c r="CG250" i="3"/>
  <c r="CH250" i="3"/>
  <c r="CG197" i="3"/>
  <c r="CH197" i="3"/>
  <c r="CG225" i="3"/>
  <c r="CH225" i="3"/>
  <c r="CG195" i="3"/>
  <c r="CH195" i="3"/>
  <c r="CG259" i="3"/>
  <c r="CH259" i="3"/>
  <c r="CG252" i="3"/>
  <c r="CH252" i="3"/>
  <c r="CG221" i="3"/>
  <c r="CH221" i="3"/>
  <c r="CG237" i="3"/>
  <c r="CH237" i="3"/>
  <c r="CG253" i="3"/>
  <c r="CH253" i="3"/>
  <c r="CG205" i="3"/>
  <c r="CH205" i="3"/>
  <c r="CG193" i="3"/>
  <c r="CH193" i="3"/>
  <c r="CH9" i="3"/>
  <c r="CG9" i="3"/>
  <c r="CG247" i="3"/>
  <c r="CH247" i="3"/>
  <c r="CG231" i="3"/>
  <c r="CH231" i="3"/>
  <c r="CG203" i="3"/>
  <c r="CH203" i="3"/>
  <c r="CG196" i="3"/>
  <c r="CH196" i="3"/>
  <c r="CG260" i="3"/>
  <c r="CH260" i="3"/>
  <c r="CG222" i="3"/>
  <c r="CH222" i="3"/>
  <c r="CG238" i="3"/>
  <c r="CH238" i="3"/>
  <c r="CG254" i="3"/>
  <c r="CH254" i="3"/>
  <c r="CG209" i="3"/>
  <c r="CH209" i="3"/>
  <c r="CG241" i="3"/>
  <c r="CH241" i="3"/>
  <c r="CG257" i="3"/>
  <c r="CH257" i="3"/>
  <c r="CG211" i="3"/>
  <c r="CH211" i="3"/>
  <c r="CG204" i="3"/>
  <c r="CH204" i="3"/>
  <c r="CG208" i="3"/>
  <c r="CH208" i="3"/>
  <c r="CG224" i="3"/>
  <c r="CH224" i="3"/>
  <c r="CG240" i="3"/>
  <c r="CH240" i="3"/>
  <c r="CG256" i="3"/>
  <c r="CH256" i="3"/>
  <c r="CG206" i="3"/>
  <c r="CH206" i="3"/>
  <c r="CG219" i="3"/>
  <c r="CH219" i="3"/>
  <c r="CG212" i="3"/>
  <c r="CH212" i="3"/>
  <c r="CG210" i="3"/>
  <c r="CH210" i="3"/>
  <c r="CG226" i="3"/>
  <c r="CH226" i="3"/>
  <c r="CG242" i="3"/>
  <c r="CH242" i="3"/>
  <c r="CG258" i="3"/>
  <c r="CH258" i="3"/>
  <c r="CD507" i="3"/>
  <c r="CD506" i="3"/>
  <c r="CF506" i="3"/>
  <c r="CF505" i="3"/>
  <c r="CQ506" i="3"/>
  <c r="CQ505" i="3"/>
  <c r="CR505" i="3"/>
  <c r="DA505" i="3"/>
  <c r="CZ505" i="3"/>
  <c r="CN506" i="3"/>
  <c r="DB505" i="3"/>
  <c r="CM505" i="3"/>
  <c r="CK505" i="3"/>
  <c r="CZ506" i="3"/>
  <c r="CX505" i="3"/>
  <c r="CN505" i="3"/>
  <c r="CT505" i="3"/>
  <c r="CT506" i="3"/>
  <c r="CY506" i="3"/>
  <c r="DB506" i="3"/>
  <c r="CV506" i="3"/>
  <c r="CS505" i="3"/>
  <c r="CL506" i="3"/>
  <c r="CK506" i="3"/>
  <c r="CM506" i="3"/>
  <c r="CV505" i="3"/>
  <c r="CO505" i="3"/>
  <c r="CX506" i="3"/>
  <c r="CP505" i="3"/>
  <c r="CU505" i="3"/>
  <c r="CW505" i="3"/>
  <c r="CL505" i="3"/>
  <c r="CR506" i="3"/>
  <c r="CS506" i="3"/>
  <c r="DA506" i="3"/>
  <c r="CY505" i="3"/>
  <c r="CU506" i="3"/>
  <c r="CP506" i="3"/>
  <c r="CW506" i="3"/>
  <c r="CO506" i="3"/>
  <c r="AT191" i="6"/>
  <c r="AU191" i="6" s="1"/>
  <c r="AT79" i="6"/>
  <c r="AU79" i="6" s="1"/>
  <c r="AT492" i="6"/>
  <c r="AU492" i="6" s="1"/>
  <c r="AT52" i="6"/>
  <c r="AU52" i="6" s="1"/>
  <c r="AV122" i="6"/>
  <c r="AQ200" i="6"/>
  <c r="AZ200" i="6" s="1"/>
  <c r="AV126" i="6"/>
  <c r="AV127" i="6"/>
  <c r="AV128" i="6"/>
  <c r="AV200" i="6"/>
  <c r="AV181" i="6"/>
  <c r="AV180" i="6"/>
  <c r="AQ180" i="6"/>
  <c r="AQ181" i="6"/>
  <c r="AQ165" i="6"/>
  <c r="AQ171" i="6"/>
  <c r="AQ164" i="6"/>
  <c r="AZ164" i="6" s="1"/>
  <c r="AI165" i="6"/>
  <c r="AI174" i="6"/>
  <c r="AQ169" i="6"/>
  <c r="AV125" i="6"/>
  <c r="AV124" i="6"/>
  <c r="AQ162" i="6"/>
  <c r="AI172" i="6"/>
  <c r="AI173" i="6"/>
  <c r="AI161" i="6"/>
  <c r="AI167" i="6"/>
  <c r="AI169" i="6"/>
  <c r="AP159" i="6"/>
  <c r="AQ159" i="6" s="1"/>
  <c r="AP163" i="6"/>
  <c r="AQ163" i="6" s="1"/>
  <c r="AI171" i="6"/>
  <c r="AV165" i="6"/>
  <c r="AI160" i="6"/>
  <c r="AI157" i="6"/>
  <c r="AV167" i="6"/>
  <c r="AV157" i="6"/>
  <c r="AW158" i="6"/>
  <c r="AV160" i="6"/>
  <c r="AW162" i="6"/>
  <c r="AI163" i="6"/>
  <c r="AI159" i="6"/>
  <c r="AX158" i="6"/>
  <c r="AX162" i="6"/>
  <c r="AW166" i="6"/>
  <c r="AV166" i="6" s="1"/>
  <c r="AV168" i="6"/>
  <c r="AV169" i="6"/>
  <c r="AW170" i="6"/>
  <c r="AV170" i="6" s="1"/>
  <c r="AV171" i="6"/>
  <c r="AV172" i="6"/>
  <c r="AW174" i="6"/>
  <c r="AV174" i="6" s="1"/>
  <c r="AI162" i="6"/>
  <c r="AI158" i="6"/>
  <c r="AQ166" i="6"/>
  <c r="AZ166" i="6" s="1"/>
  <c r="AQ167" i="6"/>
  <c r="AQ173" i="6"/>
  <c r="AT171" i="6"/>
  <c r="AU171" i="6" s="1"/>
  <c r="AQ172" i="6"/>
  <c r="AQ174" i="6"/>
  <c r="AQ161" i="6"/>
  <c r="AQ157" i="6"/>
  <c r="AQ158" i="6"/>
  <c r="AV173" i="6"/>
  <c r="AQ168" i="6"/>
  <c r="AQ170" i="6"/>
  <c r="AQ160" i="6"/>
  <c r="AV159" i="6"/>
  <c r="AV161" i="6"/>
  <c r="AV163" i="6"/>
  <c r="AV164" i="6"/>
  <c r="AQ144" i="6"/>
  <c r="AZ144" i="6" s="1"/>
  <c r="AV144" i="6"/>
  <c r="AQ124" i="6"/>
  <c r="AZ124" i="6" s="1"/>
  <c r="AQ126" i="6"/>
  <c r="AV123" i="6"/>
  <c r="AQ123" i="6"/>
  <c r="AZ123" i="6" s="1"/>
  <c r="AQ125" i="6"/>
  <c r="AZ125" i="6" s="1"/>
  <c r="AQ122" i="6"/>
  <c r="AQ127" i="6"/>
  <c r="AQ128" i="6"/>
  <c r="AZ128" i="6" s="1"/>
  <c r="AQ121" i="6"/>
  <c r="AZ121" i="6" s="1"/>
  <c r="AV71" i="6"/>
  <c r="AV121" i="6"/>
  <c r="AV54" i="6"/>
  <c r="AV50" i="6"/>
  <c r="AV53" i="6"/>
  <c r="AQ71" i="6"/>
  <c r="AZ71" i="6" s="1"/>
  <c r="AQ70" i="6"/>
  <c r="AZ70" i="6" s="1"/>
  <c r="AV70" i="6"/>
  <c r="AV59" i="6"/>
  <c r="AV72" i="6"/>
  <c r="AQ72" i="6"/>
  <c r="AV58" i="6"/>
  <c r="AQ63" i="6"/>
  <c r="AZ63" i="6" s="1"/>
  <c r="AV63" i="6"/>
  <c r="AI60" i="6"/>
  <c r="AI61" i="6"/>
  <c r="AV61" i="6"/>
  <c r="AV60" i="6"/>
  <c r="AQ59" i="6"/>
  <c r="AQ61" i="6"/>
  <c r="AQ60" i="6"/>
  <c r="AQ58" i="6"/>
  <c r="AQ62" i="6"/>
  <c r="AZ62" i="6" s="1"/>
  <c r="AV62" i="6"/>
  <c r="AQ50" i="6"/>
  <c r="AZ50" i="6" s="1"/>
  <c r="AQ53" i="6"/>
  <c r="AZ53" i="6" s="1"/>
  <c r="AQ54" i="6"/>
  <c r="AZ54" i="6" s="1"/>
  <c r="AO259" i="6"/>
  <c r="AS238" i="6"/>
  <c r="AO148" i="6"/>
  <c r="AP148" i="6"/>
  <c r="AR148" i="6"/>
  <c r="AS148" i="6"/>
  <c r="AO149" i="6"/>
  <c r="AP149" i="6"/>
  <c r="AR149" i="6"/>
  <c r="AS149" i="6"/>
  <c r="AO151" i="6"/>
  <c r="AP151" i="6"/>
  <c r="AR151" i="6"/>
  <c r="AS151" i="6"/>
  <c r="AO152" i="6"/>
  <c r="AP152" i="6"/>
  <c r="AR152" i="6"/>
  <c r="AS152" i="6"/>
  <c r="AO153" i="6"/>
  <c r="AP153" i="6"/>
  <c r="AR153" i="6"/>
  <c r="AS153" i="6"/>
  <c r="AO154" i="6"/>
  <c r="AP154" i="6"/>
  <c r="AR154" i="6"/>
  <c r="AS154" i="6"/>
  <c r="AO155" i="6"/>
  <c r="AP155" i="6"/>
  <c r="AR155" i="6"/>
  <c r="AS155" i="6"/>
  <c r="AO156" i="6"/>
  <c r="AP156" i="6"/>
  <c r="AR156" i="6"/>
  <c r="AS156" i="6"/>
  <c r="AO150" i="6"/>
  <c r="AP150" i="6"/>
  <c r="AR150" i="6"/>
  <c r="AS150" i="6"/>
  <c r="AO175" i="6"/>
  <c r="AP175" i="6"/>
  <c r="AR175" i="6"/>
  <c r="AS175" i="6"/>
  <c r="AO176" i="6"/>
  <c r="AP176" i="6"/>
  <c r="AR176" i="6"/>
  <c r="AS176" i="6"/>
  <c r="AO177" i="6"/>
  <c r="AP177" i="6"/>
  <c r="AR177" i="6"/>
  <c r="AS177" i="6"/>
  <c r="AO178" i="6"/>
  <c r="AP178" i="6"/>
  <c r="AR178" i="6"/>
  <c r="AS178" i="6"/>
  <c r="AO179" i="6"/>
  <c r="AP179" i="6"/>
  <c r="AR179" i="6"/>
  <c r="AS179" i="6"/>
  <c r="AO182" i="6"/>
  <c r="AP182" i="6"/>
  <c r="AR182" i="6"/>
  <c r="AS182" i="6"/>
  <c r="AO183" i="6"/>
  <c r="AP183" i="6"/>
  <c r="AR183" i="6"/>
  <c r="AS183" i="6"/>
  <c r="AO184" i="6"/>
  <c r="AP184" i="6"/>
  <c r="AR184" i="6"/>
  <c r="AS184" i="6"/>
  <c r="AO185" i="6"/>
  <c r="AP185" i="6"/>
  <c r="AR185" i="6"/>
  <c r="AS185" i="6"/>
  <c r="AO186" i="6"/>
  <c r="AP186" i="6"/>
  <c r="AR186" i="6"/>
  <c r="AS186" i="6"/>
  <c r="AO187" i="6"/>
  <c r="AP187" i="6"/>
  <c r="AR187" i="6"/>
  <c r="AS187" i="6"/>
  <c r="AO188" i="6"/>
  <c r="AP188" i="6"/>
  <c r="AR188" i="6"/>
  <c r="AS188" i="6"/>
  <c r="AO189" i="6"/>
  <c r="AP189" i="6"/>
  <c r="AR189" i="6"/>
  <c r="AS189" i="6"/>
  <c r="AO190" i="6"/>
  <c r="AP190" i="6"/>
  <c r="AR190" i="6"/>
  <c r="AS190" i="6"/>
  <c r="AO192" i="6"/>
  <c r="AP192" i="6"/>
  <c r="AR192" i="6"/>
  <c r="AS192" i="6"/>
  <c r="AO193" i="6"/>
  <c r="AP193" i="6"/>
  <c r="AR193" i="6"/>
  <c r="AS193" i="6"/>
  <c r="AO194" i="6"/>
  <c r="AP194" i="6"/>
  <c r="AR194" i="6"/>
  <c r="AS194" i="6"/>
  <c r="AO195" i="6"/>
  <c r="AP195" i="6"/>
  <c r="AR195" i="6"/>
  <c r="AS195" i="6"/>
  <c r="AO196" i="6"/>
  <c r="AP196" i="6"/>
  <c r="AR196" i="6"/>
  <c r="AS196" i="6"/>
  <c r="AO197" i="6"/>
  <c r="AP197" i="6"/>
  <c r="AR197" i="6"/>
  <c r="AS197" i="6"/>
  <c r="AO198" i="6"/>
  <c r="AP198" i="6"/>
  <c r="AR198" i="6"/>
  <c r="AS198" i="6"/>
  <c r="AO199" i="6"/>
  <c r="AP199" i="6"/>
  <c r="AR199" i="6"/>
  <c r="AS199" i="6"/>
  <c r="AO201" i="6"/>
  <c r="AP201" i="6"/>
  <c r="AR201" i="6"/>
  <c r="AS201" i="6"/>
  <c r="AO202" i="6"/>
  <c r="AP202" i="6"/>
  <c r="AR202" i="6"/>
  <c r="AS202" i="6"/>
  <c r="AO203" i="6"/>
  <c r="AP203" i="6"/>
  <c r="AR203" i="6"/>
  <c r="AS203" i="6"/>
  <c r="AO204" i="6"/>
  <c r="AP204" i="6"/>
  <c r="AR204" i="6"/>
  <c r="AS204" i="6"/>
  <c r="AO205" i="6"/>
  <c r="AP205" i="6"/>
  <c r="AR205" i="6"/>
  <c r="AS205" i="6"/>
  <c r="AO206" i="6"/>
  <c r="AP206" i="6"/>
  <c r="AR206" i="6"/>
  <c r="AS206" i="6"/>
  <c r="AO207" i="6"/>
  <c r="AP207" i="6"/>
  <c r="AR207" i="6"/>
  <c r="AS207" i="6"/>
  <c r="AO208" i="6"/>
  <c r="AP208" i="6"/>
  <c r="AR208" i="6"/>
  <c r="AS208" i="6"/>
  <c r="AO209" i="6"/>
  <c r="AP209" i="6"/>
  <c r="AR209" i="6"/>
  <c r="AS209" i="6"/>
  <c r="AO210" i="6"/>
  <c r="AP210" i="6"/>
  <c r="AR210" i="6"/>
  <c r="AS210" i="6"/>
  <c r="AO211" i="6"/>
  <c r="AP211" i="6"/>
  <c r="AR211" i="6"/>
  <c r="AS211" i="6"/>
  <c r="AO212" i="6"/>
  <c r="AP212" i="6"/>
  <c r="AR212" i="6"/>
  <c r="AS212" i="6"/>
  <c r="AO213" i="6"/>
  <c r="AP213" i="6"/>
  <c r="AR213" i="6"/>
  <c r="AS213" i="6"/>
  <c r="AO214" i="6"/>
  <c r="AP214" i="6"/>
  <c r="AR214" i="6"/>
  <c r="AS214" i="6"/>
  <c r="AO215" i="6"/>
  <c r="AP215" i="6"/>
  <c r="AR215" i="6"/>
  <c r="AS215" i="6"/>
  <c r="AO216" i="6"/>
  <c r="AP216" i="6"/>
  <c r="AR216" i="6"/>
  <c r="AS216" i="6"/>
  <c r="AO217" i="6"/>
  <c r="AP217" i="6"/>
  <c r="AR217" i="6"/>
  <c r="AS217" i="6"/>
  <c r="AO218" i="6"/>
  <c r="AP218" i="6"/>
  <c r="AR218" i="6"/>
  <c r="AS218" i="6"/>
  <c r="AO219" i="6"/>
  <c r="AP219" i="6"/>
  <c r="AR219" i="6"/>
  <c r="AS219" i="6"/>
  <c r="AO220" i="6"/>
  <c r="AP220" i="6"/>
  <c r="AR220" i="6"/>
  <c r="AS220" i="6"/>
  <c r="AO221" i="6"/>
  <c r="AP221" i="6"/>
  <c r="AR221" i="6"/>
  <c r="AS221" i="6"/>
  <c r="AO222" i="6"/>
  <c r="AP222" i="6"/>
  <c r="AR222" i="6"/>
  <c r="AS222" i="6"/>
  <c r="AO223" i="6"/>
  <c r="AP223" i="6"/>
  <c r="AR223" i="6"/>
  <c r="AS223" i="6"/>
  <c r="AO224" i="6"/>
  <c r="AP224" i="6"/>
  <c r="AR224" i="6"/>
  <c r="AS224" i="6"/>
  <c r="AO225" i="6"/>
  <c r="AP225" i="6"/>
  <c r="AR225" i="6"/>
  <c r="AS225" i="6"/>
  <c r="AO226" i="6"/>
  <c r="AP226" i="6"/>
  <c r="AR226" i="6"/>
  <c r="AS226" i="6"/>
  <c r="AO227" i="6"/>
  <c r="AP227" i="6"/>
  <c r="AR227" i="6"/>
  <c r="AS227" i="6"/>
  <c r="AO228" i="6"/>
  <c r="AP228" i="6"/>
  <c r="AR228" i="6"/>
  <c r="AS228" i="6"/>
  <c r="AO229" i="6"/>
  <c r="AP229" i="6"/>
  <c r="AR229" i="6"/>
  <c r="AS229" i="6"/>
  <c r="AO230" i="6"/>
  <c r="AP230" i="6"/>
  <c r="AR230" i="6"/>
  <c r="AS230" i="6"/>
  <c r="AO231" i="6"/>
  <c r="AP231" i="6"/>
  <c r="AR231" i="6"/>
  <c r="AS231" i="6"/>
  <c r="AO232" i="6"/>
  <c r="AP232" i="6"/>
  <c r="AR232" i="6"/>
  <c r="AS232" i="6"/>
  <c r="AO233" i="6"/>
  <c r="AP233" i="6"/>
  <c r="AR233" i="6"/>
  <c r="AS233" i="6"/>
  <c r="AO234" i="6"/>
  <c r="AP234" i="6"/>
  <c r="AR234" i="6"/>
  <c r="AS234" i="6"/>
  <c r="AO235" i="6"/>
  <c r="AP235" i="6"/>
  <c r="AR235" i="6"/>
  <c r="AS235" i="6"/>
  <c r="AO236" i="6"/>
  <c r="AP236" i="6"/>
  <c r="AR236" i="6"/>
  <c r="AS236" i="6"/>
  <c r="AO237" i="6"/>
  <c r="AP237" i="6"/>
  <c r="AR237" i="6"/>
  <c r="AS237" i="6"/>
  <c r="AO238" i="6"/>
  <c r="AP238" i="6"/>
  <c r="AR238" i="6"/>
  <c r="AO239" i="6"/>
  <c r="AP239" i="6"/>
  <c r="AR239" i="6"/>
  <c r="AS239" i="6"/>
  <c r="AO240" i="6"/>
  <c r="AP240" i="6"/>
  <c r="AR240" i="6"/>
  <c r="AS240" i="6"/>
  <c r="AO258" i="6"/>
  <c r="AP258" i="6"/>
  <c r="AR258" i="6"/>
  <c r="AS258" i="6"/>
  <c r="AO241" i="6"/>
  <c r="AP241" i="6"/>
  <c r="AR241" i="6"/>
  <c r="AS241" i="6"/>
  <c r="AO242" i="6"/>
  <c r="AP242" i="6"/>
  <c r="AR242" i="6"/>
  <c r="AS242" i="6"/>
  <c r="AO243" i="6"/>
  <c r="AP243" i="6"/>
  <c r="AR243" i="6"/>
  <c r="AS243" i="6"/>
  <c r="AO244" i="6"/>
  <c r="AP244" i="6"/>
  <c r="AR244" i="6"/>
  <c r="AS244" i="6"/>
  <c r="AO245" i="6"/>
  <c r="AP245" i="6"/>
  <c r="AR245" i="6"/>
  <c r="AS245" i="6"/>
  <c r="AO246" i="6"/>
  <c r="AP246" i="6"/>
  <c r="AR246" i="6"/>
  <c r="AS246" i="6"/>
  <c r="AO247" i="6"/>
  <c r="AP247" i="6"/>
  <c r="AR247" i="6"/>
  <c r="AS247" i="6"/>
  <c r="AO248" i="6"/>
  <c r="AP248" i="6"/>
  <c r="AR248" i="6"/>
  <c r="AS248" i="6"/>
  <c r="AO249" i="6"/>
  <c r="AP249" i="6"/>
  <c r="AR249" i="6"/>
  <c r="AS249" i="6"/>
  <c r="AO250" i="6"/>
  <c r="AP250" i="6"/>
  <c r="AR250" i="6"/>
  <c r="AS250" i="6"/>
  <c r="AO251" i="6"/>
  <c r="AP251" i="6"/>
  <c r="AR251" i="6"/>
  <c r="AS251" i="6"/>
  <c r="AO252" i="6"/>
  <c r="AP252" i="6"/>
  <c r="AR252" i="6"/>
  <c r="AS252" i="6"/>
  <c r="AO253" i="6"/>
  <c r="AP253" i="6"/>
  <c r="AR253" i="6"/>
  <c r="AS253" i="6"/>
  <c r="AO254" i="6"/>
  <c r="AP254" i="6"/>
  <c r="AR254" i="6"/>
  <c r="AS254" i="6"/>
  <c r="AO255" i="6"/>
  <c r="AP255" i="6"/>
  <c r="AR255" i="6"/>
  <c r="AS255" i="6"/>
  <c r="AO256" i="6"/>
  <c r="AP256" i="6"/>
  <c r="AR256" i="6"/>
  <c r="AS256" i="6"/>
  <c r="AO257" i="6"/>
  <c r="AP257" i="6"/>
  <c r="AR257" i="6"/>
  <c r="AS257" i="6"/>
  <c r="AP259" i="6"/>
  <c r="AR259" i="6"/>
  <c r="AS259" i="6"/>
  <c r="AO260" i="6"/>
  <c r="AP260" i="6"/>
  <c r="AR260" i="6"/>
  <c r="AS260" i="6"/>
  <c r="AO261" i="6"/>
  <c r="AP261" i="6"/>
  <c r="AR261" i="6"/>
  <c r="AS261" i="6"/>
  <c r="AO262" i="6"/>
  <c r="AP262" i="6"/>
  <c r="AR262" i="6"/>
  <c r="AS262" i="6"/>
  <c r="AO263" i="6"/>
  <c r="AP263" i="6"/>
  <c r="AR263" i="6"/>
  <c r="AS263" i="6"/>
  <c r="AO264" i="6"/>
  <c r="AP264" i="6"/>
  <c r="AR264" i="6"/>
  <c r="AS264" i="6"/>
  <c r="AO265" i="6"/>
  <c r="AP265" i="6"/>
  <c r="AR265" i="6"/>
  <c r="AS265" i="6"/>
  <c r="AO266" i="6"/>
  <c r="AP266" i="6"/>
  <c r="AR266" i="6"/>
  <c r="AS266" i="6"/>
  <c r="AO267" i="6"/>
  <c r="AP267" i="6"/>
  <c r="AR267" i="6"/>
  <c r="AS267" i="6"/>
  <c r="AO268" i="6"/>
  <c r="AP268" i="6"/>
  <c r="AR268" i="6"/>
  <c r="AS268" i="6"/>
  <c r="AO271" i="6"/>
  <c r="AP271" i="6"/>
  <c r="AR271" i="6"/>
  <c r="AS271" i="6"/>
  <c r="AO269" i="6"/>
  <c r="AP269" i="6"/>
  <c r="AR269" i="6"/>
  <c r="AS269" i="6"/>
  <c r="AO270" i="6"/>
  <c r="AP270" i="6"/>
  <c r="AR270" i="6"/>
  <c r="AS270" i="6"/>
  <c r="AO272" i="6"/>
  <c r="AP272" i="6"/>
  <c r="AR272" i="6"/>
  <c r="AS272" i="6"/>
  <c r="AO273" i="6"/>
  <c r="AP273" i="6"/>
  <c r="AR273" i="6"/>
  <c r="AS273" i="6"/>
  <c r="AO274" i="6"/>
  <c r="AP274" i="6"/>
  <c r="AR274" i="6"/>
  <c r="AS274" i="6"/>
  <c r="AO275" i="6"/>
  <c r="AP275" i="6"/>
  <c r="AR275" i="6"/>
  <c r="AS275" i="6"/>
  <c r="AO276" i="6"/>
  <c r="AP276" i="6"/>
  <c r="AR276" i="6"/>
  <c r="AS276" i="6"/>
  <c r="AO277" i="6"/>
  <c r="AP277" i="6"/>
  <c r="AR277" i="6"/>
  <c r="AS277" i="6"/>
  <c r="AO278" i="6"/>
  <c r="AP278" i="6"/>
  <c r="AR278" i="6"/>
  <c r="AS278" i="6"/>
  <c r="AO279" i="6"/>
  <c r="AP279" i="6"/>
  <c r="AR279" i="6"/>
  <c r="AS279" i="6"/>
  <c r="AO280" i="6"/>
  <c r="AP280" i="6"/>
  <c r="AR280" i="6"/>
  <c r="AS280" i="6"/>
  <c r="AO281" i="6"/>
  <c r="AP281" i="6"/>
  <c r="AR281" i="6"/>
  <c r="AS281" i="6"/>
  <c r="AO282" i="6"/>
  <c r="AP282" i="6"/>
  <c r="AR282" i="6"/>
  <c r="AS282" i="6"/>
  <c r="AO283" i="6"/>
  <c r="AP283" i="6"/>
  <c r="AR283" i="6"/>
  <c r="AS283" i="6"/>
  <c r="AO284" i="6"/>
  <c r="AP284" i="6"/>
  <c r="AR284" i="6"/>
  <c r="AS284" i="6"/>
  <c r="AO285" i="6"/>
  <c r="AP285" i="6"/>
  <c r="AR285" i="6"/>
  <c r="AS285" i="6"/>
  <c r="AO286" i="6"/>
  <c r="AP286" i="6"/>
  <c r="AR286" i="6"/>
  <c r="AS286" i="6"/>
  <c r="AO287" i="6"/>
  <c r="AP287" i="6"/>
  <c r="AR287" i="6"/>
  <c r="AS287" i="6"/>
  <c r="AO288" i="6"/>
  <c r="AP288" i="6"/>
  <c r="AR288" i="6"/>
  <c r="AS288" i="6"/>
  <c r="AO289" i="6"/>
  <c r="AP289" i="6"/>
  <c r="AR289" i="6"/>
  <c r="AS289" i="6"/>
  <c r="AO290" i="6"/>
  <c r="AP290" i="6"/>
  <c r="AR290" i="6"/>
  <c r="AS290" i="6"/>
  <c r="AO291" i="6"/>
  <c r="AP291" i="6"/>
  <c r="AR291" i="6"/>
  <c r="AS291" i="6"/>
  <c r="AO292" i="6"/>
  <c r="AP292" i="6"/>
  <c r="AR292" i="6"/>
  <c r="AS292" i="6"/>
  <c r="AO293" i="6"/>
  <c r="AP293" i="6"/>
  <c r="AR293" i="6"/>
  <c r="AS293" i="6"/>
  <c r="AO294" i="6"/>
  <c r="AP294" i="6"/>
  <c r="AR294" i="6"/>
  <c r="AS294" i="6"/>
  <c r="AO295" i="6"/>
  <c r="AP295" i="6"/>
  <c r="AR295" i="6"/>
  <c r="AS295" i="6"/>
  <c r="AO296" i="6"/>
  <c r="AP296" i="6"/>
  <c r="AR296" i="6"/>
  <c r="AS296" i="6"/>
  <c r="AO297" i="6"/>
  <c r="AP297" i="6"/>
  <c r="AR297" i="6"/>
  <c r="AS297" i="6"/>
  <c r="AO298" i="6"/>
  <c r="AP298" i="6"/>
  <c r="AR298" i="6"/>
  <c r="AS298" i="6"/>
  <c r="AO300" i="6"/>
  <c r="AP300" i="6"/>
  <c r="AR300" i="6"/>
  <c r="AS300" i="6"/>
  <c r="AO299" i="6"/>
  <c r="AP299" i="6"/>
  <c r="AR299" i="6"/>
  <c r="AS299" i="6"/>
  <c r="AO301" i="6"/>
  <c r="AP301" i="6"/>
  <c r="AR301" i="6"/>
  <c r="AS301" i="6"/>
  <c r="AO302" i="6"/>
  <c r="AP302" i="6"/>
  <c r="AR302" i="6"/>
  <c r="AS302" i="6"/>
  <c r="AO303" i="6"/>
  <c r="AP303" i="6"/>
  <c r="AR303" i="6"/>
  <c r="AS303" i="6"/>
  <c r="AO304" i="6"/>
  <c r="AP304" i="6"/>
  <c r="AR304" i="6"/>
  <c r="AS304" i="6"/>
  <c r="AO305" i="6"/>
  <c r="AP305" i="6"/>
  <c r="AR305" i="6"/>
  <c r="AS305" i="6"/>
  <c r="AO306" i="6"/>
  <c r="AP306" i="6"/>
  <c r="AR306" i="6"/>
  <c r="AS306" i="6"/>
  <c r="AO307" i="6"/>
  <c r="AP307" i="6"/>
  <c r="AR307" i="6"/>
  <c r="AS307" i="6"/>
  <c r="AO308" i="6"/>
  <c r="AP308" i="6"/>
  <c r="AR308" i="6"/>
  <c r="AS308" i="6"/>
  <c r="AO309" i="6"/>
  <c r="AP309" i="6"/>
  <c r="AR309" i="6"/>
  <c r="AS309" i="6"/>
  <c r="AO310" i="6"/>
  <c r="AP310" i="6"/>
  <c r="AR310" i="6"/>
  <c r="AS310" i="6"/>
  <c r="AO311" i="6"/>
  <c r="AP311" i="6"/>
  <c r="AR311" i="6"/>
  <c r="AS311" i="6"/>
  <c r="AO312" i="6"/>
  <c r="AP312" i="6"/>
  <c r="AR312" i="6"/>
  <c r="AS312" i="6"/>
  <c r="AO313" i="6"/>
  <c r="AP313" i="6"/>
  <c r="AR313" i="6"/>
  <c r="AS313" i="6"/>
  <c r="AO314" i="6"/>
  <c r="AP314" i="6"/>
  <c r="AR314" i="6"/>
  <c r="AS314" i="6"/>
  <c r="AO315" i="6"/>
  <c r="AP315" i="6"/>
  <c r="AR315" i="6"/>
  <c r="AS315" i="6"/>
  <c r="AO316" i="6"/>
  <c r="AP316" i="6"/>
  <c r="AR316" i="6"/>
  <c r="AS316" i="6"/>
  <c r="AO317" i="6"/>
  <c r="AP317" i="6"/>
  <c r="AR317" i="6"/>
  <c r="AS317" i="6"/>
  <c r="AO318" i="6"/>
  <c r="AP318" i="6"/>
  <c r="AR318" i="6"/>
  <c r="AS318" i="6"/>
  <c r="AO319" i="6"/>
  <c r="AP319" i="6"/>
  <c r="AR319" i="6"/>
  <c r="AS319" i="6"/>
  <c r="AO320" i="6"/>
  <c r="AP320" i="6"/>
  <c r="AR320" i="6"/>
  <c r="AS320" i="6"/>
  <c r="AO321" i="6"/>
  <c r="AP321" i="6"/>
  <c r="AR321" i="6"/>
  <c r="AS321" i="6"/>
  <c r="AO322" i="6"/>
  <c r="AP322" i="6"/>
  <c r="AR322" i="6"/>
  <c r="AS322" i="6"/>
  <c r="AO323" i="6"/>
  <c r="AP323" i="6"/>
  <c r="AR323" i="6"/>
  <c r="AS323" i="6"/>
  <c r="AO324" i="6"/>
  <c r="AP324" i="6"/>
  <c r="AR324" i="6"/>
  <c r="AS324" i="6"/>
  <c r="AO325" i="6"/>
  <c r="AP325" i="6"/>
  <c r="AR325" i="6"/>
  <c r="AS325" i="6"/>
  <c r="AO326" i="6"/>
  <c r="AP326" i="6"/>
  <c r="AR326" i="6"/>
  <c r="AS326" i="6"/>
  <c r="AO327" i="6"/>
  <c r="AP327" i="6"/>
  <c r="AR327" i="6"/>
  <c r="AS327" i="6"/>
  <c r="AO328" i="6"/>
  <c r="AP328" i="6"/>
  <c r="AR328" i="6"/>
  <c r="AS328" i="6"/>
  <c r="AO329" i="6"/>
  <c r="AP329" i="6"/>
  <c r="AR329" i="6"/>
  <c r="AS329" i="6"/>
  <c r="AO330" i="6"/>
  <c r="AP330" i="6"/>
  <c r="AR330" i="6"/>
  <c r="AS330" i="6"/>
  <c r="AO331" i="6"/>
  <c r="AP331" i="6"/>
  <c r="AR331" i="6"/>
  <c r="AS331" i="6"/>
  <c r="AO332" i="6"/>
  <c r="AP332" i="6"/>
  <c r="AR332" i="6"/>
  <c r="AS332" i="6"/>
  <c r="AO333" i="6"/>
  <c r="AP333" i="6"/>
  <c r="AR333" i="6"/>
  <c r="AS333" i="6"/>
  <c r="AO334" i="6"/>
  <c r="AP334" i="6"/>
  <c r="AR334" i="6"/>
  <c r="AS334" i="6"/>
  <c r="AO335" i="6"/>
  <c r="AP335" i="6"/>
  <c r="AR335" i="6"/>
  <c r="AS335" i="6"/>
  <c r="AO336" i="6"/>
  <c r="AP336" i="6"/>
  <c r="AR336" i="6"/>
  <c r="AS336" i="6"/>
  <c r="AO337" i="6"/>
  <c r="AP337" i="6"/>
  <c r="AR337" i="6"/>
  <c r="AS337" i="6"/>
  <c r="AO338" i="6"/>
  <c r="AP338" i="6"/>
  <c r="AR338" i="6"/>
  <c r="AS338" i="6"/>
  <c r="AO339" i="6"/>
  <c r="AP339" i="6"/>
  <c r="AR339" i="6"/>
  <c r="AS339" i="6"/>
  <c r="AO340" i="6"/>
  <c r="AP340" i="6"/>
  <c r="AR340" i="6"/>
  <c r="AS340" i="6"/>
  <c r="AO341" i="6"/>
  <c r="AP341" i="6"/>
  <c r="AR341" i="6"/>
  <c r="AS341" i="6"/>
  <c r="AO342" i="6"/>
  <c r="AP342" i="6"/>
  <c r="AR342" i="6"/>
  <c r="AS342" i="6"/>
  <c r="AO343" i="6"/>
  <c r="AP343" i="6"/>
  <c r="AR343" i="6"/>
  <c r="AS343" i="6"/>
  <c r="AO344" i="6"/>
  <c r="AP344" i="6"/>
  <c r="AR344" i="6"/>
  <c r="AS344" i="6"/>
  <c r="AO345" i="6"/>
  <c r="AP345" i="6"/>
  <c r="AR345" i="6"/>
  <c r="AS345" i="6"/>
  <c r="AO346" i="6"/>
  <c r="AP346" i="6"/>
  <c r="AR346" i="6"/>
  <c r="AS346" i="6"/>
  <c r="AO347" i="6"/>
  <c r="AP347" i="6"/>
  <c r="AR347" i="6"/>
  <c r="AS347" i="6"/>
  <c r="AO348" i="6"/>
  <c r="AP348" i="6"/>
  <c r="AR348" i="6"/>
  <c r="AS348" i="6"/>
  <c r="AO349" i="6"/>
  <c r="AP349" i="6"/>
  <c r="AR349" i="6"/>
  <c r="AS349" i="6"/>
  <c r="AO350" i="6"/>
  <c r="AP350" i="6"/>
  <c r="AR350" i="6"/>
  <c r="AS350" i="6"/>
  <c r="AO351" i="6"/>
  <c r="AP351" i="6"/>
  <c r="AR351" i="6"/>
  <c r="AS351" i="6"/>
  <c r="AO352" i="6"/>
  <c r="AP352" i="6"/>
  <c r="AR352" i="6"/>
  <c r="AS352" i="6"/>
  <c r="AO353" i="6"/>
  <c r="AP353" i="6"/>
  <c r="AR353" i="6"/>
  <c r="AS353" i="6"/>
  <c r="AO354" i="6"/>
  <c r="AP354" i="6"/>
  <c r="AR354" i="6"/>
  <c r="AS354" i="6"/>
  <c r="AO355" i="6"/>
  <c r="AP355" i="6"/>
  <c r="AR355" i="6"/>
  <c r="AS355" i="6"/>
  <c r="AO356" i="6"/>
  <c r="AP356" i="6"/>
  <c r="AR356" i="6"/>
  <c r="AS356" i="6"/>
  <c r="AO357" i="6"/>
  <c r="AP357" i="6"/>
  <c r="AR357" i="6"/>
  <c r="AS357" i="6"/>
  <c r="AO358" i="6"/>
  <c r="AP358" i="6"/>
  <c r="AR358" i="6"/>
  <c r="AS358" i="6"/>
  <c r="AO359" i="6"/>
  <c r="AP359" i="6"/>
  <c r="AR359" i="6"/>
  <c r="AS359" i="6"/>
  <c r="AO361" i="6"/>
  <c r="AP361" i="6"/>
  <c r="AR361" i="6"/>
  <c r="AS361" i="6"/>
  <c r="AO362" i="6"/>
  <c r="AP362" i="6"/>
  <c r="AR362" i="6"/>
  <c r="AS362" i="6"/>
  <c r="AO363" i="6"/>
  <c r="AP363" i="6"/>
  <c r="AR363" i="6"/>
  <c r="AS363" i="6"/>
  <c r="AO360" i="6"/>
  <c r="AP360" i="6"/>
  <c r="AR360" i="6"/>
  <c r="AS360" i="6"/>
  <c r="AO364" i="6"/>
  <c r="AP364" i="6"/>
  <c r="AR364" i="6"/>
  <c r="AS364" i="6"/>
  <c r="AO365" i="6"/>
  <c r="AP365" i="6"/>
  <c r="AR365" i="6"/>
  <c r="AS365" i="6"/>
  <c r="AO366" i="6"/>
  <c r="AP366" i="6"/>
  <c r="AR366" i="6"/>
  <c r="AS366" i="6"/>
  <c r="AO367" i="6"/>
  <c r="AP367" i="6"/>
  <c r="AR367" i="6"/>
  <c r="AS367" i="6"/>
  <c r="AO368" i="6"/>
  <c r="AP368" i="6"/>
  <c r="AR368" i="6"/>
  <c r="AS368" i="6"/>
  <c r="AO369" i="6"/>
  <c r="AP369" i="6"/>
  <c r="AR369" i="6"/>
  <c r="AS369" i="6"/>
  <c r="AO370" i="6"/>
  <c r="AP370" i="6"/>
  <c r="AR370" i="6"/>
  <c r="AS370" i="6"/>
  <c r="AO371" i="6"/>
  <c r="AP371" i="6"/>
  <c r="AR371" i="6"/>
  <c r="AS371" i="6"/>
  <c r="AO372" i="6"/>
  <c r="AP372" i="6"/>
  <c r="AR372" i="6"/>
  <c r="AS372" i="6"/>
  <c r="AO373" i="6"/>
  <c r="AP373" i="6"/>
  <c r="AR373" i="6"/>
  <c r="AS373" i="6"/>
  <c r="AO374" i="6"/>
  <c r="AP374" i="6"/>
  <c r="AR374" i="6"/>
  <c r="AS374" i="6"/>
  <c r="AO375" i="6"/>
  <c r="AP375" i="6"/>
  <c r="AR375" i="6"/>
  <c r="AS375" i="6"/>
  <c r="AO376" i="6"/>
  <c r="AP376" i="6"/>
  <c r="AR376" i="6"/>
  <c r="AS376" i="6"/>
  <c r="AO377" i="6"/>
  <c r="AP377" i="6"/>
  <c r="AR377" i="6"/>
  <c r="AS377" i="6"/>
  <c r="AO378" i="6"/>
  <c r="AP378" i="6"/>
  <c r="AR378" i="6"/>
  <c r="AS378" i="6"/>
  <c r="AO379" i="6"/>
  <c r="AP379" i="6"/>
  <c r="AR379" i="6"/>
  <c r="AS379" i="6"/>
  <c r="AO380" i="6"/>
  <c r="AP380" i="6"/>
  <c r="AR380" i="6"/>
  <c r="AS380" i="6"/>
  <c r="AO381" i="6"/>
  <c r="AP381" i="6"/>
  <c r="AR381" i="6"/>
  <c r="AS381" i="6"/>
  <c r="AO382" i="6"/>
  <c r="AP382" i="6"/>
  <c r="AR382" i="6"/>
  <c r="AS382" i="6"/>
  <c r="AO383" i="6"/>
  <c r="AP383" i="6"/>
  <c r="AR383" i="6"/>
  <c r="AS383" i="6"/>
  <c r="AO384" i="6"/>
  <c r="AP384" i="6"/>
  <c r="AR384" i="6"/>
  <c r="AS384" i="6"/>
  <c r="AO385" i="6"/>
  <c r="AP385" i="6"/>
  <c r="AR385" i="6"/>
  <c r="AS385" i="6"/>
  <c r="AO386" i="6"/>
  <c r="AP386" i="6"/>
  <c r="AR386" i="6"/>
  <c r="AS386" i="6"/>
  <c r="AO387" i="6"/>
  <c r="AP387" i="6"/>
  <c r="AR387" i="6"/>
  <c r="AS387" i="6"/>
  <c r="AO388" i="6"/>
  <c r="AP388" i="6"/>
  <c r="AR388" i="6"/>
  <c r="AS388" i="6"/>
  <c r="AO389" i="6"/>
  <c r="AP389" i="6"/>
  <c r="AR389" i="6"/>
  <c r="AS389" i="6"/>
  <c r="AO390" i="6"/>
  <c r="AP390" i="6"/>
  <c r="AR390" i="6"/>
  <c r="AS390" i="6"/>
  <c r="AO391" i="6"/>
  <c r="AP391" i="6"/>
  <c r="AR391" i="6"/>
  <c r="AS391" i="6"/>
  <c r="AO392" i="6"/>
  <c r="AP392" i="6"/>
  <c r="AR392" i="6"/>
  <c r="AS392" i="6"/>
  <c r="AO393" i="6"/>
  <c r="AP393" i="6"/>
  <c r="AR393" i="6"/>
  <c r="AS393" i="6"/>
  <c r="AO394" i="6"/>
  <c r="AP394" i="6"/>
  <c r="AR394" i="6"/>
  <c r="AS394" i="6"/>
  <c r="AO395" i="6"/>
  <c r="AP395" i="6"/>
  <c r="AR395" i="6"/>
  <c r="AS395" i="6"/>
  <c r="AO396" i="6"/>
  <c r="AP396" i="6"/>
  <c r="AR396" i="6"/>
  <c r="AS396" i="6"/>
  <c r="AO397" i="6"/>
  <c r="AP397" i="6"/>
  <c r="AR397" i="6"/>
  <c r="AS397" i="6"/>
  <c r="AO398" i="6"/>
  <c r="AP398" i="6"/>
  <c r="AR398" i="6"/>
  <c r="AS398" i="6"/>
  <c r="AO399" i="6"/>
  <c r="AP399" i="6"/>
  <c r="AR399" i="6"/>
  <c r="AS399" i="6"/>
  <c r="AO400" i="6"/>
  <c r="AP400" i="6"/>
  <c r="AR400" i="6"/>
  <c r="AS400" i="6"/>
  <c r="AO401" i="6"/>
  <c r="AP401" i="6"/>
  <c r="AR401" i="6"/>
  <c r="AS401" i="6"/>
  <c r="AO402" i="6"/>
  <c r="AP402" i="6"/>
  <c r="AR402" i="6"/>
  <c r="AS402" i="6"/>
  <c r="AO403" i="6"/>
  <c r="AP403" i="6"/>
  <c r="AR403" i="6"/>
  <c r="AS403" i="6"/>
  <c r="AO404" i="6"/>
  <c r="AP404" i="6"/>
  <c r="AR404" i="6"/>
  <c r="AS404" i="6"/>
  <c r="AO405" i="6"/>
  <c r="AP405" i="6"/>
  <c r="AR405" i="6"/>
  <c r="AS405" i="6"/>
  <c r="AO406" i="6"/>
  <c r="AP406" i="6"/>
  <c r="AR406" i="6"/>
  <c r="AS406" i="6"/>
  <c r="AO407" i="6"/>
  <c r="AP407" i="6"/>
  <c r="AR407" i="6"/>
  <c r="AS407" i="6"/>
  <c r="AO408" i="6"/>
  <c r="AP408" i="6"/>
  <c r="AR408" i="6"/>
  <c r="AS408" i="6"/>
  <c r="AO409" i="6"/>
  <c r="AP409" i="6"/>
  <c r="AR409" i="6"/>
  <c r="AS409" i="6"/>
  <c r="AO410" i="6"/>
  <c r="AP410" i="6"/>
  <c r="AR410" i="6"/>
  <c r="AS410" i="6"/>
  <c r="AO411" i="6"/>
  <c r="AP411" i="6"/>
  <c r="AR411" i="6"/>
  <c r="AS411" i="6"/>
  <c r="AO412" i="6"/>
  <c r="AP412" i="6"/>
  <c r="AR412" i="6"/>
  <c r="AS412" i="6"/>
  <c r="AO413" i="6"/>
  <c r="AP413" i="6"/>
  <c r="AR413" i="6"/>
  <c r="AS413" i="6"/>
  <c r="AO414" i="6"/>
  <c r="AP414" i="6"/>
  <c r="AR414" i="6"/>
  <c r="AS414" i="6"/>
  <c r="AO415" i="6"/>
  <c r="AP415" i="6"/>
  <c r="AR415" i="6"/>
  <c r="AS415" i="6"/>
  <c r="AO416" i="6"/>
  <c r="AP416" i="6"/>
  <c r="AR416" i="6"/>
  <c r="AS416" i="6"/>
  <c r="AO417" i="6"/>
  <c r="AP417" i="6"/>
  <c r="AR417" i="6"/>
  <c r="AS417" i="6"/>
  <c r="AO418" i="6"/>
  <c r="AP418" i="6"/>
  <c r="AR418" i="6"/>
  <c r="AS418" i="6"/>
  <c r="AO419" i="6"/>
  <c r="AP419" i="6"/>
  <c r="AR419" i="6"/>
  <c r="AS419" i="6"/>
  <c r="AO420" i="6"/>
  <c r="AP420" i="6"/>
  <c r="AR420" i="6"/>
  <c r="AS420" i="6"/>
  <c r="AO421" i="6"/>
  <c r="AP421" i="6"/>
  <c r="AR421" i="6"/>
  <c r="AS421" i="6"/>
  <c r="AO422" i="6"/>
  <c r="AP422" i="6"/>
  <c r="AR422" i="6"/>
  <c r="AS422" i="6"/>
  <c r="AO423" i="6"/>
  <c r="AP423" i="6"/>
  <c r="AR423" i="6"/>
  <c r="AS423" i="6"/>
  <c r="AO424" i="6"/>
  <c r="AP424" i="6"/>
  <c r="AR424" i="6"/>
  <c r="AS424" i="6"/>
  <c r="AO425" i="6"/>
  <c r="AP425" i="6"/>
  <c r="AR425" i="6"/>
  <c r="AS425" i="6"/>
  <c r="AO426" i="6"/>
  <c r="AP426" i="6"/>
  <c r="AR426" i="6"/>
  <c r="AS426" i="6"/>
  <c r="AO427" i="6"/>
  <c r="AP427" i="6"/>
  <c r="AR427" i="6"/>
  <c r="AS427" i="6"/>
  <c r="AO428" i="6"/>
  <c r="AP428" i="6"/>
  <c r="AR428" i="6"/>
  <c r="AS428" i="6"/>
  <c r="AO429" i="6"/>
  <c r="AP429" i="6"/>
  <c r="AR429" i="6"/>
  <c r="AS429" i="6"/>
  <c r="AO430" i="6"/>
  <c r="AP430" i="6"/>
  <c r="AR430" i="6"/>
  <c r="AS430" i="6"/>
  <c r="AO431" i="6"/>
  <c r="AP431" i="6"/>
  <c r="AR431" i="6"/>
  <c r="AS431" i="6"/>
  <c r="AO432" i="6"/>
  <c r="AP432" i="6"/>
  <c r="AR432" i="6"/>
  <c r="AS432" i="6"/>
  <c r="AO433" i="6"/>
  <c r="AP433" i="6"/>
  <c r="AR433" i="6"/>
  <c r="AS433" i="6"/>
  <c r="AO434" i="6"/>
  <c r="AP434" i="6"/>
  <c r="AR434" i="6"/>
  <c r="AS434" i="6"/>
  <c r="AO435" i="6"/>
  <c r="AP435" i="6"/>
  <c r="AR435" i="6"/>
  <c r="AS435" i="6"/>
  <c r="AO436" i="6"/>
  <c r="AP436" i="6"/>
  <c r="AR436" i="6"/>
  <c r="AS436" i="6"/>
  <c r="AO437" i="6"/>
  <c r="AP437" i="6"/>
  <c r="AR437" i="6"/>
  <c r="AS437" i="6"/>
  <c r="AO438" i="6"/>
  <c r="AP438" i="6"/>
  <c r="AR438" i="6"/>
  <c r="AS438" i="6"/>
  <c r="AO439" i="6"/>
  <c r="AP439" i="6"/>
  <c r="AR439" i="6"/>
  <c r="AS439" i="6"/>
  <c r="AO440" i="6"/>
  <c r="AP440" i="6"/>
  <c r="AR440" i="6"/>
  <c r="AS440" i="6"/>
  <c r="AO441" i="6"/>
  <c r="AP441" i="6"/>
  <c r="AR441" i="6"/>
  <c r="AS441" i="6"/>
  <c r="AO442" i="6"/>
  <c r="AP442" i="6"/>
  <c r="AR442" i="6"/>
  <c r="AS442" i="6"/>
  <c r="AO443" i="6"/>
  <c r="AP443" i="6"/>
  <c r="AR443" i="6"/>
  <c r="AS443" i="6"/>
  <c r="AO444" i="6"/>
  <c r="AP444" i="6"/>
  <c r="AR444" i="6"/>
  <c r="AS444" i="6"/>
  <c r="AO445" i="6"/>
  <c r="AP445" i="6"/>
  <c r="AR445" i="6"/>
  <c r="AS445" i="6"/>
  <c r="AO446" i="6"/>
  <c r="AP446" i="6"/>
  <c r="AR446" i="6"/>
  <c r="AS446" i="6"/>
  <c r="AO447" i="6"/>
  <c r="AP447" i="6"/>
  <c r="AR447" i="6"/>
  <c r="AS447" i="6"/>
  <c r="AO448" i="6"/>
  <c r="AP448" i="6"/>
  <c r="AR448" i="6"/>
  <c r="AS448" i="6"/>
  <c r="AO449" i="6"/>
  <c r="AP449" i="6"/>
  <c r="AR449" i="6"/>
  <c r="AS449" i="6"/>
  <c r="AO450" i="6"/>
  <c r="AP450" i="6"/>
  <c r="AR450" i="6"/>
  <c r="AS450" i="6"/>
  <c r="AO451" i="6"/>
  <c r="AP451" i="6"/>
  <c r="AR451" i="6"/>
  <c r="AS451" i="6"/>
  <c r="AO452" i="6"/>
  <c r="AP452" i="6"/>
  <c r="AR452" i="6"/>
  <c r="AS452" i="6"/>
  <c r="AO453" i="6"/>
  <c r="AP453" i="6"/>
  <c r="AR453" i="6"/>
  <c r="AS453" i="6"/>
  <c r="AO454" i="6"/>
  <c r="AP454" i="6"/>
  <c r="AR454" i="6"/>
  <c r="AS454" i="6"/>
  <c r="AO455" i="6"/>
  <c r="AP455" i="6"/>
  <c r="AR455" i="6"/>
  <c r="AS455" i="6"/>
  <c r="AO456" i="6"/>
  <c r="AP456" i="6"/>
  <c r="AR456" i="6"/>
  <c r="AS456" i="6"/>
  <c r="AO459" i="6"/>
  <c r="AP459" i="6"/>
  <c r="AR459" i="6"/>
  <c r="AS459" i="6"/>
  <c r="AO457" i="6"/>
  <c r="AP457" i="6"/>
  <c r="AR457" i="6"/>
  <c r="AS457" i="6"/>
  <c r="AO458" i="6"/>
  <c r="AP458" i="6"/>
  <c r="AR458" i="6"/>
  <c r="AS458" i="6"/>
  <c r="AO460" i="6"/>
  <c r="AP460" i="6"/>
  <c r="AR460" i="6"/>
  <c r="AS460" i="6"/>
  <c r="AO461" i="6"/>
  <c r="AP461" i="6"/>
  <c r="AR461" i="6"/>
  <c r="AS461" i="6"/>
  <c r="AO462" i="6"/>
  <c r="AP462" i="6"/>
  <c r="AR462" i="6"/>
  <c r="AS462" i="6"/>
  <c r="AO463" i="6"/>
  <c r="AP463" i="6"/>
  <c r="AR463" i="6"/>
  <c r="AS463" i="6"/>
  <c r="AO464" i="6"/>
  <c r="AP464" i="6"/>
  <c r="AR464" i="6"/>
  <c r="AS464" i="6"/>
  <c r="AO465" i="6"/>
  <c r="AP465" i="6"/>
  <c r="AR465" i="6"/>
  <c r="AS465" i="6"/>
  <c r="AO466" i="6"/>
  <c r="AP466" i="6"/>
  <c r="AR466" i="6"/>
  <c r="AS466" i="6"/>
  <c r="AO467" i="6"/>
  <c r="AP467" i="6"/>
  <c r="AR467" i="6"/>
  <c r="AS467" i="6"/>
  <c r="AO468" i="6"/>
  <c r="AP468" i="6"/>
  <c r="AR468" i="6"/>
  <c r="AS468" i="6"/>
  <c r="AO469" i="6"/>
  <c r="AP469" i="6"/>
  <c r="AR469" i="6"/>
  <c r="AS469" i="6"/>
  <c r="AO470" i="6"/>
  <c r="AP470" i="6"/>
  <c r="AR470" i="6"/>
  <c r="AS470" i="6"/>
  <c r="AO471" i="6"/>
  <c r="AP471" i="6"/>
  <c r="AR471" i="6"/>
  <c r="AS471" i="6"/>
  <c r="AO472" i="6"/>
  <c r="AP472" i="6"/>
  <c r="AR472" i="6"/>
  <c r="AS472" i="6"/>
  <c r="AO473" i="6"/>
  <c r="AP473" i="6"/>
  <c r="AR473" i="6"/>
  <c r="AS473" i="6"/>
  <c r="AO474" i="6"/>
  <c r="AP474" i="6"/>
  <c r="AR474" i="6"/>
  <c r="AS474" i="6"/>
  <c r="AO475" i="6"/>
  <c r="AP475" i="6"/>
  <c r="AR475" i="6"/>
  <c r="AS475" i="6"/>
  <c r="AO476" i="6"/>
  <c r="AP476" i="6"/>
  <c r="AR476" i="6"/>
  <c r="AS476" i="6"/>
  <c r="AO477" i="6"/>
  <c r="AP477" i="6"/>
  <c r="AR477" i="6"/>
  <c r="AS477" i="6"/>
  <c r="AO478" i="6"/>
  <c r="AP478" i="6"/>
  <c r="AR478" i="6"/>
  <c r="AS478" i="6"/>
  <c r="AO479" i="6"/>
  <c r="AP479" i="6"/>
  <c r="AR479" i="6"/>
  <c r="AS479" i="6"/>
  <c r="AO480" i="6"/>
  <c r="AP480" i="6"/>
  <c r="AR480" i="6"/>
  <c r="AS480" i="6"/>
  <c r="AO481" i="6"/>
  <c r="AP481" i="6"/>
  <c r="AR481" i="6"/>
  <c r="AS481" i="6"/>
  <c r="AO482" i="6"/>
  <c r="AP482" i="6"/>
  <c r="AR482" i="6"/>
  <c r="AS482" i="6"/>
  <c r="AO483" i="6"/>
  <c r="AP483" i="6"/>
  <c r="AR483" i="6"/>
  <c r="AS483" i="6"/>
  <c r="AO484" i="6"/>
  <c r="AP484" i="6"/>
  <c r="AR484" i="6"/>
  <c r="AS484" i="6"/>
  <c r="AO485" i="6"/>
  <c r="AP485" i="6"/>
  <c r="AR485" i="6"/>
  <c r="AS485" i="6"/>
  <c r="AO486" i="6"/>
  <c r="AP486" i="6"/>
  <c r="AR486" i="6"/>
  <c r="AS486" i="6"/>
  <c r="AO487" i="6"/>
  <c r="AP487" i="6"/>
  <c r="AR487" i="6"/>
  <c r="AS487" i="6"/>
  <c r="AO488" i="6"/>
  <c r="AP488" i="6"/>
  <c r="AR488" i="6"/>
  <c r="AS488" i="6"/>
  <c r="AO489" i="6"/>
  <c r="AP489" i="6"/>
  <c r="AR489" i="6"/>
  <c r="AS489" i="6"/>
  <c r="AO490" i="6"/>
  <c r="AP490" i="6"/>
  <c r="AR490" i="6"/>
  <c r="AS490" i="6"/>
  <c r="AO491" i="6"/>
  <c r="AP491" i="6"/>
  <c r="AR491" i="6"/>
  <c r="AS491" i="6"/>
  <c r="AO493" i="6"/>
  <c r="AP493" i="6"/>
  <c r="AR493" i="6"/>
  <c r="AS493" i="6"/>
  <c r="AO506" i="6"/>
  <c r="AP506" i="6"/>
  <c r="AR506" i="6"/>
  <c r="AS506" i="6"/>
  <c r="AO507" i="6"/>
  <c r="AP507" i="6"/>
  <c r="AR507" i="6"/>
  <c r="AS507" i="6"/>
  <c r="AO508" i="6"/>
  <c r="AP508" i="6"/>
  <c r="AR508" i="6"/>
  <c r="AS508" i="6"/>
  <c r="AO509" i="6"/>
  <c r="AP509" i="6"/>
  <c r="AR509" i="6"/>
  <c r="AS509" i="6"/>
  <c r="AO510" i="6"/>
  <c r="AP510" i="6"/>
  <c r="AR510" i="6"/>
  <c r="AS510" i="6"/>
  <c r="AO494" i="6"/>
  <c r="AP494" i="6"/>
  <c r="AR494" i="6"/>
  <c r="AS494" i="6"/>
  <c r="AO495" i="6"/>
  <c r="AP495" i="6"/>
  <c r="AR495" i="6"/>
  <c r="AS495" i="6"/>
  <c r="AO496" i="6"/>
  <c r="AP496" i="6"/>
  <c r="AR496" i="6"/>
  <c r="AS496" i="6"/>
  <c r="AO497" i="6"/>
  <c r="AP497" i="6"/>
  <c r="AR497" i="6"/>
  <c r="AS497" i="6"/>
  <c r="AO498" i="6"/>
  <c r="AP498" i="6"/>
  <c r="AR498" i="6"/>
  <c r="AS498" i="6"/>
  <c r="AO499" i="6"/>
  <c r="AP499" i="6"/>
  <c r="AR499" i="6"/>
  <c r="AS499" i="6"/>
  <c r="AO500" i="6"/>
  <c r="AP500" i="6"/>
  <c r="AR500" i="6"/>
  <c r="AS500" i="6"/>
  <c r="AO501" i="6"/>
  <c r="AP501" i="6"/>
  <c r="AR501" i="6"/>
  <c r="AS501" i="6"/>
  <c r="AO502" i="6"/>
  <c r="AP502" i="6"/>
  <c r="AR502" i="6"/>
  <c r="AS502" i="6"/>
  <c r="AO503" i="6"/>
  <c r="AP503" i="6"/>
  <c r="AR503" i="6"/>
  <c r="AS503" i="6"/>
  <c r="AO504" i="6"/>
  <c r="AP504" i="6"/>
  <c r="AR504" i="6"/>
  <c r="AS504" i="6"/>
  <c r="AO505" i="6"/>
  <c r="AP505" i="6"/>
  <c r="AR505" i="6"/>
  <c r="AS505" i="6"/>
  <c r="AO511" i="6"/>
  <c r="AP511" i="6"/>
  <c r="AR511" i="6"/>
  <c r="AS511" i="6"/>
  <c r="AO512" i="6"/>
  <c r="AP512" i="6"/>
  <c r="AR512" i="6"/>
  <c r="AS512" i="6"/>
  <c r="AO513" i="6"/>
  <c r="AP513" i="6"/>
  <c r="AR513" i="6"/>
  <c r="AS513" i="6"/>
  <c r="AO514" i="6"/>
  <c r="AP514" i="6"/>
  <c r="AR514" i="6"/>
  <c r="AS514" i="6"/>
  <c r="AO515" i="6"/>
  <c r="AP515" i="6"/>
  <c r="AR515" i="6"/>
  <c r="AS515" i="6"/>
  <c r="AO516" i="6"/>
  <c r="AP516" i="6"/>
  <c r="AR516" i="6"/>
  <c r="AS516" i="6"/>
  <c r="AO517" i="6"/>
  <c r="AP517" i="6"/>
  <c r="AR517" i="6"/>
  <c r="AS517" i="6"/>
  <c r="AO518" i="6"/>
  <c r="AP518" i="6"/>
  <c r="AR518" i="6"/>
  <c r="AS518" i="6"/>
  <c r="AO519" i="6"/>
  <c r="AP519" i="6"/>
  <c r="AR519" i="6"/>
  <c r="AS519" i="6"/>
  <c r="AO520" i="6"/>
  <c r="AP520" i="6"/>
  <c r="AR520" i="6"/>
  <c r="AS520" i="6"/>
  <c r="AO521" i="6"/>
  <c r="AP521" i="6"/>
  <c r="AR521" i="6"/>
  <c r="AS521" i="6"/>
  <c r="AO522" i="6"/>
  <c r="AP522" i="6"/>
  <c r="AR522" i="6"/>
  <c r="AS522" i="6"/>
  <c r="AO523" i="6"/>
  <c r="AP523" i="6"/>
  <c r="AR523" i="6"/>
  <c r="AS523" i="6"/>
  <c r="AO524" i="6"/>
  <c r="AP524" i="6"/>
  <c r="AR524" i="6"/>
  <c r="AS524" i="6"/>
  <c r="AO525" i="6"/>
  <c r="AP525" i="6"/>
  <c r="AR525" i="6"/>
  <c r="AS525" i="6"/>
  <c r="AO526" i="6"/>
  <c r="AP526" i="6"/>
  <c r="AR526" i="6"/>
  <c r="AS526" i="6"/>
  <c r="AO527" i="6"/>
  <c r="AP527" i="6"/>
  <c r="AR527" i="6"/>
  <c r="AS527" i="6"/>
  <c r="AO528" i="6"/>
  <c r="AP528" i="6"/>
  <c r="AR528" i="6"/>
  <c r="AS528" i="6"/>
  <c r="AO529" i="6"/>
  <c r="AP529" i="6"/>
  <c r="AR529" i="6"/>
  <c r="AS529" i="6"/>
  <c r="AO530" i="6"/>
  <c r="AP530" i="6"/>
  <c r="AR530" i="6"/>
  <c r="AS530" i="6"/>
  <c r="AO531" i="6"/>
  <c r="AP531" i="6"/>
  <c r="AR531" i="6"/>
  <c r="AS531" i="6"/>
  <c r="AO532" i="6"/>
  <c r="AP532" i="6"/>
  <c r="AR532" i="6"/>
  <c r="AS532" i="6"/>
  <c r="AO533" i="6"/>
  <c r="AP533" i="6"/>
  <c r="AR533" i="6"/>
  <c r="AS533" i="6"/>
  <c r="AO534" i="6"/>
  <c r="AP534" i="6"/>
  <c r="AR534" i="6"/>
  <c r="AS534" i="6"/>
  <c r="AO535" i="6"/>
  <c r="AP535" i="6"/>
  <c r="AR535" i="6"/>
  <c r="AS535" i="6"/>
  <c r="AO536" i="6"/>
  <c r="AP536" i="6"/>
  <c r="AR536" i="6"/>
  <c r="AS536" i="6"/>
  <c r="AO537" i="6"/>
  <c r="AP537" i="6"/>
  <c r="AR537" i="6"/>
  <c r="AS537" i="6"/>
  <c r="AO538" i="6"/>
  <c r="AP538" i="6"/>
  <c r="AR538" i="6"/>
  <c r="AS538" i="6"/>
  <c r="AO539" i="6"/>
  <c r="AP539" i="6"/>
  <c r="AR539" i="6"/>
  <c r="AS539" i="6"/>
  <c r="AO3" i="6"/>
  <c r="AP3" i="6"/>
  <c r="AR3" i="6"/>
  <c r="AS3" i="6"/>
  <c r="AO4" i="6"/>
  <c r="AP4" i="6"/>
  <c r="AR4" i="6"/>
  <c r="AS4" i="6"/>
  <c r="AO5" i="6"/>
  <c r="AP5" i="6"/>
  <c r="AR5" i="6"/>
  <c r="AS5" i="6"/>
  <c r="AO6" i="6"/>
  <c r="AP6" i="6"/>
  <c r="AR6" i="6"/>
  <c r="AS6" i="6"/>
  <c r="AO7" i="6"/>
  <c r="AP7" i="6"/>
  <c r="AR7" i="6"/>
  <c r="AS7" i="6"/>
  <c r="AO8" i="6"/>
  <c r="AP8" i="6"/>
  <c r="AR8" i="6"/>
  <c r="AS8" i="6"/>
  <c r="AO9" i="6"/>
  <c r="AP9" i="6"/>
  <c r="AR9" i="6"/>
  <c r="AS9" i="6"/>
  <c r="AO10" i="6"/>
  <c r="AP10" i="6"/>
  <c r="AR10" i="6"/>
  <c r="AS10" i="6"/>
  <c r="AO11" i="6"/>
  <c r="AP11" i="6"/>
  <c r="AR11" i="6"/>
  <c r="AS11" i="6"/>
  <c r="AO12" i="6"/>
  <c r="AP12" i="6"/>
  <c r="AR12" i="6"/>
  <c r="AS12" i="6"/>
  <c r="AO13" i="6"/>
  <c r="AP13" i="6"/>
  <c r="AR13" i="6"/>
  <c r="AS13" i="6"/>
  <c r="AO14" i="6"/>
  <c r="AP14" i="6"/>
  <c r="AR14" i="6"/>
  <c r="AS14" i="6"/>
  <c r="AO15" i="6"/>
  <c r="AP15" i="6"/>
  <c r="AR15" i="6"/>
  <c r="AS15" i="6"/>
  <c r="AO16" i="6"/>
  <c r="AP16" i="6"/>
  <c r="AR16" i="6"/>
  <c r="AS16" i="6"/>
  <c r="AO18" i="6"/>
  <c r="AP18" i="6"/>
  <c r="AR18" i="6"/>
  <c r="AS18" i="6"/>
  <c r="AO17" i="6"/>
  <c r="AP17" i="6"/>
  <c r="AR17" i="6"/>
  <c r="AS17" i="6"/>
  <c r="AO19" i="6"/>
  <c r="AP19" i="6"/>
  <c r="AR19" i="6"/>
  <c r="AS19" i="6"/>
  <c r="AO20" i="6"/>
  <c r="AP20" i="6"/>
  <c r="AR20" i="6"/>
  <c r="AS20" i="6"/>
  <c r="AO21" i="6"/>
  <c r="AP21" i="6"/>
  <c r="AR21" i="6"/>
  <c r="AS21" i="6"/>
  <c r="AO22" i="6"/>
  <c r="AP22" i="6"/>
  <c r="AR22" i="6"/>
  <c r="AS22" i="6"/>
  <c r="AO23" i="6"/>
  <c r="AP23" i="6"/>
  <c r="AR23" i="6"/>
  <c r="AS23" i="6"/>
  <c r="AO24" i="6"/>
  <c r="AP24" i="6"/>
  <c r="AR24" i="6"/>
  <c r="AS24" i="6"/>
  <c r="AO27" i="6"/>
  <c r="AP27" i="6"/>
  <c r="AR27" i="6"/>
  <c r="AS27" i="6"/>
  <c r="AO26" i="6"/>
  <c r="AP26" i="6"/>
  <c r="AR26" i="6"/>
  <c r="AS26" i="6"/>
  <c r="AO28" i="6"/>
  <c r="AP28" i="6"/>
  <c r="AR28" i="6"/>
  <c r="AS28" i="6"/>
  <c r="AO25" i="6"/>
  <c r="AP25" i="6"/>
  <c r="AR25" i="6"/>
  <c r="AS25" i="6"/>
  <c r="AO30" i="6"/>
  <c r="AP30" i="6"/>
  <c r="AR30" i="6"/>
  <c r="AS30" i="6"/>
  <c r="AO31" i="6"/>
  <c r="AP31" i="6"/>
  <c r="AR31" i="6"/>
  <c r="AS31" i="6"/>
  <c r="AO32" i="6"/>
  <c r="AP32" i="6"/>
  <c r="AR32" i="6"/>
  <c r="AS32" i="6"/>
  <c r="AO29" i="6"/>
  <c r="AP29" i="6"/>
  <c r="AR29" i="6"/>
  <c r="AS29" i="6"/>
  <c r="AO33" i="6"/>
  <c r="AP33" i="6"/>
  <c r="AR33" i="6"/>
  <c r="AS33" i="6"/>
  <c r="AO34" i="6"/>
  <c r="AP34" i="6"/>
  <c r="AR34" i="6"/>
  <c r="AS34" i="6"/>
  <c r="AO35" i="6"/>
  <c r="AP35" i="6"/>
  <c r="AR35" i="6"/>
  <c r="AS35" i="6"/>
  <c r="AO36" i="6"/>
  <c r="AP36" i="6"/>
  <c r="AR36" i="6"/>
  <c r="AS36" i="6"/>
  <c r="AO37" i="6"/>
  <c r="AP37" i="6"/>
  <c r="AR37" i="6"/>
  <c r="AS37" i="6"/>
  <c r="AO38" i="6"/>
  <c r="AP38" i="6"/>
  <c r="AR38" i="6"/>
  <c r="AS38" i="6"/>
  <c r="AO39" i="6"/>
  <c r="AP39" i="6"/>
  <c r="AR39" i="6"/>
  <c r="AS39" i="6"/>
  <c r="AO40" i="6"/>
  <c r="AP40" i="6"/>
  <c r="AR40" i="6"/>
  <c r="AS40" i="6"/>
  <c r="AO41" i="6"/>
  <c r="AP41" i="6"/>
  <c r="AR41" i="6"/>
  <c r="AS41" i="6"/>
  <c r="AO42" i="6"/>
  <c r="AP42" i="6"/>
  <c r="AR42" i="6"/>
  <c r="AS42" i="6"/>
  <c r="AO43" i="6"/>
  <c r="AP43" i="6"/>
  <c r="AR43" i="6"/>
  <c r="AS43" i="6"/>
  <c r="AO44" i="6"/>
  <c r="AP44" i="6"/>
  <c r="AR44" i="6"/>
  <c r="AS44" i="6"/>
  <c r="AO45" i="6"/>
  <c r="AP45" i="6"/>
  <c r="AR45" i="6"/>
  <c r="AS45" i="6"/>
  <c r="AO46" i="6"/>
  <c r="AP46" i="6"/>
  <c r="AR46" i="6"/>
  <c r="AS46" i="6"/>
  <c r="AO47" i="6"/>
  <c r="AP47" i="6"/>
  <c r="AR47" i="6"/>
  <c r="AS47" i="6"/>
  <c r="AO48" i="6"/>
  <c r="AP48" i="6"/>
  <c r="AR48" i="6"/>
  <c r="AS48" i="6"/>
  <c r="AO49" i="6"/>
  <c r="AP49" i="6"/>
  <c r="AR49" i="6"/>
  <c r="AS49" i="6"/>
  <c r="AO51" i="6"/>
  <c r="AP51" i="6"/>
  <c r="AR51" i="6"/>
  <c r="AS51" i="6"/>
  <c r="AO55" i="6"/>
  <c r="AP55" i="6"/>
  <c r="AR55" i="6"/>
  <c r="AS55" i="6"/>
  <c r="AO56" i="6"/>
  <c r="AP56" i="6"/>
  <c r="AR56" i="6"/>
  <c r="AS56" i="6"/>
  <c r="AO57" i="6"/>
  <c r="AP57" i="6"/>
  <c r="AR57" i="6"/>
  <c r="AS57" i="6"/>
  <c r="AO64" i="6"/>
  <c r="AP64" i="6"/>
  <c r="AR64" i="6"/>
  <c r="AS64" i="6"/>
  <c r="AO65" i="6"/>
  <c r="AP65" i="6"/>
  <c r="AR65" i="6"/>
  <c r="AS65" i="6"/>
  <c r="AO66" i="6"/>
  <c r="AP66" i="6"/>
  <c r="AR66" i="6"/>
  <c r="AS66" i="6"/>
  <c r="AO67" i="6"/>
  <c r="AP67" i="6"/>
  <c r="AR67" i="6"/>
  <c r="AS67" i="6"/>
  <c r="AO68" i="6"/>
  <c r="AP68" i="6"/>
  <c r="AR68" i="6"/>
  <c r="AS68" i="6"/>
  <c r="AO69" i="6"/>
  <c r="AP69" i="6"/>
  <c r="AR69" i="6"/>
  <c r="AS69" i="6"/>
  <c r="AO73" i="6"/>
  <c r="AP73" i="6"/>
  <c r="AR73" i="6"/>
  <c r="AS73" i="6"/>
  <c r="AO74" i="6"/>
  <c r="AP74" i="6"/>
  <c r="AR74" i="6"/>
  <c r="AS74" i="6"/>
  <c r="AO75" i="6"/>
  <c r="AP75" i="6"/>
  <c r="AR75" i="6"/>
  <c r="AS75" i="6"/>
  <c r="AO76" i="6"/>
  <c r="AP76" i="6"/>
  <c r="AR76" i="6"/>
  <c r="AS76" i="6"/>
  <c r="AO77" i="6"/>
  <c r="AP77" i="6"/>
  <c r="AR77" i="6"/>
  <c r="AS77" i="6"/>
  <c r="AO78" i="6"/>
  <c r="AP78" i="6"/>
  <c r="AR78" i="6"/>
  <c r="AS78" i="6"/>
  <c r="AO80" i="6"/>
  <c r="AP80" i="6"/>
  <c r="AR80" i="6"/>
  <c r="AS80" i="6"/>
  <c r="AO81" i="6"/>
  <c r="AP81" i="6"/>
  <c r="AR81" i="6"/>
  <c r="AS81" i="6"/>
  <c r="AO82" i="6"/>
  <c r="AP82" i="6"/>
  <c r="AR82" i="6"/>
  <c r="AS82" i="6"/>
  <c r="AO83" i="6"/>
  <c r="AP83" i="6"/>
  <c r="AR83" i="6"/>
  <c r="AS83" i="6"/>
  <c r="AO84" i="6"/>
  <c r="AP84" i="6"/>
  <c r="AR84" i="6"/>
  <c r="AS84" i="6"/>
  <c r="AO85" i="6"/>
  <c r="AP85" i="6"/>
  <c r="AR85" i="6"/>
  <c r="AS85" i="6"/>
  <c r="AO86" i="6"/>
  <c r="AP86" i="6"/>
  <c r="AR86" i="6"/>
  <c r="AS86" i="6"/>
  <c r="AO87" i="6"/>
  <c r="AP87" i="6"/>
  <c r="AR87" i="6"/>
  <c r="AS87" i="6"/>
  <c r="AO88" i="6"/>
  <c r="AP88" i="6"/>
  <c r="AR88" i="6"/>
  <c r="AS88" i="6"/>
  <c r="AO89" i="6"/>
  <c r="AP89" i="6"/>
  <c r="AR89" i="6"/>
  <c r="AS89" i="6"/>
  <c r="AO90" i="6"/>
  <c r="AP90" i="6"/>
  <c r="AR90" i="6"/>
  <c r="AS90" i="6"/>
  <c r="AO91" i="6"/>
  <c r="AP91" i="6"/>
  <c r="AR91" i="6"/>
  <c r="AS91" i="6"/>
  <c r="AO92" i="6"/>
  <c r="AP92" i="6"/>
  <c r="AR92" i="6"/>
  <c r="AS92" i="6"/>
  <c r="AO93" i="6"/>
  <c r="AP93" i="6"/>
  <c r="AR93" i="6"/>
  <c r="AS93" i="6"/>
  <c r="AO94" i="6"/>
  <c r="AP94" i="6"/>
  <c r="AR94" i="6"/>
  <c r="AS94" i="6"/>
  <c r="AO95" i="6"/>
  <c r="AP95" i="6"/>
  <c r="AR95" i="6"/>
  <c r="AS95" i="6"/>
  <c r="AO96" i="6"/>
  <c r="AP96" i="6"/>
  <c r="AR96" i="6"/>
  <c r="AS96" i="6"/>
  <c r="AO97" i="6"/>
  <c r="AP97" i="6"/>
  <c r="AR97" i="6"/>
  <c r="AS97" i="6"/>
  <c r="AO98" i="6"/>
  <c r="AP98" i="6"/>
  <c r="AR98" i="6"/>
  <c r="AS98" i="6"/>
  <c r="AO99" i="6"/>
  <c r="AP99" i="6"/>
  <c r="AR99" i="6"/>
  <c r="AS99" i="6"/>
  <c r="AO100" i="6"/>
  <c r="AP100" i="6"/>
  <c r="AR100" i="6"/>
  <c r="AS100" i="6"/>
  <c r="AO101" i="6"/>
  <c r="AP101" i="6"/>
  <c r="AR101" i="6"/>
  <c r="AS101" i="6"/>
  <c r="AO102" i="6"/>
  <c r="AP102" i="6"/>
  <c r="AR102" i="6"/>
  <c r="AS102" i="6"/>
  <c r="AO103" i="6"/>
  <c r="AP103" i="6"/>
  <c r="AR103" i="6"/>
  <c r="AS103" i="6"/>
  <c r="AO104" i="6"/>
  <c r="AP104" i="6"/>
  <c r="AR104" i="6"/>
  <c r="AS104" i="6"/>
  <c r="AO105" i="6"/>
  <c r="AP105" i="6"/>
  <c r="AR105" i="6"/>
  <c r="AS105" i="6"/>
  <c r="AO106" i="6"/>
  <c r="AP106" i="6"/>
  <c r="AR106" i="6"/>
  <c r="AS106" i="6"/>
  <c r="AO107" i="6"/>
  <c r="AP107" i="6"/>
  <c r="AR107" i="6"/>
  <c r="AS107" i="6"/>
  <c r="AO108" i="6"/>
  <c r="AP108" i="6"/>
  <c r="AR108" i="6"/>
  <c r="AS108" i="6"/>
  <c r="AO109" i="6"/>
  <c r="AP109" i="6"/>
  <c r="AR109" i="6"/>
  <c r="AS109" i="6"/>
  <c r="AO110" i="6"/>
  <c r="AP110" i="6"/>
  <c r="AR110" i="6"/>
  <c r="AS110" i="6"/>
  <c r="AO111" i="6"/>
  <c r="AP111" i="6"/>
  <c r="AR111" i="6"/>
  <c r="AS111" i="6"/>
  <c r="AO112" i="6"/>
  <c r="AP112" i="6"/>
  <c r="AR112" i="6"/>
  <c r="AS112" i="6"/>
  <c r="AO113" i="6"/>
  <c r="AP113" i="6"/>
  <c r="AR113" i="6"/>
  <c r="AS113" i="6"/>
  <c r="AO114" i="6"/>
  <c r="AP114" i="6"/>
  <c r="AR114" i="6"/>
  <c r="AS114" i="6"/>
  <c r="AO115" i="6"/>
  <c r="AP115" i="6"/>
  <c r="AR115" i="6"/>
  <c r="AS115" i="6"/>
  <c r="AO116" i="6"/>
  <c r="AP116" i="6"/>
  <c r="AR116" i="6"/>
  <c r="AS116" i="6"/>
  <c r="AO117" i="6"/>
  <c r="AP117" i="6"/>
  <c r="AR117" i="6"/>
  <c r="AS117" i="6"/>
  <c r="AO118" i="6"/>
  <c r="AP118" i="6"/>
  <c r="AR118" i="6"/>
  <c r="AS118" i="6"/>
  <c r="AO119" i="6"/>
  <c r="AP119" i="6"/>
  <c r="AR119" i="6"/>
  <c r="AS119" i="6"/>
  <c r="AO120" i="6"/>
  <c r="AP120" i="6"/>
  <c r="AR120" i="6"/>
  <c r="AS120" i="6"/>
  <c r="AO129" i="6"/>
  <c r="AP129" i="6"/>
  <c r="AR129" i="6"/>
  <c r="AS129" i="6"/>
  <c r="AO130" i="6"/>
  <c r="AP130" i="6"/>
  <c r="AR130" i="6"/>
  <c r="AS130" i="6"/>
  <c r="AO131" i="6"/>
  <c r="AP131" i="6"/>
  <c r="AR131" i="6"/>
  <c r="AS131" i="6"/>
  <c r="AO132" i="6"/>
  <c r="AP132" i="6"/>
  <c r="AR132" i="6"/>
  <c r="AS132" i="6"/>
  <c r="AO133" i="6"/>
  <c r="AP133" i="6"/>
  <c r="AR133" i="6"/>
  <c r="AS133" i="6"/>
  <c r="AO134" i="6"/>
  <c r="AP134" i="6"/>
  <c r="AR134" i="6"/>
  <c r="AS134" i="6"/>
  <c r="AO135" i="6"/>
  <c r="AP135" i="6"/>
  <c r="AR135" i="6"/>
  <c r="AS135" i="6"/>
  <c r="AO136" i="6"/>
  <c r="AP136" i="6"/>
  <c r="AR136" i="6"/>
  <c r="AS136" i="6"/>
  <c r="AO137" i="6"/>
  <c r="AP137" i="6"/>
  <c r="AR137" i="6"/>
  <c r="AS137" i="6"/>
  <c r="AO138" i="6"/>
  <c r="AP138" i="6"/>
  <c r="AR138" i="6"/>
  <c r="AS138" i="6"/>
  <c r="AO139" i="6"/>
  <c r="AP139" i="6"/>
  <c r="AR139" i="6"/>
  <c r="AS139" i="6"/>
  <c r="AO140" i="6"/>
  <c r="AP140" i="6"/>
  <c r="AR140" i="6"/>
  <c r="AS140" i="6"/>
  <c r="AO141" i="6"/>
  <c r="AP141" i="6"/>
  <c r="AR141" i="6"/>
  <c r="AS141" i="6"/>
  <c r="AO142" i="6"/>
  <c r="AP142" i="6"/>
  <c r="AR142" i="6"/>
  <c r="AS142" i="6"/>
  <c r="AO143" i="6"/>
  <c r="AP143" i="6"/>
  <c r="AR143" i="6"/>
  <c r="AS143" i="6"/>
  <c r="AO145" i="6"/>
  <c r="AP145" i="6"/>
  <c r="AR145" i="6"/>
  <c r="AS145" i="6"/>
  <c r="AO146" i="6"/>
  <c r="AP146" i="6"/>
  <c r="AR146" i="6"/>
  <c r="AS146" i="6"/>
  <c r="AS147" i="6"/>
  <c r="AP147" i="6"/>
  <c r="AO147" i="6"/>
  <c r="BW10" i="3"/>
  <c r="BW11" i="3"/>
  <c r="BW12" i="3"/>
  <c r="BW13" i="3"/>
  <c r="BW14" i="3"/>
  <c r="BW15" i="3"/>
  <c r="BW16" i="3"/>
  <c r="BW17" i="3"/>
  <c r="BW18" i="3"/>
  <c r="BW19" i="3"/>
  <c r="BW20" i="3"/>
  <c r="BW21" i="3"/>
  <c r="BW22" i="3"/>
  <c r="BW23" i="3"/>
  <c r="BW24" i="3"/>
  <c r="BW25" i="3"/>
  <c r="BW26" i="3"/>
  <c r="BW27" i="3"/>
  <c r="BW28" i="3"/>
  <c r="BW29" i="3"/>
  <c r="BW30" i="3"/>
  <c r="BW31" i="3"/>
  <c r="BW32" i="3"/>
  <c r="BW33" i="3"/>
  <c r="BW34" i="3"/>
  <c r="BW35" i="3"/>
  <c r="BW36" i="3"/>
  <c r="BW37" i="3"/>
  <c r="BW38" i="3"/>
  <c r="BW39" i="3"/>
  <c r="BW40" i="3"/>
  <c r="BW41" i="3"/>
  <c r="BW42" i="3"/>
  <c r="BW43" i="3"/>
  <c r="BW44" i="3"/>
  <c r="BW45" i="3"/>
  <c r="BW46" i="3"/>
  <c r="BW47" i="3"/>
  <c r="BW48" i="3"/>
  <c r="BW49" i="3"/>
  <c r="BW50" i="3"/>
  <c r="BW51" i="3"/>
  <c r="BW52" i="3"/>
  <c r="BW53" i="3"/>
  <c r="BW54" i="3"/>
  <c r="BW55" i="3"/>
  <c r="BW56" i="3"/>
  <c r="BW57" i="3"/>
  <c r="BW58" i="3"/>
  <c r="BW59" i="3"/>
  <c r="BW60" i="3"/>
  <c r="BW61" i="3"/>
  <c r="BW62" i="3"/>
  <c r="BW63" i="3"/>
  <c r="BW64" i="3"/>
  <c r="BW65" i="3"/>
  <c r="BW66" i="3"/>
  <c r="BW67" i="3"/>
  <c r="BW68" i="3"/>
  <c r="BW69" i="3"/>
  <c r="BW70" i="3"/>
  <c r="BW71" i="3"/>
  <c r="BW72" i="3"/>
  <c r="BW73" i="3"/>
  <c r="BW74" i="3"/>
  <c r="BW75" i="3"/>
  <c r="BW76" i="3"/>
  <c r="BW77" i="3"/>
  <c r="BW78" i="3"/>
  <c r="BW79" i="3"/>
  <c r="BW80" i="3"/>
  <c r="BW81" i="3"/>
  <c r="BW82" i="3"/>
  <c r="BW83" i="3"/>
  <c r="BW84" i="3"/>
  <c r="BW85" i="3"/>
  <c r="BW86" i="3"/>
  <c r="BW87" i="3"/>
  <c r="BW88" i="3"/>
  <c r="BW89" i="3"/>
  <c r="BW90" i="3"/>
  <c r="BW91" i="3"/>
  <c r="BW92" i="3"/>
  <c r="BW93" i="3"/>
  <c r="BW94" i="3"/>
  <c r="BW95" i="3"/>
  <c r="BW96" i="3"/>
  <c r="BW97" i="3"/>
  <c r="BW98" i="3"/>
  <c r="BW99" i="3"/>
  <c r="BW100" i="3"/>
  <c r="BW101" i="3"/>
  <c r="BW102" i="3"/>
  <c r="BW103" i="3"/>
  <c r="BW104" i="3"/>
  <c r="BW105" i="3"/>
  <c r="BW106" i="3"/>
  <c r="BW107" i="3"/>
  <c r="BW108" i="3"/>
  <c r="BW109" i="3"/>
  <c r="BW110" i="3"/>
  <c r="BW111" i="3"/>
  <c r="BW112" i="3"/>
  <c r="BW113" i="3"/>
  <c r="BW114" i="3"/>
  <c r="BW115" i="3"/>
  <c r="BW116" i="3"/>
  <c r="BW117" i="3"/>
  <c r="BW118" i="3"/>
  <c r="BW119" i="3"/>
  <c r="BW120" i="3"/>
  <c r="BW121" i="3"/>
  <c r="BW122" i="3"/>
  <c r="BW123" i="3"/>
  <c r="BW124" i="3"/>
  <c r="BW125" i="3"/>
  <c r="BW126" i="3"/>
  <c r="BW127" i="3"/>
  <c r="BW128" i="3"/>
  <c r="BW129" i="3"/>
  <c r="BW130" i="3"/>
  <c r="BW131" i="3"/>
  <c r="BW132" i="3"/>
  <c r="BW133" i="3"/>
  <c r="BW134" i="3"/>
  <c r="BW135" i="3"/>
  <c r="BW136" i="3"/>
  <c r="BW137" i="3"/>
  <c r="BW138" i="3"/>
  <c r="BW139" i="3"/>
  <c r="BW140" i="3"/>
  <c r="BW141" i="3"/>
  <c r="BW142" i="3"/>
  <c r="BW143" i="3"/>
  <c r="BW144" i="3"/>
  <c r="BW145" i="3"/>
  <c r="BW146" i="3"/>
  <c r="BW147" i="3"/>
  <c r="BW148" i="3"/>
  <c r="BW149" i="3"/>
  <c r="BW150" i="3"/>
  <c r="BW151" i="3"/>
  <c r="BW152" i="3"/>
  <c r="BW153" i="3"/>
  <c r="BW154" i="3"/>
  <c r="BW155" i="3"/>
  <c r="BW156" i="3"/>
  <c r="BW157" i="3"/>
  <c r="BW158" i="3"/>
  <c r="BW159" i="3"/>
  <c r="BW160" i="3"/>
  <c r="BW161" i="3"/>
  <c r="BW162" i="3"/>
  <c r="BW163" i="3"/>
  <c r="BW164" i="3"/>
  <c r="BW165" i="3"/>
  <c r="BW166" i="3"/>
  <c r="BW167" i="3"/>
  <c r="BW168" i="3"/>
  <c r="BW169" i="3"/>
  <c r="BW170" i="3"/>
  <c r="BW171" i="3"/>
  <c r="BW172" i="3"/>
  <c r="BW173" i="3"/>
  <c r="BW174" i="3"/>
  <c r="BW175" i="3"/>
  <c r="BW176" i="3"/>
  <c r="BW177" i="3"/>
  <c r="BW178" i="3"/>
  <c r="BW179" i="3"/>
  <c r="BW180" i="3"/>
  <c r="BW181" i="3"/>
  <c r="BW182" i="3"/>
  <c r="BW183" i="3"/>
  <c r="BW184" i="3"/>
  <c r="BW185" i="3"/>
  <c r="BW186" i="3"/>
  <c r="BW187" i="3"/>
  <c r="BW188" i="3"/>
  <c r="BW189" i="3"/>
  <c r="BW190" i="3"/>
  <c r="BW191" i="3"/>
  <c r="BW192" i="3"/>
  <c r="BW9" i="3"/>
  <c r="R54" i="11"/>
  <c r="H59" i="11"/>
  <c r="CD508" i="3" l="1"/>
  <c r="CC504" i="3"/>
  <c r="CD510" i="3"/>
  <c r="CD504" i="3"/>
  <c r="CD509" i="3"/>
  <c r="CD505" i="3"/>
  <c r="CH505" i="3"/>
  <c r="CG506" i="3"/>
  <c r="CG505" i="3"/>
  <c r="CH506" i="3"/>
  <c r="AZ160" i="6"/>
  <c r="AT164" i="6"/>
  <c r="AU164" i="6" s="1"/>
  <c r="AZ174" i="6"/>
  <c r="AT200" i="6"/>
  <c r="AU200" i="6" s="1"/>
  <c r="AZ171" i="6"/>
  <c r="AZ167" i="6"/>
  <c r="AT161" i="6"/>
  <c r="AU161" i="6" s="1"/>
  <c r="AZ161" i="6"/>
  <c r="AT59" i="6"/>
  <c r="AU59" i="6" s="1"/>
  <c r="AZ59" i="6"/>
  <c r="AT72" i="6"/>
  <c r="AU72" i="6" s="1"/>
  <c r="AZ72" i="6"/>
  <c r="AT157" i="6"/>
  <c r="AU157" i="6" s="1"/>
  <c r="AZ157" i="6"/>
  <c r="AT169" i="6"/>
  <c r="AU169" i="6" s="1"/>
  <c r="AZ169" i="6"/>
  <c r="AT126" i="6"/>
  <c r="AU126" i="6" s="1"/>
  <c r="AZ126" i="6"/>
  <c r="AZ172" i="6"/>
  <c r="AT170" i="6"/>
  <c r="AU170" i="6" s="1"/>
  <c r="AZ170" i="6"/>
  <c r="AT58" i="6"/>
  <c r="AU58" i="6" s="1"/>
  <c r="AZ58" i="6"/>
  <c r="AT127" i="6"/>
  <c r="AU127" i="6" s="1"/>
  <c r="AZ127" i="6"/>
  <c r="AT168" i="6"/>
  <c r="AU168" i="6" s="1"/>
  <c r="AZ168" i="6"/>
  <c r="AT173" i="6"/>
  <c r="AU173" i="6" s="1"/>
  <c r="AZ173" i="6"/>
  <c r="AT162" i="6"/>
  <c r="AU162" i="6" s="1"/>
  <c r="AZ162" i="6"/>
  <c r="AT165" i="6"/>
  <c r="AU165" i="6" s="1"/>
  <c r="AZ165" i="6"/>
  <c r="AZ60" i="6"/>
  <c r="AT122" i="6"/>
  <c r="AU122" i="6" s="1"/>
  <c r="AZ122" i="6"/>
  <c r="AT163" i="6"/>
  <c r="AU163" i="6" s="1"/>
  <c r="AZ163" i="6"/>
  <c r="AT181" i="6"/>
  <c r="AU181" i="6" s="1"/>
  <c r="AZ181" i="6"/>
  <c r="AT61" i="6"/>
  <c r="AU61" i="6" s="1"/>
  <c r="AZ61" i="6"/>
  <c r="AT158" i="6"/>
  <c r="AU158" i="6" s="1"/>
  <c r="AZ158" i="6"/>
  <c r="AT159" i="6"/>
  <c r="AU159" i="6" s="1"/>
  <c r="AZ159" i="6"/>
  <c r="AT180" i="6"/>
  <c r="AU180" i="6" s="1"/>
  <c r="AZ180" i="6"/>
  <c r="AT167" i="6"/>
  <c r="AU167" i="6" s="1"/>
  <c r="AT166" i="6"/>
  <c r="AU166" i="6" s="1"/>
  <c r="AT160" i="6"/>
  <c r="AU160" i="6" s="1"/>
  <c r="AV162" i="6"/>
  <c r="AT174" i="6"/>
  <c r="AU174" i="6" s="1"/>
  <c r="AT172" i="6"/>
  <c r="AU172" i="6" s="1"/>
  <c r="AV158" i="6"/>
  <c r="AT124" i="6"/>
  <c r="AU124" i="6" s="1"/>
  <c r="AT144" i="6"/>
  <c r="AU144" i="6" s="1"/>
  <c r="AT128" i="6"/>
  <c r="AU128" i="6" s="1"/>
  <c r="AT125" i="6"/>
  <c r="AU125" i="6" s="1"/>
  <c r="AT123" i="6"/>
  <c r="AU123" i="6" s="1"/>
  <c r="AT121" i="6"/>
  <c r="AU121" i="6" s="1"/>
  <c r="AT71" i="6"/>
  <c r="AU71" i="6" s="1"/>
  <c r="AT70" i="6"/>
  <c r="AU70" i="6" s="1"/>
  <c r="AT63" i="6"/>
  <c r="AU63" i="6" s="1"/>
  <c r="AT53" i="6"/>
  <c r="AU53" i="6" s="1"/>
  <c r="AT60" i="6"/>
  <c r="AU60" i="6" s="1"/>
  <c r="AT62" i="6"/>
  <c r="AU62" i="6" s="1"/>
  <c r="AT50" i="6"/>
  <c r="AU50" i="6" s="1"/>
  <c r="AT54" i="6"/>
  <c r="AU54" i="6" s="1"/>
  <c r="AQ298" i="6"/>
  <c r="AQ269" i="6"/>
  <c r="AQ262" i="6"/>
  <c r="AT262" i="6" s="1"/>
  <c r="AU262" i="6" s="1"/>
  <c r="AQ329" i="6"/>
  <c r="AQ241" i="6"/>
  <c r="AQ386" i="6"/>
  <c r="AQ378" i="6"/>
  <c r="AQ370" i="6"/>
  <c r="AQ368" i="6"/>
  <c r="AQ364" i="6"/>
  <c r="AQ399" i="6"/>
  <c r="AQ333" i="6"/>
  <c r="AQ331" i="6"/>
  <c r="AQ238" i="6"/>
  <c r="AQ230" i="6"/>
  <c r="AQ222" i="6"/>
  <c r="AQ214" i="6"/>
  <c r="AQ206" i="6"/>
  <c r="AQ197" i="6"/>
  <c r="AQ189" i="6"/>
  <c r="AQ179" i="6"/>
  <c r="AQ249" i="6"/>
  <c r="AQ471" i="6"/>
  <c r="AQ469" i="6"/>
  <c r="AQ465" i="6"/>
  <c r="AQ449" i="6"/>
  <c r="AQ441" i="6"/>
  <c r="AQ429" i="6"/>
  <c r="AQ411" i="6"/>
  <c r="AQ407" i="6"/>
  <c r="AQ403" i="6"/>
  <c r="AQ221" i="6"/>
  <c r="AQ213" i="6"/>
  <c r="AQ205" i="6"/>
  <c r="AQ196" i="6"/>
  <c r="AQ188" i="6"/>
  <c r="AQ464" i="6"/>
  <c r="AQ456" i="6"/>
  <c r="AQ318" i="6"/>
  <c r="AQ316" i="6"/>
  <c r="AQ314" i="6"/>
  <c r="AQ310" i="6"/>
  <c r="AQ306" i="6"/>
  <c r="AQ302" i="6"/>
  <c r="AQ325" i="6"/>
  <c r="AQ321" i="6"/>
  <c r="AQ301" i="6"/>
  <c r="AQ363" i="6"/>
  <c r="AQ358" i="6"/>
  <c r="AQ32" i="6"/>
  <c r="AQ491" i="6"/>
  <c r="AQ487" i="6"/>
  <c r="AQ483" i="6"/>
  <c r="AQ479" i="6"/>
  <c r="AQ477" i="6"/>
  <c r="AQ290" i="6"/>
  <c r="AQ463" i="6"/>
  <c r="AQ458" i="6"/>
  <c r="AQ178" i="6"/>
  <c r="AQ359" i="6"/>
  <c r="AQ482" i="6"/>
  <c r="AQ472" i="6"/>
  <c r="AQ293" i="6"/>
  <c r="AQ289" i="6"/>
  <c r="AQ285" i="6"/>
  <c r="AQ281" i="6"/>
  <c r="AQ277" i="6"/>
  <c r="AQ273" i="6"/>
  <c r="AQ270" i="6"/>
  <c r="AQ446" i="6"/>
  <c r="AQ430" i="6"/>
  <c r="AQ408" i="6"/>
  <c r="AQ406" i="6"/>
  <c r="AQ404" i="6"/>
  <c r="AQ271" i="6"/>
  <c r="AQ476" i="6"/>
  <c r="AQ427" i="6"/>
  <c r="AQ425" i="6"/>
  <c r="AQ419" i="6"/>
  <c r="AQ415" i="6"/>
  <c r="AQ328" i="6"/>
  <c r="AQ324" i="6"/>
  <c r="AQ47" i="6"/>
  <c r="AQ39" i="6"/>
  <c r="AQ35" i="6"/>
  <c r="AQ33" i="6"/>
  <c r="AQ468" i="6"/>
  <c r="AQ450" i="6"/>
  <c r="AQ393" i="6"/>
  <c r="AQ389" i="6"/>
  <c r="AQ383" i="6"/>
  <c r="AQ379" i="6"/>
  <c r="AQ375" i="6"/>
  <c r="AQ371" i="6"/>
  <c r="AQ341" i="6"/>
  <c r="AQ337" i="6"/>
  <c r="AQ335" i="6"/>
  <c r="AQ288" i="6"/>
  <c r="AQ286" i="6"/>
  <c r="AQ280" i="6"/>
  <c r="AQ266" i="6"/>
  <c r="AQ506" i="6"/>
  <c r="AQ489" i="6"/>
  <c r="AQ485" i="6"/>
  <c r="AT406" i="6"/>
  <c r="AU406" i="6" s="1"/>
  <c r="AQ237" i="6"/>
  <c r="AQ153" i="6"/>
  <c r="AQ481" i="6"/>
  <c r="AQ475" i="6"/>
  <c r="AQ422" i="6"/>
  <c r="AQ414" i="6"/>
  <c r="AQ315" i="6"/>
  <c r="AQ307" i="6"/>
  <c r="AQ461" i="6"/>
  <c r="AQ451" i="6"/>
  <c r="AQ398" i="6"/>
  <c r="AQ396" i="6"/>
  <c r="AQ382" i="6"/>
  <c r="AQ374" i="6"/>
  <c r="AQ291" i="6"/>
  <c r="AQ490" i="6"/>
  <c r="AQ488" i="6"/>
  <c r="AQ447" i="6"/>
  <c r="AQ445" i="6"/>
  <c r="AQ443" i="6"/>
  <c r="AQ332" i="6"/>
  <c r="AQ330" i="6"/>
  <c r="AQ131" i="6"/>
  <c r="AQ111" i="6"/>
  <c r="AQ66" i="6"/>
  <c r="AQ539" i="6"/>
  <c r="AQ537" i="6"/>
  <c r="AQ535" i="6"/>
  <c r="AQ533" i="6"/>
  <c r="AQ531" i="6"/>
  <c r="AQ529" i="6"/>
  <c r="AQ527" i="6"/>
  <c r="AQ525" i="6"/>
  <c r="AQ523" i="6"/>
  <c r="AQ521" i="6"/>
  <c r="AQ519" i="6"/>
  <c r="AQ517" i="6"/>
  <c r="AQ515" i="6"/>
  <c r="AQ513" i="6"/>
  <c r="AQ511" i="6"/>
  <c r="AQ504" i="6"/>
  <c r="AQ502" i="6"/>
  <c r="AQ500" i="6"/>
  <c r="AQ498" i="6"/>
  <c r="AQ496" i="6"/>
  <c r="AQ494" i="6"/>
  <c r="AQ509" i="6"/>
  <c r="AQ507" i="6"/>
  <c r="AQ493" i="6"/>
  <c r="AQ470" i="6"/>
  <c r="AQ448" i="6"/>
  <c r="AQ439" i="6"/>
  <c r="AQ437" i="6"/>
  <c r="AQ435" i="6"/>
  <c r="AQ394" i="6"/>
  <c r="AQ390" i="6"/>
  <c r="AQ367" i="6"/>
  <c r="AQ360" i="6"/>
  <c r="AQ355" i="6"/>
  <c r="AQ353" i="6"/>
  <c r="AQ351" i="6"/>
  <c r="AQ349" i="6"/>
  <c r="AQ347" i="6"/>
  <c r="AQ345" i="6"/>
  <c r="AQ343" i="6"/>
  <c r="AQ326" i="6"/>
  <c r="AQ295" i="6"/>
  <c r="AQ272" i="6"/>
  <c r="AQ384" i="6"/>
  <c r="AQ380" i="6"/>
  <c r="AQ339" i="6"/>
  <c r="AQ322" i="6"/>
  <c r="AQ264" i="6"/>
  <c r="AQ486" i="6"/>
  <c r="AQ484" i="6"/>
  <c r="AQ473" i="6"/>
  <c r="AQ466" i="6"/>
  <c r="AQ459" i="6"/>
  <c r="AQ455" i="6"/>
  <c r="AQ453" i="6"/>
  <c r="AQ444" i="6"/>
  <c r="AQ376" i="6"/>
  <c r="AQ372" i="6"/>
  <c r="AQ320" i="6"/>
  <c r="AQ312" i="6"/>
  <c r="AQ283" i="6"/>
  <c r="AQ229" i="6"/>
  <c r="AQ11" i="6"/>
  <c r="AQ538" i="6"/>
  <c r="AQ536" i="6"/>
  <c r="AQ534" i="6"/>
  <c r="AQ532" i="6"/>
  <c r="AQ530" i="6"/>
  <c r="AQ528" i="6"/>
  <c r="AQ526" i="6"/>
  <c r="AQ524" i="6"/>
  <c r="AQ522" i="6"/>
  <c r="AQ520" i="6"/>
  <c r="AQ518" i="6"/>
  <c r="AQ516" i="6"/>
  <c r="AQ514" i="6"/>
  <c r="AQ512" i="6"/>
  <c r="AQ505" i="6"/>
  <c r="AQ503" i="6"/>
  <c r="AQ501" i="6"/>
  <c r="AQ499" i="6"/>
  <c r="AQ497" i="6"/>
  <c r="AQ495" i="6"/>
  <c r="AQ510" i="6"/>
  <c r="AQ508" i="6"/>
  <c r="AQ480" i="6"/>
  <c r="AQ438" i="6"/>
  <c r="AQ436" i="6"/>
  <c r="AQ434" i="6"/>
  <c r="AQ409" i="6"/>
  <c r="AQ391" i="6"/>
  <c r="AQ387" i="6"/>
  <c r="AQ366" i="6"/>
  <c r="AQ361" i="6"/>
  <c r="AQ356" i="6"/>
  <c r="AQ354" i="6"/>
  <c r="AQ352" i="6"/>
  <c r="AQ350" i="6"/>
  <c r="AQ348" i="6"/>
  <c r="AQ346" i="6"/>
  <c r="AQ344" i="6"/>
  <c r="AQ342" i="6"/>
  <c r="AQ327" i="6"/>
  <c r="AQ294" i="6"/>
  <c r="AQ478" i="6"/>
  <c r="AQ460" i="6"/>
  <c r="AQ340" i="6"/>
  <c r="AQ338" i="6"/>
  <c r="AQ323" i="6"/>
  <c r="AQ267" i="6"/>
  <c r="AQ261" i="6"/>
  <c r="AQ467" i="6"/>
  <c r="AQ457" i="6"/>
  <c r="AQ454" i="6"/>
  <c r="AQ452" i="6"/>
  <c r="AQ426" i="6"/>
  <c r="AQ424" i="6"/>
  <c r="AQ420" i="6"/>
  <c r="AQ416" i="6"/>
  <c r="AQ336" i="6"/>
  <c r="AQ334" i="6"/>
  <c r="AQ319" i="6"/>
  <c r="AQ317" i="6"/>
  <c r="AQ313" i="6"/>
  <c r="AQ303" i="6"/>
  <c r="AQ284" i="6"/>
  <c r="AQ282" i="6"/>
  <c r="AQ278" i="6"/>
  <c r="AQ276" i="6"/>
  <c r="AQ274" i="6"/>
  <c r="AQ462" i="6"/>
  <c r="AQ442" i="6"/>
  <c r="AQ22" i="6"/>
  <c r="AQ20" i="6"/>
  <c r="AQ474" i="6"/>
  <c r="AQ440" i="6"/>
  <c r="AQ431" i="6"/>
  <c r="AQ132" i="6"/>
  <c r="AQ116" i="6"/>
  <c r="AQ57" i="6"/>
  <c r="AQ49" i="6"/>
  <c r="AQ21" i="6"/>
  <c r="AQ19" i="6"/>
  <c r="AQ15" i="6"/>
  <c r="AQ13" i="6"/>
  <c r="AQ433" i="6"/>
  <c r="AQ397" i="6"/>
  <c r="AQ388" i="6"/>
  <c r="AQ381" i="6"/>
  <c r="AQ365" i="6"/>
  <c r="AQ304" i="6"/>
  <c r="AQ292" i="6"/>
  <c r="AQ252" i="6"/>
  <c r="AQ244" i="6"/>
  <c r="AQ413" i="6"/>
  <c r="AQ410" i="6"/>
  <c r="AQ311" i="6"/>
  <c r="AQ308" i="6"/>
  <c r="AQ305" i="6"/>
  <c r="AQ255" i="6"/>
  <c r="AQ428" i="6"/>
  <c r="AQ401" i="6"/>
  <c r="AQ392" i="6"/>
  <c r="AQ385" i="6"/>
  <c r="AQ369" i="6"/>
  <c r="AQ300" i="6"/>
  <c r="AQ296" i="6"/>
  <c r="AQ287" i="6"/>
  <c r="AQ268" i="6"/>
  <c r="AQ265" i="6"/>
  <c r="AQ253" i="6"/>
  <c r="AQ245" i="6"/>
  <c r="AQ233" i="6"/>
  <c r="AQ225" i="6"/>
  <c r="AQ217" i="6"/>
  <c r="AQ209" i="6"/>
  <c r="AQ201" i="6"/>
  <c r="AQ192" i="6"/>
  <c r="AQ184" i="6"/>
  <c r="AQ150" i="6"/>
  <c r="AQ148" i="6"/>
  <c r="AQ432" i="6"/>
  <c r="AQ417" i="6"/>
  <c r="AQ405" i="6"/>
  <c r="AQ402" i="6"/>
  <c r="AQ373" i="6"/>
  <c r="AQ357" i="6"/>
  <c r="AQ309" i="6"/>
  <c r="AQ256" i="6"/>
  <c r="AQ248" i="6"/>
  <c r="AQ236" i="6"/>
  <c r="AQ228" i="6"/>
  <c r="AQ220" i="6"/>
  <c r="AQ212" i="6"/>
  <c r="AQ204" i="6"/>
  <c r="AQ195" i="6"/>
  <c r="AQ187" i="6"/>
  <c r="AQ177" i="6"/>
  <c r="AQ152" i="6"/>
  <c r="AQ299" i="6"/>
  <c r="AQ297" i="6"/>
  <c r="AQ275" i="6"/>
  <c r="AQ263" i="6"/>
  <c r="AQ251" i="6"/>
  <c r="AQ243" i="6"/>
  <c r="AQ421" i="6"/>
  <c r="AQ418" i="6"/>
  <c r="AQ412" i="6"/>
  <c r="AQ400" i="6"/>
  <c r="AQ377" i="6"/>
  <c r="AQ362" i="6"/>
  <c r="AQ279" i="6"/>
  <c r="AQ260" i="6"/>
  <c r="AQ257" i="6"/>
  <c r="AQ234" i="6"/>
  <c r="AQ226" i="6"/>
  <c r="AQ218" i="6"/>
  <c r="AQ210" i="6"/>
  <c r="AQ202" i="6"/>
  <c r="AQ193" i="6"/>
  <c r="AQ185" i="6"/>
  <c r="AQ175" i="6"/>
  <c r="AQ149" i="6"/>
  <c r="AQ423" i="6"/>
  <c r="AQ395" i="6"/>
  <c r="AQ259" i="6"/>
  <c r="AQ258" i="6"/>
  <c r="AQ254" i="6"/>
  <c r="AQ246" i="6"/>
  <c r="AQ239" i="6"/>
  <c r="AQ231" i="6"/>
  <c r="AQ223" i="6"/>
  <c r="AQ215" i="6"/>
  <c r="AQ207" i="6"/>
  <c r="AQ198" i="6"/>
  <c r="AQ190" i="6"/>
  <c r="AQ182" i="6"/>
  <c r="AQ155" i="6"/>
  <c r="AQ247" i="6"/>
  <c r="AQ240" i="6"/>
  <c r="AQ232" i="6"/>
  <c r="AQ224" i="6"/>
  <c r="AQ216" i="6"/>
  <c r="AQ208" i="6"/>
  <c r="AQ199" i="6"/>
  <c r="AQ183" i="6"/>
  <c r="AQ156" i="6"/>
  <c r="AQ250" i="6"/>
  <c r="AQ242" i="6"/>
  <c r="AQ235" i="6"/>
  <c r="AQ227" i="6"/>
  <c r="AQ219" i="6"/>
  <c r="AQ211" i="6"/>
  <c r="AQ203" i="6"/>
  <c r="AQ194" i="6"/>
  <c r="AQ186" i="6"/>
  <c r="AQ176" i="6"/>
  <c r="AQ151" i="6"/>
  <c r="AQ154" i="6"/>
  <c r="AQ46" i="6"/>
  <c r="AQ147" i="6"/>
  <c r="AQ139" i="6"/>
  <c r="AQ137" i="6"/>
  <c r="AQ135" i="6"/>
  <c r="AQ115" i="6"/>
  <c r="AQ118" i="6"/>
  <c r="AQ104" i="6"/>
  <c r="AQ96" i="6"/>
  <c r="AQ88" i="6"/>
  <c r="AQ80" i="6"/>
  <c r="AQ31" i="6"/>
  <c r="AQ14" i="6"/>
  <c r="AQ119" i="6"/>
  <c r="AQ45" i="6"/>
  <c r="AQ41" i="6"/>
  <c r="AQ142" i="6"/>
  <c r="AQ138" i="6"/>
  <c r="AQ107" i="6"/>
  <c r="AQ105" i="6"/>
  <c r="AQ103" i="6"/>
  <c r="AQ99" i="6"/>
  <c r="AQ97" i="6"/>
  <c r="AQ95" i="6"/>
  <c r="AQ91" i="6"/>
  <c r="AQ89" i="6"/>
  <c r="AQ87" i="6"/>
  <c r="AQ83" i="6"/>
  <c r="AQ64" i="6"/>
  <c r="AQ56" i="6"/>
  <c r="AQ51" i="6"/>
  <c r="AQ28" i="6"/>
  <c r="AQ42" i="6"/>
  <c r="AQ40" i="6"/>
  <c r="AQ134" i="6"/>
  <c r="AQ48" i="6"/>
  <c r="AQ112" i="6"/>
  <c r="AQ108" i="6"/>
  <c r="AQ100" i="6"/>
  <c r="AQ92" i="6"/>
  <c r="AQ84" i="6"/>
  <c r="AQ10" i="6"/>
  <c r="AQ6" i="6"/>
  <c r="AQ133" i="6"/>
  <c r="AQ76" i="6"/>
  <c r="AQ74" i="6"/>
  <c r="AQ65" i="6"/>
  <c r="AQ30" i="6"/>
  <c r="AQ23" i="6"/>
  <c r="AQ38" i="6"/>
  <c r="AQ7" i="6"/>
  <c r="AQ120" i="6"/>
  <c r="AQ109" i="6"/>
  <c r="AQ101" i="6"/>
  <c r="AQ75" i="6"/>
  <c r="AQ68" i="6"/>
  <c r="AQ141" i="6"/>
  <c r="AQ136" i="6"/>
  <c r="AQ129" i="6"/>
  <c r="AQ90" i="6"/>
  <c r="AQ85" i="6"/>
  <c r="AQ78" i="6"/>
  <c r="AQ55" i="6"/>
  <c r="AQ44" i="6"/>
  <c r="AQ25" i="6"/>
  <c r="AQ18" i="6"/>
  <c r="AQ8" i="6"/>
  <c r="AQ145" i="6"/>
  <c r="AQ114" i="6"/>
  <c r="AQ102" i="6"/>
  <c r="AQ81" i="6"/>
  <c r="AQ37" i="6"/>
  <c r="AQ26" i="6"/>
  <c r="AQ24" i="6"/>
  <c r="AQ4" i="6"/>
  <c r="AQ98" i="6"/>
  <c r="AQ93" i="6"/>
  <c r="AQ86" i="6"/>
  <c r="AQ69" i="6"/>
  <c r="AQ9" i="6"/>
  <c r="AQ146" i="6"/>
  <c r="AQ130" i="6"/>
  <c r="AQ117" i="6"/>
  <c r="AQ110" i="6"/>
  <c r="AQ17" i="6"/>
  <c r="AQ16" i="6"/>
  <c r="AQ140" i="6"/>
  <c r="AQ113" i="6"/>
  <c r="AQ82" i="6"/>
  <c r="AQ77" i="6"/>
  <c r="AQ67" i="6"/>
  <c r="AQ43" i="6"/>
  <c r="AQ36" i="6"/>
  <c r="AQ27" i="6"/>
  <c r="AQ5" i="6"/>
  <c r="AQ3" i="6"/>
  <c r="AQ143" i="6"/>
  <c r="AQ106" i="6"/>
  <c r="AQ94" i="6"/>
  <c r="AQ73" i="6"/>
  <c r="AQ34" i="6"/>
  <c r="AQ29" i="6"/>
  <c r="AQ12" i="6"/>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50" i="11"/>
  <c r="E50" i="11" s="1"/>
  <c r="AT109" i="6" l="1"/>
  <c r="AU109" i="6" s="1"/>
  <c r="AT67" i="6"/>
  <c r="AU67" i="6" s="1"/>
  <c r="AT7" i="6"/>
  <c r="AU7" i="6" s="1"/>
  <c r="AT134" i="6"/>
  <c r="AU134" i="6" s="1"/>
  <c r="AT139" i="6"/>
  <c r="AU139" i="6" s="1"/>
  <c r="AT231" i="6"/>
  <c r="AU231" i="6" s="1"/>
  <c r="AT152" i="6"/>
  <c r="AU152" i="6" s="1"/>
  <c r="AT296" i="6"/>
  <c r="AU296" i="6" s="1"/>
  <c r="AT143" i="6"/>
  <c r="AU143" i="6" s="1"/>
  <c r="AT82" i="6"/>
  <c r="AU82" i="6" s="1"/>
  <c r="AT146" i="6"/>
  <c r="AU146" i="6" s="1"/>
  <c r="AT26" i="6"/>
  <c r="AU26" i="6" s="1"/>
  <c r="AT25" i="6"/>
  <c r="AU25" i="6" s="1"/>
  <c r="AT141" i="6"/>
  <c r="AU141" i="6" s="1"/>
  <c r="AT23" i="6"/>
  <c r="AU23" i="6" s="1"/>
  <c r="AT84" i="6"/>
  <c r="AU84" i="6" s="1"/>
  <c r="AT42" i="6"/>
  <c r="AU42" i="6" s="1"/>
  <c r="AT91" i="6"/>
  <c r="AU91" i="6" s="1"/>
  <c r="AT142" i="6"/>
  <c r="AU142" i="6" s="1"/>
  <c r="AT96" i="6"/>
  <c r="AU96" i="6" s="1"/>
  <c r="AT46" i="6"/>
  <c r="AU46" i="6" s="1"/>
  <c r="AT219" i="6"/>
  <c r="AU219" i="6" s="1"/>
  <c r="AT199" i="6"/>
  <c r="AU199" i="6" s="1"/>
  <c r="AT182" i="6"/>
  <c r="AU182" i="6" s="1"/>
  <c r="AT246" i="6"/>
  <c r="AU246" i="6" s="1"/>
  <c r="AT185" i="6"/>
  <c r="AU185" i="6" s="1"/>
  <c r="AT260" i="6"/>
  <c r="AU260" i="6" s="1"/>
  <c r="AT243" i="6"/>
  <c r="AU243" i="6" s="1"/>
  <c r="AT187" i="6"/>
  <c r="AU187" i="6" s="1"/>
  <c r="AT256" i="6"/>
  <c r="AU256" i="6" s="1"/>
  <c r="AT148" i="6"/>
  <c r="AU148" i="6" s="1"/>
  <c r="AT233" i="6"/>
  <c r="AU233" i="6" s="1"/>
  <c r="AT369" i="6"/>
  <c r="AU369" i="6" s="1"/>
  <c r="AT308" i="6"/>
  <c r="AU308" i="6" s="1"/>
  <c r="AT365" i="6"/>
  <c r="AU365" i="6" s="1"/>
  <c r="AT21" i="6"/>
  <c r="AU21" i="6" s="1"/>
  <c r="AT20" i="6"/>
  <c r="AU20" i="6" s="1"/>
  <c r="AT284" i="6"/>
  <c r="AU284" i="6" s="1"/>
  <c r="AT420" i="6"/>
  <c r="AU420" i="6" s="1"/>
  <c r="AT267" i="6"/>
  <c r="AU267" i="6" s="1"/>
  <c r="AT342" i="6"/>
  <c r="AU342" i="6" s="1"/>
  <c r="AT361" i="6"/>
  <c r="AU361" i="6" s="1"/>
  <c r="AT480" i="6"/>
  <c r="AU480" i="6" s="1"/>
  <c r="AT505" i="6"/>
  <c r="AU505" i="6" s="1"/>
  <c r="AT526" i="6"/>
  <c r="AU526" i="6" s="1"/>
  <c r="AT229" i="6"/>
  <c r="AU229" i="6" s="1"/>
  <c r="AT455" i="6"/>
  <c r="AU455" i="6" s="1"/>
  <c r="AT339" i="6"/>
  <c r="AU339" i="6" s="1"/>
  <c r="AT347" i="6"/>
  <c r="AU347" i="6" s="1"/>
  <c r="AT394" i="6"/>
  <c r="AU394" i="6" s="1"/>
  <c r="AT509" i="6"/>
  <c r="AU509" i="6" s="1"/>
  <c r="AT513" i="6"/>
  <c r="AU513" i="6" s="1"/>
  <c r="AT529" i="6"/>
  <c r="AU529" i="6" s="1"/>
  <c r="AT111" i="6"/>
  <c r="AU111" i="6" s="1"/>
  <c r="AT490" i="6"/>
  <c r="AU490" i="6" s="1"/>
  <c r="AT307" i="6"/>
  <c r="AU307" i="6" s="1"/>
  <c r="AT335" i="6"/>
  <c r="AU335" i="6" s="1"/>
  <c r="AT393" i="6"/>
  <c r="AU393" i="6" s="1"/>
  <c r="AT328" i="6"/>
  <c r="AU328" i="6" s="1"/>
  <c r="AT285" i="6"/>
  <c r="AU285" i="6" s="1"/>
  <c r="AT463" i="6"/>
  <c r="AU463" i="6" s="1"/>
  <c r="AT358" i="6"/>
  <c r="AU358" i="6" s="1"/>
  <c r="AT314" i="6"/>
  <c r="AU314" i="6" s="1"/>
  <c r="AT213" i="6"/>
  <c r="AU213" i="6" s="1"/>
  <c r="AT465" i="6"/>
  <c r="AU465" i="6" s="1"/>
  <c r="AT214" i="6"/>
  <c r="AU214" i="6" s="1"/>
  <c r="AT368" i="6"/>
  <c r="AU368" i="6" s="1"/>
  <c r="AT298" i="6"/>
  <c r="AU298" i="6" s="1"/>
  <c r="AT93" i="6"/>
  <c r="AU93" i="6" s="1"/>
  <c r="AT129" i="6"/>
  <c r="AU129" i="6" s="1"/>
  <c r="AT203" i="6"/>
  <c r="AU203" i="6" s="1"/>
  <c r="AT292" i="6"/>
  <c r="AU292" i="6" s="1"/>
  <c r="AT3" i="6"/>
  <c r="AU3" i="6" s="1"/>
  <c r="AT113" i="6"/>
  <c r="AU113" i="6" s="1"/>
  <c r="AT9" i="6"/>
  <c r="AU9" i="6" s="1"/>
  <c r="AT37" i="6"/>
  <c r="AU37" i="6" s="1"/>
  <c r="AT44" i="6"/>
  <c r="AU44" i="6" s="1"/>
  <c r="AT68" i="6"/>
  <c r="AU68" i="6" s="1"/>
  <c r="AT30" i="6"/>
  <c r="AU30" i="6" s="1"/>
  <c r="AT92" i="6"/>
  <c r="AU92" i="6" s="1"/>
  <c r="AT28" i="6"/>
  <c r="AU28" i="6" s="1"/>
  <c r="AT95" i="6"/>
  <c r="AU95" i="6" s="1"/>
  <c r="AT41" i="6"/>
  <c r="AU41" i="6" s="1"/>
  <c r="AT104" i="6"/>
  <c r="AU104" i="6" s="1"/>
  <c r="AT154" i="6"/>
  <c r="AU154" i="6" s="1"/>
  <c r="AT227" i="6"/>
  <c r="AU227" i="6" s="1"/>
  <c r="AT208" i="6"/>
  <c r="AU208" i="6" s="1"/>
  <c r="AT190" i="6"/>
  <c r="AU190" i="6" s="1"/>
  <c r="AT254" i="6"/>
  <c r="AU254" i="6" s="1"/>
  <c r="AT193" i="6"/>
  <c r="AU193" i="6" s="1"/>
  <c r="AT279" i="6"/>
  <c r="AU279" i="6" s="1"/>
  <c r="AT251" i="6"/>
  <c r="AU251" i="6" s="1"/>
  <c r="AT195" i="6"/>
  <c r="AU195" i="6" s="1"/>
  <c r="AT309" i="6"/>
  <c r="AU309" i="6" s="1"/>
  <c r="AT150" i="6"/>
  <c r="AU150" i="6" s="1"/>
  <c r="AT245" i="6"/>
  <c r="AU245" i="6" s="1"/>
  <c r="AT385" i="6"/>
  <c r="AU385" i="6" s="1"/>
  <c r="AT311" i="6"/>
  <c r="AU311" i="6" s="1"/>
  <c r="AT381" i="6"/>
  <c r="AU381" i="6" s="1"/>
  <c r="AT49" i="6"/>
  <c r="AU49" i="6" s="1"/>
  <c r="AT22" i="6"/>
  <c r="AU22" i="6" s="1"/>
  <c r="AT303" i="6"/>
  <c r="AU303" i="6" s="1"/>
  <c r="AT424" i="6"/>
  <c r="AU424" i="6" s="1"/>
  <c r="AT323" i="6"/>
  <c r="AU323" i="6" s="1"/>
  <c r="AT344" i="6"/>
  <c r="AU344" i="6" s="1"/>
  <c r="AT366" i="6"/>
  <c r="AU366" i="6" s="1"/>
  <c r="AT508" i="6"/>
  <c r="AU508" i="6" s="1"/>
  <c r="AT512" i="6"/>
  <c r="AU512" i="6" s="1"/>
  <c r="AT528" i="6"/>
  <c r="AU528" i="6" s="1"/>
  <c r="AT283" i="6"/>
  <c r="AU283" i="6" s="1"/>
  <c r="AT459" i="6"/>
  <c r="AU459" i="6" s="1"/>
  <c r="AT380" i="6"/>
  <c r="AU380" i="6" s="1"/>
  <c r="AT349" i="6"/>
  <c r="AU349" i="6" s="1"/>
  <c r="AT435" i="6"/>
  <c r="AU435" i="6" s="1"/>
  <c r="AT494" i="6"/>
  <c r="AU494" i="6" s="1"/>
  <c r="AT515" i="6"/>
  <c r="AU515" i="6" s="1"/>
  <c r="AT531" i="6"/>
  <c r="AU531" i="6" s="1"/>
  <c r="AT131" i="6"/>
  <c r="AU131" i="6" s="1"/>
  <c r="AT291" i="6"/>
  <c r="AU291" i="6" s="1"/>
  <c r="AT315" i="6"/>
  <c r="AU315" i="6" s="1"/>
  <c r="AT485" i="6"/>
  <c r="AU485" i="6" s="1"/>
  <c r="AT337" i="6"/>
  <c r="AU337" i="6" s="1"/>
  <c r="AT450" i="6"/>
  <c r="AU450" i="6" s="1"/>
  <c r="AT415" i="6"/>
  <c r="AU415" i="6" s="1"/>
  <c r="AT408" i="6"/>
  <c r="AU408" i="6" s="1"/>
  <c r="AT289" i="6"/>
  <c r="AU289" i="6" s="1"/>
  <c r="AT290" i="6"/>
  <c r="AU290" i="6" s="1"/>
  <c r="AT363" i="6"/>
  <c r="AU363" i="6" s="1"/>
  <c r="AT316" i="6"/>
  <c r="AU316" i="6" s="1"/>
  <c r="AT221" i="6"/>
  <c r="AU221" i="6" s="1"/>
  <c r="AT469" i="6"/>
  <c r="AU469" i="6" s="1"/>
  <c r="AT222" i="6"/>
  <c r="AU222" i="6" s="1"/>
  <c r="AT370" i="6"/>
  <c r="AU370" i="6" s="1"/>
  <c r="AT76" i="6"/>
  <c r="AU76" i="6" s="1"/>
  <c r="AT94" i="6"/>
  <c r="AU94" i="6" s="1"/>
  <c r="AT8" i="6"/>
  <c r="AU8" i="6" s="1"/>
  <c r="AT87" i="6"/>
  <c r="AU87" i="6" s="1"/>
  <c r="AT247" i="6"/>
  <c r="AU247" i="6" s="1"/>
  <c r="AT149" i="6"/>
  <c r="AU149" i="6" s="1"/>
  <c r="AT418" i="6"/>
  <c r="AU418" i="6" s="1"/>
  <c r="AT217" i="6"/>
  <c r="AU217" i="6" s="1"/>
  <c r="AT12" i="6"/>
  <c r="AU12" i="6" s="1"/>
  <c r="AT5" i="6"/>
  <c r="AU5" i="6" s="1"/>
  <c r="AT140" i="6"/>
  <c r="AU140" i="6" s="1"/>
  <c r="AT69" i="6"/>
  <c r="AU69" i="6" s="1"/>
  <c r="AT81" i="6"/>
  <c r="AU81" i="6" s="1"/>
  <c r="AT55" i="6"/>
  <c r="AU55" i="6" s="1"/>
  <c r="AT75" i="6"/>
  <c r="AU75" i="6" s="1"/>
  <c r="AT65" i="6"/>
  <c r="AU65" i="6" s="1"/>
  <c r="AT100" i="6"/>
  <c r="AU100" i="6" s="1"/>
  <c r="AT51" i="6"/>
  <c r="AU51" i="6" s="1"/>
  <c r="AT97" i="6"/>
  <c r="AU97" i="6" s="1"/>
  <c r="AT45" i="6"/>
  <c r="AU45" i="6" s="1"/>
  <c r="AT118" i="6"/>
  <c r="AU118" i="6" s="1"/>
  <c r="AT151" i="6"/>
  <c r="AU151" i="6" s="1"/>
  <c r="AT235" i="6"/>
  <c r="AU235" i="6" s="1"/>
  <c r="AT216" i="6"/>
  <c r="AU216" i="6" s="1"/>
  <c r="AT198" i="6"/>
  <c r="AU198" i="6" s="1"/>
  <c r="AT258" i="6"/>
  <c r="AU258" i="6" s="1"/>
  <c r="AT202" i="6"/>
  <c r="AU202" i="6" s="1"/>
  <c r="AT362" i="6"/>
  <c r="AU362" i="6" s="1"/>
  <c r="AT263" i="6"/>
  <c r="AU263" i="6" s="1"/>
  <c r="AT204" i="6"/>
  <c r="AU204" i="6" s="1"/>
  <c r="AT357" i="6"/>
  <c r="AU357" i="6" s="1"/>
  <c r="AT184" i="6"/>
  <c r="AU184" i="6" s="1"/>
  <c r="AT253" i="6"/>
  <c r="AU253" i="6" s="1"/>
  <c r="AT392" i="6"/>
  <c r="AU392" i="6" s="1"/>
  <c r="AT410" i="6"/>
  <c r="AU410" i="6" s="1"/>
  <c r="AT388" i="6"/>
  <c r="AU388" i="6" s="1"/>
  <c r="AT57" i="6"/>
  <c r="AU57" i="6" s="1"/>
  <c r="AT442" i="6"/>
  <c r="AU442" i="6" s="1"/>
  <c r="AT313" i="6"/>
  <c r="AU313" i="6" s="1"/>
  <c r="AT426" i="6"/>
  <c r="AU426" i="6" s="1"/>
  <c r="AT338" i="6"/>
  <c r="AU338" i="6" s="1"/>
  <c r="AT346" i="6"/>
  <c r="AU346" i="6" s="1"/>
  <c r="AT387" i="6"/>
  <c r="AU387" i="6" s="1"/>
  <c r="AT510" i="6"/>
  <c r="AU510" i="6" s="1"/>
  <c r="AT514" i="6"/>
  <c r="AU514" i="6" s="1"/>
  <c r="AT530" i="6"/>
  <c r="AU530" i="6" s="1"/>
  <c r="AT312" i="6"/>
  <c r="AU312" i="6" s="1"/>
  <c r="AT466" i="6"/>
  <c r="AU466" i="6" s="1"/>
  <c r="AT384" i="6"/>
  <c r="AU384" i="6" s="1"/>
  <c r="AT351" i="6"/>
  <c r="AU351" i="6" s="1"/>
  <c r="AT437" i="6"/>
  <c r="AU437" i="6" s="1"/>
  <c r="AT496" i="6"/>
  <c r="AU496" i="6" s="1"/>
  <c r="AT517" i="6"/>
  <c r="AU517" i="6" s="1"/>
  <c r="AT533" i="6"/>
  <c r="AU533" i="6" s="1"/>
  <c r="AT330" i="6"/>
  <c r="AU330" i="6" s="1"/>
  <c r="AT374" i="6"/>
  <c r="AU374" i="6" s="1"/>
  <c r="AT414" i="6"/>
  <c r="AU414" i="6" s="1"/>
  <c r="AT489" i="6"/>
  <c r="AU489" i="6" s="1"/>
  <c r="AT341" i="6"/>
  <c r="AU341" i="6" s="1"/>
  <c r="AT468" i="6"/>
  <c r="AU468" i="6" s="1"/>
  <c r="AT419" i="6"/>
  <c r="AU419" i="6" s="1"/>
  <c r="AT430" i="6"/>
  <c r="AU430" i="6" s="1"/>
  <c r="AT293" i="6"/>
  <c r="AU293" i="6" s="1"/>
  <c r="AT477" i="6"/>
  <c r="AU477" i="6" s="1"/>
  <c r="AT301" i="6"/>
  <c r="AU301" i="6" s="1"/>
  <c r="AT318" i="6"/>
  <c r="AU318" i="6" s="1"/>
  <c r="AT403" i="6"/>
  <c r="AU403" i="6" s="1"/>
  <c r="AT471" i="6"/>
  <c r="AU471" i="6" s="1"/>
  <c r="AT230" i="6"/>
  <c r="AU230" i="6" s="1"/>
  <c r="AT378" i="6"/>
  <c r="AU378" i="6" s="1"/>
  <c r="AT85" i="6"/>
  <c r="AU85" i="6" s="1"/>
  <c r="AT117" i="6"/>
  <c r="AU117" i="6" s="1"/>
  <c r="AT107" i="6"/>
  <c r="AU107" i="6" s="1"/>
  <c r="AT29" i="6"/>
  <c r="AU29" i="6" s="1"/>
  <c r="AT27" i="6"/>
  <c r="AU27" i="6" s="1"/>
  <c r="AT16" i="6"/>
  <c r="AU16" i="6" s="1"/>
  <c r="AT86" i="6"/>
  <c r="AU86" i="6" s="1"/>
  <c r="AT102" i="6"/>
  <c r="AU102" i="6" s="1"/>
  <c r="AT78" i="6"/>
  <c r="AU78" i="6" s="1"/>
  <c r="AT101" i="6"/>
  <c r="AU101" i="6" s="1"/>
  <c r="AT74" i="6"/>
  <c r="AU74" i="6" s="1"/>
  <c r="AT108" i="6"/>
  <c r="AU108" i="6" s="1"/>
  <c r="AT56" i="6"/>
  <c r="AU56" i="6" s="1"/>
  <c r="AT99" i="6"/>
  <c r="AU99" i="6" s="1"/>
  <c r="AT119" i="6"/>
  <c r="AU119" i="6" s="1"/>
  <c r="AT115" i="6"/>
  <c r="AU115" i="6" s="1"/>
  <c r="AT176" i="6"/>
  <c r="AU176" i="6" s="1"/>
  <c r="AT242" i="6"/>
  <c r="AU242" i="6" s="1"/>
  <c r="AT224" i="6"/>
  <c r="AU224" i="6" s="1"/>
  <c r="AT207" i="6"/>
  <c r="AU207" i="6" s="1"/>
  <c r="AT259" i="6"/>
  <c r="AU259" i="6" s="1"/>
  <c r="AT210" i="6"/>
  <c r="AU210" i="6" s="1"/>
  <c r="AT377" i="6"/>
  <c r="AU377" i="6" s="1"/>
  <c r="AT275" i="6"/>
  <c r="AU275" i="6" s="1"/>
  <c r="AT212" i="6"/>
  <c r="AU212" i="6" s="1"/>
  <c r="AT373" i="6"/>
  <c r="AU373" i="6" s="1"/>
  <c r="AT192" i="6"/>
  <c r="AU192" i="6" s="1"/>
  <c r="AT265" i="6"/>
  <c r="AU265" i="6" s="1"/>
  <c r="AT401" i="6"/>
  <c r="AU401" i="6" s="1"/>
  <c r="AT413" i="6"/>
  <c r="AU413" i="6" s="1"/>
  <c r="AT397" i="6"/>
  <c r="AU397" i="6" s="1"/>
  <c r="AT116" i="6"/>
  <c r="AU116" i="6" s="1"/>
  <c r="AT462" i="6"/>
  <c r="AU462" i="6" s="1"/>
  <c r="AT317" i="6"/>
  <c r="AU317" i="6" s="1"/>
  <c r="AT452" i="6"/>
  <c r="AU452" i="6" s="1"/>
  <c r="AT340" i="6"/>
  <c r="AU340" i="6" s="1"/>
  <c r="AT348" i="6"/>
  <c r="AU348" i="6" s="1"/>
  <c r="AT391" i="6"/>
  <c r="AU391" i="6" s="1"/>
  <c r="AT495" i="6"/>
  <c r="AU495" i="6" s="1"/>
  <c r="AT516" i="6"/>
  <c r="AU516" i="6" s="1"/>
  <c r="AT532" i="6"/>
  <c r="AU532" i="6" s="1"/>
  <c r="AT320" i="6"/>
  <c r="AU320" i="6" s="1"/>
  <c r="AT473" i="6"/>
  <c r="AU473" i="6" s="1"/>
  <c r="AT272" i="6"/>
  <c r="AU272" i="6" s="1"/>
  <c r="AT353" i="6"/>
  <c r="AU353" i="6" s="1"/>
  <c r="AT439" i="6"/>
  <c r="AU439" i="6" s="1"/>
  <c r="AT498" i="6"/>
  <c r="AU498" i="6" s="1"/>
  <c r="AT519" i="6"/>
  <c r="AU519" i="6" s="1"/>
  <c r="AT535" i="6"/>
  <c r="AU535" i="6" s="1"/>
  <c r="AT332" i="6"/>
  <c r="AU332" i="6" s="1"/>
  <c r="AT382" i="6"/>
  <c r="AU382" i="6" s="1"/>
  <c r="AT422" i="6"/>
  <c r="AU422" i="6" s="1"/>
  <c r="AT506" i="6"/>
  <c r="AU506" i="6" s="1"/>
  <c r="AT371" i="6"/>
  <c r="AU371" i="6" s="1"/>
  <c r="AT33" i="6"/>
  <c r="AU33" i="6" s="1"/>
  <c r="AT425" i="6"/>
  <c r="AU425" i="6" s="1"/>
  <c r="AT446" i="6"/>
  <c r="AU446" i="6" s="1"/>
  <c r="AT472" i="6"/>
  <c r="AU472" i="6" s="1"/>
  <c r="AT479" i="6"/>
  <c r="AU479" i="6" s="1"/>
  <c r="AT321" i="6"/>
  <c r="AU321" i="6" s="1"/>
  <c r="AT456" i="6"/>
  <c r="AU456" i="6" s="1"/>
  <c r="AT407" i="6"/>
  <c r="AU407" i="6" s="1"/>
  <c r="AT249" i="6"/>
  <c r="AU249" i="6" s="1"/>
  <c r="AT238" i="6"/>
  <c r="AU238" i="6" s="1"/>
  <c r="AT386" i="6"/>
  <c r="AU386" i="6" s="1"/>
  <c r="AT36" i="6"/>
  <c r="AU36" i="6" s="1"/>
  <c r="AT64" i="6"/>
  <c r="AU64" i="6" s="1"/>
  <c r="AT14" i="6"/>
  <c r="AU14" i="6" s="1"/>
  <c r="AT186" i="6"/>
  <c r="AU186" i="6" s="1"/>
  <c r="AT232" i="6"/>
  <c r="AU232" i="6" s="1"/>
  <c r="AT395" i="6"/>
  <c r="AU395" i="6" s="1"/>
  <c r="AT218" i="6"/>
  <c r="AU218" i="6" s="1"/>
  <c r="AT297" i="6"/>
  <c r="AU297" i="6" s="1"/>
  <c r="AT220" i="6"/>
  <c r="AU220" i="6" s="1"/>
  <c r="AT402" i="6"/>
  <c r="AU402" i="6" s="1"/>
  <c r="AT201" i="6"/>
  <c r="AU201" i="6" s="1"/>
  <c r="AT268" i="6"/>
  <c r="AU268" i="6" s="1"/>
  <c r="AT428" i="6"/>
  <c r="AU428" i="6" s="1"/>
  <c r="AT244" i="6"/>
  <c r="AU244" i="6" s="1"/>
  <c r="AT132" i="6"/>
  <c r="AU132" i="6" s="1"/>
  <c r="AT274" i="6"/>
  <c r="AU274" i="6" s="1"/>
  <c r="AT319" i="6"/>
  <c r="AU319" i="6" s="1"/>
  <c r="AT454" i="6"/>
  <c r="AU454" i="6" s="1"/>
  <c r="AT460" i="6"/>
  <c r="AU460" i="6" s="1"/>
  <c r="AT350" i="6"/>
  <c r="AU350" i="6" s="1"/>
  <c r="AT409" i="6"/>
  <c r="AU409" i="6" s="1"/>
  <c r="AT497" i="6"/>
  <c r="AU497" i="6" s="1"/>
  <c r="AT518" i="6"/>
  <c r="AU518" i="6" s="1"/>
  <c r="AT534" i="6"/>
  <c r="AU534" i="6" s="1"/>
  <c r="AT372" i="6"/>
  <c r="AU372" i="6" s="1"/>
  <c r="AT484" i="6"/>
  <c r="AU484" i="6" s="1"/>
  <c r="AT295" i="6"/>
  <c r="AU295" i="6" s="1"/>
  <c r="AT355" i="6"/>
  <c r="AU355" i="6" s="1"/>
  <c r="AT448" i="6"/>
  <c r="AU448" i="6" s="1"/>
  <c r="AT500" i="6"/>
  <c r="AU500" i="6" s="1"/>
  <c r="AT521" i="6"/>
  <c r="AU521" i="6" s="1"/>
  <c r="AT537" i="6"/>
  <c r="AU537" i="6" s="1"/>
  <c r="AT443" i="6"/>
  <c r="AU443" i="6" s="1"/>
  <c r="AT396" i="6"/>
  <c r="AU396" i="6" s="1"/>
  <c r="AT475" i="6"/>
  <c r="AU475" i="6" s="1"/>
  <c r="AT266" i="6"/>
  <c r="AU266" i="6" s="1"/>
  <c r="AT375" i="6"/>
  <c r="AU375" i="6" s="1"/>
  <c r="AT35" i="6"/>
  <c r="AU35" i="6" s="1"/>
  <c r="AT427" i="6"/>
  <c r="AU427" i="6" s="1"/>
  <c r="AT270" i="6"/>
  <c r="AU270" i="6" s="1"/>
  <c r="AT482" i="6"/>
  <c r="AU482" i="6" s="1"/>
  <c r="AT483" i="6"/>
  <c r="AU483" i="6" s="1"/>
  <c r="AT325" i="6"/>
  <c r="AU325" i="6" s="1"/>
  <c r="AT464" i="6"/>
  <c r="AU464" i="6" s="1"/>
  <c r="AT411" i="6"/>
  <c r="AU411" i="6" s="1"/>
  <c r="AT179" i="6"/>
  <c r="AU179" i="6" s="1"/>
  <c r="AT331" i="6"/>
  <c r="AU331" i="6" s="1"/>
  <c r="AT241" i="6"/>
  <c r="AU241" i="6" s="1"/>
  <c r="AT17" i="6"/>
  <c r="AU17" i="6" s="1"/>
  <c r="AT112" i="6"/>
  <c r="AU112" i="6" s="1"/>
  <c r="AT103" i="6"/>
  <c r="AU103" i="6" s="1"/>
  <c r="AT135" i="6"/>
  <c r="AU135" i="6" s="1"/>
  <c r="AT250" i="6"/>
  <c r="AU250" i="6" s="1"/>
  <c r="AT215" i="6"/>
  <c r="AU215" i="6" s="1"/>
  <c r="AT400" i="6"/>
  <c r="AU400" i="6" s="1"/>
  <c r="AT433" i="6"/>
  <c r="AU433" i="6" s="1"/>
  <c r="AT73" i="6"/>
  <c r="AU73" i="6" s="1"/>
  <c r="AT43" i="6"/>
  <c r="AU43" i="6" s="1"/>
  <c r="AT110" i="6"/>
  <c r="AU110" i="6" s="1"/>
  <c r="AT98" i="6"/>
  <c r="AU98" i="6" s="1"/>
  <c r="AT145" i="6"/>
  <c r="AU145" i="6" s="1"/>
  <c r="AT90" i="6"/>
  <c r="AU90" i="6" s="1"/>
  <c r="AT120" i="6"/>
  <c r="AU120" i="6" s="1"/>
  <c r="AT133" i="6"/>
  <c r="AU133" i="6" s="1"/>
  <c r="AT48" i="6"/>
  <c r="AU48" i="6" s="1"/>
  <c r="AT83" i="6"/>
  <c r="AU83" i="6" s="1"/>
  <c r="AT105" i="6"/>
  <c r="AU105" i="6" s="1"/>
  <c r="AT31" i="6"/>
  <c r="AU31" i="6" s="1"/>
  <c r="AT137" i="6"/>
  <c r="AU137" i="6" s="1"/>
  <c r="AT194" i="6"/>
  <c r="AU194" i="6" s="1"/>
  <c r="AT156" i="6"/>
  <c r="AU156" i="6" s="1"/>
  <c r="AT240" i="6"/>
  <c r="AU240" i="6" s="1"/>
  <c r="AT223" i="6"/>
  <c r="AU223" i="6" s="1"/>
  <c r="AT423" i="6"/>
  <c r="AU423" i="6" s="1"/>
  <c r="AT226" i="6"/>
  <c r="AU226" i="6" s="1"/>
  <c r="AT412" i="6"/>
  <c r="AU412" i="6" s="1"/>
  <c r="AT299" i="6"/>
  <c r="AU299" i="6" s="1"/>
  <c r="AT228" i="6"/>
  <c r="AU228" i="6" s="1"/>
  <c r="AT405" i="6"/>
  <c r="AU405" i="6" s="1"/>
  <c r="AT209" i="6"/>
  <c r="AU209" i="6" s="1"/>
  <c r="AT287" i="6"/>
  <c r="AU287" i="6" s="1"/>
  <c r="AT255" i="6"/>
  <c r="AU255" i="6" s="1"/>
  <c r="AT252" i="6"/>
  <c r="AU252" i="6" s="1"/>
  <c r="AT13" i="6"/>
  <c r="AU13" i="6" s="1"/>
  <c r="AT431" i="6"/>
  <c r="AU431" i="6" s="1"/>
  <c r="AT276" i="6"/>
  <c r="AU276" i="6" s="1"/>
  <c r="AT334" i="6"/>
  <c r="AU334" i="6" s="1"/>
  <c r="AT457" i="6"/>
  <c r="AU457" i="6" s="1"/>
  <c r="AT478" i="6"/>
  <c r="AU478" i="6" s="1"/>
  <c r="AT352" i="6"/>
  <c r="AU352" i="6" s="1"/>
  <c r="AT434" i="6"/>
  <c r="AU434" i="6" s="1"/>
  <c r="AT499" i="6"/>
  <c r="AU499" i="6" s="1"/>
  <c r="AT520" i="6"/>
  <c r="AU520" i="6" s="1"/>
  <c r="AT536" i="6"/>
  <c r="AU536" i="6" s="1"/>
  <c r="AT376" i="6"/>
  <c r="AU376" i="6" s="1"/>
  <c r="AT486" i="6"/>
  <c r="AU486" i="6" s="1"/>
  <c r="AT326" i="6"/>
  <c r="AU326" i="6" s="1"/>
  <c r="AT360" i="6"/>
  <c r="AU360" i="6" s="1"/>
  <c r="AT470" i="6"/>
  <c r="AU470" i="6" s="1"/>
  <c r="AT502" i="6"/>
  <c r="AU502" i="6" s="1"/>
  <c r="AT523" i="6"/>
  <c r="AU523" i="6" s="1"/>
  <c r="AT539" i="6"/>
  <c r="AU539" i="6" s="1"/>
  <c r="AT445" i="6"/>
  <c r="AU445" i="6" s="1"/>
  <c r="AT398" i="6"/>
  <c r="AU398" i="6" s="1"/>
  <c r="AT481" i="6"/>
  <c r="AU481" i="6" s="1"/>
  <c r="AT280" i="6"/>
  <c r="AU280" i="6" s="1"/>
  <c r="AT379" i="6"/>
  <c r="AU379" i="6" s="1"/>
  <c r="AT39" i="6"/>
  <c r="AU39" i="6" s="1"/>
  <c r="AT476" i="6"/>
  <c r="AU476" i="6" s="1"/>
  <c r="AT273" i="6"/>
  <c r="AU273" i="6" s="1"/>
  <c r="AT359" i="6"/>
  <c r="AU359" i="6" s="1"/>
  <c r="AT487" i="6"/>
  <c r="AU487" i="6" s="1"/>
  <c r="AT302" i="6"/>
  <c r="AU302" i="6" s="1"/>
  <c r="AT188" i="6"/>
  <c r="AU188" i="6" s="1"/>
  <c r="AT429" i="6"/>
  <c r="AU429" i="6" s="1"/>
  <c r="AT189" i="6"/>
  <c r="AU189" i="6" s="1"/>
  <c r="AT333" i="6"/>
  <c r="AU333" i="6" s="1"/>
  <c r="AT329" i="6"/>
  <c r="AU329" i="6" s="1"/>
  <c r="AT6" i="6"/>
  <c r="AU6" i="6" s="1"/>
  <c r="AT183" i="6"/>
  <c r="AU183" i="6" s="1"/>
  <c r="AT234" i="6"/>
  <c r="AU234" i="6" s="1"/>
  <c r="AT236" i="6"/>
  <c r="AU236" i="6" s="1"/>
  <c r="AT417" i="6"/>
  <c r="AU417" i="6" s="1"/>
  <c r="AT15" i="6"/>
  <c r="AU15" i="6" s="1"/>
  <c r="AT278" i="6"/>
  <c r="AU278" i="6" s="1"/>
  <c r="AT336" i="6"/>
  <c r="AU336" i="6" s="1"/>
  <c r="AT467" i="6"/>
  <c r="AU467" i="6" s="1"/>
  <c r="AT294" i="6"/>
  <c r="AU294" i="6" s="1"/>
  <c r="AT354" i="6"/>
  <c r="AU354" i="6" s="1"/>
  <c r="AT436" i="6"/>
  <c r="AU436" i="6" s="1"/>
  <c r="AT501" i="6"/>
  <c r="AU501" i="6" s="1"/>
  <c r="AT522" i="6"/>
  <c r="AU522" i="6" s="1"/>
  <c r="AT538" i="6"/>
  <c r="AU538" i="6" s="1"/>
  <c r="AT444" i="6"/>
  <c r="AU444" i="6" s="1"/>
  <c r="AT264" i="6"/>
  <c r="AU264" i="6" s="1"/>
  <c r="AT343" i="6"/>
  <c r="AU343" i="6" s="1"/>
  <c r="AT367" i="6"/>
  <c r="AU367" i="6" s="1"/>
  <c r="AT493" i="6"/>
  <c r="AU493" i="6" s="1"/>
  <c r="AT504" i="6"/>
  <c r="AU504" i="6" s="1"/>
  <c r="AT525" i="6"/>
  <c r="AU525" i="6" s="1"/>
  <c r="AT66" i="6"/>
  <c r="AU66" i="6" s="1"/>
  <c r="AT447" i="6"/>
  <c r="AU447" i="6" s="1"/>
  <c r="AT451" i="6"/>
  <c r="AU451" i="6" s="1"/>
  <c r="AT153" i="6"/>
  <c r="AU153" i="6" s="1"/>
  <c r="AT286" i="6"/>
  <c r="AU286" i="6" s="1"/>
  <c r="AT383" i="6"/>
  <c r="AU383" i="6" s="1"/>
  <c r="AT47" i="6"/>
  <c r="AU47" i="6" s="1"/>
  <c r="AT271" i="6"/>
  <c r="AU271" i="6" s="1"/>
  <c r="AT277" i="6"/>
  <c r="AU277" i="6" s="1"/>
  <c r="AT178" i="6"/>
  <c r="AU178" i="6" s="1"/>
  <c r="AT491" i="6"/>
  <c r="AU491" i="6" s="1"/>
  <c r="AT306" i="6"/>
  <c r="AU306" i="6" s="1"/>
  <c r="AT196" i="6"/>
  <c r="AU196" i="6" s="1"/>
  <c r="AT441" i="6"/>
  <c r="AU441" i="6" s="1"/>
  <c r="AT197" i="6"/>
  <c r="AU197" i="6" s="1"/>
  <c r="AT399" i="6"/>
  <c r="AU399" i="6" s="1"/>
  <c r="AT34" i="6"/>
  <c r="AU34" i="6" s="1"/>
  <c r="AT114" i="6"/>
  <c r="AU114" i="6" s="1"/>
  <c r="AT4" i="6"/>
  <c r="AU4" i="6" s="1"/>
  <c r="AT80" i="6"/>
  <c r="AU80" i="6" s="1"/>
  <c r="AT440" i="6"/>
  <c r="AU440" i="6" s="1"/>
  <c r="AT106" i="6"/>
  <c r="AU106" i="6" s="1"/>
  <c r="AT77" i="6"/>
  <c r="AU77" i="6" s="1"/>
  <c r="AT130" i="6"/>
  <c r="AU130" i="6" s="1"/>
  <c r="AT24" i="6"/>
  <c r="AU24" i="6" s="1"/>
  <c r="AT18" i="6"/>
  <c r="AU18" i="6" s="1"/>
  <c r="AT136" i="6"/>
  <c r="AU136" i="6" s="1"/>
  <c r="AT38" i="6"/>
  <c r="AU38" i="6" s="1"/>
  <c r="AT10" i="6"/>
  <c r="AU10" i="6" s="1"/>
  <c r="AT40" i="6"/>
  <c r="AU40" i="6" s="1"/>
  <c r="AT89" i="6"/>
  <c r="AU89" i="6" s="1"/>
  <c r="AT138" i="6"/>
  <c r="AU138" i="6" s="1"/>
  <c r="AT88" i="6"/>
  <c r="AU88" i="6" s="1"/>
  <c r="AT211" i="6"/>
  <c r="AU211" i="6" s="1"/>
  <c r="AT155" i="6"/>
  <c r="AU155" i="6" s="1"/>
  <c r="AT239" i="6"/>
  <c r="AU239" i="6" s="1"/>
  <c r="AT175" i="6"/>
  <c r="AU175" i="6" s="1"/>
  <c r="AT257" i="6"/>
  <c r="AU257" i="6" s="1"/>
  <c r="AT421" i="6"/>
  <c r="AU421" i="6" s="1"/>
  <c r="AT177" i="6"/>
  <c r="AU177" i="6" s="1"/>
  <c r="AT248" i="6"/>
  <c r="AU248" i="6" s="1"/>
  <c r="AT432" i="6"/>
  <c r="AU432" i="6" s="1"/>
  <c r="AT225" i="6"/>
  <c r="AU225" i="6" s="1"/>
  <c r="AT300" i="6"/>
  <c r="AU300" i="6" s="1"/>
  <c r="AT305" i="6"/>
  <c r="AU305" i="6" s="1"/>
  <c r="AT304" i="6"/>
  <c r="AU304" i="6" s="1"/>
  <c r="AT19" i="6"/>
  <c r="AU19" i="6" s="1"/>
  <c r="AT474" i="6"/>
  <c r="AU474" i="6" s="1"/>
  <c r="AT282" i="6"/>
  <c r="AU282" i="6" s="1"/>
  <c r="AT416" i="6"/>
  <c r="AU416" i="6" s="1"/>
  <c r="AT261" i="6"/>
  <c r="AU261" i="6" s="1"/>
  <c r="AT327" i="6"/>
  <c r="AU327" i="6" s="1"/>
  <c r="AT356" i="6"/>
  <c r="AU356" i="6" s="1"/>
  <c r="AT438" i="6"/>
  <c r="AU438" i="6" s="1"/>
  <c r="AT503" i="6"/>
  <c r="AU503" i="6" s="1"/>
  <c r="AT524" i="6"/>
  <c r="AU524" i="6" s="1"/>
  <c r="AT11" i="6"/>
  <c r="AU11" i="6" s="1"/>
  <c r="AT453" i="6"/>
  <c r="AU453" i="6" s="1"/>
  <c r="AT322" i="6"/>
  <c r="AU322" i="6" s="1"/>
  <c r="AT345" i="6"/>
  <c r="AU345" i="6" s="1"/>
  <c r="AT390" i="6"/>
  <c r="AU390" i="6" s="1"/>
  <c r="AT507" i="6"/>
  <c r="AU507" i="6" s="1"/>
  <c r="AT511" i="6"/>
  <c r="AU511" i="6" s="1"/>
  <c r="AT527" i="6"/>
  <c r="AU527" i="6" s="1"/>
  <c r="AT488" i="6"/>
  <c r="AU488" i="6" s="1"/>
  <c r="AT461" i="6"/>
  <c r="AU461" i="6" s="1"/>
  <c r="AT237" i="6"/>
  <c r="AU237" i="6" s="1"/>
  <c r="AT288" i="6"/>
  <c r="AU288" i="6" s="1"/>
  <c r="AT389" i="6"/>
  <c r="AU389" i="6" s="1"/>
  <c r="AT324" i="6"/>
  <c r="AU324" i="6" s="1"/>
  <c r="AT404" i="6"/>
  <c r="AU404" i="6" s="1"/>
  <c r="AT281" i="6"/>
  <c r="AU281" i="6" s="1"/>
  <c r="AT458" i="6"/>
  <c r="AU458" i="6" s="1"/>
  <c r="AT32" i="6"/>
  <c r="AU32" i="6" s="1"/>
  <c r="AT310" i="6"/>
  <c r="AU310" i="6" s="1"/>
  <c r="AT205" i="6"/>
  <c r="AU205" i="6" s="1"/>
  <c r="AT449" i="6"/>
  <c r="AU449" i="6" s="1"/>
  <c r="AT206" i="6"/>
  <c r="AU206" i="6" s="1"/>
  <c r="AT364" i="6"/>
  <c r="AU364" i="6" s="1"/>
  <c r="AT269" i="6"/>
  <c r="AU269" i="6" s="1"/>
  <c r="E51" i="11"/>
  <c r="E52" i="11" s="1"/>
  <c r="E53" i="11" s="1"/>
  <c r="E54" i="11" s="1"/>
  <c r="E55" i="11" s="1"/>
  <c r="E56" i="11" s="1"/>
  <c r="E57" i="11" s="1"/>
  <c r="E58" i="11" s="1"/>
  <c r="E59" i="11" s="1"/>
  <c r="E60" i="11" s="1"/>
  <c r="E61" i="11" s="1"/>
  <c r="E62" i="11" s="1"/>
  <c r="E63" i="11" s="1"/>
  <c r="E64" i="11" s="1"/>
  <c r="E65" i="11" s="1"/>
  <c r="E66" i="11" s="1"/>
  <c r="E67" i="11" s="1"/>
  <c r="E68" i="11" s="1"/>
  <c r="E69" i="11" s="1"/>
  <c r="E70" i="11" s="1"/>
  <c r="E71" i="11" s="1"/>
  <c r="E72" i="11" s="1"/>
  <c r="E73" i="11" s="1"/>
  <c r="E74" i="11" s="1"/>
  <c r="E75" i="11" s="1"/>
  <c r="E76" i="11" s="1"/>
  <c r="E77" i="11" s="1"/>
  <c r="E78" i="11" s="1"/>
  <c r="E79" i="11" s="1"/>
  <c r="E80" i="11" s="1"/>
  <c r="E81" i="11" s="1"/>
  <c r="E82" i="11" s="1"/>
  <c r="E83" i="11" s="1"/>
  <c r="E84" i="11" s="1"/>
  <c r="E85" i="11" s="1"/>
  <c r="E86" i="11" s="1"/>
  <c r="E87" i="11" s="1"/>
  <c r="E88" i="11" s="1"/>
  <c r="E89" i="11" s="1"/>
  <c r="E90" i="11" s="1"/>
  <c r="E91" i="11" s="1"/>
  <c r="E92" i="11" s="1"/>
  <c r="E93" i="11" s="1"/>
  <c r="E94" i="11" s="1"/>
  <c r="E95" i="11" s="1"/>
  <c r="E96" i="11" s="1"/>
  <c r="E97" i="11" s="1"/>
  <c r="E98" i="11" s="1"/>
  <c r="E99" i="11" s="1"/>
  <c r="E100" i="11" s="1"/>
  <c r="E101" i="11" s="1"/>
  <c r="E102" i="11" s="1"/>
  <c r="E103" i="11" s="1"/>
  <c r="E104" i="11" s="1"/>
  <c r="E105" i="11" s="1"/>
  <c r="E106" i="11" s="1"/>
  <c r="E107" i="11" s="1"/>
  <c r="E108" i="11" s="1"/>
  <c r="E109" i="11" s="1"/>
  <c r="E110" i="11" s="1"/>
  <c r="E111" i="11" s="1"/>
  <c r="E112" i="11" s="1"/>
  <c r="E113" i="11" s="1"/>
  <c r="E114" i="11" s="1"/>
  <c r="E115" i="11" s="1"/>
  <c r="E116" i="11" s="1"/>
  <c r="E117" i="11" s="1"/>
  <c r="E118" i="11" s="1"/>
  <c r="E119" i="11" s="1"/>
  <c r="E120" i="11" s="1"/>
  <c r="E121" i="11" s="1"/>
  <c r="E122" i="11" s="1"/>
  <c r="E123" i="11" s="1"/>
  <c r="E124" i="11" s="1"/>
  <c r="E125" i="11" s="1"/>
  <c r="E126" i="11" s="1"/>
  <c r="E127" i="11" s="1"/>
  <c r="E128" i="11" s="1"/>
  <c r="E129" i="11" s="1"/>
  <c r="E130" i="11" s="1"/>
  <c r="E131" i="11" s="1"/>
  <c r="E132" i="11" s="1"/>
  <c r="E133" i="11" s="1"/>
  <c r="E134" i="11" s="1"/>
  <c r="E135" i="11" s="1"/>
  <c r="E136" i="11" s="1"/>
  <c r="E137" i="11" s="1"/>
  <c r="E138" i="11" s="1"/>
  <c r="E139" i="11" s="1"/>
  <c r="E140" i="11" s="1"/>
  <c r="E141" i="11" s="1"/>
  <c r="E142" i="11" s="1"/>
  <c r="E143" i="11" s="1"/>
  <c r="E144" i="11" s="1"/>
  <c r="E145" i="11" s="1"/>
  <c r="E146" i="11" s="1"/>
  <c r="E147" i="11" s="1"/>
  <c r="E148" i="11" s="1"/>
  <c r="E149" i="11" s="1"/>
  <c r="D150" i="11"/>
  <c r="AX137" i="6" l="1"/>
  <c r="AW137" i="6"/>
  <c r="AI137" i="6"/>
  <c r="AZ137" i="6" s="1"/>
  <c r="AH137" i="6"/>
  <c r="AH135" i="6"/>
  <c r="AI135" i="6"/>
  <c r="AZ135" i="6" s="1"/>
  <c r="AW135" i="6"/>
  <c r="AX135" i="6"/>
  <c r="AH138" i="6"/>
  <c r="AI138" i="6"/>
  <c r="AZ138" i="6" s="1"/>
  <c r="AW138" i="6"/>
  <c r="AX138" i="6"/>
  <c r="AI3" i="6"/>
  <c r="AZ3" i="6" s="1"/>
  <c r="AW19" i="6"/>
  <c r="AX537" i="6"/>
  <c r="AW537" i="6"/>
  <c r="AI537" i="6"/>
  <c r="AZ537" i="6" s="1"/>
  <c r="AH537" i="6"/>
  <c r="AV537" i="6" l="1"/>
  <c r="AV138" i="6"/>
  <c r="AV137" i="6"/>
  <c r="AV135" i="6"/>
  <c r="AX94" i="6" l="1"/>
  <c r="AW94" i="6"/>
  <c r="AI94" i="6"/>
  <c r="AZ94" i="6" s="1"/>
  <c r="AH94" i="6"/>
  <c r="AX95" i="6"/>
  <c r="AW95" i="6"/>
  <c r="AI95" i="6"/>
  <c r="AZ95" i="6" s="1"/>
  <c r="AH95" i="6"/>
  <c r="AR147" i="6"/>
  <c r="AX437" i="6"/>
  <c r="AW437" i="6"/>
  <c r="AI437" i="6"/>
  <c r="AZ437" i="6" s="1"/>
  <c r="AH437" i="6"/>
  <c r="CF187" i="3"/>
  <c r="CF188" i="3"/>
  <c r="CF189" i="3"/>
  <c r="CF190" i="3"/>
  <c r="CF191" i="3"/>
  <c r="CF192" i="3"/>
  <c r="CG191" i="3" l="1"/>
  <c r="CH191" i="3"/>
  <c r="CG188" i="3"/>
  <c r="CH188" i="3"/>
  <c r="CG192" i="3"/>
  <c r="CH192" i="3"/>
  <c r="CG189" i="3"/>
  <c r="CH189" i="3"/>
  <c r="CG190" i="3"/>
  <c r="CH190" i="3"/>
  <c r="CG187" i="3"/>
  <c r="CH187" i="3"/>
  <c r="AV437" i="6"/>
  <c r="AT147" i="6"/>
  <c r="AU147" i="6" s="1"/>
  <c r="AV94" i="6"/>
  <c r="AV95" i="6"/>
  <c r="CF10" i="3" l="1"/>
  <c r="CF11" i="3"/>
  <c r="CF12" i="3"/>
  <c r="CF13" i="3"/>
  <c r="CF14" i="3"/>
  <c r="CF15" i="3"/>
  <c r="CF16" i="3"/>
  <c r="CF17" i="3"/>
  <c r="CF18" i="3"/>
  <c r="CF19" i="3"/>
  <c r="CF20" i="3"/>
  <c r="CF21" i="3"/>
  <c r="CF22" i="3"/>
  <c r="CF23" i="3"/>
  <c r="CF24" i="3"/>
  <c r="CF25" i="3"/>
  <c r="CF26" i="3"/>
  <c r="CF27" i="3"/>
  <c r="CF28" i="3"/>
  <c r="CF29" i="3"/>
  <c r="CF30" i="3"/>
  <c r="CF31" i="3"/>
  <c r="CF32" i="3"/>
  <c r="CF33" i="3"/>
  <c r="CF34" i="3"/>
  <c r="CF35" i="3"/>
  <c r="CF36" i="3"/>
  <c r="CF37" i="3"/>
  <c r="CF38" i="3"/>
  <c r="CF39" i="3"/>
  <c r="CF40" i="3"/>
  <c r="CF41" i="3"/>
  <c r="CF42" i="3"/>
  <c r="CF43" i="3"/>
  <c r="CF44" i="3"/>
  <c r="CF45" i="3"/>
  <c r="CF46" i="3"/>
  <c r="CF47" i="3"/>
  <c r="CF48" i="3"/>
  <c r="CF49" i="3"/>
  <c r="CF50" i="3"/>
  <c r="CF51" i="3"/>
  <c r="CF52" i="3"/>
  <c r="CF53" i="3"/>
  <c r="CF54" i="3"/>
  <c r="CF55" i="3"/>
  <c r="CF56" i="3"/>
  <c r="CF57" i="3"/>
  <c r="CF58" i="3"/>
  <c r="CF59" i="3"/>
  <c r="CF60" i="3"/>
  <c r="CF61" i="3"/>
  <c r="CF62" i="3"/>
  <c r="CF63" i="3"/>
  <c r="CF64" i="3"/>
  <c r="CF65" i="3"/>
  <c r="CF66" i="3"/>
  <c r="CF67" i="3"/>
  <c r="CF68" i="3"/>
  <c r="CF69" i="3"/>
  <c r="CF70" i="3"/>
  <c r="CF71" i="3"/>
  <c r="CF72" i="3"/>
  <c r="CF73" i="3"/>
  <c r="CF74" i="3"/>
  <c r="CF75" i="3"/>
  <c r="CF76" i="3"/>
  <c r="CF77" i="3"/>
  <c r="CF78" i="3"/>
  <c r="CF79" i="3"/>
  <c r="CF80" i="3"/>
  <c r="CF81" i="3"/>
  <c r="CF82" i="3"/>
  <c r="CF83" i="3"/>
  <c r="CF84" i="3"/>
  <c r="CF85" i="3"/>
  <c r="CF86" i="3"/>
  <c r="CF87" i="3"/>
  <c r="CF88" i="3"/>
  <c r="CF89" i="3"/>
  <c r="CF90" i="3"/>
  <c r="CF91" i="3"/>
  <c r="CF92" i="3"/>
  <c r="CF93" i="3"/>
  <c r="CF94" i="3"/>
  <c r="CF95" i="3"/>
  <c r="CF96" i="3"/>
  <c r="CF97" i="3"/>
  <c r="CF98" i="3"/>
  <c r="CF99" i="3"/>
  <c r="CF100" i="3"/>
  <c r="CF101" i="3"/>
  <c r="CF102" i="3"/>
  <c r="CF103" i="3"/>
  <c r="CF104" i="3"/>
  <c r="CF105" i="3"/>
  <c r="CF106" i="3"/>
  <c r="CF107" i="3"/>
  <c r="CF108" i="3"/>
  <c r="CF109" i="3"/>
  <c r="CF110" i="3"/>
  <c r="CF111" i="3"/>
  <c r="CF112" i="3"/>
  <c r="CF113" i="3"/>
  <c r="CF114" i="3"/>
  <c r="CF115" i="3"/>
  <c r="CF116" i="3"/>
  <c r="CF117" i="3"/>
  <c r="CF118" i="3"/>
  <c r="CF119" i="3"/>
  <c r="CF120" i="3"/>
  <c r="CF121" i="3"/>
  <c r="CF122" i="3"/>
  <c r="CF123" i="3"/>
  <c r="CF124" i="3"/>
  <c r="CF125" i="3"/>
  <c r="CF126" i="3"/>
  <c r="CF127" i="3"/>
  <c r="CF128" i="3"/>
  <c r="CF129" i="3"/>
  <c r="CF130" i="3"/>
  <c r="CF131" i="3"/>
  <c r="CF132" i="3"/>
  <c r="CF133" i="3"/>
  <c r="CF134" i="3"/>
  <c r="CF135" i="3"/>
  <c r="CF136" i="3"/>
  <c r="CF137" i="3"/>
  <c r="CF138" i="3"/>
  <c r="CF139" i="3"/>
  <c r="CF140" i="3"/>
  <c r="CF141" i="3"/>
  <c r="CF142" i="3"/>
  <c r="CF143" i="3"/>
  <c r="CF144" i="3"/>
  <c r="CF145" i="3"/>
  <c r="CF146" i="3"/>
  <c r="CF147" i="3"/>
  <c r="CF148" i="3"/>
  <c r="CF149" i="3"/>
  <c r="CF150" i="3"/>
  <c r="CF151" i="3"/>
  <c r="CF152" i="3"/>
  <c r="CF153" i="3"/>
  <c r="CF154" i="3"/>
  <c r="CF155" i="3"/>
  <c r="CF156" i="3"/>
  <c r="CF157" i="3"/>
  <c r="CF158" i="3"/>
  <c r="CF159" i="3"/>
  <c r="CF160" i="3"/>
  <c r="CF161" i="3"/>
  <c r="CF162" i="3"/>
  <c r="CF163" i="3"/>
  <c r="CF164" i="3"/>
  <c r="CF165" i="3"/>
  <c r="CF166" i="3"/>
  <c r="CF167" i="3"/>
  <c r="CF168" i="3"/>
  <c r="CF169" i="3"/>
  <c r="CF170" i="3"/>
  <c r="CF171" i="3"/>
  <c r="CF172" i="3"/>
  <c r="CF173" i="3"/>
  <c r="CF174" i="3"/>
  <c r="CF175" i="3"/>
  <c r="CF176" i="3"/>
  <c r="CF177" i="3"/>
  <c r="CF178" i="3"/>
  <c r="CF179" i="3"/>
  <c r="CF180" i="3"/>
  <c r="CF181" i="3"/>
  <c r="CF182" i="3"/>
  <c r="CF183" i="3"/>
  <c r="CF184" i="3"/>
  <c r="CF185" i="3"/>
  <c r="CF186" i="3"/>
  <c r="AX104" i="6"/>
  <c r="AW104" i="6"/>
  <c r="AI104" i="6"/>
  <c r="AZ104" i="6" s="1"/>
  <c r="AH104" i="6"/>
  <c r="AX105" i="6"/>
  <c r="AW105" i="6"/>
  <c r="AI105" i="6"/>
  <c r="AZ105" i="6" s="1"/>
  <c r="AH105" i="6"/>
  <c r="AX106" i="6"/>
  <c r="AW106" i="6"/>
  <c r="AI106" i="6"/>
  <c r="AZ106" i="6" s="1"/>
  <c r="AH106" i="6"/>
  <c r="AH4" i="6"/>
  <c r="AI4" i="6"/>
  <c r="AZ4" i="6" s="1"/>
  <c r="AW4" i="6"/>
  <c r="AX4" i="6"/>
  <c r="AH5" i="6"/>
  <c r="AI5" i="6"/>
  <c r="AZ5" i="6" s="1"/>
  <c r="AW5" i="6"/>
  <c r="AX5" i="6"/>
  <c r="AH8" i="6"/>
  <c r="AI8" i="6"/>
  <c r="AZ8" i="6" s="1"/>
  <c r="AW8" i="6"/>
  <c r="AX8" i="6"/>
  <c r="AH12" i="6"/>
  <c r="AI12" i="6"/>
  <c r="AZ12" i="6" s="1"/>
  <c r="AW12" i="6"/>
  <c r="AX12" i="6"/>
  <c r="AH7" i="6"/>
  <c r="AI7" i="6"/>
  <c r="AZ7" i="6" s="1"/>
  <c r="AW7" i="6"/>
  <c r="AX7" i="6"/>
  <c r="AH15" i="6"/>
  <c r="AI15" i="6"/>
  <c r="AZ15" i="6" s="1"/>
  <c r="AW15" i="6"/>
  <c r="AX15" i="6"/>
  <c r="AH19" i="6"/>
  <c r="AI19" i="6"/>
  <c r="AZ19" i="6" s="1"/>
  <c r="AX19" i="6"/>
  <c r="AV19" i="6" s="1"/>
  <c r="AH6" i="6"/>
  <c r="AI6" i="6"/>
  <c r="AZ6" i="6" s="1"/>
  <c r="AW6" i="6"/>
  <c r="AX6" i="6"/>
  <c r="AH9" i="6"/>
  <c r="AI9" i="6"/>
  <c r="AZ9" i="6" s="1"/>
  <c r="AW9" i="6"/>
  <c r="AX9" i="6"/>
  <c r="AH10" i="6"/>
  <c r="AI10" i="6"/>
  <c r="AZ10" i="6" s="1"/>
  <c r="AW10" i="6"/>
  <c r="AX10" i="6"/>
  <c r="AH11" i="6"/>
  <c r="AI11" i="6"/>
  <c r="AZ11" i="6" s="1"/>
  <c r="AW11" i="6"/>
  <c r="AX11" i="6"/>
  <c r="AH14" i="6"/>
  <c r="AI14" i="6"/>
  <c r="AZ14" i="6" s="1"/>
  <c r="AW14" i="6"/>
  <c r="AX14" i="6"/>
  <c r="AH13" i="6"/>
  <c r="AI13" i="6"/>
  <c r="AZ13" i="6" s="1"/>
  <c r="AW13" i="6"/>
  <c r="AX13" i="6"/>
  <c r="AH16" i="6"/>
  <c r="AI16" i="6"/>
  <c r="AZ16" i="6" s="1"/>
  <c r="AW16" i="6"/>
  <c r="AX16" i="6"/>
  <c r="AH18" i="6"/>
  <c r="AI18" i="6"/>
  <c r="AZ18" i="6" s="1"/>
  <c r="AW18" i="6"/>
  <c r="AX18" i="6"/>
  <c r="AH17" i="6"/>
  <c r="AI17" i="6"/>
  <c r="AZ17" i="6" s="1"/>
  <c r="AW17" i="6"/>
  <c r="AX17" i="6"/>
  <c r="AH20" i="6"/>
  <c r="AI20" i="6"/>
  <c r="AZ20" i="6" s="1"/>
  <c r="AW20" i="6"/>
  <c r="AX20" i="6"/>
  <c r="AH21" i="6"/>
  <c r="AI21" i="6"/>
  <c r="AZ21" i="6" s="1"/>
  <c r="AW21" i="6"/>
  <c r="AX21" i="6"/>
  <c r="AH22" i="6"/>
  <c r="AI22" i="6"/>
  <c r="AZ22" i="6" s="1"/>
  <c r="AW22" i="6"/>
  <c r="AX22" i="6"/>
  <c r="AH26" i="6"/>
  <c r="AI26" i="6"/>
  <c r="AZ26" i="6" s="1"/>
  <c r="AW26" i="6"/>
  <c r="AX26" i="6"/>
  <c r="AH23" i="6"/>
  <c r="AI23" i="6"/>
  <c r="AZ23" i="6" s="1"/>
  <c r="AW23" i="6"/>
  <c r="AX23" i="6"/>
  <c r="AH25" i="6"/>
  <c r="AI25" i="6"/>
  <c r="AZ25" i="6" s="1"/>
  <c r="AW25" i="6"/>
  <c r="AX25" i="6"/>
  <c r="AH30" i="6"/>
  <c r="AI30" i="6"/>
  <c r="AZ30" i="6" s="1"/>
  <c r="AW30" i="6"/>
  <c r="AX30" i="6"/>
  <c r="AH31" i="6"/>
  <c r="AI31" i="6"/>
  <c r="AZ31" i="6" s="1"/>
  <c r="AW31" i="6"/>
  <c r="AX31" i="6"/>
  <c r="AH32" i="6"/>
  <c r="AI32" i="6"/>
  <c r="AZ32" i="6" s="1"/>
  <c r="AW32" i="6"/>
  <c r="AX32" i="6"/>
  <c r="AH24" i="6"/>
  <c r="AI24" i="6"/>
  <c r="AZ24" i="6" s="1"/>
  <c r="AW24" i="6"/>
  <c r="AX24" i="6"/>
  <c r="AH27" i="6"/>
  <c r="AI27" i="6"/>
  <c r="AZ27" i="6" s="1"/>
  <c r="AW27" i="6"/>
  <c r="AX27" i="6"/>
  <c r="AH28" i="6"/>
  <c r="AI28" i="6"/>
  <c r="AZ28" i="6" s="1"/>
  <c r="AW28" i="6"/>
  <c r="AX28" i="6"/>
  <c r="AH29" i="6"/>
  <c r="AI29" i="6"/>
  <c r="AZ29" i="6" s="1"/>
  <c r="AW29" i="6"/>
  <c r="AX29" i="6"/>
  <c r="AH33" i="6"/>
  <c r="AI33" i="6"/>
  <c r="AZ33" i="6" s="1"/>
  <c r="AW33" i="6"/>
  <c r="AX33" i="6"/>
  <c r="AH34" i="6"/>
  <c r="AI34" i="6"/>
  <c r="AZ34" i="6" s="1"/>
  <c r="AW34" i="6"/>
  <c r="AX34" i="6"/>
  <c r="AH37" i="6"/>
  <c r="AI37" i="6"/>
  <c r="AZ37" i="6" s="1"/>
  <c r="AW37" i="6"/>
  <c r="AX37" i="6"/>
  <c r="AH40" i="6"/>
  <c r="AI40" i="6"/>
  <c r="AZ40" i="6" s="1"/>
  <c r="AW40" i="6"/>
  <c r="AX40" i="6"/>
  <c r="AH41" i="6"/>
  <c r="AI41" i="6"/>
  <c r="AZ41" i="6" s="1"/>
  <c r="AW41" i="6"/>
  <c r="AX41" i="6"/>
  <c r="AH38" i="6"/>
  <c r="AI38" i="6"/>
  <c r="AZ38" i="6" s="1"/>
  <c r="AW38" i="6"/>
  <c r="AX38" i="6"/>
  <c r="AH36" i="6"/>
  <c r="AI36" i="6"/>
  <c r="AZ36" i="6" s="1"/>
  <c r="AW36" i="6"/>
  <c r="AX36" i="6"/>
  <c r="AH35" i="6"/>
  <c r="AI35" i="6"/>
  <c r="AZ35" i="6" s="1"/>
  <c r="AW35" i="6"/>
  <c r="AX35" i="6"/>
  <c r="AH39" i="6"/>
  <c r="AI39" i="6"/>
  <c r="AZ39" i="6" s="1"/>
  <c r="AW39" i="6"/>
  <c r="AX39" i="6"/>
  <c r="AH42" i="6"/>
  <c r="AI42" i="6"/>
  <c r="AZ42" i="6" s="1"/>
  <c r="AW42" i="6"/>
  <c r="AX42" i="6"/>
  <c r="AH43" i="6"/>
  <c r="AI43" i="6"/>
  <c r="AZ43" i="6" s="1"/>
  <c r="AW43" i="6"/>
  <c r="AX43" i="6"/>
  <c r="AH44" i="6"/>
  <c r="AI44" i="6"/>
  <c r="AZ44" i="6" s="1"/>
  <c r="AW44" i="6"/>
  <c r="AX44" i="6"/>
  <c r="AH45" i="6"/>
  <c r="AI45" i="6"/>
  <c r="AZ45" i="6" s="1"/>
  <c r="AW45" i="6"/>
  <c r="AX45" i="6"/>
  <c r="AH46" i="6"/>
  <c r="AI46" i="6"/>
  <c r="AZ46" i="6" s="1"/>
  <c r="AW46" i="6"/>
  <c r="AX46" i="6"/>
  <c r="AH47" i="6"/>
  <c r="AI47" i="6"/>
  <c r="AZ47" i="6" s="1"/>
  <c r="AW47" i="6"/>
  <c r="AX47" i="6"/>
  <c r="AH48" i="6"/>
  <c r="AI48" i="6"/>
  <c r="AZ48" i="6" s="1"/>
  <c r="AW48" i="6"/>
  <c r="AX48" i="6"/>
  <c r="AH49" i="6"/>
  <c r="AI49" i="6"/>
  <c r="AZ49" i="6" s="1"/>
  <c r="AW49" i="6"/>
  <c r="AX49" i="6"/>
  <c r="AH51" i="6"/>
  <c r="AI51" i="6"/>
  <c r="AZ51" i="6" s="1"/>
  <c r="AW51" i="6"/>
  <c r="AX51" i="6"/>
  <c r="AH55" i="6"/>
  <c r="AI55" i="6"/>
  <c r="AZ55" i="6" s="1"/>
  <c r="AW55" i="6"/>
  <c r="AX55" i="6"/>
  <c r="AH56" i="6"/>
  <c r="AI56" i="6"/>
  <c r="AZ56" i="6" s="1"/>
  <c r="AW56" i="6"/>
  <c r="AX56" i="6"/>
  <c r="AH57" i="6"/>
  <c r="AI57" i="6"/>
  <c r="AZ57" i="6" s="1"/>
  <c r="AW57" i="6"/>
  <c r="AX57" i="6"/>
  <c r="AH64" i="6"/>
  <c r="AI64" i="6"/>
  <c r="AZ64" i="6" s="1"/>
  <c r="AW64" i="6"/>
  <c r="AX64" i="6"/>
  <c r="AH66" i="6"/>
  <c r="AI66" i="6"/>
  <c r="AZ66" i="6" s="1"/>
  <c r="AW66" i="6"/>
  <c r="AX66" i="6"/>
  <c r="AH65" i="6"/>
  <c r="AI65" i="6"/>
  <c r="AZ65" i="6" s="1"/>
  <c r="AW65" i="6"/>
  <c r="AX65" i="6"/>
  <c r="AH68" i="6"/>
  <c r="AI68" i="6"/>
  <c r="AZ68" i="6" s="1"/>
  <c r="AW68" i="6"/>
  <c r="AX68" i="6"/>
  <c r="AH69" i="6"/>
  <c r="AI69" i="6"/>
  <c r="AZ69" i="6" s="1"/>
  <c r="AW69" i="6"/>
  <c r="AX69" i="6"/>
  <c r="AH67" i="6"/>
  <c r="AI67" i="6"/>
  <c r="AZ67" i="6" s="1"/>
  <c r="AW67" i="6"/>
  <c r="AX67" i="6"/>
  <c r="AH74" i="6"/>
  <c r="AI74" i="6"/>
  <c r="AZ74" i="6" s="1"/>
  <c r="AW74" i="6"/>
  <c r="AX74" i="6"/>
  <c r="AH75" i="6"/>
  <c r="AI75" i="6"/>
  <c r="AZ75" i="6" s="1"/>
  <c r="AW75" i="6"/>
  <c r="AX75" i="6"/>
  <c r="AH76" i="6"/>
  <c r="AI76" i="6"/>
  <c r="AZ76" i="6" s="1"/>
  <c r="AW76" i="6"/>
  <c r="AX76" i="6"/>
  <c r="AH77" i="6"/>
  <c r="AI77" i="6"/>
  <c r="AZ77" i="6" s="1"/>
  <c r="AW77" i="6"/>
  <c r="AX77" i="6"/>
  <c r="AH73" i="6"/>
  <c r="AI73" i="6"/>
  <c r="AZ73" i="6" s="1"/>
  <c r="AW73" i="6"/>
  <c r="AX73" i="6"/>
  <c r="AH78" i="6"/>
  <c r="AI78" i="6"/>
  <c r="AZ78" i="6" s="1"/>
  <c r="AW78" i="6"/>
  <c r="AX78" i="6"/>
  <c r="AH80" i="6"/>
  <c r="AI80" i="6"/>
  <c r="AZ80" i="6" s="1"/>
  <c r="AW80" i="6"/>
  <c r="AX80" i="6"/>
  <c r="AH82" i="6"/>
  <c r="AI82" i="6"/>
  <c r="AZ82" i="6" s="1"/>
  <c r="AW82" i="6"/>
  <c r="AX82" i="6"/>
  <c r="AH83" i="6"/>
  <c r="AI83" i="6"/>
  <c r="AZ83" i="6" s="1"/>
  <c r="AW83" i="6"/>
  <c r="AX83" i="6"/>
  <c r="AH81" i="6"/>
  <c r="AI81" i="6"/>
  <c r="AZ81" i="6" s="1"/>
  <c r="AW81" i="6"/>
  <c r="AX81" i="6"/>
  <c r="AH84" i="6"/>
  <c r="AI84" i="6"/>
  <c r="AZ84" i="6" s="1"/>
  <c r="AW84" i="6"/>
  <c r="AX84" i="6"/>
  <c r="AH86" i="6"/>
  <c r="AI86" i="6"/>
  <c r="AZ86" i="6" s="1"/>
  <c r="AW86" i="6"/>
  <c r="AX86" i="6"/>
  <c r="AH85" i="6"/>
  <c r="AI85" i="6"/>
  <c r="AZ85" i="6" s="1"/>
  <c r="AW85" i="6"/>
  <c r="AX85" i="6"/>
  <c r="AH87" i="6"/>
  <c r="AI87" i="6"/>
  <c r="AZ87" i="6" s="1"/>
  <c r="AW87" i="6"/>
  <c r="AX87" i="6"/>
  <c r="AH88" i="6"/>
  <c r="AI88" i="6"/>
  <c r="AZ88" i="6" s="1"/>
  <c r="AW88" i="6"/>
  <c r="AX88" i="6"/>
  <c r="AH89" i="6"/>
  <c r="AI89" i="6"/>
  <c r="AZ89" i="6" s="1"/>
  <c r="AW89" i="6"/>
  <c r="AX89" i="6"/>
  <c r="AH90" i="6"/>
  <c r="AI90" i="6"/>
  <c r="AZ90" i="6" s="1"/>
  <c r="AW90" i="6"/>
  <c r="AX90" i="6"/>
  <c r="AH91" i="6"/>
  <c r="AI91" i="6"/>
  <c r="AZ91" i="6" s="1"/>
  <c r="AW91" i="6"/>
  <c r="AX91" i="6"/>
  <c r="AH92" i="6"/>
  <c r="AI92" i="6"/>
  <c r="AZ92" i="6" s="1"/>
  <c r="AW92" i="6"/>
  <c r="AX92" i="6"/>
  <c r="AH93" i="6"/>
  <c r="AI93" i="6"/>
  <c r="AZ93" i="6" s="1"/>
  <c r="AW93" i="6"/>
  <c r="AX93" i="6"/>
  <c r="AH96" i="6"/>
  <c r="AI96" i="6"/>
  <c r="AZ96" i="6" s="1"/>
  <c r="AW96" i="6"/>
  <c r="AX96" i="6"/>
  <c r="AH99" i="6"/>
  <c r="AI99" i="6"/>
  <c r="AZ99" i="6" s="1"/>
  <c r="AW99" i="6"/>
  <c r="AX99" i="6"/>
  <c r="AH100" i="6"/>
  <c r="AI100" i="6"/>
  <c r="AZ100" i="6" s="1"/>
  <c r="AW100" i="6"/>
  <c r="AX100" i="6"/>
  <c r="AH101" i="6"/>
  <c r="AI101" i="6"/>
  <c r="AZ101" i="6" s="1"/>
  <c r="AW101" i="6"/>
  <c r="AX101" i="6"/>
  <c r="AH97" i="6"/>
  <c r="AI97" i="6"/>
  <c r="AZ97" i="6" s="1"/>
  <c r="AW97" i="6"/>
  <c r="AX97" i="6"/>
  <c r="AH98" i="6"/>
  <c r="AI98" i="6"/>
  <c r="AZ98" i="6" s="1"/>
  <c r="AW98" i="6"/>
  <c r="AX98" i="6"/>
  <c r="AH102" i="6"/>
  <c r="AI102" i="6"/>
  <c r="AZ102" i="6" s="1"/>
  <c r="AW102" i="6"/>
  <c r="AX102" i="6"/>
  <c r="AH103" i="6"/>
  <c r="AI103" i="6"/>
  <c r="AZ103" i="6" s="1"/>
  <c r="AW103" i="6"/>
  <c r="AX103" i="6"/>
  <c r="AH107" i="6"/>
  <c r="AI107" i="6"/>
  <c r="AZ107" i="6" s="1"/>
  <c r="AW107" i="6"/>
  <c r="AX107" i="6"/>
  <c r="AH108" i="6"/>
  <c r="AI108" i="6"/>
  <c r="AZ108" i="6" s="1"/>
  <c r="AW108" i="6"/>
  <c r="AX108" i="6"/>
  <c r="AH109" i="6"/>
  <c r="AI109" i="6"/>
  <c r="AZ109" i="6" s="1"/>
  <c r="AW109" i="6"/>
  <c r="AX109" i="6"/>
  <c r="AH110" i="6"/>
  <c r="AI110" i="6"/>
  <c r="AZ110" i="6" s="1"/>
  <c r="AW110" i="6"/>
  <c r="AX110" i="6"/>
  <c r="AH112" i="6"/>
  <c r="AI112" i="6"/>
  <c r="AZ112" i="6" s="1"/>
  <c r="AW112" i="6"/>
  <c r="AX112" i="6"/>
  <c r="AH113" i="6"/>
  <c r="AI113" i="6"/>
  <c r="AZ113" i="6" s="1"/>
  <c r="AW113" i="6"/>
  <c r="AX113" i="6"/>
  <c r="AH114" i="6"/>
  <c r="AI114" i="6"/>
  <c r="AZ114" i="6" s="1"/>
  <c r="AW114" i="6"/>
  <c r="AX114" i="6"/>
  <c r="AH115" i="6"/>
  <c r="AI115" i="6"/>
  <c r="AZ115" i="6" s="1"/>
  <c r="AW115" i="6"/>
  <c r="AX115" i="6"/>
  <c r="AH116" i="6"/>
  <c r="AI116" i="6"/>
  <c r="AZ116" i="6" s="1"/>
  <c r="AW116" i="6"/>
  <c r="AX116" i="6"/>
  <c r="AH117" i="6"/>
  <c r="AI117" i="6"/>
  <c r="AZ117" i="6" s="1"/>
  <c r="AW117" i="6"/>
  <c r="AX117" i="6"/>
  <c r="AH111" i="6"/>
  <c r="AI111" i="6"/>
  <c r="AZ111" i="6" s="1"/>
  <c r="AW111" i="6"/>
  <c r="AX111" i="6"/>
  <c r="AH118" i="6"/>
  <c r="AI118" i="6"/>
  <c r="AZ118" i="6" s="1"/>
  <c r="AW118" i="6"/>
  <c r="AX118" i="6"/>
  <c r="AH119" i="6"/>
  <c r="AI119" i="6"/>
  <c r="AZ119" i="6" s="1"/>
  <c r="AW119" i="6"/>
  <c r="AX119" i="6"/>
  <c r="AH120" i="6"/>
  <c r="AI120" i="6"/>
  <c r="AZ120" i="6" s="1"/>
  <c r="AW120" i="6"/>
  <c r="AX120" i="6"/>
  <c r="AH129" i="6"/>
  <c r="AI129" i="6"/>
  <c r="AZ129" i="6" s="1"/>
  <c r="AW129" i="6"/>
  <c r="AX129" i="6"/>
  <c r="AH130" i="6"/>
  <c r="AI130" i="6"/>
  <c r="AZ130" i="6" s="1"/>
  <c r="AW130" i="6"/>
  <c r="AX130" i="6"/>
  <c r="AH131" i="6"/>
  <c r="AI131" i="6"/>
  <c r="AZ131" i="6" s="1"/>
  <c r="AW131" i="6"/>
  <c r="AX131" i="6"/>
  <c r="AH133" i="6"/>
  <c r="AI133" i="6"/>
  <c r="AZ133" i="6" s="1"/>
  <c r="AW133" i="6"/>
  <c r="AX133" i="6"/>
  <c r="AH132" i="6"/>
  <c r="AI132" i="6"/>
  <c r="AZ132" i="6" s="1"/>
  <c r="AW132" i="6"/>
  <c r="AX132" i="6"/>
  <c r="AH134" i="6"/>
  <c r="AI134" i="6"/>
  <c r="AZ134" i="6" s="1"/>
  <c r="AW134" i="6"/>
  <c r="AX134" i="6"/>
  <c r="AH136" i="6"/>
  <c r="AI136" i="6"/>
  <c r="AZ136" i="6" s="1"/>
  <c r="AW136" i="6"/>
  <c r="AX136" i="6"/>
  <c r="AH139" i="6"/>
  <c r="AI139" i="6"/>
  <c r="AZ139" i="6" s="1"/>
  <c r="AW139" i="6"/>
  <c r="AX139" i="6"/>
  <c r="AH140" i="6"/>
  <c r="AI140" i="6"/>
  <c r="AZ140" i="6" s="1"/>
  <c r="AW140" i="6"/>
  <c r="AX140" i="6"/>
  <c r="AH141" i="6"/>
  <c r="AI141" i="6"/>
  <c r="AZ141" i="6" s="1"/>
  <c r="AW141" i="6"/>
  <c r="AX141" i="6"/>
  <c r="AH142" i="6"/>
  <c r="AI142" i="6"/>
  <c r="AZ142" i="6" s="1"/>
  <c r="AW142" i="6"/>
  <c r="AX142" i="6"/>
  <c r="AH143" i="6"/>
  <c r="AI143" i="6"/>
  <c r="AZ143" i="6" s="1"/>
  <c r="AW143" i="6"/>
  <c r="AX143" i="6"/>
  <c r="AH145" i="6"/>
  <c r="AI145" i="6"/>
  <c r="AZ145" i="6" s="1"/>
  <c r="AW145" i="6"/>
  <c r="AX145" i="6"/>
  <c r="AH146" i="6"/>
  <c r="AI146" i="6"/>
  <c r="AZ146" i="6" s="1"/>
  <c r="AW146" i="6"/>
  <c r="AX146" i="6"/>
  <c r="AH147" i="6"/>
  <c r="AI147" i="6"/>
  <c r="AZ147" i="6" s="1"/>
  <c r="AW147" i="6"/>
  <c r="AX147" i="6"/>
  <c r="AH148" i="6"/>
  <c r="AI148" i="6"/>
  <c r="AZ148" i="6" s="1"/>
  <c r="AW148" i="6"/>
  <c r="AX148" i="6"/>
  <c r="AH149" i="6"/>
  <c r="AI149" i="6"/>
  <c r="AZ149" i="6" s="1"/>
  <c r="AW149" i="6"/>
  <c r="AX149" i="6"/>
  <c r="AH151" i="6"/>
  <c r="AI151" i="6"/>
  <c r="AZ151" i="6" s="1"/>
  <c r="AW151" i="6"/>
  <c r="AX151" i="6"/>
  <c r="AH152" i="6"/>
  <c r="AI152" i="6"/>
  <c r="AZ152" i="6" s="1"/>
  <c r="AW152" i="6"/>
  <c r="AX152" i="6"/>
  <c r="AH153" i="6"/>
  <c r="AI153" i="6"/>
  <c r="AZ153" i="6" s="1"/>
  <c r="AW153" i="6"/>
  <c r="AX153" i="6"/>
  <c r="AH154" i="6"/>
  <c r="AI154" i="6"/>
  <c r="AZ154" i="6" s="1"/>
  <c r="AW154" i="6"/>
  <c r="AX154" i="6"/>
  <c r="AH155" i="6"/>
  <c r="AI155" i="6"/>
  <c r="AZ155" i="6" s="1"/>
  <c r="AW155" i="6"/>
  <c r="AX155" i="6"/>
  <c r="AH156" i="6"/>
  <c r="AI156" i="6"/>
  <c r="AZ156" i="6" s="1"/>
  <c r="AW156" i="6"/>
  <c r="AX156" i="6"/>
  <c r="AH150" i="6"/>
  <c r="AI150" i="6"/>
  <c r="AZ150" i="6" s="1"/>
  <c r="AW150" i="6"/>
  <c r="AX150" i="6"/>
  <c r="AH175" i="6"/>
  <c r="AI175" i="6"/>
  <c r="AZ175" i="6" s="1"/>
  <c r="AW175" i="6"/>
  <c r="AX175" i="6"/>
  <c r="AH176" i="6"/>
  <c r="AI176" i="6"/>
  <c r="AZ176" i="6" s="1"/>
  <c r="AW176" i="6"/>
  <c r="AX176" i="6"/>
  <c r="AH177" i="6"/>
  <c r="AI177" i="6"/>
  <c r="AZ177" i="6" s="1"/>
  <c r="AW177" i="6"/>
  <c r="AX177" i="6"/>
  <c r="AH178" i="6"/>
  <c r="AI178" i="6"/>
  <c r="AZ178" i="6" s="1"/>
  <c r="AW178" i="6"/>
  <c r="AX178" i="6"/>
  <c r="AH179" i="6"/>
  <c r="AI179" i="6"/>
  <c r="AZ179" i="6" s="1"/>
  <c r="AW179" i="6"/>
  <c r="AX179" i="6"/>
  <c r="AH182" i="6"/>
  <c r="AI182" i="6"/>
  <c r="AZ182" i="6" s="1"/>
  <c r="AW182" i="6"/>
  <c r="AX182" i="6"/>
  <c r="AH183" i="6"/>
  <c r="AI183" i="6"/>
  <c r="AZ183" i="6" s="1"/>
  <c r="AW183" i="6"/>
  <c r="AX183" i="6"/>
  <c r="AH184" i="6"/>
  <c r="AI184" i="6"/>
  <c r="AZ184" i="6" s="1"/>
  <c r="AW184" i="6"/>
  <c r="AX184" i="6"/>
  <c r="AH185" i="6"/>
  <c r="AI185" i="6"/>
  <c r="AZ185" i="6" s="1"/>
  <c r="AW185" i="6"/>
  <c r="AX185" i="6"/>
  <c r="AH186" i="6"/>
  <c r="AI186" i="6"/>
  <c r="AZ186" i="6" s="1"/>
  <c r="AW186" i="6"/>
  <c r="AX186" i="6"/>
  <c r="AH187" i="6"/>
  <c r="AI187" i="6"/>
  <c r="AZ187" i="6" s="1"/>
  <c r="AW187" i="6"/>
  <c r="AX187" i="6"/>
  <c r="AH188" i="6"/>
  <c r="AI188" i="6"/>
  <c r="AZ188" i="6" s="1"/>
  <c r="AW188" i="6"/>
  <c r="AX188" i="6"/>
  <c r="AH189" i="6"/>
  <c r="AI189" i="6"/>
  <c r="AZ189" i="6" s="1"/>
  <c r="AW189" i="6"/>
  <c r="AX189" i="6"/>
  <c r="AH190" i="6"/>
  <c r="AI190" i="6"/>
  <c r="AZ190" i="6" s="1"/>
  <c r="AW190" i="6"/>
  <c r="AX190" i="6"/>
  <c r="AH192" i="6"/>
  <c r="AI192" i="6"/>
  <c r="AZ192" i="6" s="1"/>
  <c r="AW192" i="6"/>
  <c r="AX192" i="6"/>
  <c r="AH193" i="6"/>
  <c r="AI193" i="6"/>
  <c r="AZ193" i="6" s="1"/>
  <c r="AW193" i="6"/>
  <c r="AX193" i="6"/>
  <c r="AH194" i="6"/>
  <c r="AI194" i="6"/>
  <c r="AZ194" i="6" s="1"/>
  <c r="AW194" i="6"/>
  <c r="AX194" i="6"/>
  <c r="AH195" i="6"/>
  <c r="AI195" i="6"/>
  <c r="AZ195" i="6" s="1"/>
  <c r="AW195" i="6"/>
  <c r="AX195" i="6"/>
  <c r="AH196" i="6"/>
  <c r="AI196" i="6"/>
  <c r="AZ196" i="6" s="1"/>
  <c r="AW196" i="6"/>
  <c r="AX196" i="6"/>
  <c r="AH197" i="6"/>
  <c r="AI197" i="6"/>
  <c r="AZ197" i="6" s="1"/>
  <c r="AW197" i="6"/>
  <c r="AX197" i="6"/>
  <c r="AH198" i="6"/>
  <c r="AI198" i="6"/>
  <c r="AZ198" i="6" s="1"/>
  <c r="AW198" i="6"/>
  <c r="AX198" i="6"/>
  <c r="AH199" i="6"/>
  <c r="AI199" i="6"/>
  <c r="AZ199" i="6" s="1"/>
  <c r="AW199" i="6"/>
  <c r="AX199" i="6"/>
  <c r="AH201" i="6"/>
  <c r="AI201" i="6"/>
  <c r="AZ201" i="6" s="1"/>
  <c r="AW201" i="6"/>
  <c r="AX201" i="6"/>
  <c r="AH202" i="6"/>
  <c r="AI202" i="6"/>
  <c r="AZ202" i="6" s="1"/>
  <c r="AW202" i="6"/>
  <c r="AX202" i="6"/>
  <c r="AH203" i="6"/>
  <c r="AI203" i="6"/>
  <c r="AZ203" i="6" s="1"/>
  <c r="AW203" i="6"/>
  <c r="AX203" i="6"/>
  <c r="AH204" i="6"/>
  <c r="AI204" i="6"/>
  <c r="AZ204" i="6" s="1"/>
  <c r="AW204" i="6"/>
  <c r="AX204" i="6"/>
  <c r="AH205" i="6"/>
  <c r="AI205" i="6"/>
  <c r="AZ205" i="6" s="1"/>
  <c r="AW205" i="6"/>
  <c r="AX205" i="6"/>
  <c r="AH206" i="6"/>
  <c r="AI206" i="6"/>
  <c r="AZ206" i="6" s="1"/>
  <c r="AW206" i="6"/>
  <c r="AX206" i="6"/>
  <c r="AH207" i="6"/>
  <c r="AI207" i="6"/>
  <c r="AZ207" i="6" s="1"/>
  <c r="AW207" i="6"/>
  <c r="AX207" i="6"/>
  <c r="AH208" i="6"/>
  <c r="AI208" i="6"/>
  <c r="AZ208" i="6" s="1"/>
  <c r="AW208" i="6"/>
  <c r="AX208" i="6"/>
  <c r="AH209" i="6"/>
  <c r="AI209" i="6"/>
  <c r="AZ209" i="6" s="1"/>
  <c r="AW209" i="6"/>
  <c r="AX209" i="6"/>
  <c r="AH210" i="6"/>
  <c r="AI210" i="6"/>
  <c r="AZ210" i="6" s="1"/>
  <c r="AW210" i="6"/>
  <c r="AX210" i="6"/>
  <c r="AH211" i="6"/>
  <c r="AI211" i="6"/>
  <c r="AZ211" i="6" s="1"/>
  <c r="AW211" i="6"/>
  <c r="AX211" i="6"/>
  <c r="AH212" i="6"/>
  <c r="AI212" i="6"/>
  <c r="AZ212" i="6" s="1"/>
  <c r="AW212" i="6"/>
  <c r="AX212" i="6"/>
  <c r="AH213" i="6"/>
  <c r="AI213" i="6"/>
  <c r="AZ213" i="6" s="1"/>
  <c r="AW213" i="6"/>
  <c r="AX213" i="6"/>
  <c r="AH214" i="6"/>
  <c r="AI214" i="6"/>
  <c r="AZ214" i="6" s="1"/>
  <c r="AW214" i="6"/>
  <c r="AX214" i="6"/>
  <c r="AH215" i="6"/>
  <c r="AI215" i="6"/>
  <c r="AZ215" i="6" s="1"/>
  <c r="AW215" i="6"/>
  <c r="AX215" i="6"/>
  <c r="AH216" i="6"/>
  <c r="AI216" i="6"/>
  <c r="AZ216" i="6" s="1"/>
  <c r="AW216" i="6"/>
  <c r="AX216" i="6"/>
  <c r="AH217" i="6"/>
  <c r="AI217" i="6"/>
  <c r="AZ217" i="6" s="1"/>
  <c r="AW217" i="6"/>
  <c r="AX217" i="6"/>
  <c r="AH218" i="6"/>
  <c r="AI218" i="6"/>
  <c r="AZ218" i="6" s="1"/>
  <c r="AW218" i="6"/>
  <c r="AX218" i="6"/>
  <c r="AH219" i="6"/>
  <c r="AI219" i="6"/>
  <c r="AZ219" i="6" s="1"/>
  <c r="AW219" i="6"/>
  <c r="AX219" i="6"/>
  <c r="AH220" i="6"/>
  <c r="AI220" i="6"/>
  <c r="AZ220" i="6" s="1"/>
  <c r="AW220" i="6"/>
  <c r="AX220" i="6"/>
  <c r="AH221" i="6"/>
  <c r="AI221" i="6"/>
  <c r="AZ221" i="6" s="1"/>
  <c r="AW221" i="6"/>
  <c r="AX221" i="6"/>
  <c r="AH222" i="6"/>
  <c r="AI222" i="6"/>
  <c r="AZ222" i="6" s="1"/>
  <c r="AW222" i="6"/>
  <c r="AX222" i="6"/>
  <c r="AH223" i="6"/>
  <c r="AI223" i="6"/>
  <c r="AZ223" i="6" s="1"/>
  <c r="AW223" i="6"/>
  <c r="AX223" i="6"/>
  <c r="AH224" i="6"/>
  <c r="AI224" i="6"/>
  <c r="AZ224" i="6" s="1"/>
  <c r="AW224" i="6"/>
  <c r="AX224" i="6"/>
  <c r="AH225" i="6"/>
  <c r="AI225" i="6"/>
  <c r="AZ225" i="6" s="1"/>
  <c r="AW225" i="6"/>
  <c r="AX225" i="6"/>
  <c r="AH226" i="6"/>
  <c r="AI226" i="6"/>
  <c r="AZ226" i="6" s="1"/>
  <c r="AW226" i="6"/>
  <c r="AX226" i="6"/>
  <c r="AH227" i="6"/>
  <c r="AI227" i="6"/>
  <c r="AZ227" i="6" s="1"/>
  <c r="AW227" i="6"/>
  <c r="AX227" i="6"/>
  <c r="AH228" i="6"/>
  <c r="AI228" i="6"/>
  <c r="AZ228" i="6" s="1"/>
  <c r="AW228" i="6"/>
  <c r="AX228" i="6"/>
  <c r="AH229" i="6"/>
  <c r="AI229" i="6"/>
  <c r="AZ229" i="6" s="1"/>
  <c r="AW229" i="6"/>
  <c r="AX229" i="6"/>
  <c r="AH230" i="6"/>
  <c r="AI230" i="6"/>
  <c r="AZ230" i="6" s="1"/>
  <c r="AW230" i="6"/>
  <c r="AX230" i="6"/>
  <c r="AH231" i="6"/>
  <c r="AI231" i="6"/>
  <c r="AZ231" i="6" s="1"/>
  <c r="AW231" i="6"/>
  <c r="AX231" i="6"/>
  <c r="AH232" i="6"/>
  <c r="AI232" i="6"/>
  <c r="AZ232" i="6" s="1"/>
  <c r="AW232" i="6"/>
  <c r="AX232" i="6"/>
  <c r="AH233" i="6"/>
  <c r="AI233" i="6"/>
  <c r="AZ233" i="6" s="1"/>
  <c r="AW233" i="6"/>
  <c r="AX233" i="6"/>
  <c r="AH234" i="6"/>
  <c r="AI234" i="6"/>
  <c r="AZ234" i="6" s="1"/>
  <c r="AW234" i="6"/>
  <c r="AX234" i="6"/>
  <c r="AH235" i="6"/>
  <c r="AI235" i="6"/>
  <c r="AZ235" i="6" s="1"/>
  <c r="AW235" i="6"/>
  <c r="AX235" i="6"/>
  <c r="AH236" i="6"/>
  <c r="AI236" i="6"/>
  <c r="AZ236" i="6" s="1"/>
  <c r="AW236" i="6"/>
  <c r="AX236" i="6"/>
  <c r="AH237" i="6"/>
  <c r="AI237" i="6"/>
  <c r="AZ237" i="6" s="1"/>
  <c r="AW237" i="6"/>
  <c r="AX237" i="6"/>
  <c r="AH238" i="6"/>
  <c r="AI238" i="6"/>
  <c r="AZ238" i="6" s="1"/>
  <c r="AW238" i="6"/>
  <c r="AX238" i="6"/>
  <c r="AH239" i="6"/>
  <c r="AI239" i="6"/>
  <c r="AZ239" i="6" s="1"/>
  <c r="AW239" i="6"/>
  <c r="AX239" i="6"/>
  <c r="AH240" i="6"/>
  <c r="AI240" i="6"/>
  <c r="AZ240" i="6" s="1"/>
  <c r="AW240" i="6"/>
  <c r="AX240" i="6"/>
  <c r="AH258" i="6"/>
  <c r="AI258" i="6"/>
  <c r="AZ258" i="6" s="1"/>
  <c r="AW258" i="6"/>
  <c r="AX258" i="6"/>
  <c r="AH241" i="6"/>
  <c r="AI241" i="6"/>
  <c r="AZ241" i="6" s="1"/>
  <c r="AW241" i="6"/>
  <c r="AX241" i="6"/>
  <c r="AH242" i="6"/>
  <c r="AI242" i="6"/>
  <c r="AZ242" i="6" s="1"/>
  <c r="AW242" i="6"/>
  <c r="AX242" i="6"/>
  <c r="AH243" i="6"/>
  <c r="AI243" i="6"/>
  <c r="AZ243" i="6" s="1"/>
  <c r="AW243" i="6"/>
  <c r="AX243" i="6"/>
  <c r="AH244" i="6"/>
  <c r="AI244" i="6"/>
  <c r="AZ244" i="6" s="1"/>
  <c r="AW244" i="6"/>
  <c r="AX244" i="6"/>
  <c r="AH245" i="6"/>
  <c r="AI245" i="6"/>
  <c r="AZ245" i="6" s="1"/>
  <c r="AW245" i="6"/>
  <c r="AX245" i="6"/>
  <c r="AH246" i="6"/>
  <c r="AI246" i="6"/>
  <c r="AZ246" i="6" s="1"/>
  <c r="AW246" i="6"/>
  <c r="AX246" i="6"/>
  <c r="AH247" i="6"/>
  <c r="AI247" i="6"/>
  <c r="AZ247" i="6" s="1"/>
  <c r="AW247" i="6"/>
  <c r="AX247" i="6"/>
  <c r="AH248" i="6"/>
  <c r="AI248" i="6"/>
  <c r="AZ248" i="6" s="1"/>
  <c r="AW248" i="6"/>
  <c r="AX248" i="6"/>
  <c r="AH249" i="6"/>
  <c r="AI249" i="6"/>
  <c r="AZ249" i="6" s="1"/>
  <c r="AW249" i="6"/>
  <c r="AX249" i="6"/>
  <c r="AH250" i="6"/>
  <c r="AI250" i="6"/>
  <c r="AZ250" i="6" s="1"/>
  <c r="AW250" i="6"/>
  <c r="AX250" i="6"/>
  <c r="AH251" i="6"/>
  <c r="AI251" i="6"/>
  <c r="AZ251" i="6" s="1"/>
  <c r="AW251" i="6"/>
  <c r="AX251" i="6"/>
  <c r="AH252" i="6"/>
  <c r="AI252" i="6"/>
  <c r="AZ252" i="6" s="1"/>
  <c r="AW252" i="6"/>
  <c r="AX252" i="6"/>
  <c r="AH253" i="6"/>
  <c r="AI253" i="6"/>
  <c r="AZ253" i="6" s="1"/>
  <c r="AW253" i="6"/>
  <c r="AX253" i="6"/>
  <c r="AH254" i="6"/>
  <c r="AI254" i="6"/>
  <c r="AZ254" i="6" s="1"/>
  <c r="AW254" i="6"/>
  <c r="AX254" i="6"/>
  <c r="AH255" i="6"/>
  <c r="AI255" i="6"/>
  <c r="AZ255" i="6" s="1"/>
  <c r="AW255" i="6"/>
  <c r="AX255" i="6"/>
  <c r="AH256" i="6"/>
  <c r="AI256" i="6"/>
  <c r="AZ256" i="6" s="1"/>
  <c r="AW256" i="6"/>
  <c r="AX256" i="6"/>
  <c r="AH257" i="6"/>
  <c r="AI257" i="6"/>
  <c r="AZ257" i="6" s="1"/>
  <c r="AW257" i="6"/>
  <c r="AX257" i="6"/>
  <c r="AH259" i="6"/>
  <c r="AI259" i="6"/>
  <c r="AZ259" i="6" s="1"/>
  <c r="AW259" i="6"/>
  <c r="AX259" i="6"/>
  <c r="AH260" i="6"/>
  <c r="AI260" i="6"/>
  <c r="AZ260" i="6" s="1"/>
  <c r="AW260" i="6"/>
  <c r="AX260" i="6"/>
  <c r="AH261" i="6"/>
  <c r="AI261" i="6"/>
  <c r="AZ261" i="6" s="1"/>
  <c r="AW261" i="6"/>
  <c r="AX261" i="6"/>
  <c r="AH262" i="6"/>
  <c r="AI262" i="6"/>
  <c r="AZ262" i="6" s="1"/>
  <c r="AW262" i="6"/>
  <c r="AX262" i="6"/>
  <c r="AH263" i="6"/>
  <c r="AI263" i="6"/>
  <c r="AZ263" i="6" s="1"/>
  <c r="AW263" i="6"/>
  <c r="AX263" i="6"/>
  <c r="AH264" i="6"/>
  <c r="AI264" i="6"/>
  <c r="AZ264" i="6" s="1"/>
  <c r="AW264" i="6"/>
  <c r="AX264" i="6"/>
  <c r="AH265" i="6"/>
  <c r="AI265" i="6"/>
  <c r="AZ265" i="6" s="1"/>
  <c r="AW265" i="6"/>
  <c r="AX265" i="6"/>
  <c r="AH266" i="6"/>
  <c r="AI266" i="6"/>
  <c r="AZ266" i="6" s="1"/>
  <c r="AW266" i="6"/>
  <c r="AX266" i="6"/>
  <c r="AH267" i="6"/>
  <c r="AI267" i="6"/>
  <c r="AZ267" i="6" s="1"/>
  <c r="AW267" i="6"/>
  <c r="AX267" i="6"/>
  <c r="AH268" i="6"/>
  <c r="AI268" i="6"/>
  <c r="AZ268" i="6" s="1"/>
  <c r="AW268" i="6"/>
  <c r="AX268" i="6"/>
  <c r="AH271" i="6"/>
  <c r="AI271" i="6"/>
  <c r="AZ271" i="6" s="1"/>
  <c r="AW271" i="6"/>
  <c r="AX271" i="6"/>
  <c r="AH269" i="6"/>
  <c r="AI269" i="6"/>
  <c r="AZ269" i="6" s="1"/>
  <c r="AW269" i="6"/>
  <c r="AX269" i="6"/>
  <c r="AH270" i="6"/>
  <c r="AI270" i="6"/>
  <c r="AZ270" i="6" s="1"/>
  <c r="AW270" i="6"/>
  <c r="AX270" i="6"/>
  <c r="AH272" i="6"/>
  <c r="AI272" i="6"/>
  <c r="AZ272" i="6" s="1"/>
  <c r="AW272" i="6"/>
  <c r="AX272" i="6"/>
  <c r="AH273" i="6"/>
  <c r="AI273" i="6"/>
  <c r="AZ273" i="6" s="1"/>
  <c r="AW273" i="6"/>
  <c r="AX273" i="6"/>
  <c r="AH274" i="6"/>
  <c r="AI274" i="6"/>
  <c r="AZ274" i="6" s="1"/>
  <c r="AW274" i="6"/>
  <c r="AX274" i="6"/>
  <c r="AH275" i="6"/>
  <c r="AI275" i="6"/>
  <c r="AZ275" i="6" s="1"/>
  <c r="AW275" i="6"/>
  <c r="AX275" i="6"/>
  <c r="AH276" i="6"/>
  <c r="AI276" i="6"/>
  <c r="AZ276" i="6" s="1"/>
  <c r="AW276" i="6"/>
  <c r="AX276" i="6"/>
  <c r="AH277" i="6"/>
  <c r="AI277" i="6"/>
  <c r="AZ277" i="6" s="1"/>
  <c r="AW277" i="6"/>
  <c r="AX277" i="6"/>
  <c r="AH278" i="6"/>
  <c r="AI278" i="6"/>
  <c r="AZ278" i="6" s="1"/>
  <c r="AW278" i="6"/>
  <c r="AX278" i="6"/>
  <c r="AH279" i="6"/>
  <c r="AI279" i="6"/>
  <c r="AZ279" i="6" s="1"/>
  <c r="AW279" i="6"/>
  <c r="AX279" i="6"/>
  <c r="AH280" i="6"/>
  <c r="AI280" i="6"/>
  <c r="AZ280" i="6" s="1"/>
  <c r="AW280" i="6"/>
  <c r="AX280" i="6"/>
  <c r="AH281" i="6"/>
  <c r="AI281" i="6"/>
  <c r="AZ281" i="6" s="1"/>
  <c r="AW281" i="6"/>
  <c r="AX281" i="6"/>
  <c r="AH282" i="6"/>
  <c r="AI282" i="6"/>
  <c r="AZ282" i="6" s="1"/>
  <c r="AW282" i="6"/>
  <c r="AX282" i="6"/>
  <c r="AH283" i="6"/>
  <c r="AI283" i="6"/>
  <c r="AZ283" i="6" s="1"/>
  <c r="AW283" i="6"/>
  <c r="AX283" i="6"/>
  <c r="AH284" i="6"/>
  <c r="AI284" i="6"/>
  <c r="AZ284" i="6" s="1"/>
  <c r="AW284" i="6"/>
  <c r="AX284" i="6"/>
  <c r="AH285" i="6"/>
  <c r="AI285" i="6"/>
  <c r="AZ285" i="6" s="1"/>
  <c r="AW285" i="6"/>
  <c r="AX285" i="6"/>
  <c r="AH286" i="6"/>
  <c r="AI286" i="6"/>
  <c r="AZ286" i="6" s="1"/>
  <c r="AW286" i="6"/>
  <c r="AX286" i="6"/>
  <c r="AH287" i="6"/>
  <c r="AI287" i="6"/>
  <c r="AZ287" i="6" s="1"/>
  <c r="AW287" i="6"/>
  <c r="AX287" i="6"/>
  <c r="AH288" i="6"/>
  <c r="AI288" i="6"/>
  <c r="AZ288" i="6" s="1"/>
  <c r="AW288" i="6"/>
  <c r="AX288" i="6"/>
  <c r="AH289" i="6"/>
  <c r="AI289" i="6"/>
  <c r="AZ289" i="6" s="1"/>
  <c r="AW289" i="6"/>
  <c r="AX289" i="6"/>
  <c r="AH290" i="6"/>
  <c r="AI290" i="6"/>
  <c r="AZ290" i="6" s="1"/>
  <c r="AW290" i="6"/>
  <c r="AX290" i="6"/>
  <c r="AH291" i="6"/>
  <c r="AI291" i="6"/>
  <c r="AZ291" i="6" s="1"/>
  <c r="AW291" i="6"/>
  <c r="AX291" i="6"/>
  <c r="AH292" i="6"/>
  <c r="AI292" i="6"/>
  <c r="AZ292" i="6" s="1"/>
  <c r="AW292" i="6"/>
  <c r="AX292" i="6"/>
  <c r="AH293" i="6"/>
  <c r="AI293" i="6"/>
  <c r="AZ293" i="6" s="1"/>
  <c r="AW293" i="6"/>
  <c r="AX293" i="6"/>
  <c r="AH294" i="6"/>
  <c r="AI294" i="6"/>
  <c r="AZ294" i="6" s="1"/>
  <c r="AW294" i="6"/>
  <c r="AX294" i="6"/>
  <c r="AH295" i="6"/>
  <c r="AI295" i="6"/>
  <c r="AZ295" i="6" s="1"/>
  <c r="AW295" i="6"/>
  <c r="AX295" i="6"/>
  <c r="AH296" i="6"/>
  <c r="AI296" i="6"/>
  <c r="AZ296" i="6" s="1"/>
  <c r="AW296" i="6"/>
  <c r="AX296" i="6"/>
  <c r="AH297" i="6"/>
  <c r="AI297" i="6"/>
  <c r="AZ297" i="6" s="1"/>
  <c r="AW297" i="6"/>
  <c r="AX297" i="6"/>
  <c r="AH298" i="6"/>
  <c r="AI298" i="6"/>
  <c r="AZ298" i="6" s="1"/>
  <c r="AW298" i="6"/>
  <c r="AX298" i="6"/>
  <c r="AH300" i="6"/>
  <c r="AI300" i="6"/>
  <c r="AZ300" i="6" s="1"/>
  <c r="AW300" i="6"/>
  <c r="AX300" i="6"/>
  <c r="AH299" i="6"/>
  <c r="AI299" i="6"/>
  <c r="AZ299" i="6" s="1"/>
  <c r="AW299" i="6"/>
  <c r="AX299" i="6"/>
  <c r="AH301" i="6"/>
  <c r="AI301" i="6"/>
  <c r="AZ301" i="6" s="1"/>
  <c r="AW301" i="6"/>
  <c r="AX301" i="6"/>
  <c r="AH302" i="6"/>
  <c r="AI302" i="6"/>
  <c r="AZ302" i="6" s="1"/>
  <c r="AW302" i="6"/>
  <c r="AX302" i="6"/>
  <c r="AH303" i="6"/>
  <c r="AI303" i="6"/>
  <c r="AZ303" i="6" s="1"/>
  <c r="AW303" i="6"/>
  <c r="AX303" i="6"/>
  <c r="AH304" i="6"/>
  <c r="AI304" i="6"/>
  <c r="AZ304" i="6" s="1"/>
  <c r="AW304" i="6"/>
  <c r="AX304" i="6"/>
  <c r="AH305" i="6"/>
  <c r="AI305" i="6"/>
  <c r="AZ305" i="6" s="1"/>
  <c r="AW305" i="6"/>
  <c r="AX305" i="6"/>
  <c r="AH306" i="6"/>
  <c r="AI306" i="6"/>
  <c r="AZ306" i="6" s="1"/>
  <c r="AW306" i="6"/>
  <c r="AX306" i="6"/>
  <c r="AH307" i="6"/>
  <c r="AI307" i="6"/>
  <c r="AZ307" i="6" s="1"/>
  <c r="AW307" i="6"/>
  <c r="AX307" i="6"/>
  <c r="AH308" i="6"/>
  <c r="AI308" i="6"/>
  <c r="AZ308" i="6" s="1"/>
  <c r="AW308" i="6"/>
  <c r="AX308" i="6"/>
  <c r="AH309" i="6"/>
  <c r="AI309" i="6"/>
  <c r="AZ309" i="6" s="1"/>
  <c r="AW309" i="6"/>
  <c r="AX309" i="6"/>
  <c r="AH310" i="6"/>
  <c r="AI310" i="6"/>
  <c r="AZ310" i="6" s="1"/>
  <c r="AW310" i="6"/>
  <c r="AX310" i="6"/>
  <c r="AH311" i="6"/>
  <c r="AI311" i="6"/>
  <c r="AZ311" i="6" s="1"/>
  <c r="AW311" i="6"/>
  <c r="AX311" i="6"/>
  <c r="AH312" i="6"/>
  <c r="AI312" i="6"/>
  <c r="AZ312" i="6" s="1"/>
  <c r="AW312" i="6"/>
  <c r="AX312" i="6"/>
  <c r="AH313" i="6"/>
  <c r="AI313" i="6"/>
  <c r="AZ313" i="6" s="1"/>
  <c r="AW313" i="6"/>
  <c r="AX313" i="6"/>
  <c r="AH314" i="6"/>
  <c r="AI314" i="6"/>
  <c r="AZ314" i="6" s="1"/>
  <c r="AW314" i="6"/>
  <c r="AX314" i="6"/>
  <c r="AH315" i="6"/>
  <c r="AI315" i="6"/>
  <c r="AZ315" i="6" s="1"/>
  <c r="AW315" i="6"/>
  <c r="AX315" i="6"/>
  <c r="AH316" i="6"/>
  <c r="AI316" i="6"/>
  <c r="AZ316" i="6" s="1"/>
  <c r="AW316" i="6"/>
  <c r="AX316" i="6"/>
  <c r="AH317" i="6"/>
  <c r="AI317" i="6"/>
  <c r="AZ317" i="6" s="1"/>
  <c r="AW317" i="6"/>
  <c r="AX317" i="6"/>
  <c r="AH318" i="6"/>
  <c r="AI318" i="6"/>
  <c r="AZ318" i="6" s="1"/>
  <c r="AW318" i="6"/>
  <c r="AX318" i="6"/>
  <c r="AH319" i="6"/>
  <c r="AI319" i="6"/>
  <c r="AZ319" i="6" s="1"/>
  <c r="AW319" i="6"/>
  <c r="AX319" i="6"/>
  <c r="AH320" i="6"/>
  <c r="AI320" i="6"/>
  <c r="AZ320" i="6" s="1"/>
  <c r="AW320" i="6"/>
  <c r="AX320" i="6"/>
  <c r="AH321" i="6"/>
  <c r="AI321" i="6"/>
  <c r="AZ321" i="6" s="1"/>
  <c r="AW321" i="6"/>
  <c r="AX321" i="6"/>
  <c r="AH322" i="6"/>
  <c r="AI322" i="6"/>
  <c r="AZ322" i="6" s="1"/>
  <c r="AW322" i="6"/>
  <c r="AX322" i="6"/>
  <c r="AH323" i="6"/>
  <c r="AI323" i="6"/>
  <c r="AZ323" i="6" s="1"/>
  <c r="AW323" i="6"/>
  <c r="AX323" i="6"/>
  <c r="AH324" i="6"/>
  <c r="AI324" i="6"/>
  <c r="AZ324" i="6" s="1"/>
  <c r="AW324" i="6"/>
  <c r="AX324" i="6"/>
  <c r="AH325" i="6"/>
  <c r="AI325" i="6"/>
  <c r="AZ325" i="6" s="1"/>
  <c r="AW325" i="6"/>
  <c r="AX325" i="6"/>
  <c r="AH326" i="6"/>
  <c r="AI326" i="6"/>
  <c r="AZ326" i="6" s="1"/>
  <c r="AW326" i="6"/>
  <c r="AX326" i="6"/>
  <c r="AH327" i="6"/>
  <c r="AI327" i="6"/>
  <c r="AZ327" i="6" s="1"/>
  <c r="AW327" i="6"/>
  <c r="AX327" i="6"/>
  <c r="AH328" i="6"/>
  <c r="AI328" i="6"/>
  <c r="AZ328" i="6" s="1"/>
  <c r="AW328" i="6"/>
  <c r="AX328" i="6"/>
  <c r="AH329" i="6"/>
  <c r="AI329" i="6"/>
  <c r="AZ329" i="6" s="1"/>
  <c r="AW329" i="6"/>
  <c r="AX329" i="6"/>
  <c r="AH330" i="6"/>
  <c r="AI330" i="6"/>
  <c r="AZ330" i="6" s="1"/>
  <c r="AW330" i="6"/>
  <c r="AX330" i="6"/>
  <c r="AH331" i="6"/>
  <c r="AI331" i="6"/>
  <c r="AZ331" i="6" s="1"/>
  <c r="AW331" i="6"/>
  <c r="AX331" i="6"/>
  <c r="AH332" i="6"/>
  <c r="AI332" i="6"/>
  <c r="AZ332" i="6" s="1"/>
  <c r="AW332" i="6"/>
  <c r="AX332" i="6"/>
  <c r="AH333" i="6"/>
  <c r="AI333" i="6"/>
  <c r="AZ333" i="6" s="1"/>
  <c r="AW333" i="6"/>
  <c r="AX333" i="6"/>
  <c r="AH334" i="6"/>
  <c r="AI334" i="6"/>
  <c r="AZ334" i="6" s="1"/>
  <c r="AW334" i="6"/>
  <c r="AX334" i="6"/>
  <c r="AH335" i="6"/>
  <c r="AI335" i="6"/>
  <c r="AZ335" i="6" s="1"/>
  <c r="AW335" i="6"/>
  <c r="AX335" i="6"/>
  <c r="AH336" i="6"/>
  <c r="AI336" i="6"/>
  <c r="AZ336" i="6" s="1"/>
  <c r="AW336" i="6"/>
  <c r="AX336" i="6"/>
  <c r="AH337" i="6"/>
  <c r="AI337" i="6"/>
  <c r="AZ337" i="6" s="1"/>
  <c r="AW337" i="6"/>
  <c r="AX337" i="6"/>
  <c r="AH338" i="6"/>
  <c r="AI338" i="6"/>
  <c r="AZ338" i="6" s="1"/>
  <c r="AW338" i="6"/>
  <c r="AX338" i="6"/>
  <c r="AH339" i="6"/>
  <c r="AI339" i="6"/>
  <c r="AZ339" i="6" s="1"/>
  <c r="AW339" i="6"/>
  <c r="AX339" i="6"/>
  <c r="AH340" i="6"/>
  <c r="AI340" i="6"/>
  <c r="AZ340" i="6" s="1"/>
  <c r="AW340" i="6"/>
  <c r="AX340" i="6"/>
  <c r="AH341" i="6"/>
  <c r="AI341" i="6"/>
  <c r="AZ341" i="6" s="1"/>
  <c r="AW341" i="6"/>
  <c r="AX341" i="6"/>
  <c r="AH342" i="6"/>
  <c r="AI342" i="6"/>
  <c r="AZ342" i="6" s="1"/>
  <c r="AW342" i="6"/>
  <c r="AX342" i="6"/>
  <c r="AH343" i="6"/>
  <c r="AI343" i="6"/>
  <c r="AZ343" i="6" s="1"/>
  <c r="AW343" i="6"/>
  <c r="AX343" i="6"/>
  <c r="AH344" i="6"/>
  <c r="AI344" i="6"/>
  <c r="AZ344" i="6" s="1"/>
  <c r="AW344" i="6"/>
  <c r="AX344" i="6"/>
  <c r="AH345" i="6"/>
  <c r="AI345" i="6"/>
  <c r="AZ345" i="6" s="1"/>
  <c r="AW345" i="6"/>
  <c r="AX345" i="6"/>
  <c r="AH346" i="6"/>
  <c r="AI346" i="6"/>
  <c r="AZ346" i="6" s="1"/>
  <c r="AW346" i="6"/>
  <c r="AX346" i="6"/>
  <c r="AH347" i="6"/>
  <c r="AI347" i="6"/>
  <c r="AZ347" i="6" s="1"/>
  <c r="AW347" i="6"/>
  <c r="AX347" i="6"/>
  <c r="AH348" i="6"/>
  <c r="AI348" i="6"/>
  <c r="AZ348" i="6" s="1"/>
  <c r="AW348" i="6"/>
  <c r="AX348" i="6"/>
  <c r="AH349" i="6"/>
  <c r="AI349" i="6"/>
  <c r="AZ349" i="6" s="1"/>
  <c r="AW349" i="6"/>
  <c r="AX349" i="6"/>
  <c r="AH350" i="6"/>
  <c r="AI350" i="6"/>
  <c r="AZ350" i="6" s="1"/>
  <c r="AW350" i="6"/>
  <c r="AX350" i="6"/>
  <c r="AH351" i="6"/>
  <c r="AI351" i="6"/>
  <c r="AZ351" i="6" s="1"/>
  <c r="AW351" i="6"/>
  <c r="AX351" i="6"/>
  <c r="AH352" i="6"/>
  <c r="AI352" i="6"/>
  <c r="AZ352" i="6" s="1"/>
  <c r="AW352" i="6"/>
  <c r="AX352" i="6"/>
  <c r="AH353" i="6"/>
  <c r="AI353" i="6"/>
  <c r="AZ353" i="6" s="1"/>
  <c r="AW353" i="6"/>
  <c r="AX353" i="6"/>
  <c r="AH354" i="6"/>
  <c r="AI354" i="6"/>
  <c r="AZ354" i="6" s="1"/>
  <c r="AW354" i="6"/>
  <c r="AX354" i="6"/>
  <c r="AH355" i="6"/>
  <c r="AI355" i="6"/>
  <c r="AZ355" i="6" s="1"/>
  <c r="AW355" i="6"/>
  <c r="AX355" i="6"/>
  <c r="AH356" i="6"/>
  <c r="AI356" i="6"/>
  <c r="AZ356" i="6" s="1"/>
  <c r="AW356" i="6"/>
  <c r="AX356" i="6"/>
  <c r="AH357" i="6"/>
  <c r="AI357" i="6"/>
  <c r="AZ357" i="6" s="1"/>
  <c r="AW357" i="6"/>
  <c r="AX357" i="6"/>
  <c r="AH358" i="6"/>
  <c r="AI358" i="6"/>
  <c r="AZ358" i="6" s="1"/>
  <c r="AW358" i="6"/>
  <c r="AX358" i="6"/>
  <c r="AH359" i="6"/>
  <c r="AI359" i="6"/>
  <c r="AZ359" i="6" s="1"/>
  <c r="AW359" i="6"/>
  <c r="AX359" i="6"/>
  <c r="AH361" i="6"/>
  <c r="AI361" i="6"/>
  <c r="AZ361" i="6" s="1"/>
  <c r="AW361" i="6"/>
  <c r="AX361" i="6"/>
  <c r="AH362" i="6"/>
  <c r="AI362" i="6"/>
  <c r="AZ362" i="6" s="1"/>
  <c r="AW362" i="6"/>
  <c r="AX362" i="6"/>
  <c r="AH363" i="6"/>
  <c r="AI363" i="6"/>
  <c r="AZ363" i="6" s="1"/>
  <c r="AW363" i="6"/>
  <c r="AX363" i="6"/>
  <c r="AH360" i="6"/>
  <c r="AI360" i="6"/>
  <c r="AZ360" i="6" s="1"/>
  <c r="AW360" i="6"/>
  <c r="AX360" i="6"/>
  <c r="AH364" i="6"/>
  <c r="AI364" i="6"/>
  <c r="AZ364" i="6" s="1"/>
  <c r="AW364" i="6"/>
  <c r="AX364" i="6"/>
  <c r="AH365" i="6"/>
  <c r="AI365" i="6"/>
  <c r="AZ365" i="6" s="1"/>
  <c r="AW365" i="6"/>
  <c r="AX365" i="6"/>
  <c r="AH366" i="6"/>
  <c r="AI366" i="6"/>
  <c r="AZ366" i="6" s="1"/>
  <c r="AW366" i="6"/>
  <c r="AX366" i="6"/>
  <c r="AH367" i="6"/>
  <c r="AI367" i="6"/>
  <c r="AZ367" i="6" s="1"/>
  <c r="AW367" i="6"/>
  <c r="AX367" i="6"/>
  <c r="AH368" i="6"/>
  <c r="AI368" i="6"/>
  <c r="AZ368" i="6" s="1"/>
  <c r="AW368" i="6"/>
  <c r="AX368" i="6"/>
  <c r="AH369" i="6"/>
  <c r="AI369" i="6"/>
  <c r="AZ369" i="6" s="1"/>
  <c r="AW369" i="6"/>
  <c r="AX369" i="6"/>
  <c r="AH370" i="6"/>
  <c r="AI370" i="6"/>
  <c r="AZ370" i="6" s="1"/>
  <c r="AW370" i="6"/>
  <c r="AX370" i="6"/>
  <c r="AH371" i="6"/>
  <c r="AI371" i="6"/>
  <c r="AZ371" i="6" s="1"/>
  <c r="AW371" i="6"/>
  <c r="AX371" i="6"/>
  <c r="AH372" i="6"/>
  <c r="AI372" i="6"/>
  <c r="AZ372" i="6" s="1"/>
  <c r="AW372" i="6"/>
  <c r="AX372" i="6"/>
  <c r="AH373" i="6"/>
  <c r="AI373" i="6"/>
  <c r="AZ373" i="6" s="1"/>
  <c r="AW373" i="6"/>
  <c r="AX373" i="6"/>
  <c r="AH374" i="6"/>
  <c r="AI374" i="6"/>
  <c r="AZ374" i="6" s="1"/>
  <c r="AW374" i="6"/>
  <c r="AX374" i="6"/>
  <c r="AH375" i="6"/>
  <c r="AI375" i="6"/>
  <c r="AZ375" i="6" s="1"/>
  <c r="AW375" i="6"/>
  <c r="AX375" i="6"/>
  <c r="AH376" i="6"/>
  <c r="AI376" i="6"/>
  <c r="AZ376" i="6" s="1"/>
  <c r="AW376" i="6"/>
  <c r="AX376" i="6"/>
  <c r="AH377" i="6"/>
  <c r="AI377" i="6"/>
  <c r="AZ377" i="6" s="1"/>
  <c r="AW377" i="6"/>
  <c r="AX377" i="6"/>
  <c r="AH378" i="6"/>
  <c r="AI378" i="6"/>
  <c r="AZ378" i="6" s="1"/>
  <c r="AW378" i="6"/>
  <c r="AX378" i="6"/>
  <c r="AH379" i="6"/>
  <c r="AI379" i="6"/>
  <c r="AZ379" i="6" s="1"/>
  <c r="AW379" i="6"/>
  <c r="AX379" i="6"/>
  <c r="AH380" i="6"/>
  <c r="AI380" i="6"/>
  <c r="AZ380" i="6" s="1"/>
  <c r="AW380" i="6"/>
  <c r="AX380" i="6"/>
  <c r="AH381" i="6"/>
  <c r="AI381" i="6"/>
  <c r="AZ381" i="6" s="1"/>
  <c r="AW381" i="6"/>
  <c r="AX381" i="6"/>
  <c r="AH382" i="6"/>
  <c r="AI382" i="6"/>
  <c r="AZ382" i="6" s="1"/>
  <c r="AW382" i="6"/>
  <c r="AX382" i="6"/>
  <c r="AH383" i="6"/>
  <c r="AI383" i="6"/>
  <c r="AZ383" i="6" s="1"/>
  <c r="AW383" i="6"/>
  <c r="AX383" i="6"/>
  <c r="AH384" i="6"/>
  <c r="AI384" i="6"/>
  <c r="AZ384" i="6" s="1"/>
  <c r="AW384" i="6"/>
  <c r="AX384" i="6"/>
  <c r="AH385" i="6"/>
  <c r="AI385" i="6"/>
  <c r="AZ385" i="6" s="1"/>
  <c r="AW385" i="6"/>
  <c r="AX385" i="6"/>
  <c r="AH386" i="6"/>
  <c r="AI386" i="6"/>
  <c r="AZ386" i="6" s="1"/>
  <c r="AW386" i="6"/>
  <c r="AX386" i="6"/>
  <c r="AH387" i="6"/>
  <c r="AI387" i="6"/>
  <c r="AZ387" i="6" s="1"/>
  <c r="AW387" i="6"/>
  <c r="AX387" i="6"/>
  <c r="AH388" i="6"/>
  <c r="AI388" i="6"/>
  <c r="AZ388" i="6" s="1"/>
  <c r="AW388" i="6"/>
  <c r="AX388" i="6"/>
  <c r="AH389" i="6"/>
  <c r="AI389" i="6"/>
  <c r="AZ389" i="6" s="1"/>
  <c r="AW389" i="6"/>
  <c r="AX389" i="6"/>
  <c r="AH390" i="6"/>
  <c r="AI390" i="6"/>
  <c r="AZ390" i="6" s="1"/>
  <c r="AW390" i="6"/>
  <c r="AX390" i="6"/>
  <c r="AH391" i="6"/>
  <c r="AI391" i="6"/>
  <c r="AZ391" i="6" s="1"/>
  <c r="AW391" i="6"/>
  <c r="AX391" i="6"/>
  <c r="AH392" i="6"/>
  <c r="AI392" i="6"/>
  <c r="AZ392" i="6" s="1"/>
  <c r="AW392" i="6"/>
  <c r="AX392" i="6"/>
  <c r="AH393" i="6"/>
  <c r="AI393" i="6"/>
  <c r="AZ393" i="6" s="1"/>
  <c r="AW393" i="6"/>
  <c r="AX393" i="6"/>
  <c r="AH394" i="6"/>
  <c r="AI394" i="6"/>
  <c r="AZ394" i="6" s="1"/>
  <c r="AW394" i="6"/>
  <c r="AX394" i="6"/>
  <c r="AH395" i="6"/>
  <c r="AI395" i="6"/>
  <c r="AZ395" i="6" s="1"/>
  <c r="AW395" i="6"/>
  <c r="AX395" i="6"/>
  <c r="AH396" i="6"/>
  <c r="AI396" i="6"/>
  <c r="AZ396" i="6" s="1"/>
  <c r="AW396" i="6"/>
  <c r="AX396" i="6"/>
  <c r="AH397" i="6"/>
  <c r="AI397" i="6"/>
  <c r="AZ397" i="6" s="1"/>
  <c r="AW397" i="6"/>
  <c r="AX397" i="6"/>
  <c r="AH398" i="6"/>
  <c r="AI398" i="6"/>
  <c r="AZ398" i="6" s="1"/>
  <c r="AW398" i="6"/>
  <c r="AX398" i="6"/>
  <c r="AH399" i="6"/>
  <c r="AI399" i="6"/>
  <c r="AZ399" i="6" s="1"/>
  <c r="AW399" i="6"/>
  <c r="AX399" i="6"/>
  <c r="AH400" i="6"/>
  <c r="AI400" i="6"/>
  <c r="AZ400" i="6" s="1"/>
  <c r="AW400" i="6"/>
  <c r="AX400" i="6"/>
  <c r="AH401" i="6"/>
  <c r="AI401" i="6"/>
  <c r="AZ401" i="6" s="1"/>
  <c r="AW401" i="6"/>
  <c r="AX401" i="6"/>
  <c r="AH402" i="6"/>
  <c r="AI402" i="6"/>
  <c r="AZ402" i="6" s="1"/>
  <c r="AW402" i="6"/>
  <c r="AX402" i="6"/>
  <c r="AH403" i="6"/>
  <c r="AI403" i="6"/>
  <c r="AZ403" i="6" s="1"/>
  <c r="AW403" i="6"/>
  <c r="AX403" i="6"/>
  <c r="AH404" i="6"/>
  <c r="AI404" i="6"/>
  <c r="AZ404" i="6" s="1"/>
  <c r="AW404" i="6"/>
  <c r="AX404" i="6"/>
  <c r="AH405" i="6"/>
  <c r="AI405" i="6"/>
  <c r="AZ405" i="6" s="1"/>
  <c r="AW405" i="6"/>
  <c r="AX405" i="6"/>
  <c r="AH406" i="6"/>
  <c r="AI406" i="6"/>
  <c r="AZ406" i="6" s="1"/>
  <c r="AW406" i="6"/>
  <c r="AX406" i="6"/>
  <c r="AH407" i="6"/>
  <c r="AI407" i="6"/>
  <c r="AZ407" i="6" s="1"/>
  <c r="AW407" i="6"/>
  <c r="AX407" i="6"/>
  <c r="AH408" i="6"/>
  <c r="AI408" i="6"/>
  <c r="AZ408" i="6" s="1"/>
  <c r="AW408" i="6"/>
  <c r="AX408" i="6"/>
  <c r="AH409" i="6"/>
  <c r="AI409" i="6"/>
  <c r="AZ409" i="6" s="1"/>
  <c r="AW409" i="6"/>
  <c r="AX409" i="6"/>
  <c r="AH410" i="6"/>
  <c r="AI410" i="6"/>
  <c r="AZ410" i="6" s="1"/>
  <c r="AW410" i="6"/>
  <c r="AX410" i="6"/>
  <c r="AH411" i="6"/>
  <c r="AI411" i="6"/>
  <c r="AZ411" i="6" s="1"/>
  <c r="AW411" i="6"/>
  <c r="AX411" i="6"/>
  <c r="AH412" i="6"/>
  <c r="AI412" i="6"/>
  <c r="AZ412" i="6" s="1"/>
  <c r="AW412" i="6"/>
  <c r="AX412" i="6"/>
  <c r="AH413" i="6"/>
  <c r="AI413" i="6"/>
  <c r="AZ413" i="6" s="1"/>
  <c r="AW413" i="6"/>
  <c r="AX413" i="6"/>
  <c r="AH414" i="6"/>
  <c r="AI414" i="6"/>
  <c r="AZ414" i="6" s="1"/>
  <c r="AW414" i="6"/>
  <c r="AX414" i="6"/>
  <c r="AH415" i="6"/>
  <c r="AI415" i="6"/>
  <c r="AZ415" i="6" s="1"/>
  <c r="AW415" i="6"/>
  <c r="AX415" i="6"/>
  <c r="AH416" i="6"/>
  <c r="AI416" i="6"/>
  <c r="AZ416" i="6" s="1"/>
  <c r="AW416" i="6"/>
  <c r="AX416" i="6"/>
  <c r="AH417" i="6"/>
  <c r="AI417" i="6"/>
  <c r="AZ417" i="6" s="1"/>
  <c r="AW417" i="6"/>
  <c r="AX417" i="6"/>
  <c r="AH418" i="6"/>
  <c r="AI418" i="6"/>
  <c r="AZ418" i="6" s="1"/>
  <c r="AW418" i="6"/>
  <c r="AX418" i="6"/>
  <c r="AH419" i="6"/>
  <c r="AI419" i="6"/>
  <c r="AZ419" i="6" s="1"/>
  <c r="AW419" i="6"/>
  <c r="AX419" i="6"/>
  <c r="AH420" i="6"/>
  <c r="AI420" i="6"/>
  <c r="AZ420" i="6" s="1"/>
  <c r="AW420" i="6"/>
  <c r="AX420" i="6"/>
  <c r="AH421" i="6"/>
  <c r="AI421" i="6"/>
  <c r="AZ421" i="6" s="1"/>
  <c r="AW421" i="6"/>
  <c r="AX421" i="6"/>
  <c r="AH422" i="6"/>
  <c r="AI422" i="6"/>
  <c r="AZ422" i="6" s="1"/>
  <c r="AW422" i="6"/>
  <c r="AX422" i="6"/>
  <c r="AH423" i="6"/>
  <c r="AI423" i="6"/>
  <c r="AZ423" i="6" s="1"/>
  <c r="AW423" i="6"/>
  <c r="AX423" i="6"/>
  <c r="AH424" i="6"/>
  <c r="AI424" i="6"/>
  <c r="AZ424" i="6" s="1"/>
  <c r="AW424" i="6"/>
  <c r="AX424" i="6"/>
  <c r="AH438" i="6"/>
  <c r="AI438" i="6"/>
  <c r="AZ438" i="6" s="1"/>
  <c r="AW438" i="6"/>
  <c r="AX438" i="6"/>
  <c r="AH439" i="6"/>
  <c r="AI439" i="6"/>
  <c r="AZ439" i="6" s="1"/>
  <c r="AW439" i="6"/>
  <c r="AX439" i="6"/>
  <c r="AH425" i="6"/>
  <c r="AI425" i="6"/>
  <c r="AZ425" i="6" s="1"/>
  <c r="AW425" i="6"/>
  <c r="AX425" i="6"/>
  <c r="AH426" i="6"/>
  <c r="AI426" i="6"/>
  <c r="AZ426" i="6" s="1"/>
  <c r="AW426" i="6"/>
  <c r="AX426" i="6"/>
  <c r="AH427" i="6"/>
  <c r="AI427" i="6"/>
  <c r="AZ427" i="6" s="1"/>
  <c r="AW427" i="6"/>
  <c r="AX427" i="6"/>
  <c r="AH428" i="6"/>
  <c r="AI428" i="6"/>
  <c r="AZ428" i="6" s="1"/>
  <c r="AW428" i="6"/>
  <c r="AX428" i="6"/>
  <c r="AH429" i="6"/>
  <c r="AI429" i="6"/>
  <c r="AZ429" i="6" s="1"/>
  <c r="AW429" i="6"/>
  <c r="AX429" i="6"/>
  <c r="AH430" i="6"/>
  <c r="AI430" i="6"/>
  <c r="AZ430" i="6" s="1"/>
  <c r="AW430" i="6"/>
  <c r="AX430" i="6"/>
  <c r="AH431" i="6"/>
  <c r="AI431" i="6"/>
  <c r="AZ431" i="6" s="1"/>
  <c r="AW431" i="6"/>
  <c r="AX431" i="6"/>
  <c r="AH432" i="6"/>
  <c r="AI432" i="6"/>
  <c r="AZ432" i="6" s="1"/>
  <c r="AW432" i="6"/>
  <c r="AX432" i="6"/>
  <c r="AH433" i="6"/>
  <c r="AI433" i="6"/>
  <c r="AZ433" i="6" s="1"/>
  <c r="AW433" i="6"/>
  <c r="AX433" i="6"/>
  <c r="AH434" i="6"/>
  <c r="AI434" i="6"/>
  <c r="AZ434" i="6" s="1"/>
  <c r="AW434" i="6"/>
  <c r="AX434" i="6"/>
  <c r="AH435" i="6"/>
  <c r="AI435" i="6"/>
  <c r="AZ435" i="6" s="1"/>
  <c r="AW435" i="6"/>
  <c r="AX435" i="6"/>
  <c r="AH436" i="6"/>
  <c r="AI436" i="6"/>
  <c r="AZ436" i="6" s="1"/>
  <c r="AW436" i="6"/>
  <c r="AX436" i="6"/>
  <c r="AH440" i="6"/>
  <c r="AI440" i="6"/>
  <c r="AZ440" i="6" s="1"/>
  <c r="AW440" i="6"/>
  <c r="AX440" i="6"/>
  <c r="AH441" i="6"/>
  <c r="AI441" i="6"/>
  <c r="AZ441" i="6" s="1"/>
  <c r="AW441" i="6"/>
  <c r="AX441" i="6"/>
  <c r="AH442" i="6"/>
  <c r="AI442" i="6"/>
  <c r="AZ442" i="6" s="1"/>
  <c r="AW442" i="6"/>
  <c r="AX442" i="6"/>
  <c r="AH443" i="6"/>
  <c r="AI443" i="6"/>
  <c r="AZ443" i="6" s="1"/>
  <c r="AW443" i="6"/>
  <c r="AX443" i="6"/>
  <c r="AH444" i="6"/>
  <c r="AI444" i="6"/>
  <c r="AZ444" i="6" s="1"/>
  <c r="AW444" i="6"/>
  <c r="AX444" i="6"/>
  <c r="AH445" i="6"/>
  <c r="AI445" i="6"/>
  <c r="AZ445" i="6" s="1"/>
  <c r="AW445" i="6"/>
  <c r="AX445" i="6"/>
  <c r="AH446" i="6"/>
  <c r="AI446" i="6"/>
  <c r="AZ446" i="6" s="1"/>
  <c r="AW446" i="6"/>
  <c r="AX446" i="6"/>
  <c r="AH447" i="6"/>
  <c r="AI447" i="6"/>
  <c r="AZ447" i="6" s="1"/>
  <c r="AW447" i="6"/>
  <c r="AX447" i="6"/>
  <c r="AH448" i="6"/>
  <c r="AI448" i="6"/>
  <c r="AZ448" i="6" s="1"/>
  <c r="AW448" i="6"/>
  <c r="AX448" i="6"/>
  <c r="AH449" i="6"/>
  <c r="AI449" i="6"/>
  <c r="AZ449" i="6" s="1"/>
  <c r="AW449" i="6"/>
  <c r="AX449" i="6"/>
  <c r="AH450" i="6"/>
  <c r="AI450" i="6"/>
  <c r="AZ450" i="6" s="1"/>
  <c r="AW450" i="6"/>
  <c r="AX450" i="6"/>
  <c r="AH451" i="6"/>
  <c r="AI451" i="6"/>
  <c r="AZ451" i="6" s="1"/>
  <c r="AW451" i="6"/>
  <c r="AX451" i="6"/>
  <c r="AH452" i="6"/>
  <c r="AI452" i="6"/>
  <c r="AZ452" i="6" s="1"/>
  <c r="AW452" i="6"/>
  <c r="AX452" i="6"/>
  <c r="AH453" i="6"/>
  <c r="AI453" i="6"/>
  <c r="AZ453" i="6" s="1"/>
  <c r="AW453" i="6"/>
  <c r="AX453" i="6"/>
  <c r="AH454" i="6"/>
  <c r="AI454" i="6"/>
  <c r="AZ454" i="6" s="1"/>
  <c r="AW454" i="6"/>
  <c r="AX454" i="6"/>
  <c r="AH455" i="6"/>
  <c r="AI455" i="6"/>
  <c r="AZ455" i="6" s="1"/>
  <c r="AW455" i="6"/>
  <c r="AX455" i="6"/>
  <c r="AH456" i="6"/>
  <c r="AI456" i="6"/>
  <c r="AZ456" i="6" s="1"/>
  <c r="AW456" i="6"/>
  <c r="AX456" i="6"/>
  <c r="AH459" i="6"/>
  <c r="AI459" i="6"/>
  <c r="AZ459" i="6" s="1"/>
  <c r="AW459" i="6"/>
  <c r="AX459" i="6"/>
  <c r="AH457" i="6"/>
  <c r="AI457" i="6"/>
  <c r="AZ457" i="6" s="1"/>
  <c r="AW457" i="6"/>
  <c r="AX457" i="6"/>
  <c r="AH458" i="6"/>
  <c r="AI458" i="6"/>
  <c r="AZ458" i="6" s="1"/>
  <c r="AW458" i="6"/>
  <c r="AX458" i="6"/>
  <c r="AH460" i="6"/>
  <c r="AI460" i="6"/>
  <c r="AZ460" i="6" s="1"/>
  <c r="AW460" i="6"/>
  <c r="AX460" i="6"/>
  <c r="AH461" i="6"/>
  <c r="AI461" i="6"/>
  <c r="AZ461" i="6" s="1"/>
  <c r="AW461" i="6"/>
  <c r="AX461" i="6"/>
  <c r="AH462" i="6"/>
  <c r="AI462" i="6"/>
  <c r="AZ462" i="6" s="1"/>
  <c r="AW462" i="6"/>
  <c r="AX462" i="6"/>
  <c r="AH463" i="6"/>
  <c r="AI463" i="6"/>
  <c r="AZ463" i="6" s="1"/>
  <c r="AW463" i="6"/>
  <c r="AX463" i="6"/>
  <c r="AH464" i="6"/>
  <c r="AI464" i="6"/>
  <c r="AZ464" i="6" s="1"/>
  <c r="AW464" i="6"/>
  <c r="AX464" i="6"/>
  <c r="AH465" i="6"/>
  <c r="AI465" i="6"/>
  <c r="AZ465" i="6" s="1"/>
  <c r="AW465" i="6"/>
  <c r="AX465" i="6"/>
  <c r="AH466" i="6"/>
  <c r="AI466" i="6"/>
  <c r="AZ466" i="6" s="1"/>
  <c r="AW466" i="6"/>
  <c r="AX466" i="6"/>
  <c r="AH467" i="6"/>
  <c r="AI467" i="6"/>
  <c r="AZ467" i="6" s="1"/>
  <c r="AW467" i="6"/>
  <c r="AX467" i="6"/>
  <c r="AH468" i="6"/>
  <c r="AI468" i="6"/>
  <c r="AZ468" i="6" s="1"/>
  <c r="AW468" i="6"/>
  <c r="AX468" i="6"/>
  <c r="AH469" i="6"/>
  <c r="AI469" i="6"/>
  <c r="AZ469" i="6" s="1"/>
  <c r="AW469" i="6"/>
  <c r="AX469" i="6"/>
  <c r="AH470" i="6"/>
  <c r="AI470" i="6"/>
  <c r="AZ470" i="6" s="1"/>
  <c r="AW470" i="6"/>
  <c r="AX470" i="6"/>
  <c r="AH471" i="6"/>
  <c r="AI471" i="6"/>
  <c r="AZ471" i="6" s="1"/>
  <c r="AW471" i="6"/>
  <c r="AX471" i="6"/>
  <c r="AH472" i="6"/>
  <c r="AI472" i="6"/>
  <c r="AZ472" i="6" s="1"/>
  <c r="AW472" i="6"/>
  <c r="AX472" i="6"/>
  <c r="AH473" i="6"/>
  <c r="AI473" i="6"/>
  <c r="AZ473" i="6" s="1"/>
  <c r="AW473" i="6"/>
  <c r="AX473" i="6"/>
  <c r="AH474" i="6"/>
  <c r="AI474" i="6"/>
  <c r="AZ474" i="6" s="1"/>
  <c r="AW474" i="6"/>
  <c r="AX474" i="6"/>
  <c r="AH475" i="6"/>
  <c r="AI475" i="6"/>
  <c r="AZ475" i="6" s="1"/>
  <c r="AW475" i="6"/>
  <c r="AX475" i="6"/>
  <c r="AH476" i="6"/>
  <c r="AI476" i="6"/>
  <c r="AZ476" i="6" s="1"/>
  <c r="AW476" i="6"/>
  <c r="AX476" i="6"/>
  <c r="AH477" i="6"/>
  <c r="AI477" i="6"/>
  <c r="AZ477" i="6" s="1"/>
  <c r="AW477" i="6"/>
  <c r="AX477" i="6"/>
  <c r="AH478" i="6"/>
  <c r="AI478" i="6"/>
  <c r="AZ478" i="6" s="1"/>
  <c r="AW478" i="6"/>
  <c r="AX478" i="6"/>
  <c r="AH479" i="6"/>
  <c r="AI479" i="6"/>
  <c r="AZ479" i="6" s="1"/>
  <c r="AW479" i="6"/>
  <c r="AX479" i="6"/>
  <c r="AH480" i="6"/>
  <c r="AI480" i="6"/>
  <c r="AZ480" i="6" s="1"/>
  <c r="AW480" i="6"/>
  <c r="AX480" i="6"/>
  <c r="AH481" i="6"/>
  <c r="AI481" i="6"/>
  <c r="AZ481" i="6" s="1"/>
  <c r="AW481" i="6"/>
  <c r="AX481" i="6"/>
  <c r="AH482" i="6"/>
  <c r="AI482" i="6"/>
  <c r="AZ482" i="6" s="1"/>
  <c r="AW482" i="6"/>
  <c r="AX482" i="6"/>
  <c r="AH483" i="6"/>
  <c r="AI483" i="6"/>
  <c r="AZ483" i="6" s="1"/>
  <c r="AW483" i="6"/>
  <c r="AX483" i="6"/>
  <c r="AH484" i="6"/>
  <c r="AI484" i="6"/>
  <c r="AZ484" i="6" s="1"/>
  <c r="AW484" i="6"/>
  <c r="AX484" i="6"/>
  <c r="AH485" i="6"/>
  <c r="AI485" i="6"/>
  <c r="AZ485" i="6" s="1"/>
  <c r="AW485" i="6"/>
  <c r="AX485" i="6"/>
  <c r="AH486" i="6"/>
  <c r="AI486" i="6"/>
  <c r="AZ486" i="6" s="1"/>
  <c r="AW486" i="6"/>
  <c r="AX486" i="6"/>
  <c r="AH487" i="6"/>
  <c r="AI487" i="6"/>
  <c r="AZ487" i="6" s="1"/>
  <c r="AW487" i="6"/>
  <c r="AX487" i="6"/>
  <c r="AH488" i="6"/>
  <c r="AI488" i="6"/>
  <c r="AZ488" i="6" s="1"/>
  <c r="AW488" i="6"/>
  <c r="AX488" i="6"/>
  <c r="AH489" i="6"/>
  <c r="AI489" i="6"/>
  <c r="AZ489" i="6" s="1"/>
  <c r="AW489" i="6"/>
  <c r="AX489" i="6"/>
  <c r="AH490" i="6"/>
  <c r="AI490" i="6"/>
  <c r="AZ490" i="6" s="1"/>
  <c r="AW490" i="6"/>
  <c r="AX490" i="6"/>
  <c r="AH491" i="6"/>
  <c r="AI491" i="6"/>
  <c r="AZ491" i="6" s="1"/>
  <c r="AW491" i="6"/>
  <c r="AX491" i="6"/>
  <c r="AH493" i="6"/>
  <c r="AI493" i="6"/>
  <c r="AZ493" i="6" s="1"/>
  <c r="AW493" i="6"/>
  <c r="AX493" i="6"/>
  <c r="AH506" i="6"/>
  <c r="AI506" i="6"/>
  <c r="AZ506" i="6" s="1"/>
  <c r="AW506" i="6"/>
  <c r="AX506" i="6"/>
  <c r="AH507" i="6"/>
  <c r="AI507" i="6"/>
  <c r="AZ507" i="6" s="1"/>
  <c r="AW507" i="6"/>
  <c r="AX507" i="6"/>
  <c r="AH508" i="6"/>
  <c r="AI508" i="6"/>
  <c r="AZ508" i="6" s="1"/>
  <c r="AW508" i="6"/>
  <c r="AX508" i="6"/>
  <c r="AH509" i="6"/>
  <c r="AI509" i="6"/>
  <c r="AZ509" i="6" s="1"/>
  <c r="AW509" i="6"/>
  <c r="AX509" i="6"/>
  <c r="AH510" i="6"/>
  <c r="AI510" i="6"/>
  <c r="AZ510" i="6" s="1"/>
  <c r="AW510" i="6"/>
  <c r="AX510" i="6"/>
  <c r="AH494" i="6"/>
  <c r="AI494" i="6"/>
  <c r="AZ494" i="6" s="1"/>
  <c r="AW494" i="6"/>
  <c r="AX494" i="6"/>
  <c r="AH495" i="6"/>
  <c r="AI495" i="6"/>
  <c r="AZ495" i="6" s="1"/>
  <c r="AW495" i="6"/>
  <c r="AX495" i="6"/>
  <c r="AH496" i="6"/>
  <c r="AI496" i="6"/>
  <c r="AZ496" i="6" s="1"/>
  <c r="AW496" i="6"/>
  <c r="AX496" i="6"/>
  <c r="AH497" i="6"/>
  <c r="AI497" i="6"/>
  <c r="AZ497" i="6" s="1"/>
  <c r="AW497" i="6"/>
  <c r="AX497" i="6"/>
  <c r="AH498" i="6"/>
  <c r="AI498" i="6"/>
  <c r="AZ498" i="6" s="1"/>
  <c r="AW498" i="6"/>
  <c r="AX498" i="6"/>
  <c r="AH499" i="6"/>
  <c r="AI499" i="6"/>
  <c r="AZ499" i="6" s="1"/>
  <c r="AW499" i="6"/>
  <c r="AX499" i="6"/>
  <c r="AH500" i="6"/>
  <c r="AI500" i="6"/>
  <c r="AZ500" i="6" s="1"/>
  <c r="AW500" i="6"/>
  <c r="AX500" i="6"/>
  <c r="AH501" i="6"/>
  <c r="AI501" i="6"/>
  <c r="AZ501" i="6" s="1"/>
  <c r="AW501" i="6"/>
  <c r="AX501" i="6"/>
  <c r="AH502" i="6"/>
  <c r="AI502" i="6"/>
  <c r="AZ502" i="6" s="1"/>
  <c r="AW502" i="6"/>
  <c r="AX502" i="6"/>
  <c r="AH503" i="6"/>
  <c r="AI503" i="6"/>
  <c r="AZ503" i="6" s="1"/>
  <c r="AW503" i="6"/>
  <c r="AX503" i="6"/>
  <c r="AH504" i="6"/>
  <c r="AI504" i="6"/>
  <c r="AZ504" i="6" s="1"/>
  <c r="AW504" i="6"/>
  <c r="AX504" i="6"/>
  <c r="AH505" i="6"/>
  <c r="AI505" i="6"/>
  <c r="AZ505" i="6" s="1"/>
  <c r="AW505" i="6"/>
  <c r="AX505" i="6"/>
  <c r="AH511" i="6"/>
  <c r="AI511" i="6"/>
  <c r="AZ511" i="6" s="1"/>
  <c r="AW511" i="6"/>
  <c r="AX511" i="6"/>
  <c r="AH512" i="6"/>
  <c r="AI512" i="6"/>
  <c r="AZ512" i="6" s="1"/>
  <c r="AW512" i="6"/>
  <c r="AX512" i="6"/>
  <c r="AH513" i="6"/>
  <c r="AI513" i="6"/>
  <c r="AZ513" i="6" s="1"/>
  <c r="AW513" i="6"/>
  <c r="AX513" i="6"/>
  <c r="AH514" i="6"/>
  <c r="AI514" i="6"/>
  <c r="AZ514" i="6" s="1"/>
  <c r="AW514" i="6"/>
  <c r="AX514" i="6"/>
  <c r="AH515" i="6"/>
  <c r="AI515" i="6"/>
  <c r="AZ515" i="6" s="1"/>
  <c r="AW515" i="6"/>
  <c r="AX515" i="6"/>
  <c r="AH516" i="6"/>
  <c r="AI516" i="6"/>
  <c r="AZ516" i="6" s="1"/>
  <c r="AW516" i="6"/>
  <c r="AX516" i="6"/>
  <c r="AH517" i="6"/>
  <c r="AI517" i="6"/>
  <c r="AZ517" i="6" s="1"/>
  <c r="AW517" i="6"/>
  <c r="AX517" i="6"/>
  <c r="AH518" i="6"/>
  <c r="AI518" i="6"/>
  <c r="AZ518" i="6" s="1"/>
  <c r="AW518" i="6"/>
  <c r="AX518" i="6"/>
  <c r="AH519" i="6"/>
  <c r="AI519" i="6"/>
  <c r="AZ519" i="6" s="1"/>
  <c r="AW519" i="6"/>
  <c r="AX519" i="6"/>
  <c r="AH520" i="6"/>
  <c r="AI520" i="6"/>
  <c r="AZ520" i="6" s="1"/>
  <c r="AW520" i="6"/>
  <c r="AX520" i="6"/>
  <c r="AH521" i="6"/>
  <c r="AI521" i="6"/>
  <c r="AZ521" i="6" s="1"/>
  <c r="AW521" i="6"/>
  <c r="AX521" i="6"/>
  <c r="AH522" i="6"/>
  <c r="AI522" i="6"/>
  <c r="AZ522" i="6" s="1"/>
  <c r="AW522" i="6"/>
  <c r="AX522" i="6"/>
  <c r="AH523" i="6"/>
  <c r="AI523" i="6"/>
  <c r="AZ523" i="6" s="1"/>
  <c r="AW523" i="6"/>
  <c r="AX523" i="6"/>
  <c r="AH536" i="6"/>
  <c r="AI536" i="6"/>
  <c r="AZ536" i="6" s="1"/>
  <c r="AW536" i="6"/>
  <c r="AX536" i="6"/>
  <c r="AH538" i="6"/>
  <c r="AI538" i="6"/>
  <c r="AZ538" i="6" s="1"/>
  <c r="AW538" i="6"/>
  <c r="AX538" i="6"/>
  <c r="AH539" i="6"/>
  <c r="AI539" i="6"/>
  <c r="AZ539" i="6" s="1"/>
  <c r="AW539" i="6"/>
  <c r="AX539" i="6"/>
  <c r="AH524" i="6"/>
  <c r="AI524" i="6"/>
  <c r="AZ524" i="6" s="1"/>
  <c r="AW524" i="6"/>
  <c r="AX524" i="6"/>
  <c r="AH525" i="6"/>
  <c r="AI525" i="6"/>
  <c r="AZ525" i="6" s="1"/>
  <c r="AW525" i="6"/>
  <c r="AX525" i="6"/>
  <c r="AH526" i="6"/>
  <c r="AI526" i="6"/>
  <c r="AZ526" i="6" s="1"/>
  <c r="AW526" i="6"/>
  <c r="AX526" i="6"/>
  <c r="AH527" i="6"/>
  <c r="AI527" i="6"/>
  <c r="AZ527" i="6" s="1"/>
  <c r="AW527" i="6"/>
  <c r="AX527" i="6"/>
  <c r="AH528" i="6"/>
  <c r="AI528" i="6"/>
  <c r="AZ528" i="6" s="1"/>
  <c r="AW528" i="6"/>
  <c r="AX528" i="6"/>
  <c r="AH529" i="6"/>
  <c r="AI529" i="6"/>
  <c r="AZ529" i="6" s="1"/>
  <c r="AW529" i="6"/>
  <c r="AX529" i="6"/>
  <c r="AH530" i="6"/>
  <c r="AI530" i="6"/>
  <c r="AZ530" i="6" s="1"/>
  <c r="AW530" i="6"/>
  <c r="AX530" i="6"/>
  <c r="AH531" i="6"/>
  <c r="AI531" i="6"/>
  <c r="AZ531" i="6" s="1"/>
  <c r="AW531" i="6"/>
  <c r="AX531" i="6"/>
  <c r="AH532" i="6"/>
  <c r="AI532" i="6"/>
  <c r="AZ532" i="6" s="1"/>
  <c r="AW532" i="6"/>
  <c r="AX532" i="6"/>
  <c r="AH533" i="6"/>
  <c r="AI533" i="6"/>
  <c r="AZ533" i="6" s="1"/>
  <c r="AW533" i="6"/>
  <c r="AX533" i="6"/>
  <c r="AH534" i="6"/>
  <c r="AI534" i="6"/>
  <c r="AZ534" i="6" s="1"/>
  <c r="AW534" i="6"/>
  <c r="AX534" i="6"/>
  <c r="AH535" i="6"/>
  <c r="AI535" i="6"/>
  <c r="AZ535" i="6" s="1"/>
  <c r="AW535" i="6"/>
  <c r="AX535" i="6"/>
  <c r="CG161" i="3" l="1"/>
  <c r="CH161" i="3"/>
  <c r="CG133" i="3"/>
  <c r="CH133" i="3"/>
  <c r="CG124" i="3"/>
  <c r="CH124" i="3"/>
  <c r="CG119" i="3"/>
  <c r="CH119" i="3"/>
  <c r="CG115" i="3"/>
  <c r="CH115" i="3"/>
  <c r="CG110" i="3"/>
  <c r="CH110" i="3"/>
  <c r="CG101" i="3"/>
  <c r="CH101" i="3"/>
  <c r="CG80" i="3"/>
  <c r="CH80" i="3"/>
  <c r="CG16" i="3"/>
  <c r="CH16" i="3"/>
  <c r="CG183" i="3"/>
  <c r="CH183" i="3"/>
  <c r="CG179" i="3"/>
  <c r="CH179" i="3"/>
  <c r="CH174" i="3"/>
  <c r="CG174" i="3"/>
  <c r="CG165" i="3"/>
  <c r="CH165" i="3"/>
  <c r="CG160" i="3"/>
  <c r="CH160" i="3"/>
  <c r="CG156" i="3"/>
  <c r="CH156" i="3"/>
  <c r="CG151" i="3"/>
  <c r="CH151" i="3"/>
  <c r="CG147" i="3"/>
  <c r="CH147" i="3"/>
  <c r="CG142" i="3"/>
  <c r="CH142" i="3"/>
  <c r="CG137" i="3"/>
  <c r="CH137" i="3"/>
  <c r="CG114" i="3"/>
  <c r="CH114" i="3"/>
  <c r="CG105" i="3"/>
  <c r="CH105" i="3"/>
  <c r="CG91" i="3"/>
  <c r="CH91" i="3"/>
  <c r="CG86" i="3"/>
  <c r="CH86" i="3"/>
  <c r="CG79" i="3"/>
  <c r="CH79" i="3"/>
  <c r="CG71" i="3"/>
  <c r="CH71" i="3"/>
  <c r="CG63" i="3"/>
  <c r="CH63" i="3"/>
  <c r="CG55" i="3"/>
  <c r="CH55" i="3"/>
  <c r="CG47" i="3"/>
  <c r="CH47" i="3"/>
  <c r="CG39" i="3"/>
  <c r="CH39" i="3"/>
  <c r="CG31" i="3"/>
  <c r="CH31" i="3"/>
  <c r="CG23" i="3"/>
  <c r="CH23" i="3"/>
  <c r="CG15" i="3"/>
  <c r="CH15" i="3"/>
  <c r="CH170" i="3"/>
  <c r="CG170" i="3"/>
  <c r="CG56" i="3"/>
  <c r="CH56" i="3"/>
  <c r="CH178" i="3"/>
  <c r="CG178" i="3"/>
  <c r="CG169" i="3"/>
  <c r="CH169" i="3"/>
  <c r="CG146" i="3"/>
  <c r="CH146" i="3"/>
  <c r="CG136" i="3"/>
  <c r="CH136" i="3"/>
  <c r="CG132" i="3"/>
  <c r="CH132" i="3"/>
  <c r="CG127" i="3"/>
  <c r="CH127" i="3"/>
  <c r="CG123" i="3"/>
  <c r="CH123" i="3"/>
  <c r="CG118" i="3"/>
  <c r="CH118" i="3"/>
  <c r="CG109" i="3"/>
  <c r="CH109" i="3"/>
  <c r="CG104" i="3"/>
  <c r="CH104" i="3"/>
  <c r="CG100" i="3"/>
  <c r="CH100" i="3"/>
  <c r="CG95" i="3"/>
  <c r="CH95" i="3"/>
  <c r="CG90" i="3"/>
  <c r="CH90" i="3"/>
  <c r="CG85" i="3"/>
  <c r="CH85" i="3"/>
  <c r="CG78" i="3"/>
  <c r="CH78" i="3"/>
  <c r="CG70" i="3"/>
  <c r="CH70" i="3"/>
  <c r="CG62" i="3"/>
  <c r="CH62" i="3"/>
  <c r="CG54" i="3"/>
  <c r="CH54" i="3"/>
  <c r="CG46" i="3"/>
  <c r="CH46" i="3"/>
  <c r="CG38" i="3"/>
  <c r="CH38" i="3"/>
  <c r="CG30" i="3"/>
  <c r="CH30" i="3"/>
  <c r="CG22" i="3"/>
  <c r="CH22" i="3"/>
  <c r="CG14" i="3"/>
  <c r="CH14" i="3"/>
  <c r="CG40" i="3"/>
  <c r="CH40" i="3"/>
  <c r="CG186" i="3"/>
  <c r="CH186" i="3"/>
  <c r="CG182" i="3"/>
  <c r="CH182" i="3"/>
  <c r="CG173" i="3"/>
  <c r="CH173" i="3"/>
  <c r="CH168" i="3"/>
  <c r="CG168" i="3"/>
  <c r="CH164" i="3"/>
  <c r="CG164" i="3"/>
  <c r="CG159" i="3"/>
  <c r="CH159" i="3"/>
  <c r="CG155" i="3"/>
  <c r="CH155" i="3"/>
  <c r="CG150" i="3"/>
  <c r="CH150" i="3"/>
  <c r="CG141" i="3"/>
  <c r="CH141" i="3"/>
  <c r="CG122" i="3"/>
  <c r="CH122" i="3"/>
  <c r="CG113" i="3"/>
  <c r="CH113" i="3"/>
  <c r="CG94" i="3"/>
  <c r="CH94" i="3"/>
  <c r="CG77" i="3"/>
  <c r="CH77" i="3"/>
  <c r="CG69" i="3"/>
  <c r="CH69" i="3"/>
  <c r="CG61" i="3"/>
  <c r="CH61" i="3"/>
  <c r="CG53" i="3"/>
  <c r="CH53" i="3"/>
  <c r="CG45" i="3"/>
  <c r="CH45" i="3"/>
  <c r="CG37" i="3"/>
  <c r="CH37" i="3"/>
  <c r="CG29" i="3"/>
  <c r="CH29" i="3"/>
  <c r="CG21" i="3"/>
  <c r="CH21" i="3"/>
  <c r="CG13" i="3"/>
  <c r="CH13" i="3"/>
  <c r="CG24" i="3"/>
  <c r="CH24" i="3"/>
  <c r="CG177" i="3"/>
  <c r="CH177" i="3"/>
  <c r="CG154" i="3"/>
  <c r="CH154" i="3"/>
  <c r="CG145" i="3"/>
  <c r="CH145" i="3"/>
  <c r="CG135" i="3"/>
  <c r="CH135" i="3"/>
  <c r="CG131" i="3"/>
  <c r="CH131" i="3"/>
  <c r="CG126" i="3"/>
  <c r="CH126" i="3"/>
  <c r="CG117" i="3"/>
  <c r="CH117" i="3"/>
  <c r="CG112" i="3"/>
  <c r="CH112" i="3"/>
  <c r="CG108" i="3"/>
  <c r="CH108" i="3"/>
  <c r="CG103" i="3"/>
  <c r="CH103" i="3"/>
  <c r="CG99" i="3"/>
  <c r="CH99" i="3"/>
  <c r="CG89" i="3"/>
  <c r="CH89" i="3"/>
  <c r="CG84" i="3"/>
  <c r="CH84" i="3"/>
  <c r="CG76" i="3"/>
  <c r="CH76" i="3"/>
  <c r="CG68" i="3"/>
  <c r="CH68" i="3"/>
  <c r="CG60" i="3"/>
  <c r="CH60" i="3"/>
  <c r="CG52" i="3"/>
  <c r="CH52" i="3"/>
  <c r="CG44" i="3"/>
  <c r="CH44" i="3"/>
  <c r="CG36" i="3"/>
  <c r="CH36" i="3"/>
  <c r="CG28" i="3"/>
  <c r="CH28" i="3"/>
  <c r="CG20" i="3"/>
  <c r="CH20" i="3"/>
  <c r="CG12" i="3"/>
  <c r="CH12" i="3"/>
  <c r="CG128" i="3"/>
  <c r="CH128" i="3"/>
  <c r="CG96" i="3"/>
  <c r="CH96" i="3"/>
  <c r="CG72" i="3"/>
  <c r="CH72" i="3"/>
  <c r="CG48" i="3"/>
  <c r="CH48" i="3"/>
  <c r="CG185" i="3"/>
  <c r="CH185" i="3"/>
  <c r="CG181" i="3"/>
  <c r="CH181" i="3"/>
  <c r="CH176" i="3"/>
  <c r="CG176" i="3"/>
  <c r="CH172" i="3"/>
  <c r="CG172" i="3"/>
  <c r="CG167" i="3"/>
  <c r="CH167" i="3"/>
  <c r="CG163" i="3"/>
  <c r="CH163" i="3"/>
  <c r="CG158" i="3"/>
  <c r="CH158" i="3"/>
  <c r="CG149" i="3"/>
  <c r="CH149" i="3"/>
  <c r="CG144" i="3"/>
  <c r="CH144" i="3"/>
  <c r="CG140" i="3"/>
  <c r="CH140" i="3"/>
  <c r="CG130" i="3"/>
  <c r="CH130" i="3"/>
  <c r="CG121" i="3"/>
  <c r="CH121" i="3"/>
  <c r="CG98" i="3"/>
  <c r="CH98" i="3"/>
  <c r="CG93" i="3"/>
  <c r="CH93" i="3"/>
  <c r="CG88" i="3"/>
  <c r="CH88" i="3"/>
  <c r="CG83" i="3"/>
  <c r="CH83" i="3"/>
  <c r="CG75" i="3"/>
  <c r="CH75" i="3"/>
  <c r="CG67" i="3"/>
  <c r="CH67" i="3"/>
  <c r="CG59" i="3"/>
  <c r="CH59" i="3"/>
  <c r="CG51" i="3"/>
  <c r="CH51" i="3"/>
  <c r="CG43" i="3"/>
  <c r="CH43" i="3"/>
  <c r="CG35" i="3"/>
  <c r="CH35" i="3"/>
  <c r="CG27" i="3"/>
  <c r="CH27" i="3"/>
  <c r="CG19" i="3"/>
  <c r="CH19" i="3"/>
  <c r="CG11" i="3"/>
  <c r="CH11" i="3"/>
  <c r="CG64" i="3"/>
  <c r="CH64" i="3"/>
  <c r="CG162" i="3"/>
  <c r="CH162" i="3"/>
  <c r="CG153" i="3"/>
  <c r="CH153" i="3"/>
  <c r="CG139" i="3"/>
  <c r="CH139" i="3"/>
  <c r="CG134" i="3"/>
  <c r="CH134" i="3"/>
  <c r="CG125" i="3"/>
  <c r="CH125" i="3"/>
  <c r="CG120" i="3"/>
  <c r="CH120" i="3"/>
  <c r="CG116" i="3"/>
  <c r="CH116" i="3"/>
  <c r="CG111" i="3"/>
  <c r="CH111" i="3"/>
  <c r="CG107" i="3"/>
  <c r="CH107" i="3"/>
  <c r="CG102" i="3"/>
  <c r="CH102" i="3"/>
  <c r="CG82" i="3"/>
  <c r="CH82" i="3"/>
  <c r="CG74" i="3"/>
  <c r="CH74" i="3"/>
  <c r="CG66" i="3"/>
  <c r="CH66" i="3"/>
  <c r="CG58" i="3"/>
  <c r="CH58" i="3"/>
  <c r="CG50" i="3"/>
  <c r="CH50" i="3"/>
  <c r="CG42" i="3"/>
  <c r="CH42" i="3"/>
  <c r="CG34" i="3"/>
  <c r="CH34" i="3"/>
  <c r="CG26" i="3"/>
  <c r="CH26" i="3"/>
  <c r="CG18" i="3"/>
  <c r="CH18" i="3"/>
  <c r="CG10" i="3"/>
  <c r="CH10" i="3"/>
  <c r="CG32" i="3"/>
  <c r="CH32" i="3"/>
  <c r="CG184" i="3"/>
  <c r="CH184" i="3"/>
  <c r="CG180" i="3"/>
  <c r="CH180" i="3"/>
  <c r="CG175" i="3"/>
  <c r="CH175" i="3"/>
  <c r="CG171" i="3"/>
  <c r="CH171" i="3"/>
  <c r="CH166" i="3"/>
  <c r="CG166" i="3"/>
  <c r="CG157" i="3"/>
  <c r="CH157" i="3"/>
  <c r="CG152" i="3"/>
  <c r="CH152" i="3"/>
  <c r="CG148" i="3"/>
  <c r="CH148" i="3"/>
  <c r="CG143" i="3"/>
  <c r="CH143" i="3"/>
  <c r="CG138" i="3"/>
  <c r="CH138" i="3"/>
  <c r="CG129" i="3"/>
  <c r="CH129" i="3"/>
  <c r="CG106" i="3"/>
  <c r="CH106" i="3"/>
  <c r="CG97" i="3"/>
  <c r="CH97" i="3"/>
  <c r="CG92" i="3"/>
  <c r="CH92" i="3"/>
  <c r="CG87" i="3"/>
  <c r="CH87" i="3"/>
  <c r="CG81" i="3"/>
  <c r="CH81" i="3"/>
  <c r="CG73" i="3"/>
  <c r="CH73" i="3"/>
  <c r="CG65" i="3"/>
  <c r="CH65" i="3"/>
  <c r="CG57" i="3"/>
  <c r="CH57" i="3"/>
  <c r="CG49" i="3"/>
  <c r="CH49" i="3"/>
  <c r="CG41" i="3"/>
  <c r="CH41" i="3"/>
  <c r="CG33" i="3"/>
  <c r="CH33" i="3"/>
  <c r="CG25" i="3"/>
  <c r="CH25" i="3"/>
  <c r="CG17" i="3"/>
  <c r="CH17" i="3"/>
  <c r="BZ509" i="3"/>
  <c r="CJ507" i="3"/>
  <c r="CI507" i="3"/>
  <c r="CJ508" i="3"/>
  <c r="CI508" i="3"/>
  <c r="CJ510" i="3"/>
  <c r="CJ504" i="3"/>
  <c r="CI504" i="3"/>
  <c r="CI510" i="3"/>
  <c r="CJ509" i="3"/>
  <c r="CI509" i="3"/>
  <c r="BY509" i="3"/>
  <c r="CF507" i="3"/>
  <c r="BZ507" i="3"/>
  <c r="CF508" i="3"/>
  <c r="BY507" i="3"/>
  <c r="BZ508" i="3"/>
  <c r="CF510" i="3"/>
  <c r="BY508" i="3"/>
  <c r="BZ510" i="3"/>
  <c r="CF509" i="3"/>
  <c r="BY510" i="3"/>
  <c r="AV149" i="6"/>
  <c r="AV256" i="6"/>
  <c r="AV252" i="6"/>
  <c r="AV248" i="6"/>
  <c r="AV244" i="6"/>
  <c r="AV258" i="6"/>
  <c r="AV237" i="6"/>
  <c r="AV233" i="6"/>
  <c r="AV229" i="6"/>
  <c r="AV225" i="6"/>
  <c r="AV221" i="6"/>
  <c r="AV217" i="6"/>
  <c r="AV213" i="6"/>
  <c r="AV209" i="6"/>
  <c r="AV205" i="6"/>
  <c r="AV201" i="6"/>
  <c r="AV196" i="6"/>
  <c r="AV192" i="6"/>
  <c r="AV190" i="6"/>
  <c r="AV186" i="6"/>
  <c r="AV182" i="6"/>
  <c r="AV176" i="6"/>
  <c r="AV153" i="6"/>
  <c r="AV148" i="6"/>
  <c r="AV143" i="6"/>
  <c r="AV139" i="6"/>
  <c r="AV259" i="6"/>
  <c r="AV254" i="6"/>
  <c r="AV250" i="6"/>
  <c r="AV246" i="6"/>
  <c r="AV242" i="6"/>
  <c r="AV239" i="6"/>
  <c r="AV235" i="6"/>
  <c r="AV231" i="6"/>
  <c r="AV227" i="6"/>
  <c r="AV223" i="6"/>
  <c r="AV219" i="6"/>
  <c r="AV215" i="6"/>
  <c r="AV211" i="6"/>
  <c r="AV207" i="6"/>
  <c r="AV203" i="6"/>
  <c r="AV198" i="6"/>
  <c r="AV194" i="6"/>
  <c r="AV188" i="6"/>
  <c r="AV184" i="6"/>
  <c r="AV178" i="6"/>
  <c r="AV150" i="6"/>
  <c r="AV155" i="6"/>
  <c r="AV151" i="6"/>
  <c r="AV146" i="6"/>
  <c r="AV141" i="6"/>
  <c r="AV533" i="6"/>
  <c r="AV527" i="6"/>
  <c r="AV522" i="6"/>
  <c r="AV514" i="6"/>
  <c r="AV501" i="6"/>
  <c r="AV495" i="6"/>
  <c r="AV506" i="6"/>
  <c r="AV485" i="6"/>
  <c r="AV477" i="6"/>
  <c r="AV467" i="6"/>
  <c r="AV458" i="6"/>
  <c r="AV453" i="6"/>
  <c r="AV445" i="6"/>
  <c r="AV436" i="6"/>
  <c r="AV430" i="6"/>
  <c r="AV422" i="6"/>
  <c r="AV416" i="6"/>
  <c r="AV406" i="6"/>
  <c r="AV400" i="6"/>
  <c r="AV394" i="6"/>
  <c r="AV388" i="6"/>
  <c r="AV382" i="6"/>
  <c r="AV374" i="6"/>
  <c r="AV368" i="6"/>
  <c r="AV363" i="6"/>
  <c r="AV356" i="6"/>
  <c r="AV350" i="6"/>
  <c r="AV344" i="6"/>
  <c r="AV340" i="6"/>
  <c r="AV334" i="6"/>
  <c r="AV328" i="6"/>
  <c r="AV324" i="6"/>
  <c r="AV318" i="6"/>
  <c r="AV312" i="6"/>
  <c r="AV308" i="6"/>
  <c r="AV302" i="6"/>
  <c r="AV296" i="6"/>
  <c r="AV292" i="6"/>
  <c r="AV286" i="6"/>
  <c r="AV280" i="6"/>
  <c r="AV276" i="6"/>
  <c r="AV269" i="6"/>
  <c r="AV264" i="6"/>
  <c r="AV260" i="6"/>
  <c r="AV253" i="6"/>
  <c r="AV247" i="6"/>
  <c r="AV241" i="6"/>
  <c r="AV238" i="6"/>
  <c r="AV232" i="6"/>
  <c r="AV226" i="6"/>
  <c r="AV222" i="6"/>
  <c r="AV216" i="6"/>
  <c r="AV210" i="6"/>
  <c r="AV206" i="6"/>
  <c r="AV199" i="6"/>
  <c r="AV193" i="6"/>
  <c r="AV189" i="6"/>
  <c r="AV185" i="6"/>
  <c r="AV179" i="6"/>
  <c r="AV177" i="6"/>
  <c r="AV156" i="6"/>
  <c r="AV154" i="6"/>
  <c r="AV152" i="6"/>
  <c r="AV145" i="6"/>
  <c r="AV142" i="6"/>
  <c r="AV140" i="6"/>
  <c r="AV531" i="6"/>
  <c r="AV539" i="6"/>
  <c r="AV518" i="6"/>
  <c r="AV505" i="6"/>
  <c r="AV497" i="6"/>
  <c r="AV489" i="6"/>
  <c r="AV481" i="6"/>
  <c r="AV473" i="6"/>
  <c r="AV463" i="6"/>
  <c r="AV455" i="6"/>
  <c r="AV443" i="6"/>
  <c r="AV432" i="6"/>
  <c r="AV439" i="6"/>
  <c r="AV418" i="6"/>
  <c r="AV410" i="6"/>
  <c r="AV398" i="6"/>
  <c r="AV392" i="6"/>
  <c r="AV384" i="6"/>
  <c r="AV378" i="6"/>
  <c r="AV370" i="6"/>
  <c r="AV361" i="6"/>
  <c r="AV354" i="6"/>
  <c r="AV348" i="6"/>
  <c r="AV342" i="6"/>
  <c r="AV336" i="6"/>
  <c r="AV330" i="6"/>
  <c r="AV322" i="6"/>
  <c r="AV316" i="6"/>
  <c r="AV310" i="6"/>
  <c r="AV304" i="6"/>
  <c r="AV298" i="6"/>
  <c r="AV290" i="6"/>
  <c r="AV284" i="6"/>
  <c r="AV278" i="6"/>
  <c r="AV272" i="6"/>
  <c r="AV266" i="6"/>
  <c r="AV257" i="6"/>
  <c r="AV251" i="6"/>
  <c r="AV245" i="6"/>
  <c r="AV240" i="6"/>
  <c r="AV234" i="6"/>
  <c r="AV228" i="6"/>
  <c r="AV220" i="6"/>
  <c r="AV214" i="6"/>
  <c r="AV208" i="6"/>
  <c r="AV202" i="6"/>
  <c r="AV195" i="6"/>
  <c r="AV187" i="6"/>
  <c r="AV183" i="6"/>
  <c r="AV529" i="6"/>
  <c r="AV536" i="6"/>
  <c r="AV516" i="6"/>
  <c r="AV503" i="6"/>
  <c r="AV510" i="6"/>
  <c r="AV487" i="6"/>
  <c r="AV479" i="6"/>
  <c r="AV471" i="6"/>
  <c r="AV465" i="6"/>
  <c r="AV459" i="6"/>
  <c r="AV447" i="6"/>
  <c r="AV434" i="6"/>
  <c r="AV426" i="6"/>
  <c r="AV420" i="6"/>
  <c r="AV412" i="6"/>
  <c r="AV402" i="6"/>
  <c r="AV390" i="6"/>
  <c r="AV376" i="6"/>
  <c r="AV366" i="6"/>
  <c r="AV358" i="6"/>
  <c r="AV352" i="6"/>
  <c r="AV346" i="6"/>
  <c r="AV338" i="6"/>
  <c r="AV332" i="6"/>
  <c r="AV326" i="6"/>
  <c r="AV320" i="6"/>
  <c r="AV314" i="6"/>
  <c r="AV306" i="6"/>
  <c r="AV299" i="6"/>
  <c r="AV294" i="6"/>
  <c r="AV288" i="6"/>
  <c r="AV282" i="6"/>
  <c r="AV274" i="6"/>
  <c r="AV268" i="6"/>
  <c r="AV262" i="6"/>
  <c r="AV255" i="6"/>
  <c r="AV249" i="6"/>
  <c r="AV243" i="6"/>
  <c r="AV236" i="6"/>
  <c r="AV230" i="6"/>
  <c r="AV224" i="6"/>
  <c r="AV218" i="6"/>
  <c r="AV212" i="6"/>
  <c r="AV204" i="6"/>
  <c r="AV197" i="6"/>
  <c r="AV175" i="6"/>
  <c r="AV535" i="6"/>
  <c r="AV525" i="6"/>
  <c r="AV520" i="6"/>
  <c r="AV512" i="6"/>
  <c r="AV499" i="6"/>
  <c r="AV508" i="6"/>
  <c r="AV491" i="6"/>
  <c r="AV483" i="6"/>
  <c r="AV475" i="6"/>
  <c r="AV469" i="6"/>
  <c r="AV461" i="6"/>
  <c r="AV451" i="6"/>
  <c r="AV449" i="6"/>
  <c r="AV441" i="6"/>
  <c r="AV428" i="6"/>
  <c r="AV424" i="6"/>
  <c r="AV414" i="6"/>
  <c r="AV408" i="6"/>
  <c r="AV404" i="6"/>
  <c r="AV396" i="6"/>
  <c r="AV386" i="6"/>
  <c r="AV380" i="6"/>
  <c r="AV372" i="6"/>
  <c r="AV364" i="6"/>
  <c r="AV532" i="6"/>
  <c r="AV524" i="6"/>
  <c r="AV519" i="6"/>
  <c r="AV511" i="6"/>
  <c r="AV502" i="6"/>
  <c r="AV494" i="6"/>
  <c r="AV490" i="6"/>
  <c r="AV482" i="6"/>
  <c r="AV474" i="6"/>
  <c r="AV466" i="6"/>
  <c r="AV457" i="6"/>
  <c r="AV450" i="6"/>
  <c r="AV446" i="6"/>
  <c r="AV440" i="6"/>
  <c r="AV429" i="6"/>
  <c r="AV438" i="6"/>
  <c r="AV417" i="6"/>
  <c r="AV409" i="6"/>
  <c r="AV403" i="6"/>
  <c r="AV395" i="6"/>
  <c r="AV393" i="6"/>
  <c r="AV387" i="6"/>
  <c r="AV381" i="6"/>
  <c r="AV375" i="6"/>
  <c r="AV369" i="6"/>
  <c r="AV360" i="6"/>
  <c r="AV357" i="6"/>
  <c r="AV351" i="6"/>
  <c r="AV345" i="6"/>
  <c r="AV343" i="6"/>
  <c r="AV337" i="6"/>
  <c r="AV331" i="6"/>
  <c r="AV325" i="6"/>
  <c r="AV319" i="6"/>
  <c r="AV313" i="6"/>
  <c r="AV307" i="6"/>
  <c r="AV303" i="6"/>
  <c r="AV300" i="6"/>
  <c r="AV293" i="6"/>
  <c r="AV287" i="6"/>
  <c r="AV281" i="6"/>
  <c r="AV275" i="6"/>
  <c r="AV271" i="6"/>
  <c r="AV263" i="6"/>
  <c r="AV261" i="6"/>
  <c r="AV530" i="6"/>
  <c r="AV523" i="6"/>
  <c r="AV513" i="6"/>
  <c r="AV500" i="6"/>
  <c r="AV509" i="6"/>
  <c r="AV486" i="6"/>
  <c r="AV480" i="6"/>
  <c r="AV470" i="6"/>
  <c r="AV462" i="6"/>
  <c r="AV454" i="6"/>
  <c r="AV444" i="6"/>
  <c r="AV435" i="6"/>
  <c r="AV427" i="6"/>
  <c r="AV423" i="6"/>
  <c r="AV413" i="6"/>
  <c r="AV407" i="6"/>
  <c r="AV397" i="6"/>
  <c r="AV389" i="6"/>
  <c r="AV383" i="6"/>
  <c r="AV379" i="6"/>
  <c r="AV371" i="6"/>
  <c r="AV365" i="6"/>
  <c r="AV359" i="6"/>
  <c r="AV355" i="6"/>
  <c r="AV349" i="6"/>
  <c r="AV341" i="6"/>
  <c r="AV333" i="6"/>
  <c r="AV327" i="6"/>
  <c r="AV323" i="6"/>
  <c r="AV317" i="6"/>
  <c r="AV311" i="6"/>
  <c r="AV301" i="6"/>
  <c r="AV295" i="6"/>
  <c r="AV289" i="6"/>
  <c r="AV285" i="6"/>
  <c r="AV277" i="6"/>
  <c r="AV270" i="6"/>
  <c r="AV267" i="6"/>
  <c r="AV528" i="6"/>
  <c r="AV521" i="6"/>
  <c r="AV515" i="6"/>
  <c r="AV498" i="6"/>
  <c r="AV507" i="6"/>
  <c r="AV488" i="6"/>
  <c r="AV478" i="6"/>
  <c r="AV472" i="6"/>
  <c r="AV460" i="6"/>
  <c r="AV452" i="6"/>
  <c r="AV442" i="6"/>
  <c r="AV433" i="6"/>
  <c r="AV425" i="6"/>
  <c r="AV421" i="6"/>
  <c r="AV415" i="6"/>
  <c r="AV405" i="6"/>
  <c r="AV399" i="6"/>
  <c r="AV391" i="6"/>
  <c r="AV385" i="6"/>
  <c r="AV377" i="6"/>
  <c r="AV373" i="6"/>
  <c r="AV367" i="6"/>
  <c r="AV362" i="6"/>
  <c r="AV353" i="6"/>
  <c r="AV347" i="6"/>
  <c r="AV339" i="6"/>
  <c r="AV335" i="6"/>
  <c r="AV329" i="6"/>
  <c r="AV321" i="6"/>
  <c r="AV315" i="6"/>
  <c r="AV309" i="6"/>
  <c r="AV305" i="6"/>
  <c r="AV297" i="6"/>
  <c r="AV291" i="6"/>
  <c r="AV283" i="6"/>
  <c r="AV279" i="6"/>
  <c r="AV273" i="6"/>
  <c r="AV265" i="6"/>
  <c r="AV534" i="6"/>
  <c r="AV526" i="6"/>
  <c r="AV538" i="6"/>
  <c r="AV517" i="6"/>
  <c r="AV504" i="6"/>
  <c r="AV496" i="6"/>
  <c r="AV493" i="6"/>
  <c r="AV484" i="6"/>
  <c r="AV476" i="6"/>
  <c r="AV468" i="6"/>
  <c r="AV464" i="6"/>
  <c r="AV456" i="6"/>
  <c r="AV448" i="6"/>
  <c r="AV431" i="6"/>
  <c r="AV419" i="6"/>
  <c r="AV411" i="6"/>
  <c r="AV401" i="6"/>
  <c r="AV104" i="6"/>
  <c r="AV105" i="6"/>
  <c r="AV106" i="6"/>
  <c r="AV101" i="6"/>
  <c r="AV93" i="6"/>
  <c r="AV112" i="6"/>
  <c r="AV107" i="6"/>
  <c r="AV108" i="6"/>
  <c r="AV109" i="6"/>
  <c r="AV113" i="6"/>
  <c r="AV114" i="6"/>
  <c r="AV110" i="6"/>
  <c r="AV103" i="6"/>
  <c r="AV136" i="6"/>
  <c r="AV133" i="6"/>
  <c r="AV120" i="6"/>
  <c r="AV117" i="6"/>
  <c r="AV147" i="6"/>
  <c r="AV132" i="6"/>
  <c r="AV129" i="6"/>
  <c r="AV111" i="6"/>
  <c r="AV134" i="6"/>
  <c r="AV130" i="6"/>
  <c r="AV118" i="6"/>
  <c r="AV115" i="6"/>
  <c r="AV131" i="6"/>
  <c r="AV119" i="6"/>
  <c r="AV116" i="6"/>
  <c r="AV98" i="6"/>
  <c r="AV99" i="6"/>
  <c r="AV91" i="6"/>
  <c r="AV87" i="6"/>
  <c r="AV81" i="6"/>
  <c r="AV77" i="6"/>
  <c r="AV67" i="6"/>
  <c r="AV66" i="6"/>
  <c r="AV55" i="6"/>
  <c r="AV47" i="6"/>
  <c r="AV43" i="6"/>
  <c r="AV36" i="6"/>
  <c r="AV37" i="6"/>
  <c r="AV28" i="6"/>
  <c r="AV31" i="6"/>
  <c r="AV26" i="6"/>
  <c r="AV17" i="6"/>
  <c r="AV14" i="6"/>
  <c r="AV6" i="6"/>
  <c r="AV12" i="6"/>
  <c r="AV102" i="6"/>
  <c r="AV100" i="6"/>
  <c r="AV92" i="6"/>
  <c r="AV88" i="6"/>
  <c r="AV84" i="6"/>
  <c r="AV80" i="6"/>
  <c r="AV73" i="6"/>
  <c r="AV74" i="6"/>
  <c r="AV65" i="6"/>
  <c r="AV56" i="6"/>
  <c r="AV48" i="6"/>
  <c r="AV44" i="6"/>
  <c r="AV35" i="6"/>
  <c r="AV40" i="6"/>
  <c r="AV29" i="6"/>
  <c r="AV32" i="6"/>
  <c r="AV23" i="6"/>
  <c r="AV20" i="6"/>
  <c r="AV13" i="6"/>
  <c r="AV9" i="6"/>
  <c r="AV7" i="6"/>
  <c r="AV4" i="6"/>
  <c r="AV89" i="6"/>
  <c r="AV86" i="6"/>
  <c r="AV82" i="6"/>
  <c r="AV78" i="6"/>
  <c r="AV75" i="6"/>
  <c r="AV68" i="6"/>
  <c r="AV57" i="6"/>
  <c r="AV49" i="6"/>
  <c r="AV45" i="6"/>
  <c r="AV39" i="6"/>
  <c r="AV41" i="6"/>
  <c r="AV33" i="6"/>
  <c r="AV24" i="6"/>
  <c r="AV25" i="6"/>
  <c r="AV21" i="6"/>
  <c r="AV16" i="6"/>
  <c r="AV10" i="6"/>
  <c r="AV15" i="6"/>
  <c r="AV5" i="6"/>
  <c r="AV97" i="6"/>
  <c r="AV96" i="6"/>
  <c r="AV90" i="6"/>
  <c r="AV85" i="6"/>
  <c r="AV83" i="6"/>
  <c r="AV76" i="6"/>
  <c r="AV69" i="6"/>
  <c r="AV64" i="6"/>
  <c r="AV51" i="6"/>
  <c r="AV46" i="6"/>
  <c r="AV42" i="6"/>
  <c r="AV38" i="6"/>
  <c r="AV34" i="6"/>
  <c r="AV27" i="6"/>
  <c r="AV30" i="6"/>
  <c r="AV22" i="6"/>
  <c r="AV18" i="6"/>
  <c r="AV11" i="6"/>
  <c r="AV8" i="6"/>
  <c r="CV508" i="3" l="1"/>
  <c r="CQ507" i="3"/>
  <c r="CO504" i="3"/>
  <c r="CP504" i="3"/>
  <c r="CQ504" i="3"/>
  <c r="CS507" i="3"/>
  <c r="CO508" i="3"/>
  <c r="CH508" i="3"/>
  <c r="CW509" i="3"/>
  <c r="CV507" i="3"/>
  <c r="CX508" i="3"/>
  <c r="CZ508" i="3"/>
  <c r="CZ507" i="3"/>
  <c r="CM509" i="3"/>
  <c r="CR507" i="3"/>
  <c r="CN507" i="3"/>
  <c r="CN508" i="3"/>
  <c r="CR508" i="3"/>
  <c r="CV509" i="3"/>
  <c r="CY508" i="3"/>
  <c r="CY507" i="3"/>
  <c r="CP509" i="3"/>
  <c r="CO507" i="3"/>
  <c r="CL508" i="3"/>
  <c r="CG510" i="3"/>
  <c r="CG504" i="3"/>
  <c r="CM507" i="3"/>
  <c r="CP508" i="3"/>
  <c r="CU509" i="3"/>
  <c r="CU508" i="3"/>
  <c r="CS508" i="3"/>
  <c r="CH507" i="3"/>
  <c r="CT509" i="3"/>
  <c r="CG507" i="3"/>
  <c r="CS510" i="3"/>
  <c r="CS504" i="3"/>
  <c r="CK509" i="3"/>
  <c r="DB510" i="3"/>
  <c r="DB504" i="3"/>
  <c r="CK504" i="3"/>
  <c r="CK510" i="3"/>
  <c r="CT508" i="3"/>
  <c r="CS509" i="3"/>
  <c r="CR510" i="3"/>
  <c r="CR504" i="3"/>
  <c r="CK508" i="3"/>
  <c r="CM508" i="3"/>
  <c r="CT507" i="3"/>
  <c r="CK507" i="3"/>
  <c r="DB509" i="3"/>
  <c r="CX504" i="3"/>
  <c r="CX510" i="3"/>
  <c r="DA510" i="3"/>
  <c r="DA504" i="3"/>
  <c r="CN510" i="3"/>
  <c r="CN504" i="3"/>
  <c r="CN509" i="3"/>
  <c r="CR509" i="3"/>
  <c r="CL509" i="3"/>
  <c r="CL507" i="3"/>
  <c r="CP507" i="3"/>
  <c r="CQ508" i="3"/>
  <c r="DA509" i="3"/>
  <c r="CW510" i="3"/>
  <c r="CW504" i="3"/>
  <c r="CZ510" i="3"/>
  <c r="CZ504" i="3"/>
  <c r="CX507" i="3"/>
  <c r="CG509" i="3"/>
  <c r="CQ509" i="3"/>
  <c r="CG508" i="3"/>
  <c r="CW508" i="3"/>
  <c r="CZ509" i="3"/>
  <c r="CV510" i="3"/>
  <c r="CV504" i="3"/>
  <c r="CY504" i="3"/>
  <c r="CY510" i="3"/>
  <c r="DB508" i="3"/>
  <c r="DB507" i="3"/>
  <c r="CU507" i="3"/>
  <c r="CM510" i="3"/>
  <c r="CM504" i="3"/>
  <c r="CO510" i="3"/>
  <c r="CP510" i="3"/>
  <c r="CL504" i="3"/>
  <c r="CL510" i="3"/>
  <c r="CT504" i="3"/>
  <c r="CT510" i="3"/>
  <c r="CO509" i="3"/>
  <c r="CX509" i="3"/>
  <c r="CY509" i="3"/>
  <c r="CU510" i="3"/>
  <c r="CU504" i="3"/>
  <c r="CQ510" i="3"/>
  <c r="CW507" i="3"/>
  <c r="DA508" i="3"/>
  <c r="DA507" i="3"/>
  <c r="CH510" i="3"/>
  <c r="CH504" i="3"/>
  <c r="AW3" i="6" l="1"/>
  <c r="AX3" i="6"/>
  <c r="AH3" i="6"/>
  <c r="AV3" i="6" l="1"/>
  <c r="N103" i="11"/>
  <c r="O50" i="11"/>
  <c r="O51" i="11" s="1"/>
  <c r="O52" i="11" s="1"/>
  <c r="O53" i="11" s="1"/>
  <c r="O54" i="11" s="1"/>
  <c r="O55" i="11" s="1"/>
  <c r="O56" i="11" s="1"/>
  <c r="O57" i="11" s="1"/>
  <c r="O58" i="11" s="1"/>
  <c r="O59" i="11" s="1"/>
  <c r="O60" i="11" s="1"/>
  <c r="O61" i="11" s="1"/>
  <c r="O62" i="11" s="1"/>
  <c r="O63" i="11" s="1"/>
  <c r="O64" i="11" s="1"/>
  <c r="O65" i="11" s="1"/>
  <c r="O66" i="11" s="1"/>
  <c r="O67" i="11" s="1"/>
  <c r="O68" i="11" s="1"/>
  <c r="O69" i="11" s="1"/>
  <c r="O70" i="11" s="1"/>
  <c r="O71" i="11" s="1"/>
  <c r="O72" i="11" s="1"/>
  <c r="O73" i="11" s="1"/>
  <c r="O74" i="11" s="1"/>
  <c r="O75" i="11" s="1"/>
  <c r="O76" i="11" s="1"/>
  <c r="O77" i="11" s="1"/>
  <c r="O78" i="11" s="1"/>
  <c r="O79" i="11" s="1"/>
  <c r="O80" i="11" s="1"/>
  <c r="O81" i="11" s="1"/>
  <c r="O82" i="11" s="1"/>
  <c r="O83" i="11" s="1"/>
  <c r="O84" i="11" s="1"/>
  <c r="O85" i="11" s="1"/>
  <c r="O86" i="11" s="1"/>
  <c r="O87" i="11" s="1"/>
  <c r="O88" i="11" s="1"/>
  <c r="O89" i="11" s="1"/>
  <c r="O90" i="11" s="1"/>
  <c r="O91" i="11" s="1"/>
  <c r="O92" i="11" s="1"/>
  <c r="O93" i="11" s="1"/>
  <c r="O94" i="11" s="1"/>
  <c r="O95" i="11" s="1"/>
  <c r="O96" i="11" s="1"/>
  <c r="O97" i="11" s="1"/>
  <c r="O98" i="11" s="1"/>
  <c r="O99" i="11" s="1"/>
  <c r="O100" i="11" s="1"/>
  <c r="O101" i="11" s="1"/>
  <c r="O102"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2FD2D-849A-49C6-9977-DFB391BB7984}"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F47ECC-C73C-4D7C-A535-15BD99C5F2B6}" name="WorksheetConnection_Respuestas formulario!$A$2:$AT$537" type="102" refreshedVersion="8" minRefreshableVersion="5">
    <extLst>
      <ext xmlns:x15="http://schemas.microsoft.com/office/spreadsheetml/2010/11/main" uri="{DE250136-89BD-433C-8126-D09CA5730AF9}">
        <x15:connection id="Rango" autoDelete="1">
          <x15:rangePr sourceName="_xlcn.WorksheetConnection_RespuestasformularioA2AT5371"/>
        </x15:connection>
      </ext>
    </extLst>
  </connection>
</connections>
</file>

<file path=xl/sharedStrings.xml><?xml version="1.0" encoding="utf-8"?>
<sst xmlns="http://schemas.openxmlformats.org/spreadsheetml/2006/main" count="17908" uniqueCount="676">
  <si>
    <t>Marca temporal</t>
  </si>
  <si>
    <t>GUARDIA</t>
  </si>
  <si>
    <t>REGISTRADOR_OT</t>
  </si>
  <si>
    <t>INTEGRANTES</t>
  </si>
  <si>
    <t>SUPERVISOR SSOMA</t>
  </si>
  <si>
    <t>JEFE MANTTO MCP</t>
  </si>
  <si>
    <t>SUPERVISOR MANTTO MCP</t>
  </si>
  <si>
    <t>EQUIPO_SISTEMA</t>
  </si>
  <si>
    <t>TAG_EQUIPO</t>
  </si>
  <si>
    <t>TAG_COMPONENTE</t>
  </si>
  <si>
    <t>OT_CLASE</t>
  </si>
  <si>
    <t>OT_SUBCLASE</t>
  </si>
  <si>
    <t>RESPONSABILIDAD</t>
  </si>
  <si>
    <t>FECHA_INICIO_DOWN</t>
  </si>
  <si>
    <t>FECHA_FIN_DOWN</t>
  </si>
  <si>
    <t>FECHA_INICIO_OT</t>
  </si>
  <si>
    <t>FECHA_TERMINO_OT</t>
  </si>
  <si>
    <t>ACTIVIDAD REALIZADA</t>
  </si>
  <si>
    <t>ESPERA HERRAMIENTAS SEGURIDAD</t>
  </si>
  <si>
    <t>ESPERA PERMISO USUARIO</t>
  </si>
  <si>
    <t>ESPERA MATERIALES</t>
  </si>
  <si>
    <t>ESPERA EQUIPOS</t>
  </si>
  <si>
    <t>ESPERA CLIMA</t>
  </si>
  <si>
    <t>ESPERA TRASLADO</t>
  </si>
  <si>
    <t>ESPERA TRABAJOS SIMULTANEOS</t>
  </si>
  <si>
    <t>REPUESTO USADO</t>
  </si>
  <si>
    <t>ESPERA OTROS</t>
  </si>
  <si>
    <t>CONSUMIBLE USADO</t>
  </si>
  <si>
    <t>REPUESTO USADO-DETALLE</t>
  </si>
  <si>
    <t>CONSUMIBLE USADO-DETALLE</t>
  </si>
  <si>
    <t>B</t>
  </si>
  <si>
    <t>RICALDI RAUL</t>
  </si>
  <si>
    <t>RICALDI RAUL, LOPEZ EMANUEL</t>
  </si>
  <si>
    <t>RONCAL FANNYNG</t>
  </si>
  <si>
    <t>LIBERATO AMAEL</t>
  </si>
  <si>
    <t>140-PP-154</t>
  </si>
  <si>
    <t>-</t>
  </si>
  <si>
    <t>Mantenimiento</t>
  </si>
  <si>
    <t>LOPEZ EMANUEL</t>
  </si>
  <si>
    <t>MC</t>
  </si>
  <si>
    <t>Construcción / Montaje</t>
  </si>
  <si>
    <t>HINOSTROZA KENELY</t>
  </si>
  <si>
    <t>PUERTA LEVADIZA</t>
  </si>
  <si>
    <t>140-DO-106</t>
  </si>
  <si>
    <t>RICALDI RAUL, PAREDES JOSE, LOPEZ EMANUEL</t>
  </si>
  <si>
    <t>Se repone en su posición de trabajo</t>
  </si>
  <si>
    <t>SI</t>
  </si>
  <si>
    <t>140-DO-110</t>
  </si>
  <si>
    <t>NO</t>
  </si>
  <si>
    <t>PAREDES JOSE</t>
  </si>
  <si>
    <t>140-LP-1001</t>
  </si>
  <si>
    <t>Toma de valores en los contactores</t>
  </si>
  <si>
    <t>140-DO-109</t>
  </si>
  <si>
    <t>Inspección y lubricación de puerta enrollable</t>
  </si>
  <si>
    <t>140-PP-152</t>
  </si>
  <si>
    <t>Inspección y mantenimiento de sistema de transmisión</t>
  </si>
  <si>
    <t>COMPRESOR DE AIRE</t>
  </si>
  <si>
    <t>140-GC-112</t>
  </si>
  <si>
    <t>140-PP-121</t>
  </si>
  <si>
    <t>140-FL-122</t>
  </si>
  <si>
    <t xml:space="preserve">Restauración del control del sistema de lavado de camiones </t>
  </si>
  <si>
    <t>140-PP-115</t>
  </si>
  <si>
    <t>Operaciones</t>
  </si>
  <si>
    <t>Revisión del conexionado eléctrico y cambio de fusible</t>
  </si>
  <si>
    <t>140-PP-132</t>
  </si>
  <si>
    <t>Reset de falla y restauración del sistema de arranque</t>
  </si>
  <si>
    <t>140-PP-153</t>
  </si>
  <si>
    <t>Restauración del sistema de control y pruebas de funcionamiento</t>
  </si>
  <si>
    <t>140-PP-118</t>
  </si>
  <si>
    <t>Cambio de manguera de succión e instalación de válvula de bola y check</t>
  </si>
  <si>
    <t>Inspección de sistema de transmisión y montaje de planchas de contrapeso</t>
  </si>
  <si>
    <t>Mantenimiento de bomba de grasa</t>
  </si>
  <si>
    <t>HIDROLAVADORA</t>
  </si>
  <si>
    <t>140-VP-101</t>
  </si>
  <si>
    <t>Reset de falla y restablecimiento del funcionamiento de la bomba</t>
  </si>
  <si>
    <t>Inspección y mantenimiento de meza elevadora hidráulica</t>
  </si>
  <si>
    <t>Cambio de manguera e instalación de válvulas</t>
  </si>
  <si>
    <t>140-DO-108</t>
  </si>
  <si>
    <t>140-GC-113</t>
  </si>
  <si>
    <t>Restauración del sistema de funcionamiento y pruebas de operatividad</t>
  </si>
  <si>
    <t>140-PP-160</t>
  </si>
  <si>
    <t>140-PI-234</t>
  </si>
  <si>
    <t>Inspección de bombas 140-PP-160, se halla tubería de manómetro fracturada, con corrosión dentro de las tuberías y con hielo dentro de ella</t>
  </si>
  <si>
    <t>Cambio de conector tipo "T" de una pulgada de diámetro</t>
  </si>
  <si>
    <t>140-GD-112</t>
  </si>
  <si>
    <t>Restauración del sistema eléctrico y configuración del sistema de control</t>
  </si>
  <si>
    <t>140-DO-105</t>
  </si>
  <si>
    <t>Revisión del sistema de conexionado, corrección de conflicto entre el modo manual y modo automático</t>
  </si>
  <si>
    <t>140-DO-107</t>
  </si>
  <si>
    <t>Puesta de perno, ajuste y aplicación de silicona en la platina del final de carrera de posición abierta</t>
  </si>
  <si>
    <t>PUENTE GRUA</t>
  </si>
  <si>
    <t>Revisión del sistema eléctrico y reposición del estado inicial del fin de carrera tipo palanca (cruz)</t>
  </si>
  <si>
    <t>Inspección visual de compresores y secadores de aire, toma de datos y elaboración en Excel de repuestos críticos</t>
  </si>
  <si>
    <t>140-GC-114</t>
  </si>
  <si>
    <t>Limpieza mecánica de brida ingreso del impulsor y cambio de empaquetadura</t>
  </si>
  <si>
    <t>140-PP-131</t>
  </si>
  <si>
    <t>Mantenimiento y limpieza mecánica de caja de rodamiento y elementos</t>
  </si>
  <si>
    <t>140-PP-103</t>
  </si>
  <si>
    <t>140-PP-101</t>
  </si>
  <si>
    <t>140-PP-102</t>
  </si>
  <si>
    <t>140-PP-104</t>
  </si>
  <si>
    <t>140-PP-105</t>
  </si>
  <si>
    <t>Inspección y mantenimiento, cambio de conexión rápida y purgado de bomba de pistones</t>
  </si>
  <si>
    <t>RICALDI RAUL, LOPEZ EMANUEL, PAREDES JOSE</t>
  </si>
  <si>
    <t>Modificación e instalación de conexiones, reemplazo de mangueras, niples,limpieza de vasos de filtro, drenado de agua de líneas de aire. No se realiza prueba por falta de aire</t>
  </si>
  <si>
    <t>Modificación de líneas de aire, cambio de mangueras de bomba de doble diafragma</t>
  </si>
  <si>
    <t>Revisión, restauración de la energía eléctrica del taller Truck SHOP AK-11</t>
  </si>
  <si>
    <t>Prueba de funcionamiento de bombas de doble diafragma, desmontaje y limpieza de filtro regulador</t>
  </si>
  <si>
    <t>TBD</t>
  </si>
  <si>
    <t>LOPEZ EMANUEL,PAREDES JOSE</t>
  </si>
  <si>
    <t>Inspección, energización y operación de bombas de doble diafragma para el abastecimiento de aceites 10W, SAE60 y refrigerante hacia los tanques de almacenamiento en la Isla de Tanques</t>
  </si>
  <si>
    <t>140-PP-112</t>
  </si>
  <si>
    <t>Mantenimiento y modificación de línea de descarga de la bomba de succión</t>
  </si>
  <si>
    <t>SECADOR DE AIRE</t>
  </si>
  <si>
    <t>MC (Mantto Correctivo)</t>
  </si>
  <si>
    <t>Desconexión de cable de los swich de apertura de emergencia e aislamiento de los mismos. Y elaboración del reporte técnico</t>
  </si>
  <si>
    <t>RdD (Recolección de Datos)</t>
  </si>
  <si>
    <t>140-ZM-104</t>
  </si>
  <si>
    <t>MP (Mantto Preventivo)</t>
  </si>
  <si>
    <t>Garantía</t>
  </si>
  <si>
    <t>BC (Basado en la Condición)</t>
  </si>
  <si>
    <t>140-FL-104</t>
  </si>
  <si>
    <t>140-FL-102</t>
  </si>
  <si>
    <t>140-PP-122</t>
  </si>
  <si>
    <t>140-ZM-103</t>
  </si>
  <si>
    <t>Habilitación de sistema de apertura eléctrica de puerta levadiza # 108. Inicialmente se programó el cambio del cable de switch de apertura de emergencia más la actividad fue cancelada debido a que en el área se estaba reparando y retirando una de las llantas de un camión que saldría a media noche.</t>
  </si>
  <si>
    <t>* Identificación del sistema de conexionado eléctrico, identificación de las llaves termomagnéticas unipolares las cuales se encontraban en estado de “TRIP” y se visualizó quemaduras en los terminales de los cables conectados hacia los contactores.
* Reseteo del estado de “TRIP” a las llaves termomagnéticas unipolares, teniendo como resultado la reenergización del sistema de luminarias.</t>
  </si>
  <si>
    <t>140-ZM-102</t>
  </si>
  <si>
    <t>140-PP-113</t>
  </si>
  <si>
    <t>140-PP-119</t>
  </si>
  <si>
    <t>SISTEMA DE MICROFILTRADO</t>
  </si>
  <si>
    <t>140-FL-101</t>
  </si>
  <si>
    <t>FILIPES JEAN, PAREDES JOSE</t>
  </si>
  <si>
    <t>FILIPES JEAN</t>
  </si>
  <si>
    <t>FR (Frecuencia)</t>
  </si>
  <si>
    <t>140-TK-301</t>
  </si>
  <si>
    <t xml:space="preserve">Revisión, reset de fallas y pruebas de funcionamiento </t>
  </si>
  <si>
    <t>140-PP-133</t>
  </si>
  <si>
    <t>140-TK-101</t>
  </si>
  <si>
    <t>140-HT-131</t>
  </si>
  <si>
    <t>PAREDES JOSE, FILIPES JEAN</t>
  </si>
  <si>
    <t>CADENAS ANGEL</t>
  </si>
  <si>
    <t>PAREDES JOSE, FILIPES JEAN, CADENAS ANGEL</t>
  </si>
  <si>
    <t>FILIPES JEAN, PAREDES JOSE, CADENAS ANGEL</t>
  </si>
  <si>
    <t>140-PP-106</t>
  </si>
  <si>
    <t>140-DO-118</t>
  </si>
  <si>
    <t>RICALDI RAUL, CADENAS ANGEL</t>
  </si>
  <si>
    <t>RICALDI RAUL, CADENAS ANGEL, GALVEZ ALBERT</t>
  </si>
  <si>
    <t>140-RV-108</t>
  </si>
  <si>
    <t>GALVEZ ALBERT</t>
  </si>
  <si>
    <t>Inspección de botonera y puesta en marcha del motor de puerta enrollable 140-DO-109</t>
  </si>
  <si>
    <t>140-DO-103</t>
  </si>
  <si>
    <t>140-TK-103</t>
  </si>
  <si>
    <t>FILIPES JEAN, CADENAS ANGEL</t>
  </si>
  <si>
    <t>PdM (Proyecto de Mejora)</t>
  </si>
  <si>
    <t>140-DO-112</t>
  </si>
  <si>
    <t>ROSALES PAOLO, FILIPES JEAN, CADENAS ANGEL, RONCAL FANNYNG, LIBERATO AMAEL</t>
  </si>
  <si>
    <t>ROSALES PAOLO, FILIPES JEAN, CADENAS ANGEL</t>
  </si>
  <si>
    <t>ROSALES PAOLO, FILIPES JEAN</t>
  </si>
  <si>
    <t>ROSALES PAOLO</t>
  </si>
  <si>
    <t>140-DO-111</t>
  </si>
  <si>
    <t xml:space="preserve">Pegado de Señaletica de seguridad para las compuertas </t>
  </si>
  <si>
    <t>140-DO-101</t>
  </si>
  <si>
    <t>Reemplazo de fusibles en el tablero 140-JBD-1002 y desconexión de válvula solenoide 140-SV-008 en tablero 140-LCS-1003</t>
  </si>
  <si>
    <t>Inspección de funcionamiento de bomba sumidero, e inspección de niveles de tanques de lubricantes</t>
  </si>
  <si>
    <t>Pegado de Señaletica de "prohibición de permanecer debajo de compuerta"</t>
  </si>
  <si>
    <t>140-DO-017</t>
  </si>
  <si>
    <t xml:space="preserve">Pintado de líneas de seguridad </t>
  </si>
  <si>
    <t>140-AR-112</t>
  </si>
  <si>
    <t>140-LV-100</t>
  </si>
  <si>
    <t>140-GC-121</t>
  </si>
  <si>
    <t>140-VT-102</t>
  </si>
  <si>
    <t xml:space="preserve">Mantenimiento correctivo de bomba de abastecimiento de grasa, pernos robados de válvula piloto </t>
  </si>
  <si>
    <t>140-PP-108</t>
  </si>
  <si>
    <t>AMADO RAUL</t>
  </si>
  <si>
    <t>ELECTROBOMBA DE AGUA</t>
  </si>
  <si>
    <t>ELECTROBOMBA DE SUMIDERO</t>
  </si>
  <si>
    <t>EXTRACTOR DE HUMO</t>
  </si>
  <si>
    <t>ACUMULADOR DE AIRE</t>
  </si>
  <si>
    <t>CONTAINER</t>
  </si>
  <si>
    <t>AK-11 TRUCK SHOP</t>
  </si>
  <si>
    <t>140-DO-104</t>
  </si>
  <si>
    <t>ZONA DE LAVADO</t>
  </si>
  <si>
    <t>140-PP-116</t>
  </si>
  <si>
    <t>140-ZM-105</t>
  </si>
  <si>
    <t>MC
%</t>
  </si>
  <si>
    <t>MTTR</t>
  </si>
  <si>
    <t>Total general</t>
  </si>
  <si>
    <t>TIPO ACTIVIDAD</t>
  </si>
  <si>
    <t>Valores</t>
  </si>
  <si>
    <t>Total Cuenta de TIPO ACTIVIDAD</t>
  </si>
  <si>
    <t>Cuenta de TIPO ACTIVIDAD</t>
  </si>
  <si>
    <t>MTBS</t>
  </si>
  <si>
    <t>MES</t>
  </si>
  <si>
    <t>AÑO_MES</t>
  </si>
  <si>
    <t>AÑO</t>
  </si>
  <si>
    <t>VASQUEZ OMAR</t>
  </si>
  <si>
    <t>HURTADO RICARDO</t>
  </si>
  <si>
    <t>ARACENA CARLOS</t>
  </si>
  <si>
    <t>SUCASACA FAUSTO</t>
  </si>
  <si>
    <t>MARCHAN FRANCO</t>
  </si>
  <si>
    <t>Inspección y reseteo</t>
  </si>
  <si>
    <t>ARRAYAN CARLOS</t>
  </si>
  <si>
    <t>SANCHEZ DELIO</t>
  </si>
  <si>
    <t>ACUÑA JORGE</t>
  </si>
  <si>
    <t>IN (Inspección)</t>
  </si>
  <si>
    <t>140-ZM-101</t>
  </si>
  <si>
    <t>140-ZM-106</t>
  </si>
  <si>
    <t>140-FL-103</t>
  </si>
  <si>
    <t>140-PP-161</t>
  </si>
  <si>
    <t>Mantenimiento correctivo, se realizó el by pasa de los flujometros de la línea de aceite SAE 60 y 15W40</t>
  </si>
  <si>
    <t>140-TK-102</t>
  </si>
  <si>
    <t>140-TK-104</t>
  </si>
  <si>
    <t>140-TK-105</t>
  </si>
  <si>
    <t>140-TK-106</t>
  </si>
  <si>
    <t>140-TK-107</t>
  </si>
  <si>
    <t>140-DO-102</t>
  </si>
  <si>
    <t>140-DO-119</t>
  </si>
  <si>
    <t>COM</t>
  </si>
  <si>
    <t>COM (Comisionamiento)</t>
  </si>
  <si>
    <t>PROG (Programado)</t>
  </si>
  <si>
    <t>NO PROG (No programado)</t>
  </si>
  <si>
    <t>Modificación de líneas de lubricación, válvula de bola y limpieza mecánica</t>
  </si>
  <si>
    <t>PdM</t>
  </si>
  <si>
    <t>RdD</t>
  </si>
  <si>
    <t>PUERTA ENROLLABLE</t>
  </si>
  <si>
    <t>TANQUE DE LUBRICANTE</t>
  </si>
  <si>
    <t>HORAS DOWN</t>
  </si>
  <si>
    <t>HORAS OT</t>
  </si>
  <si>
    <t>140-FL-110</t>
  </si>
  <si>
    <t>140-FL-111</t>
  </si>
  <si>
    <t>MP</t>
  </si>
  <si>
    <t>23_01</t>
  </si>
  <si>
    <t>23_02</t>
  </si>
  <si>
    <t>23_03</t>
  </si>
  <si>
    <t>23_04</t>
  </si>
  <si>
    <t>Total Suma de HORAS DOWN</t>
  </si>
  <si>
    <t>Suma de HORAS DOWN</t>
  </si>
  <si>
    <t>Total Suma de HORAS OT</t>
  </si>
  <si>
    <t>Suma de HORAS OT</t>
  </si>
  <si>
    <t>N_PERSONAS</t>
  </si>
  <si>
    <t>HH</t>
  </si>
  <si>
    <t>Total Suma de HH</t>
  </si>
  <si>
    <t>Suma de HH</t>
  </si>
  <si>
    <t>MP
%</t>
  </si>
  <si>
    <t>140-FL-122/140-PP-301A</t>
  </si>
  <si>
    <t>140-FL-122/140-PP-301B</t>
  </si>
  <si>
    <t>Inspección general y reconocimiento de planta con personal nuevo de Lube System: zona lavadero, patio de tanques de lubricantes y equipos de taller.</t>
  </si>
  <si>
    <t>Pegado (reemplazo) de señalética (rombo de seguridad NFPA)</t>
  </si>
  <si>
    <t>DIALIZADOR ACEITE_SAE60_LUBE</t>
  </si>
  <si>
    <t>DIALIZADOR ACEITE</t>
  </si>
  <si>
    <t>BOMBA DE ABASTECIMIENTO DE GRASA 1</t>
  </si>
  <si>
    <t>LINCOLN 84804_1100-002309</t>
  </si>
  <si>
    <t>LUMINARIAS EXTERIORES DE TALLER</t>
  </si>
  <si>
    <t>DISPONIBILIDAD MECÁNICA</t>
  </si>
  <si>
    <t>MTTR_HH</t>
  </si>
  <si>
    <t>ALVAREZ CARLOS</t>
  </si>
  <si>
    <t>Inspección visual de equipos en zona de lavado, zona de tanques y zona de compresores</t>
  </si>
  <si>
    <t>Elemento de filtro - UE610AN40Z</t>
  </si>
  <si>
    <t xml:space="preserve">Trapo industrial, paños absorbentes </t>
  </si>
  <si>
    <t>140-FL-114</t>
  </si>
  <si>
    <t>Elemento de filtro - UE619AN20Z</t>
  </si>
  <si>
    <t xml:space="preserve">Trapo industrial  paños absorbentes </t>
  </si>
  <si>
    <t>140-FL-115</t>
  </si>
  <si>
    <t>Elemento de filtro - UE319AN13Z</t>
  </si>
  <si>
    <t>140-FL-116</t>
  </si>
  <si>
    <t xml:space="preserve">Elemento de filtro - UE610AN20Z </t>
  </si>
  <si>
    <t xml:space="preserve">Cinta aislante, cinta vulcanizante , trapos industriales, teflón formador de empaque </t>
  </si>
  <si>
    <t>SANCHEZ DELIO, ACUÑA JORGE</t>
  </si>
  <si>
    <t>VASQUEZ OMAR, ARACENA CARLOS</t>
  </si>
  <si>
    <t>Tomacorriente 380/400V</t>
  </si>
  <si>
    <t>Trapos, Loctite, Limpia contacto</t>
  </si>
  <si>
    <t>CHACALTANA JOSÉ, SANCHEZ DELIO, ACUÑA JORGE</t>
  </si>
  <si>
    <t>Encendido de compresor por corte de energía eléctrica programada por parte de MCP</t>
  </si>
  <si>
    <t>140-GD-111</t>
  </si>
  <si>
    <t>140-FT-111</t>
  </si>
  <si>
    <t xml:space="preserve">Trapos industriales </t>
  </si>
  <si>
    <t>Trapos absorbentes de Aceite</t>
  </si>
  <si>
    <t xml:space="preserve">Manguera 1"  20 metros </t>
  </si>
  <si>
    <t xml:space="preserve">Paños absorbentes, </t>
  </si>
  <si>
    <t>Reducción 3" a 2"</t>
  </si>
  <si>
    <t xml:space="preserve">Trapos industriales, WD 40, cinta teflón, formador de empaque </t>
  </si>
  <si>
    <t>140-CN-101</t>
  </si>
  <si>
    <t>Instalación y montaje de bomba sumidero en patio de tanques.</t>
  </si>
  <si>
    <t>Niple de 2"</t>
  </si>
  <si>
    <t xml:space="preserve">Trapos industriales, paños absorbentes, cinta teflón, formador de empaque </t>
  </si>
  <si>
    <t>ROSALES PAOLO, CADENAS ANGEL</t>
  </si>
  <si>
    <t>CHACALTANA JOSÉ, ACUÑA JORGE</t>
  </si>
  <si>
    <t>Acople 1"</t>
  </si>
  <si>
    <t>Trapos industriales, trapos absorbentes</t>
  </si>
  <si>
    <t>Acople rapido para toma de salida de refrigerante Usado</t>
  </si>
  <si>
    <t>Trapos industriales</t>
  </si>
  <si>
    <t>CHACALTANA JOSÉ, ARRAYAN CARLOS</t>
  </si>
  <si>
    <t>ARACENA CARLOS, AMADO RAÚL</t>
  </si>
  <si>
    <t>Manguera de 3/4, 1/4</t>
  </si>
  <si>
    <t>Niple se tuberia galvanizada 1 1/2" , codo galvanizado 1 1/2"</t>
  </si>
  <si>
    <t xml:space="preserve">Teflón, formador de empaque </t>
  </si>
  <si>
    <t>Niple de tuberia galvanizada 1 1/2", codo galvanizado 1 1/2"</t>
  </si>
  <si>
    <t xml:space="preserve">Cinta teflón, formador de empaque </t>
  </si>
  <si>
    <t>Niple de tuberia galvanizada 1 1/2"</t>
  </si>
  <si>
    <t>Niple de tubería galvanizada 1 1/2" , codo galvanizado 1 1/2"</t>
  </si>
  <si>
    <t>Niple de tubería galvanizada 1 1/2"</t>
  </si>
  <si>
    <t>140-PP-130</t>
  </si>
  <si>
    <t>Niple de tubería galvanizada 1 1/2", codo galvanizado 1 1/2"</t>
  </si>
  <si>
    <t>140-PP-129</t>
  </si>
  <si>
    <t xml:space="preserve">Trapos Industriales </t>
  </si>
  <si>
    <t xml:space="preserve">Mantenimiento correctivo de bomba de diafragma por motivo de obstrucción en acople rápido </t>
  </si>
  <si>
    <t>Acople rápido 1"</t>
  </si>
  <si>
    <t xml:space="preserve">Trapo absorbentes, cinta teflón </t>
  </si>
  <si>
    <t xml:space="preserve">Meneque </t>
  </si>
  <si>
    <t xml:space="preserve">Cinta teflón </t>
  </si>
  <si>
    <t>DIALIZADOR ACEITE_KLEENOIL</t>
  </si>
  <si>
    <t>GRINDEX_MASTER INOX H</t>
  </si>
  <si>
    <t>ELECTROBOMBA DE SUMIDERO SUMERGIBLE</t>
  </si>
  <si>
    <t xml:space="preserve">Cambio de acople rápido en línea de succión de refrigerante usado debido a que el acople anterior se hallaba con fuga, se solicitó repuesto acople rápido de 1" NPT a Marco peruana </t>
  </si>
  <si>
    <t>Recolección de datos para mejorar la instalación de tuberia conduit</t>
  </si>
  <si>
    <t>Instalación de línea de drenaje en purga de filtros de secadores</t>
  </si>
  <si>
    <t>Recolección de datos para el llenado del máster</t>
  </si>
  <si>
    <t xml:space="preserve">Inspección visual de gancho de izaje de polea secundaria (5 TN) pues se hallaba inclinada para un costado haciendo que sólo 2 de sus cables se tensen más. El equipo continúa trabajando con esta observación </t>
  </si>
  <si>
    <t>Recolección de datos para instalación de manguera para línea de drenaje</t>
  </si>
  <si>
    <t>Evaluación de re-ubicación de bomba y elementos y componentes a necesitar para reemplazo de bomba 140-PP-131</t>
  </si>
  <si>
    <t>Inspección, revisión y prueba de funcionamiento del proceso de micro filtrado</t>
  </si>
  <si>
    <t>CHACALTANA JOSÉ</t>
  </si>
  <si>
    <t>Inspección y mantenimiento de bomba de succión refrigerante</t>
  </si>
  <si>
    <t>SUPERVISOR OPERAciónES</t>
  </si>
  <si>
    <t>- Limpieza mecánica de reductor, poleas, motor, chumaceras y acople de cadena
- Inpección de aceite de reductor, conforme
- Lubricación de chumaceras con grasa MOVILGREASE XHP 222. Relubricación 125gr  por chumacera
- Lubricación de acople de cadena con grasa MOVILGREASE XHP 222</t>
  </si>
  <si>
    <t>Reset de la falla de alarma, renergización y prueba de funciónamiento de la bomba</t>
  </si>
  <si>
    <t>Inspección y mantenimiento de bomba de succión de aceite usado</t>
  </si>
  <si>
    <t>Verificación del sistema eléctrico, restablecimiento de energía eléctrica, reset de falla de "TRIP" y pruebas de funciónamiento de la bomba</t>
  </si>
  <si>
    <t>Revisión del sistema eléctrico, conexiónado de terminales, corrección del orden de conexiónado de líneas de fase, pruebas de funciónamiento de la bomba de drenaje</t>
  </si>
  <si>
    <t>Identificación de terminales, conexiónado de switchs de apertura de emergencia, calibración de distancias de ubicación de finales de carrera del estado de "cierre" y pruebas de funciónamiento teniendo como resultado una correcta operación del sistema de puerta levadiza</t>
  </si>
  <si>
    <t>Mantenimiento de bombas de succión de aceite, modificación, purgado, prueba de funciónamiento y limpieza</t>
  </si>
  <si>
    <t>Restablecimiento de energía, reset de falla en el display del relé de la bomba de agua 140-PP-154, configuración, monitoreo del funciónamiento del sistema de control del área de Lavado de Camiones</t>
  </si>
  <si>
    <t>Revisión y mantenimiento de bomba de succión de aceite usado, retiró y cambió de acoples rápido, recirculación  de fluido y pruebas</t>
  </si>
  <si>
    <t>Inspección, identificación del sistema eléctrico, reset de falla (low power), prueba de funciónamiento y monitoreo de la bomba de sumidero de taller</t>
  </si>
  <si>
    <t>Traslado, trazado, corte y acondiciónado de geo menbrana en techo de oficina y pañol de herramientas</t>
  </si>
  <si>
    <t>Mantenimiento preventivo de 1000h compresor de aire:
Condiciónes iniciales del equipo encontrando con polvadera, filtro de aire sucio, base del filtro de aire con aceite
-Se realizó una limpieza interna y externa del compresor con presión de aire eliminando particulas de polvo. 
-Se procedió a retirar el filtro de aire para hacer su limpieza respectiva.
-Se verificó niveles de aceite y de grasa dejando en optimas condiciónes.
-Se procedió a limpiar la reja protector
- Operativo en stand- by</t>
  </si>
  <si>
    <t>Montaje, calibración de posición y verificación de funciónamiento de sistema de filtración</t>
  </si>
  <si>
    <t>Revisión del sistema eléctrico, revisión visual del estado de las cadenas para el acciónamiento manual y el forzado de cierre de compuerta levadiza.</t>
  </si>
  <si>
    <t xml:space="preserve">Pruebas de funciónamiento de dializador de aceite </t>
  </si>
  <si>
    <t>Inspección y mantenimiento del sistema de transmisión de puerta levadiza</t>
  </si>
  <si>
    <t>140-DO-016</t>
  </si>
  <si>
    <t>Pruebas de funciónamiento del compresor, secador y generador de nitrógeno</t>
  </si>
  <si>
    <t>Instalación de señalética de "Instructivo de uso de equipos para el lavado de camiones" en la bahía de lavado</t>
  </si>
  <si>
    <t>Recolección de datos para instalación momentanea de bomba sumidero GRINDEX Master INOX H y limpieza de area por derrame de Aceite</t>
  </si>
  <si>
    <t>Apoyo y capacitación a personal de Envack para despacho de refrigerante usado</t>
  </si>
  <si>
    <t>SOLICITUD</t>
  </si>
  <si>
    <t>Usuario</t>
  </si>
  <si>
    <t>Seguridad</t>
  </si>
  <si>
    <t>Desmontaje de sistema de transmisión, motor, caja de rodamiento y prensaestopa</t>
  </si>
  <si>
    <t>Inspección de niveles de los tanques de lubricación</t>
  </si>
  <si>
    <t>Se hizo inspección al  tanque 15w40, se realizó una verificación  de aceite y se revisó que  no tenia sucedia y también se verificó que no tenia corrupción interna el tanque de aceite 15w40</t>
  </si>
  <si>
    <t xml:space="preserve">Revisión de mecanismo de levante del gancho de 5 toneladas, revisión del limitador sobrecarga mecánica </t>
  </si>
  <si>
    <t>Inspección de gancho de 5 TN de puente grua 140-CN-101. Se envió informe</t>
  </si>
  <si>
    <t>Lubricación de unidad de mantenimiento FRL de BAHÍA-1</t>
  </si>
  <si>
    <t>Lubricación de unidad de mantenimiento FRL de BAHÍA-2</t>
  </si>
  <si>
    <t>Lubricación de unidad de mantenimiento FRL de BAHíA-6</t>
  </si>
  <si>
    <t>Lubricación de unidad de mantenimiento FRL de BAHíA-5</t>
  </si>
  <si>
    <t>Lubricación de unidad de mantenimiento FRL de BAHíA-4</t>
  </si>
  <si>
    <t>Lubricación de unidad de mantenimiento FRL de BAHíA-3</t>
  </si>
  <si>
    <t>Desmontaje de spool de descarga por presentar agujero en codo ocasionado por corrosión axcesiva, reparación de spool y montaje</t>
  </si>
  <si>
    <t>Inspección y toma de datos de surtidores de aceite y refrigerante para repuestos</t>
  </si>
  <si>
    <t>Mantenimiento correctivo de mangueras, limpieza e inspección de Estación de Lubricación bahía 4</t>
  </si>
  <si>
    <t>Modificación de mangueras, líneas y válvula de bola, limpieza mecánica general</t>
  </si>
  <si>
    <t>Inspección, diagnostico y toma de datos de sistema de dializador de aceite, los filtros se hallan oxidados y saturados (falla en controlador)</t>
  </si>
  <si>
    <t>Inspección, diagnostico y toma de datos de sistema de dializador de aceite, el conjunto motor-bomba presenta un sonido fuerte y los filtros se hallan oxidados y saturados (falla en controlador)</t>
  </si>
  <si>
    <t>Retiro de egua acumulado en bandeja y limpieza mecánica general</t>
  </si>
  <si>
    <t>Inspección y mantenimiento de bomba de succión de aceite, cambio de conector rápido y prueba de funcionamiento</t>
  </si>
  <si>
    <t>Inspección y mantenimiento de bomba de refrigerante</t>
  </si>
  <si>
    <t>Inspección general de Sistema de Zona de Lavado</t>
  </si>
  <si>
    <t>Inspección rutinaria de bomba de sumidero 140-PP-132</t>
  </si>
  <si>
    <t>* Se realiza desmontaje de guarda de protección de estructura de soporte de bomba
* Se retira pernos de sujeción de M-22 (6 unidades)
* Se realiza limpieza de equipo y se coloca etiqueta fuera de servicio
* Se delimita área de bomba</t>
  </si>
  <si>
    <t>* Se realizó las pruebas de funcionamiento y efectivamente están haciendo contacto estructural
* Se endereza la zona afectada de la hoja N°1 para evitar el contacto
* Desmontaje de ventanas de la contrapesa, para poder instalar una gata hidráulica de 30 TON
* Trazado y corte de 8 distanciadores (CARTELAS). Con apoyo del MANLIFT
* Soldeo de las 8 distanciadores (CARTELAS)
* Instalación de equipos de izajes en la parte superior de las puerta levadiza, para retención y poder alinear.
* Alineamiento de puerta, interviniendo los cables de acero de la parte superior del  contrapeso.
* Se graduó final de carrera para un mejor cierre de puerta. Acción final.
* Retiro de equipos de izaje, montaje de ventanas de contrapeso.
* Orden y limpieza antes, durante y después</t>
  </si>
  <si>
    <t>Reset de falla y restauración del sistema de arranque debido a Corte de Energía General</t>
  </si>
  <si>
    <t>Revisión de conexionado eléctrico y ajuste correcto de terminales del contactor de bomba</t>
  </si>
  <si>
    <t>Revisión del conexionado eléctrico y reset de falla del arrancador perteneciente a la bomba y pruebas de funcionamiento del sistema</t>
  </si>
  <si>
    <t>Traslado de bomba del área de lavado hacia el Taller de Lube System</t>
  </si>
  <si>
    <t>Inspección y mantenimiento de gata hidráulica Westward (lubricación)</t>
  </si>
  <si>
    <t>Revisión de conexiónado eléctrico y restablecimiento del sistema de funcionamiento</t>
  </si>
  <si>
    <t>Reparación, aseguramiento de la retención del anti estiramiento, revisión del estado de conexionado eléctrico y pruebas de funcionamiento de la compuerta teniendo como resultado la operatividad del mismo</t>
  </si>
  <si>
    <t>Revisión de conexionado eléctrico y restauración de falla, pruebas de funcionamiento y puesta en servicio del compresor de aire</t>
  </si>
  <si>
    <t>Limpieza y lavado de piso para pintar señaletica. Espera por trabajos simultáneos en bahías. Una vez limpio y seco el piso se cancela el pintado debido a las lluvias</t>
  </si>
  <si>
    <t>Retiro de pernos de anclaje de la base, desconexión de línea tierra y mangueras de ingreso y salida de aceite, montaje de tapones en puntos de ingreso y salida. Movimiento de base para desmontaje de sistema microfiltrado y envío a Lima para un mantenimiento correctivo integral</t>
  </si>
  <si>
    <t>Mantenimiento correctivo de bomba por mala operación de succión en vacío</t>
  </si>
  <si>
    <t>Mantenimiento correctivo de bomba de succión de aceite por obstrucción de elemento extraño (tapón)</t>
  </si>
  <si>
    <t>Mantenimiento correctivo de bomba de aceite Usado Reparación por hacerlo funciónar en vacío</t>
  </si>
  <si>
    <t>Revisión del sistema eléctrico, toma de valores de tensión, revisión de estado de fusibles, remplazo de fusibles y pruebas de funciónamiento de las bombas de envío de aceite SAE 60. Término 8:20 pm. Se adiciona 40 min para generación de informe técnico de falla.</t>
  </si>
  <si>
    <t>Inspección de puerta y habilitación de apertura en modo manual y el modo eléctrico queda inoperativo por falta de manlift para la intervención eléctrica en switch de apertura de emergencia</t>
  </si>
  <si>
    <t>Se procede a realizar las pruebas de operación, en donde se puede observar que el desplazamiento del pistón es lento al realizar los ciclos. Se pone fuera de servicio la bomba y se procede a retirar tapón de la línea de purga de la bomba, encontrandose equipo presurizado. Se retira remanente de aire y aceite de la camara de la bomba. Se retira acoples rápidos de la línea de descarga y se verifica estado. Encontrándose ligeramente sucio. Se procede a realizar limpieza y se conecta.
Se realiza lo siguiente:
* Se instala acople rapido
* Se realiza pruebas de operación del equipo respondiendo con normalidad
* Se entrega equipo operativo a líder de Taller de MCP</t>
  </si>
  <si>
    <t>Reenergización de circuito de iluminación, cambio de modo automático a modo manual del selector para energizar todas las luces led del exterior del Taller. Falla: desconocimiento de la operación del selector de las luminarias por parte del usuario</t>
  </si>
  <si>
    <t>Atención en horario extendido: Se realizó la inspección puesto que  la botonera no acciónaba, se realizó el reset del circuito y se dejó operativo eléctricamente, pero el sistema manual se encuentra trabado</t>
  </si>
  <si>
    <t xml:space="preserve">* Se hizo la inspección al puente grúa y se verificó  que el cable del sensor del final de carrera del puente grua se había roto.
* Se realizó la reconección del cable. El puente del grúa queda operativo </t>
  </si>
  <si>
    <t>Fijación de canaleta pluvial sobre puerta levadiza 140-DO-104 con autorroscante</t>
  </si>
  <si>
    <t>Mannto Correctivo de bomba de succión de aceite usado, presentaba trabajo en vacío, succión de aire y obstrucción de partículas en los acoples rápidos.
* Se realizó el purgado de todo el sistema y la limpieza (hubo tiempo de espera por motivo de pintado de señaléticas)</t>
  </si>
  <si>
    <t>* Mantto correctivo de Bomba de succión de aceite usado
* Estado no operativo por motivo de trabajo en vacío
* Se purgó el sistema y el equipo queda operativo</t>
  </si>
  <si>
    <t>Cambio de acople rápido debido a obstrucción por FOD. El cambio lo realizó el usuario por qué el personal de lube system se encontraba pintando las señaléticas</t>
  </si>
  <si>
    <t>Mantenimiento de válvula solenoide de drenaje de tanque. Se escuchó un ruido fuerte proveniente del componente y se verificó su falla</t>
  </si>
  <si>
    <t>Se acude debido a reporte de usuario. Se realiza revisión de limitador de recorrido; se observa que no acciona correctamente debido a deformación de elementos de confirmación de limitador de recorrido; se desmontan  y proceden a modificar su forma. Montaje y pruebas.
Se tuvo tiempo de espera debido a falta de operador de grúa. Finalmente un usuario del Área de Auxiliares realiza el apoyo en la operación</t>
  </si>
  <si>
    <t>Cambio de acople rápido en línea de aire de alimentación a la bomba, debido a obstrucción con FOD</t>
  </si>
  <si>
    <t>* A solicitud del Ing. Arrayán se procede a realizar las mejoras/modificaciones necesarias para la habilitación del compresor 140-GC-121.
* Se realiza la instalación de un by-pass en la línea de descarga del secador y carga de tanque, quedando así deshabilitada el generador de nitrógeno.
* Se procede al monitoreo del sistema</t>
  </si>
  <si>
    <t>Cambio de faja de transmisión para acciónamiento de puerta levadiza</t>
  </si>
  <si>
    <t>Cambio de manguera de succión de aceite usado (se cambia por manguera rota reparada por Marco Peruana)</t>
  </si>
  <si>
    <t>Mantenimiento correctivo de bomba de abastecimiento de grasa</t>
  </si>
  <si>
    <t>* Desmontaje de sistema hidraulico de  desplazamiento vertical
* Desmontaje de bomba para revisión; se observa succión de bomba obstruida
* Se realiza limpieza y pruebas
* Desplazamiento horizontal necesitaba confirmación de desplazamiento vertical.
* Pruebas de sentido de giro de ventilador</t>
  </si>
  <si>
    <t>Mantenimiento correctivo de bomba se succión de aceite, pendiente cambio de manguera por ruptura visible</t>
  </si>
  <si>
    <t>Instalación de filtro en línea de ingreso al tanque SAE 60. El sistema no contaba con filtros desde su comisionamiento.</t>
  </si>
  <si>
    <t>Instalación de elemento de filtro en línea de ingreso a tanque de 15W40. El sistema no contaba con filtros desde su comisionamiento.</t>
  </si>
  <si>
    <t>Instalación de elemento de filtro en línea de ingreso al tanque del SAE10W. El sistema no contaba con filtros desde su comisionamiento.</t>
  </si>
  <si>
    <t>Montaje de bomba 140-PP-154 de zona de lavado. Presión de trabajo 27 PSi. Equipo queda operativo.
Se retiró la bomba sumergible Grindex Master Inox H que estaba en reemplazo de la bomba centrífuga vertical 154</t>
  </si>
  <si>
    <t>Cambio de Tomacorriente 380/400V hembra en Taller, solicitado por Ing, Carlos Aracena. Se cambió por repuesto nuevo brindado días atrás por el Ing. Jair Málga de Electricidad MCP</t>
  </si>
  <si>
    <t>Encendido de compresor por corte de energía eléctrica programada por parte de MCP y limpieza de Sala de Compresores</t>
  </si>
  <si>
    <t>Ajuste de prensa estopa de electrobomba por fuga de agua, pruebas y diagnóstico de funcionamiento. Se aprovecha momentos de stand-by de la bomba.</t>
  </si>
  <si>
    <t>Inspección y reseteo de electrobomba debido a corte de energía a nivel nacional. Falla en relay por "HZ deviation slow" o variación de frecuencia</t>
  </si>
  <si>
    <t>Se observa fuga de aire re retira FRL, necesariamente se requiere cambio de FRL. Se solicita repuesto
El equipo queda operativo con observación</t>
  </si>
  <si>
    <t>Mantenimiento correctivo: inspección y reconexión de cableado eléctrico en botonera del extractor de gases. Condición desde etapa de comisionamiento</t>
  </si>
  <si>
    <t>Inspección y cambio de nipleria en bomba de succión para instalación en reemplazo de bomba 140-PP-131</t>
  </si>
  <si>
    <t>140-JBD-1002</t>
  </si>
  <si>
    <t>140-LCS-1003</t>
  </si>
  <si>
    <t>CONTAINER_OFICINA_LUBE</t>
  </si>
  <si>
    <t>CONTAINER_PAÑOL_LUBE</t>
  </si>
  <si>
    <t>Medición y toma de parámetros de niveles de aceite y temperatura de tanques</t>
  </si>
  <si>
    <t>140-GC-003</t>
  </si>
  <si>
    <t>Medición y toma de parámetros de presión, temperatura y horas de funcionamiento</t>
  </si>
  <si>
    <t>VS</t>
  </si>
  <si>
    <t>Cambio del meneke de la línea de alimentación eléctrica del equipo de 380 Vac-32 Amp por uno de 380 Vac-63 Amp y pruebas de funcionamiento. El equipo queda inoperativo</t>
  </si>
  <si>
    <t>Trabajo de análisis vibracional y de alineamiento del conjunto de motor-bomba del proceso de micro filtrado con personal de mcp-confiabilidad</t>
  </si>
  <si>
    <t>140-PP-158</t>
  </si>
  <si>
    <t>* Bombas de trasvase 140-PP-158 y 159 para tanque de aguas frescas 800-TK-102: acondicionamiento, accionamiento y monitoreo
- Acondicionamiento mecánico para instalación de manguera de cisterna para abastecimiento a tanque de aguas frescas 800-TK-102
- Instalación de manguera en toma de bombas
- Accionamiento de bombas y apoyo al monitoreo del abastecimiento</t>
  </si>
  <si>
    <t>140-PP-159</t>
  </si>
  <si>
    <t>Desmontaje y mantenimiento correctivo del controlador del sistema de filtrado multimedia. Se incluye el tiempo de elaboración del Informe Técnico (1H durante almuerzo + 1/2 hora 18:30 - 19:30)</t>
  </si>
  <si>
    <t>Mantenimiento correctivo: deshabilitación de línea de carga y descarga de bomba 301 B por ruptura de tubería en línea por contra presión. Se adiciona el tiempo para generación del reporte técnico de intervención</t>
  </si>
  <si>
    <t xml:space="preserve"> Se realizó la limpieza  ala bomba neumática de aceite usado. Se realiza lo siguiente:
* Se realizó limpieza a la manguera de succión  de aceite usado
* Se realiza pruebas de operación del equipo respondiendo con normalidad
* Se entrega equipo operativo a lider de taller de MCP.</t>
  </si>
  <si>
    <t>* Se verificó que el panel de control del secador se encontraba desenergizado
* Se identificó que el fusible se encontraba en estado “abierto”, se realizó la inspección del conexionado eléctrico encontrándose un terminal mal conexionado en el panel de control para ello se tomó de referencia la conexión del panel de control del secador 140-GD-111</t>
  </si>
  <si>
    <t>* Limpieza de piso por agua drenada de filtros de secadores</t>
  </si>
  <si>
    <t>HORAS DOWN
POR TIPO DE MANTENIMIENTO</t>
  </si>
  <si>
    <t>HORAS HOMBRE
POR TIPO DE MANTENIMIENTO</t>
  </si>
  <si>
    <t>HORAS DOWN
POR RESPONSABILIDAD</t>
  </si>
  <si>
    <t>HORAS HOMBRE
POR RESPONSABILIDAD</t>
  </si>
  <si>
    <t>Construcción / Montaje
%</t>
  </si>
  <si>
    <t>Mantenimiento
%</t>
  </si>
  <si>
    <t>Garantía
%</t>
  </si>
  <si>
    <t>Operaciones
%</t>
  </si>
  <si>
    <t>140-CN-102</t>
  </si>
  <si>
    <t>GATA HIDRAULICA TRIPODE</t>
  </si>
  <si>
    <t>BOMBA NEUMATICA DE ABASTECIMIENTO DE GRASA</t>
  </si>
  <si>
    <t>BOMBA NEUMATICA DE DESPACHO REFRIGERANTE USADO</t>
  </si>
  <si>
    <t>BOMBA NEUMATICA DE DISTRIBUCION DE ACEITE</t>
  </si>
  <si>
    <t>BOMBA NEUMATICA DE RECEPCION DE ACEITE</t>
  </si>
  <si>
    <t>BOMBA NEUMATICA DE RECOLECCION DE REFRIGERANTE USADO</t>
  </si>
  <si>
    <t>BOMBA NEUMATICA DE RECEPCION DE REFRIGERANTE</t>
  </si>
  <si>
    <t>BOMBA NEUMATICA DE RECOLECCION DE ACEITE USADO</t>
  </si>
  <si>
    <t xml:space="preserve">ESTACION DE LUBRICACION </t>
  </si>
  <si>
    <t>TABLERO ELECTRICO DE CONTROL</t>
  </si>
  <si>
    <t>MEZA ELEVADORA HIDRAULICA</t>
  </si>
  <si>
    <t>CANALETA PLUVIAL DE PUERTA_BAHIA 4</t>
  </si>
  <si>
    <t>DIALIZADOR ACEITE_10W_SOLTRACK</t>
  </si>
  <si>
    <t>DIALIZADOR ACEITE_SAE50/60_SOLTRACK</t>
  </si>
  <si>
    <t>Traslado, inspección y pruebas de funciónamiento en los dializadores de mega representaciones</t>
  </si>
  <si>
    <t>DIALIZADOR ACEITE_SAE30_SOLTRACK</t>
  </si>
  <si>
    <t>Revisión de bomba por fallo en succión de aceite</t>
  </si>
  <si>
    <t>Instalación de elemento de filtro en línea de salida a tanque de 15W40. El sistema no contaba con filtros desde su comisionamiento.</t>
  </si>
  <si>
    <t>Inspección y funcionamento de compresores de aire debido contaminación de línea de aire con aceite</t>
  </si>
  <si>
    <t>140-GC-111</t>
  </si>
  <si>
    <t>Inspección de funcionamiento de Bombas de succión de aceite usado. Se realiza informe con propuesta de mejora</t>
  </si>
  <si>
    <t>* Capacitación a personal del Taller Truck Shop sobre la manipulación y uso adecuado del equipo dializador de aceite
* Elaboración, digitación y enmicado de instructivo de uso para dializador</t>
  </si>
  <si>
    <t>Inspección y verificación de Funciónamiento de Bombas de Recolección de Refrigerante Usado 140-PP-113/ 140-PP-116/ 140-PP-119/ 140-PP-122. Elaboración de proyecto técnico de mejora</t>
  </si>
  <si>
    <t>Modificación de posición de silenciador de bomba de diafragma. Orden y limpieza en el área.</t>
  </si>
  <si>
    <t>Inspección y reseteo de bomba 140-PP-153 en Sala Eléctrica.
Los 45 min de esta actividad fueron restados a la actividad del CB4 para evitar duplicidad de horas del Técnico.</t>
  </si>
  <si>
    <t>Inspección, pruebas de funcionamiento en campo, reseteo de display en sala eléctrica y monitoreo</t>
  </si>
  <si>
    <t>Pintado de señaléticas debajo de puertas</t>
  </si>
  <si>
    <t>Revisión de sistema, se trata de dejar el equipo operativo pero debido a la manguera de succión rota no es posible pues por allí succiona aire. Se hace la solicitud a Marco Peruana en el momento, queda pendiente el cambio. Equipo queda inoperativo hasta el día siguiente por entrega de repuesto</t>
  </si>
  <si>
    <t>01 Manguera R1 1 1/2" x 4.60m, conexiones 1 1/2" NPT por ambos lados</t>
  </si>
  <si>
    <t>BOMBA NEUMATICA DE DESPACHO ACEITE USADO</t>
  </si>
  <si>
    <t>DISPONIBILIDAD</t>
  </si>
  <si>
    <t>META DISP</t>
  </si>
  <si>
    <t>META MTTR</t>
  </si>
  <si>
    <t>META MTBF</t>
  </si>
  <si>
    <t>META MC</t>
  </si>
  <si>
    <t>META MP</t>
  </si>
  <si>
    <t>Valvula de Agua (Piton)</t>
  </si>
  <si>
    <t>Válvula de bola</t>
  </si>
  <si>
    <t>140-ZM-102_CARRETE DE AGUA</t>
  </si>
  <si>
    <t>140-ZM-103_CARRETE DE AGUA</t>
  </si>
  <si>
    <t>140-ZM-101_CARRETE ACEITE 15W40</t>
  </si>
  <si>
    <t>140-ZM-105_CARRETE ACEITE SAE60</t>
  </si>
  <si>
    <t>140-ZM-102_CARRETE REFRIGERANTE NUEVO</t>
  </si>
  <si>
    <t>140-LP-1001_CB4</t>
  </si>
  <si>
    <t>140-LP-1001_CB1</t>
  </si>
  <si>
    <t>* Instalación de by-pass en línea de Refrigerante Nuevo en Estación Lubricación 140-ZM-102
* Arranque y Verificación de funcionamiento del sistema completo y otras 05 Estaciones de Lubricación
* Se solicita pistola de despacho de refrigerante nuevo para cambio</t>
  </si>
  <si>
    <t>* Inspección y pruebas de funcionamiento en toda de línea de abastecimiento de refrigerante nuevo
* Instalación de by-pass en línea de Refrigerante Nuevo en Estación Lubricación 140-ZM-102
* Arranque y Verificación de funcionamiento del sistema completo y otras 05 Estaciones de Lubricación</t>
  </si>
  <si>
    <t>ESTACION DE LUBRICACION MONTANTE_REFRIGERANTE USADO_BAHIA 2-3</t>
  </si>
  <si>
    <t>ESTACION DE LUBRICACION MONTANTE</t>
  </si>
  <si>
    <t>ESTACION DE LUBRICACION MONTANTE_REFRIGERANTE USADO_BAHIA 2-3_CONECTOR RAPIDO</t>
  </si>
  <si>
    <t>LINEA DE AIRE</t>
  </si>
  <si>
    <t>LINEA DE AIRE_TALLER NEUMA</t>
  </si>
  <si>
    <t>LINEA DE AIRE_TALLER NEUMA_FRL</t>
  </si>
  <si>
    <t>ESTACION DE LUBRICACION MONTANTE_AIRE_BAHIA 2-3</t>
  </si>
  <si>
    <t>ESTACION DE LUBRICACION MONTANTE_AIRE_BAHIA 3-4</t>
  </si>
  <si>
    <t>ESTACION DE LUBRICACION MONTANTE_AIRE_BAHIA 5-6</t>
  </si>
  <si>
    <t>ESTACION DE LUBRICACION MONTANTE_AIRE_BAHIA 6-7</t>
  </si>
  <si>
    <t>ESTACION DE LUBRICACION MONTANTE_AIRE_BAHIA 2-3_FRL</t>
  </si>
  <si>
    <t>ESTACION DE LUBRICACION MONTANTE_AIRE_BAHIA 3-4_FRL</t>
  </si>
  <si>
    <t>ESTACION DE LUBRICACION MONTANTE_AIRE_BAHIA 5-6_FRL</t>
  </si>
  <si>
    <t>ESTACION DE LUBRICACION MONTANTE_AIRE_BAHIA 6-7_FRL</t>
  </si>
  <si>
    <t>ESTACION DE LUBRICACION MONTANTE_AIRE_BAHIA 1-2</t>
  </si>
  <si>
    <t>ESTACION DE LUBRICACION MONTANTE_AIRE_BAHIA 1-2_FRL</t>
  </si>
  <si>
    <t>ESTACION DE LUBRICACION MONTANTE_AIRE_BAHIA 7-8_FRL</t>
  </si>
  <si>
    <t>LINEA DE LUBRICANTE</t>
  </si>
  <si>
    <t>LINEA DE LUBRICANTE_REFRIGERANTE NUEVO</t>
  </si>
  <si>
    <t>CANALETA PLUVIAL</t>
  </si>
  <si>
    <t>TOMACORRIENTE 380/400V</t>
  </si>
  <si>
    <t>TOMACORRIENTE 380/400V_H_140-WR-1001_BAHIA 5-6</t>
  </si>
  <si>
    <t>LINEA DE LUBRICANTE_SAE60</t>
  </si>
  <si>
    <t>LINEA DE LUBRICANTE_SAE30</t>
  </si>
  <si>
    <t>LINEA DE LUBRICANTE_15W40</t>
  </si>
  <si>
    <t>LINEA DE LUBRICANTE_10W</t>
  </si>
  <si>
    <t>Inspección de filtro de ingreso de tanque sae 60</t>
  </si>
  <si>
    <t>Inspección de filtro de salida de tanque sae 60</t>
  </si>
  <si>
    <t>SISTEMA DE FILTRADO</t>
  </si>
  <si>
    <t>SISTEMA DE FILTRADO_FILTRO MULTIMEDIA_ZONA DE LAVADO</t>
  </si>
  <si>
    <t>(Todas)</t>
  </si>
  <si>
    <t>(Varios elementos)</t>
  </si>
  <si>
    <t>HORAS DOWN POR EQUIPO - ACUMULADO 2023</t>
  </si>
  <si>
    <t>HORAS DOWN POR EQUIPO - ABRIL 2023</t>
  </si>
  <si>
    <t>HORAS DOWN POR EQUIPO - MARZO 2023</t>
  </si>
  <si>
    <t>HORAS DOWN POR EQUIPO - FEBRERO 2023</t>
  </si>
  <si>
    <t>HORAS DOWN POR EQUIPO - ENERO 2023</t>
  </si>
  <si>
    <t>ESPERA ALMUERZO</t>
  </si>
  <si>
    <t>ACT PARALELA</t>
  </si>
  <si>
    <t>Revisión del sistema eléctrico en campo y restauración de la alimentación eléctrica de la bomba</t>
  </si>
  <si>
    <t>Revisión e inspección del estado de funcionamiento eléctrico y prevención de fallas en las bombas neumáticas del Patio de Tanques para envío de lubricante a Taller</t>
  </si>
  <si>
    <t>Etiquetas de fila</t>
  </si>
  <si>
    <t>Etiquetas de columna</t>
  </si>
  <si>
    <t>%</t>
  </si>
  <si>
    <t>OTROS</t>
  </si>
  <si>
    <t>HORAS DOWN MENSUALES POR RESPONSABILIDADES</t>
  </si>
  <si>
    <t>HORAS DOWN POR EQUIPO - PARETO</t>
  </si>
  <si>
    <t>EQUIPO</t>
  </si>
  <si>
    <t>NO PRESENTA</t>
  </si>
  <si>
    <t>TARGET DISPONIBILIDAD
%</t>
  </si>
  <si>
    <t>TIPO FALLA</t>
  </si>
  <si>
    <t>HORAS OT PRE</t>
  </si>
  <si>
    <t>HORAS OT DESC</t>
  </si>
  <si>
    <t>HH PRE</t>
  </si>
  <si>
    <t>HH DESC HR</t>
  </si>
  <si>
    <t>HH DESC DEC</t>
  </si>
  <si>
    <t>* Identificación del sistema de conexionado eléctrico, identificación de las llaves termomagnéticas unipolares las cuales se encontraban en estado de “TRIP” y se visualizó quemaduras en los terminales de los cables conectados hacia los contactores. Elaboración de informe técnico para presentación a la Jefatura de Mantenimiento MCP
* Reseteo del estado de “TRIP” a las llaves termomagnéticas unipolares, teniendo como resultado la reenergización del sistema de luminarias.
* Restar actividad PP-153h OT (45 min)</t>
  </si>
  <si>
    <t>Modificación de línea de lubricación, cambio de válvula y limpieza mecánica general. Se culminó a las 18:30 más como hubieron trabajos en paralelo se recorta el término de la operación a las 12:30 pm para evitar duplicidad de horas.
* Para evitar duplicidad de horas, se resta desde las (Actividad CB1) 8:45 - 12:30 (3:45 h) HH y así no traslapar horas con la actividad CB4</t>
  </si>
  <si>
    <t>* Modificación de líneas de lubricación, cambio de manguera, válvula y conexiones de punto de agua, limpieza mecánica general
* Actividad PP-132, para evitar duplicidad de horas x técnico eléctricista se restaron (1:41 HH) a la celda HORAS HH
* Actividad PP-116, para evitar duplicidad de horas, se restaron (3:30 H OT, TRABAJOS SIMULTÁNEOS) a la celda HORAS OT</t>
  </si>
  <si>
    <t>Revisión, reset de falla y pruebas de funcionamiento
* Se retira 10 min HH de Mecánico para evitar duplicidad de horas</t>
  </si>
  <si>
    <t>Revisión, reset de falla y pruebas de funcionamiento
* Se restan 15 min HH de Mecánico para evitar duplicidad de horas</t>
  </si>
  <si>
    <t>Mantenimiento correctivo: inspección mecánica del sistema de elevación del polipasto y ajuste de bornes de tablero de control de la grúa.
OBSERVAción: Se observa que el cable de acero alojado en el tambor del polipasto se encuentra fuera de de posición a la altura de las grapas</t>
  </si>
  <si>
    <t>Pintado de señaleticas debajo de puertas
* Para evitar duplicidad de horas se restan 32 min OT (5 pm - 4:28 pm) de la actividad PP-118</t>
  </si>
  <si>
    <t>* Cambio de manguera de succión de carrete.
* Se restan 40 min HH (Jean, angel, liberato, fannyng) para evitar duplicidad de horas. 
* Recojo de manguera nueva prensada de Marco Peruana (tiempo de espera)
* Entrega de manguera de manguera antigua a Marco Peruana para prensado y uso en otra bomba.</t>
  </si>
  <si>
    <t>* El usuario de turno noche reportó fuga por surtido de manguera SAE60. A la mañana siguiente se realizó el cambio de manguera por fuga de aceite en prensado (Manguera mal prensada)
* Se solicitó repuesto a Marco Peruana</t>
  </si>
  <si>
    <t>* Instalación y montaje de bomba sumidero en patio de tanques</t>
  </si>
  <si>
    <t>Pintado de señaléticas de compuerta, se realizó limpieza y secado del área a pintar a 3 horas
* Para evitar duplicidad de horas se resta el tiemp del técnico en la actividad PP-118. - 30 min HH</t>
  </si>
  <si>
    <t>TIPO DE FALLA</t>
  </si>
  <si>
    <t>CAUSA RAIZ</t>
  </si>
  <si>
    <t>MECANICO</t>
  </si>
  <si>
    <t>FATIGA DEL MATERIAL</t>
  </si>
  <si>
    <t>ELECTRICO</t>
  </si>
  <si>
    <t>DESGASTE NORMAL</t>
  </si>
  <si>
    <t>HIDRAULICO</t>
  </si>
  <si>
    <t>CORTO CIRCUITO</t>
  </si>
  <si>
    <t>INSTRUMENTAL</t>
  </si>
  <si>
    <t>DESGASTE PREMATURO</t>
  </si>
  <si>
    <t>ESTRUCTURAL</t>
  </si>
  <si>
    <t>MONTAJE INADECUADO</t>
  </si>
  <si>
    <t>MALA OPERACIÓN</t>
  </si>
  <si>
    <t>FALTA LUBRICACIÓN</t>
  </si>
  <si>
    <t>REPUESTO MALA CALIDAD</t>
  </si>
  <si>
    <t>FALTA DE MANTENIMIENTO</t>
  </si>
  <si>
    <t>TRASLADO INADECUADO DE EQUIPO</t>
  </si>
  <si>
    <t>FALTA DE IMPLEMENTACION</t>
  </si>
  <si>
    <t>ALMACENAMIENTO INADECUADO</t>
  </si>
  <si>
    <t>CONTAMINACIÓN</t>
  </si>
  <si>
    <t>DISEÑO INADECUADO</t>
  </si>
  <si>
    <t>CLIMA</t>
  </si>
  <si>
    <t>Comentario</t>
  </si>
  <si>
    <t>Inspección y mantenimiento de bomba de succión de aceite usado, cambio de conector rápido por obstrucción de FODs</t>
  </si>
  <si>
    <t>Reset de falla y restauración del sistema de arranque. Falla en el sistema debido a recalentamiento</t>
  </si>
  <si>
    <t>Cambio e instalación de conector rápido debido a obstrucción de FODs</t>
  </si>
  <si>
    <t>NEUMATICO</t>
  </si>
  <si>
    <t>SOBRECORREINTE</t>
  </si>
  <si>
    <t>CONTAMINACION</t>
  </si>
  <si>
    <t>MALA OPERACION</t>
  </si>
  <si>
    <t>REPARACION INADECUADA</t>
  </si>
  <si>
    <t>Separación y aislamiento de terminales de cable del sistema de apertura de emergencia con la cadena de fierro</t>
  </si>
  <si>
    <t>FATIGA DE MATERIAL</t>
  </si>
  <si>
    <t>MAL MONTAJE</t>
  </si>
  <si>
    <t>* Bomba de succión aceite usado 140-PP-118 (bahia#6): mantto correctivo
- Intervención en equipo debido a falla por obstrucción de acople debido a objetos extraños</t>
  </si>
  <si>
    <t>Revisión de conexiónado eléctrico, lubricación, restauración de falla (por recalentamiento), pruebas de funciónamiento y finalmente quedando operativo para su arranque</t>
  </si>
  <si>
    <t>intervención de falla de fuga de aire en la válvula solenoide, prueba de funcionamiento y operatividad del mismo.
- se continua con la intervencion de la falla reportada el 14 dic.
- se interviene el timer electronico de drenaje del acumulador #2 y se verifica que se halla en buen estado
- se evalua la valvula de bola que se halla en un circuito paralelo al timer y se encuentra que esta no se halla regulada y es la que presenta la fuga.
- se procede a regular la valvula y se corrige la fuga
nota: durante la intervencion de mantenimiento, ssoma mcp realizo una auditoria a la actividad, encontrando toda la documentacion segun la normativa de mcp</t>
  </si>
  <si>
    <t>* El usuario solicito apoyo para comprender el funcionamiento del equipo puesto que esta bomba solo se activa de manera manual
* Se aprovecha para una realizar una inspección visual y operativa del equipo</t>
  </si>
  <si>
    <t>* El usuario reporto la falla de ambas bombas
* Se intervino la llave de los equipos mencionados mas se tuvo que esperar que electricidad mcp habilitara el ingreso a la sala electrica (se hallaban en releo de guardia)
* tiempo de espera aprox. 1.5 horas, el tipo de falla es recurrente
* SE RESTAN 5 MIN OT PARA EVITAR DUPLICIDAD DE HORAS</t>
  </si>
  <si>
    <t>* El usuario reporto la falla de ambas bombas
* Se intervino la llave de los equipos mencionados mas se tuvo que esperar que electricidad mcp habilitara el ingreso a la sala electrica (se hallaban en releo de guardia)
* tiempo de espera aprox. 1.5 horas, el tipo de falla es recurrente
* SE RESTAN 5 MIN OT A GC-112 PARA EVITAR DUPLICIDAD DE HORAS</t>
  </si>
  <si>
    <t>* Se inspecciona el nivel del canal de drenaje y su profundidad para programa un mantenimiento al sistema
* Se verifica que el canal es 1.77 m de profundidad</t>
  </si>
  <si>
    <t>* Se procede a la recoleccion de datos tecnicos de los sistemas, sub-sistemas, equipos y componentes en campo.
nota:
* La informacioon tecnica brindada es parcial
* Parte de la informacion tenica brindada por el cliente no concuerda con los datos en campo
* Los planos tecnicos brindados corresponden en su mayoria a los de diseño mas no a los as-built
* De la informacion recolectada en campo se procede a corroborar y completar el master de equipos</t>
  </si>
  <si>
    <t>* Se continua con el mantenimiento correctivo del equipo.
* Se detienen las actividades en 2 oportunidades debido al mal clima (precipitacion de nieve de manera intermitente)
Nota: debido a las dimensiones de la bomba, esta se halla ubicada fuera del contenedor de lube system</t>
  </si>
  <si>
    <t>* De de la información recolectada en campo se procede a corroborar y completar el master de equipos</t>
  </si>
  <si>
    <t>* Repuestos criticos: levantamiento de informacion de equipos en campo
* Se realiza recoleccion de data faltante de equipos en campo
* Generacion de reporte de repuestos criticos
* Traslado a ak5 para toma de medidas de poleas de puertas levadizas</t>
  </si>
  <si>
    <t>* Recolección de datos para completar máster de equipos</t>
  </si>
  <si>
    <t>* Se inspecciona el nivel del canal de drenaje y operatividad de equipo</t>
  </si>
  <si>
    <t>Inspección visual de equipos en zona de lavado</t>
  </si>
  <si>
    <t>* Bahia de tanques de lubricantes: punto de drenaje de tuberías de sumidero 140-PP-131 y 140-PP-133
- Reunión con personal del area de medio ambiente y a su solicitud reconocimiento fisico del punto de drenaje de la tubería de sumidero de la bahía de tanques de lubricantes</t>
  </si>
  <si>
    <t>* Puerta levadiza 140-do-118 (8l): mantto correctivo
- Intervención en equipo debido a falla en el sistema eléctrico de apertura
- Análisis de falla: falso contacto en terminales del cable del sistema de apertura de emergencia (por elongación de cable) y descarrillado de cadena de apertura manual.</t>
  </si>
  <si>
    <t>Apoyo y capacitación a personal de Envack para despacho de refrigerante usado.</t>
  </si>
  <si>
    <t>Instalación de línea de drenaje en purga de filtros de secadores
* Se resta 1h HH (Angel, Dializador50/60, 10:30-11:30) para evitar duplicidad de horas</t>
  </si>
  <si>
    <t>Inspección y pruebas de funciónamiento en equipo dializador de aceite
* A la actividad anterior se le resta el tiempo en traslape, para evitar duplicidad</t>
  </si>
  <si>
    <t>* Armado y Montaje del controlador del filtro Multimedia
* PP-152 Se retira 10 min HH de Mecánico para evitar duplicidad de horas
* PP-153 Se restan 15 min HH de Mecánico para evitar duplicidad de horas</t>
  </si>
  <si>
    <t>Se purgó el sistema y se verificó que no tuviera ningún objeto extraños que ocasióne obstrucción
* Evitar duplicidad. Se restan 35x2 mn HH a la actividad más extensa (Angel y Jean)</t>
  </si>
  <si>
    <t>Re energización de circuitos de iluminación de bahías 1 y 2 en el Taller
* Evitar duplicidad. Se restan 25 mn HH a la actividad más extensa (Angel)</t>
  </si>
  <si>
    <t>* Retiro de dializadora de caja donde fue transportada
* Pruebas de funciónamiento del dializador de aceite de alta viscosidad, identificación de niple para el acople al camion, acondicionamiento de manguera de mandos finales (3 metros)
* Evitar duplicidad. Se restan 35x2 mn HH a la actividad más extensa (Angel y Jean)
* Evitar duplicidad. Se restan 25 mn HH a la actividad más extensa (Angel)</t>
  </si>
  <si>
    <t>ESTADO FINAL</t>
  </si>
  <si>
    <t>ESTADO INICIAL</t>
  </si>
  <si>
    <t>OP</t>
  </si>
  <si>
    <t>INP</t>
  </si>
  <si>
    <t>* A solicitud del Ing. Carlos Aracena se realiza la inspección para la modificación de la línea de aire de zona de compresores de nitrógeno.
* El equipo estuvo down desde el inicio del proyecto 19-Oct-22.
* Recién el 30-Mar-23 se indicó que modifiquemos el sistema para colocarlo operativo</t>
  </si>
  <si>
    <t>STD/OP</t>
  </si>
  <si>
    <t>Revisión e inspección del estado de funcionamiento eléctrico y prevención de fallas en las bombas neumáticas del Patio de Tanques para envío de lubricante a Taller
* Por directríz de M15 sólo se deja en funcionamiento las líneas SAE60 y 15W40.
* El sistema no cuenta con observaciones para detener su funcionamiento.
* Las estaciones de lubricación tienen su flujómetro en stand-by, la unica que se halla aún conectada al su flujómetro es la estación 140-ZM-102</t>
  </si>
  <si>
    <t>OBS/OP</t>
  </si>
  <si>
    <t>* Revisión, desconexión y conexión del cable del switch de apertura de emergencia. Espera de Manlift para trabajo en altura.
* Tablero eléctrico de la puerta levadiza con la tarjeta amarilla de FUERA DE SERVICIO.
* La puerta queda trabajando de manera manual</t>
  </si>
  <si>
    <t>* Revisión e inspección del estado de funcionamiento eléctrico y prevención de fallas en las bombas neumáticas del Patio de Tanques para envío de lubricante a Taller
* Se deja fuera de servicio por presentar contaminación en los análisis de aceite y por no contar con los filtros de línea de entrada y salida</t>
  </si>
  <si>
    <t>* Se procede a bloquear el equipo debido a la fuga de aceite que el equipo presenta y origina la contaminación en la línea de aire</t>
  </si>
  <si>
    <t>* Inspección, prueba y toma de datos de bomba de doble diafragma, requerimiento de repuesto
* Revisión del sistema eléctrico, corrección del terminal roto, pruebas de funcionamiento del solenoide 140-SV-003</t>
  </si>
  <si>
    <t>Identificación, revisión, restauración de energía, toma de valores, y pruebas de funciónamiento del solenoide de apertura de las líneas de aire de bombas de doble diafragma menciónadas
* Revisión del sistema eléctrico, corrección del terminal roto, pruebas de funcionamiento del solenoide 140-SV-001</t>
  </si>
  <si>
    <t>Identificación, revisión, restauración de energía, toma de valores, y pruebas de funciónamiento del solenoide de apertura de las líneas de aire de bombas de doble diafragma menciónadas
* Revisión del sistema eléctrico, corrección del terminal roto, pruebas de funcionamiento del solenoide 140-SV-005</t>
  </si>
  <si>
    <t>Identificación, revisión, restauración de energía, toma de valores, y pruebas de funciónamiento del solenoide de apertura de las líneas de aire de bombas de doble diafragma menciónadas
* Revisión del sistema eléctrico, corrección del terminal roto, pruebas de funcionamiento del solenoide 140-SV-004</t>
  </si>
  <si>
    <t>Identificación, revisión, restauración de energía, toma de valores, y pruebas de funciónamiento del solenoide de apertura de las líneas de aire de bombas de doble diafragma menciónadas
* Revisión del sistema eléctrico, corrección del terminal roto, pruebas de funcionamiento del solenoide 140-SV-002</t>
  </si>
  <si>
    <t>Intervención de falla de fuga de aire en la válvula solenoide, prueba de funcionamiento y operatividad del mismo.
* Se continua con la intervencion de la falla reportada el 14 dic.
* Se interviene el timer electronico de drenaje del acumulador #2 y se verifica que se halla en buen estado
* Se evalua la valvula de bola que se halla en un circuito paralelo al timer y se encuentra que esta no se halla regulada y es la que presenta la fuga.
* Se procede a regular la valvula y se corrige la fuga
Nota: durante la intervencion de mantenimiento, ssoma mcp realizo una auditoria a la actividad, encontrando toda la documentacion segun la normativa de mcp</t>
  </si>
  <si>
    <t>LINEA DE AGUA</t>
  </si>
  <si>
    <t>TOMACORRIENTE 380/400V_BAHIA 5-6</t>
  </si>
  <si>
    <t>LINEA DE AGUA_ZONA DE LAVADO</t>
  </si>
  <si>
    <t>Recolección de datos para el solicitud de repuesto y reemplazo del sistema de calefacción abierto del tanque
* Se recibio la OC de la Resistencia con fecha 06 Mayo. Tiempo de entrega 15 dias
* Fecha estimada de entrega 21 de Mayo</t>
  </si>
  <si>
    <t>TD</t>
  </si>
  <si>
    <t>22_12</t>
  </si>
  <si>
    <t>22_11</t>
  </si>
  <si>
    <t>23_05</t>
  </si>
  <si>
    <t>HDOWN_PdM</t>
  </si>
  <si>
    <t>HDOWN_MC</t>
  </si>
  <si>
    <t>HDOWN_MP</t>
  </si>
  <si>
    <t>HDOWN_COM</t>
  </si>
  <si>
    <t>HDOWN_RdD</t>
  </si>
  <si>
    <t>HH_MC</t>
  </si>
  <si>
    <t>HH_MP</t>
  </si>
  <si>
    <t>HH_PdM</t>
  </si>
  <si>
    <t>HH_COM</t>
  </si>
  <si>
    <t>HH_RdD</t>
  </si>
  <si>
    <t>HDOWN_MANTENIMIENTO</t>
  </si>
  <si>
    <t>HDOWN_OPERACIONES</t>
  </si>
  <si>
    <t>HDOWN_CONSTRUCCION / MONTAJE</t>
  </si>
  <si>
    <t>HDOWN_GARANTIA</t>
  </si>
  <si>
    <t>HH_MANTENIMIENTO</t>
  </si>
  <si>
    <t>HH_OPERACIONES</t>
  </si>
  <si>
    <t>HH_CONSTRUCCION / MONTAJE</t>
  </si>
  <si>
    <t>HH_GARANTIA</t>
  </si>
  <si>
    <t>DIAS_MES</t>
  </si>
  <si>
    <t>DIAS_GUARDIA</t>
  </si>
  <si>
    <t>HORAS CALENDARIO_MES</t>
  </si>
  <si>
    <t>DISPONIBILIDAD MECÁNICA_MES</t>
  </si>
  <si>
    <t>MTBS_MES</t>
  </si>
  <si>
    <t>HORAS CALENDARIO_GUARDIA</t>
  </si>
  <si>
    <t>DISPONIBILIDAD MECÁNICA_GUARDIA</t>
  </si>
  <si>
    <t>MTBS_GUARDIA</t>
  </si>
  <si>
    <t>MTTR HH</t>
  </si>
  <si>
    <t>#</t>
  </si>
  <si>
    <t>fecha ini</t>
  </si>
  <si>
    <t>fecha fin</t>
  </si>
  <si>
    <t>año_mes</t>
  </si>
  <si>
    <t>Días por guardia</t>
  </si>
  <si>
    <t>dias_guardia_b</t>
  </si>
  <si>
    <t>* A solicitud del Ing. Carlos Aracena de poner operativo el dializador (no incluido en el maestro de equipos del contrato)
* Se realizan las pruebas de funcionamiento del equipo dializador de aceite e inspección de conexiones
* Se revisan los filtros, éstos se hallan en buen estado
* El equipo queda aún inoperativo a ser intervenido por la guardia entrante
* No se cuenta con datasheet de equipo ni historial de intervenciones</t>
  </si>
  <si>
    <t xml:space="preserve">Inspección y verificación de funcionamiento de linea de descarga, alivio de vacío en línea </t>
  </si>
  <si>
    <t>Mantenimiento Correctivo de Válvula de salida (Pinton de Agua, cambio). Se Realizó cambio de repuesto por falla</t>
  </si>
  <si>
    <t>Mantenimiento Correctivo de Válvula de bola de línea de agua (cambio). Se Realizó cambio de repuesto por falla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</si>
</sst>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0;\-0;;@"/>
    <numFmt numFmtId="166" formatCode="0.00%;\-0.00%;;@"/>
    <numFmt numFmtId="167" formatCode="#,##0.0"/>
    <numFmt numFmtId="168" formatCode="0.0"/>
    <numFmt numFmtId="169" formatCode="dd/mmm/yy\ h:mm:ss"/>
  </numFmts>
  <fonts count="31" x14ac:knownFonts="1">
    <font>
      <sz val="10"/>
      <color rgb="FF000000"/>
      <name val="Arial"/>
      <scheme val="minor"/>
    </font>
    <font>
      <sz val="11"/>
      <color theme="1"/>
      <name val="Arial"/>
      <family val="2"/>
      <scheme val="minor"/>
    </font>
    <font>
      <sz val="11"/>
      <color theme="1"/>
      <name val="Arial"/>
      <family val="2"/>
      <scheme val="minor"/>
    </font>
    <font>
      <sz val="8"/>
      <color rgb="FF000000"/>
      <name val="Calibri"/>
      <family val="2"/>
    </font>
    <font>
      <sz val="10"/>
      <color theme="1"/>
      <name val="Arial"/>
      <family val="2"/>
      <scheme val="minor"/>
    </font>
    <font>
      <sz val="8"/>
      <name val="Calibri"/>
      <family val="2"/>
    </font>
    <font>
      <b/>
      <sz val="8"/>
      <name val="Calibri"/>
      <family val="2"/>
    </font>
    <font>
      <sz val="8"/>
      <name val="Arial"/>
      <family val="2"/>
      <scheme val="minor"/>
    </font>
    <font>
      <sz val="8"/>
      <color theme="1"/>
      <name val="Calibri"/>
      <family val="2"/>
    </font>
    <font>
      <sz val="10"/>
      <color theme="1"/>
      <name val="Arial"/>
      <family val="2"/>
    </font>
    <font>
      <b/>
      <sz val="8"/>
      <color theme="1"/>
      <name val="Calibri"/>
      <family val="2"/>
    </font>
    <font>
      <b/>
      <sz val="10"/>
      <color theme="1"/>
      <name val="Arial"/>
      <family val="2"/>
      <scheme val="minor"/>
    </font>
    <font>
      <sz val="10"/>
      <color rgb="FFFF0000"/>
      <name val="Arial"/>
      <family val="2"/>
      <scheme val="minor"/>
    </font>
    <font>
      <b/>
      <sz val="10"/>
      <name val="Arial"/>
      <family val="2"/>
      <scheme val="minor"/>
    </font>
    <font>
      <sz val="10"/>
      <color rgb="FF000000"/>
      <name val="Arial"/>
      <family val="2"/>
      <scheme val="minor"/>
    </font>
    <font>
      <sz val="10"/>
      <color rgb="FF000000"/>
      <name val="Arial"/>
      <family val="2"/>
    </font>
    <font>
      <sz val="9"/>
      <color theme="1"/>
      <name val="Arial"/>
      <family val="2"/>
      <scheme val="minor"/>
    </font>
    <font>
      <sz val="10"/>
      <color rgb="FF000000"/>
      <name val="Arial"/>
      <family val="2"/>
      <scheme val="minor"/>
    </font>
    <font>
      <sz val="8"/>
      <color theme="0"/>
      <name val="Calibri"/>
      <family val="2"/>
    </font>
    <font>
      <b/>
      <sz val="8"/>
      <color theme="0"/>
      <name val="Calibri"/>
      <family val="2"/>
    </font>
    <font>
      <b/>
      <sz val="18"/>
      <color theme="0"/>
      <name val="Calibri"/>
      <family val="2"/>
    </font>
    <font>
      <sz val="18"/>
      <color rgb="FF000000"/>
      <name val="Calibri"/>
      <family val="2"/>
    </font>
    <font>
      <b/>
      <sz val="8"/>
      <color rgb="FF000000"/>
      <name val="Calibri"/>
      <family val="2"/>
    </font>
    <font>
      <b/>
      <sz val="8"/>
      <color rgb="FFC00000"/>
      <name val="Calibri"/>
      <family val="2"/>
    </font>
    <font>
      <sz val="7"/>
      <name val="Calibri"/>
      <family val="2"/>
    </font>
    <font>
      <b/>
      <sz val="7"/>
      <name val="Calibri"/>
      <family val="2"/>
    </font>
    <font>
      <b/>
      <sz val="7"/>
      <color rgb="FFC00000"/>
      <name val="Calibri"/>
      <family val="2"/>
    </font>
    <font>
      <b/>
      <sz val="7"/>
      <color rgb="FF00B050"/>
      <name val="Calibri"/>
      <family val="2"/>
    </font>
    <font>
      <b/>
      <sz val="7"/>
      <color rgb="FF6600FF"/>
      <name val="Calibri"/>
      <family val="2"/>
    </font>
    <font>
      <sz val="7"/>
      <color rgb="FF6600FF"/>
      <name val="Calibri"/>
      <family val="2"/>
    </font>
    <font>
      <sz val="8"/>
      <color rgb="FF000000"/>
      <name val="Arial"/>
      <family val="2"/>
      <scheme val="minor"/>
    </font>
  </fonts>
  <fills count="2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C66FF"/>
        <bgColor indexed="64"/>
      </patternFill>
    </fill>
    <fill>
      <patternFill patternType="solid">
        <fgColor rgb="FF9933FF"/>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1"/>
        <bgColor theme="1"/>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0" tint="-4.9989318521683403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theme="4" tint="0.59999389629810485"/>
      </left>
      <right style="thin">
        <color theme="4" tint="0.59999389629810485"/>
      </right>
      <top/>
      <bottom/>
      <diagonal/>
    </border>
    <border>
      <left style="thin">
        <color theme="8" tint="0.59999389629810485"/>
      </left>
      <right style="thin">
        <color theme="8" tint="0.59999389629810485"/>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4">
    <xf numFmtId="0" fontId="0" fillId="0" borderId="0"/>
    <xf numFmtId="0" fontId="2" fillId="0" borderId="0"/>
    <xf numFmtId="0" fontId="1" fillId="0" borderId="0"/>
    <xf numFmtId="9" fontId="17" fillId="0" borderId="0" applyFont="0" applyFill="0" applyBorder="0" applyAlignment="0" applyProtection="0"/>
  </cellStyleXfs>
  <cellXfs count="280">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4" fontId="0" fillId="0" borderId="0" xfId="0" applyNumberForma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4" fontId="5" fillId="0" borderId="0" xfId="0" applyNumberFormat="1" applyFont="1" applyAlignment="1">
      <alignment horizontal="center" vertical="center"/>
    </xf>
    <xf numFmtId="4" fontId="5" fillId="0" borderId="0" xfId="0" applyNumberFormat="1" applyFont="1" applyAlignment="1">
      <alignment horizontal="center" vertical="center" wrapText="1"/>
    </xf>
    <xf numFmtId="0" fontId="5" fillId="0" borderId="0" xfId="0" applyFont="1" applyAlignment="1">
      <alignment horizontal="center"/>
    </xf>
    <xf numFmtId="0" fontId="4" fillId="0" borderId="0" xfId="2" applyFont="1"/>
    <xf numFmtId="0" fontId="1" fillId="0" borderId="0" xfId="2"/>
    <xf numFmtId="0" fontId="12" fillId="0" borderId="0" xfId="2" applyFont="1"/>
    <xf numFmtId="0" fontId="11" fillId="0" borderId="3" xfId="2" applyFont="1" applyBorder="1" applyAlignment="1">
      <alignment horizontal="center" vertical="center"/>
    </xf>
    <xf numFmtId="17" fontId="13" fillId="13" borderId="1" xfId="2" applyNumberFormat="1" applyFont="1" applyFill="1" applyBorder="1" applyAlignment="1">
      <alignment horizontal="center" vertical="center"/>
    </xf>
    <xf numFmtId="0" fontId="11" fillId="3" borderId="3" xfId="2" applyFont="1" applyFill="1" applyBorder="1" applyAlignment="1">
      <alignment horizontal="center" vertical="center"/>
    </xf>
    <xf numFmtId="167" fontId="4" fillId="0" borderId="1" xfId="2" applyNumberFormat="1" applyFont="1" applyBorder="1" applyAlignment="1">
      <alignment horizontal="center" vertical="center"/>
    </xf>
    <xf numFmtId="0" fontId="11" fillId="6" borderId="3" xfId="2" applyFont="1" applyFill="1" applyBorder="1" applyAlignment="1">
      <alignment horizontal="center" vertical="center"/>
    </xf>
    <xf numFmtId="168" fontId="11" fillId="7" borderId="3" xfId="2" applyNumberFormat="1" applyFont="1" applyFill="1" applyBorder="1" applyAlignment="1">
      <alignment horizontal="center" vertical="center"/>
    </xf>
    <xf numFmtId="167" fontId="14" fillId="0" borderId="1" xfId="2" applyNumberFormat="1" applyFont="1" applyBorder="1" applyAlignment="1">
      <alignment horizontal="center" vertical="center" wrapText="1"/>
    </xf>
    <xf numFmtId="0" fontId="4" fillId="9" borderId="3" xfId="2" applyFont="1" applyFill="1" applyBorder="1" applyAlignment="1">
      <alignment horizontal="center" vertical="center"/>
    </xf>
    <xf numFmtId="1" fontId="12" fillId="0" borderId="0" xfId="2" applyNumberFormat="1" applyFont="1" applyAlignment="1">
      <alignment horizontal="center" vertical="center"/>
    </xf>
    <xf numFmtId="1" fontId="4" fillId="0" borderId="0" xfId="2" applyNumberFormat="1" applyFont="1" applyAlignment="1">
      <alignment horizontal="center" vertical="center"/>
    </xf>
    <xf numFmtId="168" fontId="4" fillId="0" borderId="0" xfId="2" applyNumberFormat="1" applyFont="1" applyAlignment="1">
      <alignment horizontal="center" vertical="center"/>
    </xf>
    <xf numFmtId="0" fontId="4" fillId="0" borderId="0" xfId="2" applyFont="1" applyAlignment="1">
      <alignment horizontal="center" vertical="center"/>
    </xf>
    <xf numFmtId="167" fontId="15" fillId="0" borderId="1" xfId="2" applyNumberFormat="1" applyFont="1" applyBorder="1" applyAlignment="1">
      <alignment horizontal="center" vertical="center" wrapText="1" readingOrder="1"/>
    </xf>
    <xf numFmtId="168" fontId="11" fillId="14" borderId="3" xfId="2" applyNumberFormat="1" applyFont="1" applyFill="1" applyBorder="1" applyAlignment="1">
      <alignment horizontal="center" vertical="center"/>
    </xf>
    <xf numFmtId="0" fontId="11" fillId="15" borderId="3" xfId="2" applyFont="1" applyFill="1" applyBorder="1" applyAlignment="1">
      <alignment horizontal="center" vertical="center"/>
    </xf>
    <xf numFmtId="167" fontId="9" fillId="0" borderId="1" xfId="2" applyNumberFormat="1" applyFont="1" applyBorder="1" applyAlignment="1">
      <alignment horizontal="center"/>
    </xf>
    <xf numFmtId="0" fontId="4" fillId="0" borderId="0" xfId="2" applyFont="1" applyAlignment="1">
      <alignment wrapText="1"/>
    </xf>
    <xf numFmtId="0" fontId="1" fillId="0" borderId="0" xfId="2" applyAlignment="1">
      <alignment wrapText="1"/>
    </xf>
    <xf numFmtId="0" fontId="16" fillId="0" borderId="0" xfId="2" applyFont="1"/>
    <xf numFmtId="0" fontId="3" fillId="0" borderId="0" xfId="0" applyFont="1" applyAlignment="1">
      <alignment horizontal="center" vertical="center" wrapText="1"/>
    </xf>
    <xf numFmtId="4" fontId="3" fillId="0" borderId="0" xfId="0" applyNumberFormat="1" applyFont="1" applyAlignment="1">
      <alignment horizontal="center" vertical="center"/>
    </xf>
    <xf numFmtId="0" fontId="19" fillId="8" borderId="0" xfId="0" applyFont="1" applyFill="1" applyAlignment="1">
      <alignment horizontal="center" vertical="center"/>
    </xf>
    <xf numFmtId="0" fontId="3" fillId="0" borderId="0" xfId="0" pivotButton="1" applyFont="1" applyAlignment="1">
      <alignment horizontal="center" vertical="center"/>
    </xf>
    <xf numFmtId="0" fontId="3" fillId="0" borderId="0" xfId="0" pivotButton="1" applyFont="1" applyAlignment="1">
      <alignment horizontal="center" vertical="center" wrapText="1"/>
    </xf>
    <xf numFmtId="0" fontId="3" fillId="0" borderId="0" xfId="0" pivotButton="1" applyFont="1" applyAlignment="1">
      <alignment horizontal="left" vertical="center" wrapText="1"/>
    </xf>
    <xf numFmtId="0" fontId="10" fillId="16" borderId="4" xfId="0" applyFont="1" applyFill="1" applyBorder="1" applyAlignment="1">
      <alignment horizontal="center" vertical="center"/>
    </xf>
    <xf numFmtId="0" fontId="10" fillId="16" borderId="5" xfId="0" applyFont="1" applyFill="1" applyBorder="1" applyAlignment="1">
      <alignment horizontal="center" vertical="center"/>
    </xf>
    <xf numFmtId="4" fontId="10" fillId="16" borderId="5" xfId="0" applyNumberFormat="1" applyFont="1" applyFill="1" applyBorder="1" applyAlignment="1">
      <alignment horizontal="center" vertical="center"/>
    </xf>
    <xf numFmtId="10" fontId="3" fillId="0" borderId="0" xfId="3" applyNumberFormat="1" applyFont="1" applyAlignment="1">
      <alignment horizontal="center" vertical="center"/>
    </xf>
    <xf numFmtId="10" fontId="3" fillId="0" borderId="0" xfId="3" applyNumberFormat="1" applyFont="1" applyAlignment="1">
      <alignment horizontal="center" vertical="center" wrapText="1"/>
    </xf>
    <xf numFmtId="10" fontId="0" fillId="0" borderId="0" xfId="3" applyNumberFormat="1" applyFont="1"/>
    <xf numFmtId="10" fontId="10" fillId="16" borderId="4" xfId="3" applyNumberFormat="1" applyFont="1" applyFill="1" applyBorder="1" applyAlignment="1">
      <alignment horizontal="center" vertical="center"/>
    </xf>
    <xf numFmtId="10" fontId="3" fillId="0" borderId="0" xfId="0" applyNumberFormat="1" applyFont="1" applyAlignment="1">
      <alignment horizontal="center" vertical="center"/>
    </xf>
    <xf numFmtId="10" fontId="3" fillId="19" borderId="0" xfId="0" applyNumberFormat="1" applyFont="1" applyFill="1" applyAlignment="1">
      <alignment horizontal="center" vertical="center"/>
    </xf>
    <xf numFmtId="10" fontId="3" fillId="20" borderId="0" xfId="0" applyNumberFormat="1" applyFont="1" applyFill="1" applyAlignment="1">
      <alignment horizontal="center" vertical="center"/>
    </xf>
    <xf numFmtId="0" fontId="18" fillId="18" borderId="0" xfId="0" applyFont="1" applyFill="1" applyAlignment="1">
      <alignment horizontal="center" vertical="center" wrapText="1"/>
    </xf>
    <xf numFmtId="0" fontId="10" fillId="16" borderId="6" xfId="0" applyFont="1" applyFill="1" applyBorder="1" applyAlignment="1">
      <alignment horizontal="center" vertical="center"/>
    </xf>
    <xf numFmtId="4" fontId="8" fillId="16" borderId="6" xfId="0" applyNumberFormat="1" applyFont="1" applyFill="1" applyBorder="1" applyAlignment="1">
      <alignment horizontal="center" vertical="center"/>
    </xf>
    <xf numFmtId="0" fontId="10" fillId="17" borderId="7" xfId="0" applyFont="1" applyFill="1" applyBorder="1" applyAlignment="1">
      <alignment horizontal="center" vertical="center"/>
    </xf>
    <xf numFmtId="4" fontId="8" fillId="17" borderId="7" xfId="0" applyNumberFormat="1" applyFont="1" applyFill="1" applyBorder="1" applyAlignment="1">
      <alignment horizontal="center" vertical="center"/>
    </xf>
    <xf numFmtId="0" fontId="21" fillId="0" borderId="0" xfId="0" applyFont="1" applyAlignment="1">
      <alignment horizontal="center" vertical="center"/>
    </xf>
    <xf numFmtId="10" fontId="21" fillId="0" borderId="0" xfId="3" applyNumberFormat="1" applyFont="1" applyAlignment="1">
      <alignment horizontal="center" vertical="center"/>
    </xf>
    <xf numFmtId="0" fontId="22" fillId="0" borderId="1" xfId="0" applyFont="1" applyBorder="1" applyAlignment="1">
      <alignment horizontal="center" vertical="center" wrapText="1"/>
    </xf>
    <xf numFmtId="0" fontId="10" fillId="3" borderId="2"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22" fillId="11" borderId="2" xfId="0" applyFont="1" applyFill="1" applyBorder="1" applyAlignment="1">
      <alignment horizontal="center" vertical="center" wrapText="1"/>
    </xf>
    <xf numFmtId="0" fontId="22" fillId="12" borderId="2" xfId="0" applyFont="1" applyFill="1" applyBorder="1" applyAlignment="1">
      <alignment horizontal="center" vertical="center" wrapText="1"/>
    </xf>
    <xf numFmtId="4" fontId="22" fillId="0" borderId="1" xfId="0" applyNumberFormat="1" applyFont="1" applyBorder="1" applyAlignment="1">
      <alignment horizontal="center" vertical="center" wrapText="1"/>
    </xf>
    <xf numFmtId="0" fontId="3" fillId="0" borderId="0" xfId="0" applyFont="1"/>
    <xf numFmtId="2" fontId="5" fillId="0" borderId="0" xfId="0" applyNumberFormat="1" applyFont="1" applyAlignment="1">
      <alignment horizontal="center" vertical="center" wrapText="1"/>
    </xf>
    <xf numFmtId="10" fontId="5" fillId="0" borderId="0" xfId="0" applyNumberFormat="1" applyFont="1" applyAlignment="1">
      <alignment horizontal="center" vertical="center" wrapText="1"/>
    </xf>
    <xf numFmtId="166" fontId="8" fillId="0" borderId="0" xfId="0" applyNumberFormat="1" applyFont="1" applyAlignment="1">
      <alignment horizontal="center" vertical="center" wrapText="1"/>
    </xf>
    <xf numFmtId="2" fontId="8"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24" fillId="0" borderId="0" xfId="0" applyFont="1" applyAlignment="1">
      <alignment horizontal="center" vertical="center"/>
    </xf>
    <xf numFmtId="169" fontId="24" fillId="0" borderId="0" xfId="0" applyNumberFormat="1" applyFont="1" applyAlignment="1">
      <alignment horizontal="center" vertical="center"/>
    </xf>
    <xf numFmtId="0" fontId="24" fillId="6" borderId="0" xfId="0" applyFont="1" applyFill="1" applyAlignment="1">
      <alignment horizontal="left" vertical="center" wrapText="1"/>
    </xf>
    <xf numFmtId="4" fontId="24" fillId="0" borderId="0" xfId="0" applyNumberFormat="1" applyFont="1" applyAlignment="1">
      <alignment horizontal="center" vertical="center"/>
    </xf>
    <xf numFmtId="0" fontId="25" fillId="0" borderId="0" xfId="0" applyFont="1" applyAlignment="1">
      <alignment horizontal="center" vertical="center" wrapText="1"/>
    </xf>
    <xf numFmtId="169" fontId="25" fillId="0" borderId="0" xfId="0" applyNumberFormat="1" applyFont="1" applyAlignment="1">
      <alignment horizontal="center" vertical="center" wrapText="1"/>
    </xf>
    <xf numFmtId="0" fontId="25" fillId="6" borderId="0" xfId="0" applyFont="1" applyFill="1" applyAlignment="1">
      <alignment horizontal="center" vertical="center" wrapText="1"/>
    </xf>
    <xf numFmtId="0" fontId="25" fillId="22" borderId="0" xfId="0" applyFont="1" applyFill="1" applyAlignment="1">
      <alignment horizontal="center" vertical="center" wrapText="1"/>
    </xf>
    <xf numFmtId="0" fontId="25" fillId="21" borderId="0" xfId="0" applyFont="1" applyFill="1" applyAlignment="1">
      <alignment horizontal="center" vertical="center" wrapText="1"/>
    </xf>
    <xf numFmtId="4" fontId="25" fillId="21" borderId="0" xfId="0" applyNumberFormat="1" applyFont="1" applyFill="1" applyAlignment="1">
      <alignment horizontal="center" vertical="center" wrapText="1"/>
    </xf>
    <xf numFmtId="0" fontId="25" fillId="2" borderId="0" xfId="0" applyFont="1" applyFill="1" applyAlignment="1">
      <alignment horizontal="center" vertical="center" wrapText="1"/>
    </xf>
    <xf numFmtId="0" fontId="25" fillId="3" borderId="0" xfId="0" applyFont="1" applyFill="1" applyAlignment="1">
      <alignment horizontal="center" vertical="center" wrapText="1"/>
    </xf>
    <xf numFmtId="0" fontId="24" fillId="0" borderId="0" xfId="0"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left" vertical="center" wrapText="1"/>
    </xf>
    <xf numFmtId="2" fontId="24" fillId="0" borderId="0" xfId="1" applyNumberFormat="1" applyFont="1" applyAlignment="1">
      <alignment horizontal="center" vertical="center" wrapText="1"/>
    </xf>
    <xf numFmtId="0" fontId="26" fillId="0" borderId="0" xfId="0" applyFont="1" applyAlignment="1">
      <alignment horizontal="center" vertical="center"/>
    </xf>
    <xf numFmtId="46" fontId="26" fillId="0" borderId="0" xfId="0" applyNumberFormat="1" applyFont="1" applyAlignment="1">
      <alignment horizontal="center" vertical="center"/>
    </xf>
    <xf numFmtId="2" fontId="26" fillId="0" borderId="0" xfId="1" applyNumberFormat="1" applyFont="1" applyAlignment="1">
      <alignment horizontal="center" vertical="center" wrapText="1"/>
    </xf>
    <xf numFmtId="4" fontId="26" fillId="0" borderId="0" xfId="0" applyNumberFormat="1" applyFont="1" applyAlignment="1">
      <alignment horizontal="center" vertical="center"/>
    </xf>
    <xf numFmtId="14" fontId="26" fillId="0" borderId="0" xfId="0" applyNumberFormat="1" applyFont="1" applyAlignment="1">
      <alignment horizontal="center" vertical="center"/>
    </xf>
    <xf numFmtId="46" fontId="24" fillId="0" borderId="0" xfId="0" applyNumberFormat="1" applyFont="1" applyAlignment="1">
      <alignment horizontal="center" vertical="center"/>
    </xf>
    <xf numFmtId="164" fontId="24" fillId="7" borderId="0" xfId="0" applyNumberFormat="1" applyFont="1" applyFill="1" applyAlignment="1">
      <alignment horizontal="center" vertical="center"/>
    </xf>
    <xf numFmtId="0" fontId="24" fillId="7" borderId="0" xfId="0" applyFont="1" applyFill="1" applyAlignment="1">
      <alignment horizontal="center" vertical="center"/>
    </xf>
    <xf numFmtId="169" fontId="24" fillId="7" borderId="0" xfId="0" applyNumberFormat="1" applyFont="1" applyFill="1" applyAlignment="1">
      <alignment horizontal="center" vertical="center"/>
    </xf>
    <xf numFmtId="0" fontId="24" fillId="7" borderId="0" xfId="0" applyFont="1" applyFill="1" applyAlignment="1">
      <alignment horizontal="left" vertical="center" wrapText="1"/>
    </xf>
    <xf numFmtId="2" fontId="24" fillId="7" borderId="0" xfId="1" applyNumberFormat="1" applyFont="1" applyFill="1" applyAlignment="1">
      <alignment horizontal="center" vertical="center" wrapText="1"/>
    </xf>
    <xf numFmtId="0" fontId="26" fillId="7" borderId="0" xfId="0" applyFont="1" applyFill="1" applyAlignment="1">
      <alignment horizontal="center" vertical="center"/>
    </xf>
    <xf numFmtId="46" fontId="26" fillId="7" borderId="0" xfId="0" applyNumberFormat="1" applyFont="1" applyFill="1" applyAlignment="1">
      <alignment horizontal="center" vertical="center"/>
    </xf>
    <xf numFmtId="2" fontId="26" fillId="7" borderId="0" xfId="1" applyNumberFormat="1" applyFont="1" applyFill="1" applyAlignment="1">
      <alignment horizontal="center" vertical="center" wrapText="1"/>
    </xf>
    <xf numFmtId="4" fontId="26" fillId="7" borderId="0" xfId="0" applyNumberFormat="1" applyFont="1" applyFill="1" applyAlignment="1">
      <alignment horizontal="center" vertical="center"/>
    </xf>
    <xf numFmtId="14" fontId="26" fillId="7" borderId="0" xfId="0" applyNumberFormat="1" applyFont="1" applyFill="1" applyAlignment="1">
      <alignment horizontal="center" vertical="center"/>
    </xf>
    <xf numFmtId="164" fontId="24" fillId="9" borderId="0" xfId="0" applyNumberFormat="1" applyFont="1" applyFill="1" applyAlignment="1">
      <alignment horizontal="center" vertical="center"/>
    </xf>
    <xf numFmtId="0" fontId="24" fillId="9" borderId="0" xfId="0" applyFont="1" applyFill="1" applyAlignment="1">
      <alignment horizontal="center" vertical="center"/>
    </xf>
    <xf numFmtId="169" fontId="24" fillId="9" borderId="0" xfId="0" applyNumberFormat="1" applyFont="1" applyFill="1" applyAlignment="1">
      <alignment horizontal="center" vertical="center"/>
    </xf>
    <xf numFmtId="0" fontId="24" fillId="9" borderId="0" xfId="0" applyFont="1" applyFill="1" applyAlignment="1">
      <alignment horizontal="left" vertical="center" wrapText="1"/>
    </xf>
    <xf numFmtId="2" fontId="24" fillId="9" borderId="0" xfId="1" applyNumberFormat="1" applyFont="1" applyFill="1" applyAlignment="1">
      <alignment horizontal="center" vertical="center" wrapText="1"/>
    </xf>
    <xf numFmtId="14" fontId="26" fillId="9" borderId="0" xfId="0" applyNumberFormat="1" applyFont="1" applyFill="1" applyAlignment="1">
      <alignment horizontal="center" vertical="center"/>
    </xf>
    <xf numFmtId="0" fontId="26" fillId="9" borderId="0" xfId="0" applyFont="1" applyFill="1" applyAlignment="1">
      <alignment horizontal="center" vertical="center"/>
    </xf>
    <xf numFmtId="164" fontId="27" fillId="0" borderId="0" xfId="0" applyNumberFormat="1" applyFont="1" applyAlignment="1">
      <alignment horizontal="center" vertical="center"/>
    </xf>
    <xf numFmtId="0" fontId="27" fillId="0" borderId="0" xfId="0" applyFont="1" applyAlignment="1">
      <alignment horizontal="center" vertical="center"/>
    </xf>
    <xf numFmtId="169" fontId="27" fillId="0" borderId="0" xfId="0" applyNumberFormat="1" applyFont="1" applyAlignment="1">
      <alignment horizontal="center" vertical="center"/>
    </xf>
    <xf numFmtId="0" fontId="27" fillId="0" borderId="0" xfId="0" applyFont="1" applyAlignment="1">
      <alignment horizontal="left" vertical="center" wrapText="1"/>
    </xf>
    <xf numFmtId="2" fontId="27" fillId="0" borderId="0" xfId="1" applyNumberFormat="1" applyFont="1" applyAlignment="1">
      <alignment horizontal="center" vertical="center" wrapText="1"/>
    </xf>
    <xf numFmtId="0" fontId="28" fillId="0" borderId="0" xfId="0" applyFont="1" applyAlignment="1">
      <alignment horizontal="center" vertical="center"/>
    </xf>
    <xf numFmtId="164" fontId="25" fillId="7" borderId="0" xfId="0" applyNumberFormat="1" applyFont="1" applyFill="1" applyAlignment="1">
      <alignment horizontal="center" vertical="center"/>
    </xf>
    <xf numFmtId="0" fontId="25" fillId="7" borderId="0" xfId="0" applyFont="1" applyFill="1" applyAlignment="1">
      <alignment horizontal="center" vertical="center"/>
    </xf>
    <xf numFmtId="169" fontId="25" fillId="7" borderId="0" xfId="0" applyNumberFormat="1" applyFont="1" applyFill="1" applyAlignment="1">
      <alignment horizontal="center" vertical="center"/>
    </xf>
    <xf numFmtId="0" fontId="25" fillId="7" borderId="0" xfId="0" applyFont="1" applyFill="1" applyAlignment="1">
      <alignment horizontal="left" vertical="center" wrapText="1"/>
    </xf>
    <xf numFmtId="2" fontId="25" fillId="7" borderId="0" xfId="1" applyNumberFormat="1" applyFont="1" applyFill="1" applyAlignment="1">
      <alignment horizontal="center" vertical="center" wrapText="1"/>
    </xf>
    <xf numFmtId="46" fontId="25" fillId="7" borderId="0" xfId="0" applyNumberFormat="1" applyFont="1" applyFill="1" applyAlignment="1">
      <alignment horizontal="center" vertical="center"/>
    </xf>
    <xf numFmtId="4" fontId="25" fillId="7" borderId="0" xfId="0" applyNumberFormat="1" applyFont="1" applyFill="1" applyAlignment="1">
      <alignment horizontal="center" vertical="center"/>
    </xf>
    <xf numFmtId="14" fontId="25" fillId="7" borderId="0" xfId="0" applyNumberFormat="1" applyFont="1" applyFill="1" applyAlignment="1">
      <alignment horizontal="center" vertical="center"/>
    </xf>
    <xf numFmtId="46" fontId="24" fillId="7" borderId="0" xfId="0" applyNumberFormat="1" applyFont="1" applyFill="1" applyAlignment="1">
      <alignment horizontal="center" vertical="center"/>
    </xf>
    <xf numFmtId="46" fontId="24" fillId="9" borderId="0" xfId="0" applyNumberFormat="1" applyFont="1" applyFill="1" applyAlignment="1">
      <alignment horizontal="center" vertical="center"/>
    </xf>
    <xf numFmtId="2" fontId="24" fillId="0" borderId="0" xfId="1" applyNumberFormat="1" applyFont="1" applyAlignment="1">
      <alignment horizontal="left" vertical="center" wrapText="1"/>
    </xf>
    <xf numFmtId="2" fontId="24" fillId="9" borderId="0" xfId="1" applyNumberFormat="1" applyFont="1" applyFill="1" applyAlignment="1">
      <alignment horizontal="left" vertical="center" wrapText="1"/>
    </xf>
    <xf numFmtId="21" fontId="24" fillId="9" borderId="0" xfId="0" applyNumberFormat="1" applyFont="1" applyFill="1" applyAlignment="1">
      <alignment horizontal="center" vertical="center"/>
    </xf>
    <xf numFmtId="164" fontId="28" fillId="0" borderId="0" xfId="0" applyNumberFormat="1" applyFont="1" applyAlignment="1">
      <alignment horizontal="center" vertical="center"/>
    </xf>
    <xf numFmtId="169" fontId="28" fillId="0" borderId="0" xfId="0" applyNumberFormat="1" applyFont="1" applyAlignment="1">
      <alignment horizontal="center" vertical="center"/>
    </xf>
    <xf numFmtId="0" fontId="28" fillId="0" borderId="0" xfId="0" applyFont="1" applyAlignment="1">
      <alignment horizontal="left" vertical="center" wrapText="1"/>
    </xf>
    <xf numFmtId="0" fontId="29" fillId="0" borderId="0" xfId="0" applyFont="1" applyAlignment="1">
      <alignment horizontal="center" vertical="center"/>
    </xf>
    <xf numFmtId="2" fontId="29" fillId="0" borderId="0" xfId="1" applyNumberFormat="1" applyFont="1" applyAlignment="1">
      <alignment horizontal="center" vertical="center" wrapText="1"/>
    </xf>
    <xf numFmtId="164" fontId="27" fillId="9" borderId="0" xfId="0" applyNumberFormat="1" applyFont="1" applyFill="1" applyAlignment="1">
      <alignment horizontal="center" vertical="center"/>
    </xf>
    <xf numFmtId="0" fontId="27" fillId="9" borderId="0" xfId="0" applyFont="1" applyFill="1" applyAlignment="1">
      <alignment horizontal="center" vertical="center"/>
    </xf>
    <xf numFmtId="169" fontId="27" fillId="9" borderId="0" xfId="0" applyNumberFormat="1" applyFont="1" applyFill="1" applyAlignment="1">
      <alignment horizontal="center" vertical="center"/>
    </xf>
    <xf numFmtId="0" fontId="27" fillId="9" borderId="0" xfId="0" applyFont="1" applyFill="1" applyAlignment="1">
      <alignment horizontal="left" vertical="center" wrapText="1"/>
    </xf>
    <xf numFmtId="46" fontId="27" fillId="9" borderId="0" xfId="0" applyNumberFormat="1" applyFont="1" applyFill="1" applyAlignment="1">
      <alignment horizontal="center" vertical="center"/>
    </xf>
    <xf numFmtId="2" fontId="27" fillId="9" borderId="0" xfId="1" applyNumberFormat="1" applyFont="1" applyFill="1" applyAlignment="1">
      <alignment horizontal="center" vertical="center" wrapText="1"/>
    </xf>
    <xf numFmtId="46" fontId="26" fillId="9" borderId="0" xfId="0" applyNumberFormat="1" applyFont="1" applyFill="1" applyAlignment="1">
      <alignment horizontal="center" vertical="center"/>
    </xf>
    <xf numFmtId="2" fontId="26" fillId="9" borderId="0" xfId="1" applyNumberFormat="1" applyFont="1" applyFill="1" applyAlignment="1">
      <alignment horizontal="center" vertical="center" wrapText="1"/>
    </xf>
    <xf numFmtId="4" fontId="26" fillId="9" borderId="0" xfId="0" applyNumberFormat="1" applyFont="1" applyFill="1" applyAlignment="1">
      <alignment horizontal="center" vertical="center"/>
    </xf>
    <xf numFmtId="46" fontId="28" fillId="0" borderId="0" xfId="0" applyNumberFormat="1" applyFont="1" applyAlignment="1">
      <alignment horizontal="center" vertical="center"/>
    </xf>
    <xf numFmtId="2" fontId="28" fillId="0" borderId="0" xfId="1" applyNumberFormat="1" applyFont="1" applyAlignment="1">
      <alignment horizontal="center" vertical="center" wrapText="1"/>
    </xf>
    <xf numFmtId="164" fontId="28" fillId="7" borderId="0" xfId="0" applyNumberFormat="1" applyFont="1" applyFill="1" applyAlignment="1">
      <alignment horizontal="center" vertical="center"/>
    </xf>
    <xf numFmtId="0" fontId="28" fillId="7" borderId="0" xfId="0" applyFont="1" applyFill="1" applyAlignment="1">
      <alignment horizontal="center" vertical="center"/>
    </xf>
    <xf numFmtId="169" fontId="28" fillId="7" borderId="0" xfId="0" applyNumberFormat="1" applyFont="1" applyFill="1" applyAlignment="1">
      <alignment horizontal="center" vertical="center"/>
    </xf>
    <xf numFmtId="0" fontId="28" fillId="7" borderId="0" xfId="0" applyFont="1" applyFill="1" applyAlignment="1">
      <alignment horizontal="left" vertical="center" wrapText="1"/>
    </xf>
    <xf numFmtId="2" fontId="28" fillId="7" borderId="0" xfId="1" applyNumberFormat="1" applyFont="1" applyFill="1" applyAlignment="1">
      <alignment horizontal="center" vertical="center" wrapText="1"/>
    </xf>
    <xf numFmtId="46" fontId="27" fillId="0" borderId="0" xfId="0" applyNumberFormat="1" applyFont="1" applyAlignment="1">
      <alignment horizontal="center" vertical="center"/>
    </xf>
    <xf numFmtId="2" fontId="28" fillId="7" borderId="0" xfId="1" applyNumberFormat="1" applyFont="1" applyFill="1" applyAlignment="1">
      <alignment horizontal="left" vertical="center" wrapText="1"/>
    </xf>
    <xf numFmtId="0" fontId="27" fillId="6" borderId="0" xfId="0" applyFont="1" applyFill="1" applyAlignment="1">
      <alignment horizontal="left" vertical="center" wrapText="1"/>
    </xf>
    <xf numFmtId="21" fontId="27" fillId="0" borderId="0" xfId="0" applyNumberFormat="1" applyFont="1" applyAlignment="1">
      <alignment horizontal="center" vertical="center"/>
    </xf>
    <xf numFmtId="21" fontId="26" fillId="7" borderId="0" xfId="0" applyNumberFormat="1" applyFont="1" applyFill="1" applyAlignment="1">
      <alignment horizontal="center" vertical="center"/>
    </xf>
    <xf numFmtId="21" fontId="26" fillId="0" borderId="0" xfId="0" applyNumberFormat="1" applyFont="1" applyAlignment="1">
      <alignment horizontal="center" vertical="center"/>
    </xf>
    <xf numFmtId="46" fontId="28" fillId="7" borderId="0" xfId="0" applyNumberFormat="1" applyFont="1" applyFill="1" applyAlignment="1">
      <alignment horizontal="center" vertical="center"/>
    </xf>
    <xf numFmtId="0" fontId="28" fillId="6" borderId="0" xfId="0" applyFont="1" applyFill="1" applyAlignment="1">
      <alignment horizontal="left" vertical="center" wrapText="1"/>
    </xf>
    <xf numFmtId="21" fontId="28" fillId="7" borderId="0" xfId="0" applyNumberFormat="1" applyFont="1" applyFill="1" applyAlignment="1">
      <alignment horizontal="center" vertical="center"/>
    </xf>
    <xf numFmtId="2" fontId="28" fillId="0" borderId="0" xfId="1" applyNumberFormat="1" applyFont="1" applyAlignment="1">
      <alignment horizontal="left" vertical="center" wrapText="1"/>
    </xf>
    <xf numFmtId="0" fontId="25" fillId="6" borderId="0" xfId="0" applyFont="1" applyFill="1" applyAlignment="1">
      <alignment horizontal="left" vertical="center" wrapText="1"/>
    </xf>
    <xf numFmtId="164" fontId="28" fillId="9" borderId="0" xfId="0" applyNumberFormat="1" applyFont="1" applyFill="1" applyAlignment="1">
      <alignment horizontal="center" vertical="center"/>
    </xf>
    <xf numFmtId="0" fontId="28" fillId="9" borderId="0" xfId="0" applyFont="1" applyFill="1" applyAlignment="1">
      <alignment horizontal="center" vertical="center"/>
    </xf>
    <xf numFmtId="169" fontId="28" fillId="9" borderId="0" xfId="0" applyNumberFormat="1" applyFont="1" applyFill="1" applyAlignment="1">
      <alignment horizontal="center" vertical="center"/>
    </xf>
    <xf numFmtId="0" fontId="28" fillId="9" borderId="0" xfId="0" applyFont="1" applyFill="1" applyAlignment="1">
      <alignment horizontal="left" vertical="center" wrapText="1"/>
    </xf>
    <xf numFmtId="46" fontId="28" fillId="9" borderId="0" xfId="0" applyNumberFormat="1" applyFont="1" applyFill="1" applyAlignment="1">
      <alignment horizontal="center" vertical="center"/>
    </xf>
    <xf numFmtId="2" fontId="28" fillId="9" borderId="0" xfId="1" applyNumberFormat="1" applyFont="1" applyFill="1" applyAlignment="1">
      <alignment horizontal="center" vertical="center" wrapText="1"/>
    </xf>
    <xf numFmtId="0" fontId="24" fillId="9" borderId="0" xfId="0" applyFont="1" applyFill="1" applyAlignment="1">
      <alignment horizontal="center" vertical="center" wrapText="1"/>
    </xf>
    <xf numFmtId="21" fontId="24" fillId="0" borderId="0" xfId="0" applyNumberFormat="1" applyFont="1" applyAlignment="1">
      <alignment horizontal="center" vertical="center"/>
    </xf>
    <xf numFmtId="21" fontId="27" fillId="9" borderId="0" xfId="0" applyNumberFormat="1" applyFont="1" applyFill="1" applyAlignment="1">
      <alignment horizontal="center" vertical="center"/>
    </xf>
    <xf numFmtId="164" fontId="24" fillId="0" borderId="0" xfId="0" applyNumberFormat="1" applyFont="1" applyAlignment="1">
      <alignment horizontal="center" vertical="center" wrapText="1"/>
    </xf>
    <xf numFmtId="169" fontId="24" fillId="0" borderId="0" xfId="0" applyNumberFormat="1" applyFont="1" applyAlignment="1">
      <alignment horizontal="center" vertical="center" wrapText="1"/>
    </xf>
    <xf numFmtId="46" fontId="24" fillId="0" borderId="0" xfId="0" applyNumberFormat="1" applyFont="1" applyAlignment="1">
      <alignment horizontal="center" vertical="center" wrapText="1"/>
    </xf>
    <xf numFmtId="20" fontId="26" fillId="7" borderId="0" xfId="0" applyNumberFormat="1" applyFont="1" applyFill="1" applyAlignment="1">
      <alignment horizontal="center" vertical="center"/>
    </xf>
    <xf numFmtId="0" fontId="24" fillId="0" borderId="0" xfId="0" applyFont="1" applyAlignment="1">
      <alignment horizontal="left" vertical="center"/>
    </xf>
    <xf numFmtId="0" fontId="24" fillId="7" borderId="0" xfId="0" applyFont="1" applyFill="1" applyAlignment="1">
      <alignment horizontal="left" vertical="center"/>
    </xf>
    <xf numFmtId="0" fontId="24" fillId="9" borderId="0" xfId="0" applyFont="1" applyFill="1" applyAlignment="1">
      <alignment horizontal="left" vertical="center"/>
    </xf>
    <xf numFmtId="0" fontId="27" fillId="0" borderId="0" xfId="0" applyFont="1" applyAlignment="1">
      <alignment horizontal="left" vertical="center"/>
    </xf>
    <xf numFmtId="0" fontId="25" fillId="7" borderId="0" xfId="0" applyFont="1" applyFill="1" applyAlignment="1">
      <alignment horizontal="left" vertical="center"/>
    </xf>
    <xf numFmtId="0" fontId="28" fillId="0" borderId="0" xfId="0" applyFont="1" applyAlignment="1">
      <alignment horizontal="left" vertical="center"/>
    </xf>
    <xf numFmtId="0" fontId="27" fillId="9" borderId="0" xfId="0" applyFont="1" applyFill="1" applyAlignment="1">
      <alignment horizontal="left" vertical="center"/>
    </xf>
    <xf numFmtId="0" fontId="28" fillId="7" borderId="0" xfId="0" applyFont="1" applyFill="1" applyAlignment="1">
      <alignment horizontal="left" vertical="center"/>
    </xf>
    <xf numFmtId="0" fontId="28" fillId="9" borderId="0" xfId="0" applyFont="1" applyFill="1" applyAlignment="1">
      <alignment horizontal="left" vertical="center"/>
    </xf>
    <xf numFmtId="0" fontId="30" fillId="0" borderId="0" xfId="0" applyFont="1"/>
    <xf numFmtId="0" fontId="30" fillId="0" borderId="0" xfId="0" applyFont="1" applyAlignment="1">
      <alignment horizontal="center" vertical="center"/>
    </xf>
    <xf numFmtId="0" fontId="3" fillId="0" borderId="30" xfId="0" applyFont="1" applyBorder="1" applyAlignment="1">
      <alignment horizontal="center" vertical="center"/>
    </xf>
    <xf numFmtId="0" fontId="3" fillId="23" borderId="0" xfId="0" applyFont="1" applyFill="1" applyAlignment="1">
      <alignment horizontal="center" vertical="center"/>
    </xf>
    <xf numFmtId="0" fontId="3" fillId="0" borderId="30" xfId="0" applyFont="1" applyBorder="1" applyAlignment="1">
      <alignment horizontal="center" vertical="center" wrapText="1"/>
    </xf>
    <xf numFmtId="0" fontId="3" fillId="3" borderId="0" xfId="0" applyFont="1" applyFill="1" applyAlignment="1">
      <alignment horizontal="center" vertical="center"/>
    </xf>
    <xf numFmtId="0" fontId="3" fillId="5" borderId="0" xfId="0" applyFont="1" applyFill="1" applyAlignment="1">
      <alignment horizontal="center" vertical="center"/>
    </xf>
    <xf numFmtId="0" fontId="3" fillId="7" borderId="0" xfId="0" applyFont="1" applyFill="1" applyAlignment="1">
      <alignment horizontal="center" vertical="center"/>
    </xf>
    <xf numFmtId="0" fontId="3" fillId="6" borderId="0" xfId="0" applyFont="1" applyFill="1" applyAlignment="1">
      <alignment horizontal="center" vertical="center"/>
    </xf>
    <xf numFmtId="0" fontId="3" fillId="2" borderId="0" xfId="0" applyFont="1" applyFill="1" applyAlignment="1">
      <alignment horizontal="center" vertical="center"/>
    </xf>
    <xf numFmtId="0" fontId="3" fillId="8" borderId="0" xfId="0" applyFont="1" applyFill="1" applyAlignment="1">
      <alignment horizontal="center" vertical="center"/>
    </xf>
    <xf numFmtId="165" fontId="3" fillId="0" borderId="0" xfId="0" applyNumberFormat="1" applyFont="1"/>
    <xf numFmtId="0" fontId="3" fillId="0" borderId="0" xfId="0" applyFont="1" applyAlignment="1">
      <alignment vertical="top" wrapText="1"/>
    </xf>
    <xf numFmtId="2" fontId="3" fillId="0" borderId="0" xfId="0" applyNumberFormat="1" applyFont="1" applyAlignment="1">
      <alignment horizontal="center" vertical="center" wrapText="1"/>
    </xf>
    <xf numFmtId="4" fontId="3" fillId="0" borderId="0" xfId="0" applyNumberFormat="1" applyFont="1" applyAlignment="1">
      <alignment horizontal="center" vertical="center" wrapText="1"/>
    </xf>
    <xf numFmtId="0" fontId="22" fillId="0" borderId="0" xfId="0" applyFont="1" applyAlignment="1">
      <alignment horizontal="center" vertical="center" wrapText="1"/>
    </xf>
    <xf numFmtId="4" fontId="22" fillId="0" borderId="0" xfId="0" applyNumberFormat="1" applyFont="1" applyAlignment="1">
      <alignment horizontal="center" vertical="center" wrapText="1"/>
    </xf>
    <xf numFmtId="0" fontId="8" fillId="3" borderId="30"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7" borderId="30"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8" fillId="9" borderId="30"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11" borderId="30" xfId="0" applyFont="1" applyFill="1" applyBorder="1" applyAlignment="1">
      <alignment horizontal="center" vertical="center" wrapText="1"/>
    </xf>
    <xf numFmtId="0" fontId="3" fillId="12" borderId="30" xfId="0" applyFont="1" applyFill="1" applyBorder="1" applyAlignment="1">
      <alignment horizontal="center" vertical="center" wrapText="1"/>
    </xf>
    <xf numFmtId="0" fontId="3" fillId="0" borderId="0" xfId="0" applyFont="1" applyAlignment="1">
      <alignment wrapText="1"/>
    </xf>
    <xf numFmtId="1" fontId="3" fillId="0" borderId="0" xfId="0" applyNumberFormat="1"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center" wrapText="1"/>
    </xf>
    <xf numFmtId="1" fontId="3" fillId="0" borderId="0" xfId="0" applyNumberFormat="1" applyFont="1" applyAlignment="1">
      <alignment horizontal="center" vertical="center"/>
    </xf>
    <xf numFmtId="0" fontId="3" fillId="0" borderId="0" xfId="0" applyFont="1" applyAlignment="1">
      <alignment horizontal="center"/>
    </xf>
    <xf numFmtId="10" fontId="3" fillId="0" borderId="0" xfId="0" applyNumberFormat="1" applyFont="1" applyAlignment="1">
      <alignment horizontal="center"/>
    </xf>
    <xf numFmtId="0" fontId="3" fillId="23" borderId="0" xfId="0" applyFont="1" applyFill="1"/>
    <xf numFmtId="0" fontId="3" fillId="23" borderId="0" xfId="0" applyFont="1" applyFill="1" applyAlignment="1">
      <alignment wrapText="1"/>
    </xf>
    <xf numFmtId="0" fontId="3" fillId="23" borderId="0" xfId="0" applyFont="1" applyFill="1" applyAlignment="1">
      <alignment horizontal="center"/>
    </xf>
    <xf numFmtId="2" fontId="5" fillId="23" borderId="0" xfId="0" applyNumberFormat="1" applyFont="1" applyFill="1" applyAlignment="1">
      <alignment horizontal="center" vertical="center" wrapText="1"/>
    </xf>
    <xf numFmtId="0" fontId="8" fillId="23" borderId="0" xfId="0" applyFont="1" applyFill="1" applyAlignment="1">
      <alignment horizontal="center" vertical="center" wrapText="1"/>
    </xf>
    <xf numFmtId="10" fontId="5" fillId="23" borderId="0" xfId="0" applyNumberFormat="1" applyFont="1" applyFill="1" applyAlignment="1">
      <alignment horizontal="center" vertical="center" wrapText="1"/>
    </xf>
    <xf numFmtId="2" fontId="8" fillId="23" borderId="0" xfId="0" applyNumberFormat="1" applyFont="1" applyFill="1" applyAlignment="1">
      <alignment horizontal="center" vertical="center" wrapText="1"/>
    </xf>
    <xf numFmtId="4" fontId="3" fillId="23" borderId="0" xfId="0" applyNumberFormat="1" applyFont="1" applyFill="1" applyAlignment="1">
      <alignment horizontal="center" vertical="center"/>
    </xf>
    <xf numFmtId="166" fontId="8" fillId="23" borderId="0" xfId="0" applyNumberFormat="1" applyFont="1" applyFill="1" applyAlignment="1">
      <alignment horizontal="center" vertical="center" wrapText="1"/>
    </xf>
    <xf numFmtId="0" fontId="22" fillId="0" borderId="31" xfId="0" applyFont="1" applyBorder="1"/>
    <xf numFmtId="0" fontId="22" fillId="0" borderId="32" xfId="0" applyFont="1" applyBorder="1"/>
    <xf numFmtId="0" fontId="22" fillId="0" borderId="32" xfId="0" applyFont="1" applyBorder="1" applyAlignment="1">
      <alignment wrapText="1"/>
    </xf>
    <xf numFmtId="10" fontId="22" fillId="0" borderId="30" xfId="0" applyNumberFormat="1" applyFont="1" applyBorder="1" applyAlignment="1">
      <alignment horizontal="center"/>
    </xf>
    <xf numFmtId="0" fontId="3" fillId="0" borderId="32" xfId="0" applyFont="1" applyBorder="1"/>
    <xf numFmtId="0" fontId="22" fillId="0" borderId="32" xfId="0" applyFont="1" applyBorder="1" applyAlignment="1">
      <alignment horizontal="center" vertical="center"/>
    </xf>
    <xf numFmtId="4" fontId="22" fillId="0" borderId="30" xfId="0" applyNumberFormat="1" applyFont="1" applyBorder="1" applyAlignment="1">
      <alignment horizontal="center" vertical="center"/>
    </xf>
    <xf numFmtId="4" fontId="6" fillId="0" borderId="30" xfId="0" applyNumberFormat="1" applyFont="1" applyBorder="1" applyAlignment="1">
      <alignment horizontal="center" vertical="center" wrapText="1"/>
    </xf>
    <xf numFmtId="10" fontId="19" fillId="8" borderId="30" xfId="0" applyNumberFormat="1" applyFont="1" applyFill="1" applyBorder="1" applyAlignment="1">
      <alignment horizontal="center" vertical="center" wrapText="1"/>
    </xf>
    <xf numFmtId="2" fontId="10" fillId="0" borderId="30" xfId="0" applyNumberFormat="1" applyFont="1" applyBorder="1" applyAlignment="1">
      <alignment horizontal="center" vertical="center" wrapText="1"/>
    </xf>
    <xf numFmtId="166" fontId="10" fillId="0" borderId="30" xfId="0" applyNumberFormat="1" applyFont="1" applyBorder="1" applyAlignment="1">
      <alignment horizontal="center" vertical="center" wrapText="1"/>
    </xf>
    <xf numFmtId="0" fontId="5" fillId="0" borderId="0" xfId="0" applyFont="1"/>
    <xf numFmtId="0" fontId="5" fillId="0" borderId="0" xfId="0" applyFont="1" applyAlignment="1">
      <alignment wrapText="1"/>
    </xf>
    <xf numFmtId="0" fontId="5" fillId="0" borderId="30" xfId="0" applyFont="1" applyBorder="1" applyAlignment="1">
      <alignment horizontal="center" vertical="center"/>
    </xf>
    <xf numFmtId="4" fontId="5" fillId="0" borderId="30" xfId="0" applyNumberFormat="1" applyFont="1" applyBorder="1" applyAlignment="1">
      <alignment horizontal="center" vertical="center" wrapText="1"/>
    </xf>
    <xf numFmtId="10" fontId="5" fillId="0" borderId="30" xfId="0" applyNumberFormat="1" applyFont="1" applyBorder="1" applyAlignment="1">
      <alignment horizontal="center" vertical="center" wrapText="1"/>
    </xf>
    <xf numFmtId="10" fontId="8" fillId="0" borderId="0" xfId="0" applyNumberFormat="1" applyFont="1" applyAlignment="1">
      <alignment horizontal="center" vertical="center" wrapText="1"/>
    </xf>
    <xf numFmtId="15" fontId="5" fillId="0" borderId="30" xfId="0" applyNumberFormat="1" applyFont="1" applyBorder="1" applyAlignment="1">
      <alignment horizontal="center" vertical="center"/>
    </xf>
    <xf numFmtId="2" fontId="23" fillId="0" borderId="30" xfId="1" applyNumberFormat="1" applyFont="1" applyBorder="1" applyAlignment="1">
      <alignment horizontal="center" vertical="center" wrapText="1"/>
    </xf>
    <xf numFmtId="0" fontId="3" fillId="9" borderId="30" xfId="0" applyFont="1" applyFill="1" applyBorder="1" applyAlignment="1">
      <alignment horizontal="center" vertical="center"/>
    </xf>
    <xf numFmtId="0" fontId="3" fillId="9" borderId="30" xfId="0" applyFont="1" applyFill="1" applyBorder="1" applyAlignment="1">
      <alignment horizontal="center" vertical="center" wrapText="1"/>
    </xf>
    <xf numFmtId="4" fontId="3" fillId="9" borderId="30" xfId="0" applyNumberFormat="1" applyFont="1" applyFill="1" applyBorder="1" applyAlignment="1">
      <alignment horizontal="center" vertical="center" wrapText="1"/>
    </xf>
    <xf numFmtId="4" fontId="5" fillId="0" borderId="30" xfId="0" applyNumberFormat="1" applyFont="1" applyBorder="1" applyAlignment="1">
      <alignment horizontal="center" vertical="center"/>
    </xf>
    <xf numFmtId="4" fontId="5" fillId="9" borderId="30" xfId="0" applyNumberFormat="1" applyFont="1" applyFill="1" applyBorder="1" applyAlignment="1">
      <alignment horizontal="center" vertical="center" wrapText="1"/>
    </xf>
    <xf numFmtId="0" fontId="30" fillId="2" borderId="14" xfId="0" applyFont="1" applyFill="1" applyBorder="1" applyAlignment="1">
      <alignment horizontal="center" vertical="center"/>
    </xf>
    <xf numFmtId="0" fontId="30" fillId="2" borderId="17" xfId="0" applyFont="1" applyFill="1" applyBorder="1" applyAlignment="1">
      <alignment horizontal="center"/>
    </xf>
    <xf numFmtId="0" fontId="30" fillId="2" borderId="20" xfId="0" applyFont="1" applyFill="1" applyBorder="1" applyAlignment="1">
      <alignment horizontal="center" vertical="center"/>
    </xf>
    <xf numFmtId="0" fontId="30" fillId="2" borderId="23" xfId="0" applyFont="1" applyFill="1" applyBorder="1" applyAlignment="1">
      <alignment horizontal="center"/>
    </xf>
    <xf numFmtId="0" fontId="30" fillId="2" borderId="26" xfId="0" applyFont="1" applyFill="1" applyBorder="1" applyAlignment="1">
      <alignment horizontal="center" vertical="center"/>
    </xf>
    <xf numFmtId="0" fontId="30" fillId="2" borderId="29" xfId="0" applyFont="1" applyFill="1" applyBorder="1" applyAlignment="1">
      <alignment horizontal="center"/>
    </xf>
    <xf numFmtId="0" fontId="25" fillId="0" borderId="0" xfId="0" applyFont="1" applyAlignment="1">
      <alignment horizontal="center" vertical="center"/>
    </xf>
    <xf numFmtId="0" fontId="3" fillId="0" borderId="30" xfId="0" applyFont="1" applyBorder="1" applyAlignment="1">
      <alignment horizontal="center" vertical="top" wrapText="1"/>
    </xf>
    <xf numFmtId="0" fontId="3" fillId="9" borderId="30" xfId="0" applyFont="1" applyFill="1" applyBorder="1" applyAlignment="1">
      <alignment horizontal="center" vertical="top" wrapText="1"/>
    </xf>
    <xf numFmtId="0" fontId="22" fillId="0" borderId="31" xfId="0" applyFont="1" applyBorder="1" applyAlignment="1">
      <alignment horizontal="center" vertical="center"/>
    </xf>
    <xf numFmtId="0" fontId="22" fillId="0" borderId="32" xfId="0" applyFont="1" applyBorder="1" applyAlignment="1">
      <alignment horizontal="center" vertical="center"/>
    </xf>
    <xf numFmtId="0" fontId="22" fillId="0" borderId="33" xfId="0" applyFont="1" applyBorder="1" applyAlignment="1">
      <alignment horizontal="center" vertical="center"/>
    </xf>
    <xf numFmtId="0" fontId="20" fillId="8" borderId="0" xfId="0" applyFont="1" applyFill="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4" xfId="0" applyFont="1" applyBorder="1" applyAlignment="1">
      <alignment horizontal="center"/>
    </xf>
    <xf numFmtId="0" fontId="3" fillId="0" borderId="25" xfId="0" applyFont="1" applyBorder="1" applyAlignment="1">
      <alignment horizontal="center"/>
    </xf>
  </cellXfs>
  <cellStyles count="4">
    <cellStyle name="Normal" xfId="0" builtinId="0"/>
    <cellStyle name="Normal 2" xfId="2" xr:uid="{EBA8314F-DA67-4BD6-B201-288A08ECF20A}"/>
    <cellStyle name="Normal 2 2 2 2" xfId="1" xr:uid="{2420305B-FA40-4A8D-BFE6-C92FE8AC6871}"/>
    <cellStyle name="Porcentaje" xfId="3" builtinId="5"/>
  </cellStyles>
  <dxfs count="2664">
    <dxf>
      <font>
        <b/>
        <i val="0"/>
        <color rgb="FFFF0000"/>
      </font>
    </dxf>
    <dxf>
      <font>
        <b/>
        <i val="0"/>
        <color rgb="FFFF0000"/>
      </font>
    </dxf>
    <dxf>
      <font>
        <b/>
        <i val="0"/>
        <color rgb="FFFF0000"/>
      </font>
    </dxf>
    <dxf>
      <font>
        <b/>
        <i val="0"/>
        <color rgb="FFFF0000"/>
      </font>
      <numFmt numFmtId="2" formatCode="0.00"/>
    </dxf>
    <dxf>
      <font>
        <b/>
        <i val="0"/>
        <color rgb="FFFF0000"/>
      </font>
    </dxf>
    <dxf>
      <font>
        <b/>
        <i val="0"/>
        <color rgb="FFFF0000"/>
      </font>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vertical="center"/>
    </dxf>
    <dxf>
      <alignment vertical="center"/>
    </dxf>
    <dxf>
      <alignment vertical="center"/>
    </dxf>
    <dxf>
      <alignment wrapText="1"/>
    </dxf>
    <dxf>
      <alignment wrapText="1"/>
    </dxf>
    <dxf>
      <alignment wrapText="1"/>
    </dxf>
    <dxf>
      <alignment horizontal="center"/>
    </dxf>
    <dxf>
      <alignment horizontal="center"/>
    </dxf>
    <dxf>
      <alignment vertical="center"/>
    </dxf>
    <dxf>
      <numFmt numFmtId="14" formatCode="0.00%"/>
    </dxf>
    <dxf>
      <alignment wrapText="1"/>
    </dxf>
    <dxf>
      <alignment wrapText="1"/>
    </dxf>
    <dxf>
      <alignment wrapText="1"/>
    </dxf>
    <dxf>
      <alignment horizontal="left"/>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vertical="center"/>
    </dxf>
    <dxf>
      <alignment vertical="center"/>
    </dxf>
    <dxf>
      <alignment vertical="center"/>
    </dxf>
    <dxf>
      <alignment wrapText="1"/>
    </dxf>
    <dxf>
      <alignment wrapText="1"/>
    </dxf>
    <dxf>
      <alignment wrapText="1"/>
    </dxf>
    <dxf>
      <alignment horizontal="center"/>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vertical="center"/>
    </dxf>
    <dxf>
      <alignment vertical="center"/>
    </dxf>
    <dxf>
      <alignment vertical="center"/>
    </dxf>
    <dxf>
      <alignment wrapText="1"/>
    </dxf>
    <dxf>
      <alignment wrapText="1"/>
    </dxf>
    <dxf>
      <alignment wrapText="1"/>
    </dxf>
    <dxf>
      <alignment horizontal="center"/>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vertical="center"/>
    </dxf>
    <dxf>
      <alignment vertical="center"/>
    </dxf>
    <dxf>
      <alignment vertical="center"/>
    </dxf>
    <dxf>
      <alignment wrapText="1"/>
    </dxf>
    <dxf>
      <alignment wrapText="1"/>
    </dxf>
    <dxf>
      <alignment wrapText="1"/>
    </dxf>
    <dxf>
      <alignment horizontal="center"/>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vertical="center"/>
    </dxf>
    <dxf>
      <alignment vertical="center"/>
    </dxf>
    <dxf>
      <alignment vertical="center"/>
    </dxf>
    <dxf>
      <alignment wrapText="1"/>
    </dxf>
    <dxf>
      <alignment wrapText="1"/>
    </dxf>
    <dxf>
      <alignment wrapText="1"/>
    </dxf>
    <dxf>
      <alignment horizontal="center"/>
    </dxf>
    <dxf>
      <alignment horizontal="center"/>
    </dxf>
    <dxf>
      <alignment vertical="cent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numFmt numFmtId="4" formatCode="#,##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4" formatCode="#,##0.00"/>
    </dxf>
    <dxf>
      <numFmt numFmtId="4" formatCode="#,##0.00"/>
    </dxf>
    <dxf>
      <alignment horizontal="center"/>
    </dxf>
    <dxf>
      <alignment horizontal="center"/>
    </dxf>
    <dxf>
      <fill>
        <patternFill patternType="solid">
          <bgColor theme="7" tint="0.79998168889431442"/>
        </patternFill>
      </fill>
    </dxf>
    <dxf>
      <fill>
        <patternFill patternType="solid">
          <bgColor theme="7" tint="0.79998168889431442"/>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numFmt numFmtId="1" formatCode="0"/>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numFmt numFmtId="2" formatCode="0.00"/>
    </dxf>
    <dxf>
      <font>
        <b/>
        <i val="0"/>
        <color rgb="FFFF0000"/>
      </font>
    </dxf>
    <dxf>
      <font>
        <b/>
        <i val="0"/>
        <color rgb="FFFF0000"/>
      </font>
    </dxf>
    <dxf>
      <font>
        <b/>
        <i val="0"/>
        <color theme="1"/>
      </font>
      <fill>
        <patternFill>
          <bgColor rgb="FF00FF00"/>
        </patternFill>
      </fill>
    </dxf>
    <dxf>
      <font>
        <b/>
        <i val="0"/>
        <color theme="0"/>
      </font>
      <fill>
        <patternFill>
          <fgColor auto="1"/>
          <bgColor rgb="FFFF0000"/>
        </patternFill>
      </fill>
    </dxf>
    <dxf>
      <font>
        <b/>
        <i val="0"/>
      </font>
      <fill>
        <patternFill>
          <bgColor rgb="FFFFFF00"/>
        </patternFill>
      </fill>
    </dxf>
    <dxf>
      <font>
        <b/>
        <i val="0"/>
        <color theme="1"/>
      </font>
      <fill>
        <patternFill>
          <bgColor rgb="FFFF9900"/>
        </patternFill>
      </fill>
    </dxf>
  </dxfs>
  <tableStyles count="0" defaultTableStyle="TableStyleMedium2" defaultPivotStyle="PivotStyleLight16"/>
  <colors>
    <mruColors>
      <color rgb="FFFFFF00"/>
      <color rgb="FFFF9900"/>
      <color rgb="FF00FF00"/>
      <color rgb="FF6600FF"/>
      <color rgb="FF9933FF"/>
      <color rgb="FF0000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accent5">
                    <a:lumMod val="75000"/>
                  </a:schemeClr>
                </a:solidFill>
                <a:latin typeface="Arial Black" panose="020B0A04020102020204" pitchFamily="34" charset="0"/>
                <a:ea typeface="+mn-ea"/>
                <a:cs typeface="+mn-cs"/>
              </a:defRPr>
            </a:pPr>
            <a:r>
              <a:rPr lang="es-PE" sz="1400" b="1" i="0" baseline="0">
                <a:solidFill>
                  <a:schemeClr val="accent5">
                    <a:lumMod val="75000"/>
                  </a:schemeClr>
                </a:solidFill>
                <a:effectLst/>
                <a:latin typeface="Tahoma" panose="020B0604030504040204" pitchFamily="34" charset="0"/>
                <a:ea typeface="Tahoma" panose="020B0604030504040204" pitchFamily="34" charset="0"/>
                <a:cs typeface="Tahoma" panose="020B0604030504040204" pitchFamily="34" charset="0"/>
              </a:rPr>
              <a:t>% Horas de MP &amp; MC</a:t>
            </a:r>
            <a:endParaRPr lang="en-US" sz="1400">
              <a:solidFill>
                <a:schemeClr val="accent5">
                  <a:lumMod val="75000"/>
                </a:schemeClr>
              </a:solidFill>
              <a:effectLst/>
              <a:latin typeface="Tahoma" panose="020B0604030504040204" pitchFamily="34" charset="0"/>
              <a:ea typeface="Tahoma" panose="020B0604030504040204" pitchFamily="34" charset="0"/>
              <a:cs typeface="Tahoma" panose="020B0604030504040204" pitchFamily="34" charset="0"/>
            </a:endParaRPr>
          </a:p>
          <a:p>
            <a:pPr>
              <a:defRPr sz="1200" b="1" i="0" u="none" strike="noStrike" kern="1200" spc="0" baseline="0">
                <a:solidFill>
                  <a:schemeClr val="accent5">
                    <a:lumMod val="75000"/>
                  </a:schemeClr>
                </a:solidFill>
                <a:latin typeface="Arial Black" panose="020B0A04020102020204" pitchFamily="34" charset="0"/>
                <a:ea typeface="+mn-ea"/>
                <a:cs typeface="+mn-cs"/>
              </a:defRPr>
            </a:pPr>
            <a:r>
              <a:rPr lang="es-PE" sz="1400" b="1" i="0" baseline="0">
                <a:solidFill>
                  <a:schemeClr val="accent5">
                    <a:lumMod val="75000"/>
                  </a:schemeClr>
                </a:solidFill>
                <a:effectLst/>
                <a:latin typeface="Tahoma" panose="020B0604030504040204" pitchFamily="34" charset="0"/>
                <a:ea typeface="Tahoma" panose="020B0604030504040204" pitchFamily="34" charset="0"/>
                <a:cs typeface="Tahoma" panose="020B0604030504040204" pitchFamily="34" charset="0"/>
              </a:rPr>
              <a:t>(Enero - Mayo 2023)</a:t>
            </a:r>
            <a:endParaRPr lang="en-US" sz="1400">
              <a:solidFill>
                <a:schemeClr val="accent5">
                  <a:lumMod val="75000"/>
                </a:schemeClr>
              </a:solidFill>
              <a:effectLst/>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2888240601848867E-3"/>
              <c:y val="1.7224505561750894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2888240601848867E-3"/>
              <c:y val="1.7224505561750894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pivotFmt>
    </c:pivotFmts>
    <c:plotArea>
      <c:layout>
        <c:manualLayout>
          <c:layoutTarget val="inner"/>
          <c:xMode val="edge"/>
          <c:yMode val="edge"/>
          <c:x val="5.4160776405750906E-2"/>
          <c:y val="0.18965206300872842"/>
          <c:w val="0.81184414715046227"/>
          <c:h val="0.56578762533200477"/>
        </c:manualLayout>
      </c:layout>
      <c:lineChart>
        <c:grouping val="standard"/>
        <c:varyColors val="0"/>
        <c:ser>
          <c:idx val="1"/>
          <c:order val="0"/>
          <c:tx>
            <c:strRef>
              <c:f>'Trending Board'!$A$64</c:f>
              <c:strCache>
                <c:ptCount val="1"/>
                <c:pt idx="0">
                  <c:v>MP</c:v>
                </c:pt>
              </c:strCache>
            </c:strRef>
          </c:tx>
          <c:spPr>
            <a:ln w="28575" cap="rnd">
              <a:solidFill>
                <a:srgbClr val="00B050"/>
              </a:solidFill>
              <a:round/>
            </a:ln>
            <a:effectLst/>
          </c:spPr>
          <c:marker>
            <c:symbol val="circle"/>
            <c:size val="5"/>
            <c:spPr>
              <a:solidFill>
                <a:srgbClr val="00B050"/>
              </a:solidFill>
              <a:ln w="88900">
                <a:solidFill>
                  <a:srgbClr val="00B050"/>
                </a:solidFill>
              </a:ln>
              <a:effectLst/>
              <a:scene3d>
                <a:camera prst="orthographicFront"/>
                <a:lightRig rig="threePt" dir="t"/>
              </a:scene3d>
              <a:sp3d/>
            </c:spPr>
          </c:marker>
          <c:dPt>
            <c:idx val="0"/>
            <c:marker>
              <c:spPr>
                <a:solidFill>
                  <a:srgbClr val="00B050"/>
                </a:solidFill>
                <a:ln w="114300">
                  <a:solidFill>
                    <a:srgbClr val="00B050"/>
                  </a:solidFill>
                </a:ln>
                <a:effectLst/>
                <a:scene3d>
                  <a:camera prst="orthographicFront"/>
                  <a:lightRig rig="threePt" dir="t"/>
                </a:scene3d>
                <a:sp3d>
                  <a:bevelT/>
                </a:sp3d>
              </c:spPr>
            </c:marker>
            <c:bubble3D val="0"/>
            <c:extLst>
              <c:ext xmlns:c16="http://schemas.microsoft.com/office/drawing/2014/chart" uri="{C3380CC4-5D6E-409C-BE32-E72D297353CC}">
                <c16:uniqueId val="{00000000-1D6A-4BC2-9622-9E14AD52D1B6}"/>
              </c:ext>
            </c:extLst>
          </c:dPt>
          <c:dPt>
            <c:idx val="1"/>
            <c:bubble3D val="0"/>
            <c:extLst>
              <c:ext xmlns:c16="http://schemas.microsoft.com/office/drawing/2014/chart" uri="{C3380CC4-5D6E-409C-BE32-E72D297353CC}">
                <c16:uniqueId val="{00000002-1D6A-4BC2-9622-9E14AD52D1B6}"/>
              </c:ext>
            </c:extLst>
          </c:dPt>
          <c:dPt>
            <c:idx val="2"/>
            <c:bubble3D val="0"/>
            <c:extLst>
              <c:ext xmlns:c16="http://schemas.microsoft.com/office/drawing/2014/chart" uri="{C3380CC4-5D6E-409C-BE32-E72D297353CC}">
                <c16:uniqueId val="{00000003-1D6A-4BC2-9622-9E14AD52D1B6}"/>
              </c:ext>
            </c:extLst>
          </c:dPt>
          <c:dPt>
            <c:idx val="3"/>
            <c:bubble3D val="0"/>
            <c:extLst>
              <c:ext xmlns:c16="http://schemas.microsoft.com/office/drawing/2014/chart" uri="{C3380CC4-5D6E-409C-BE32-E72D297353CC}">
                <c16:uniqueId val="{00000004-1D6A-4BC2-9622-9E14AD52D1B6}"/>
              </c:ext>
            </c:extLst>
          </c:dPt>
          <c:dPt>
            <c:idx val="4"/>
            <c:bubble3D val="0"/>
            <c:extLst>
              <c:ext xmlns:c16="http://schemas.microsoft.com/office/drawing/2014/chart" uri="{C3380CC4-5D6E-409C-BE32-E72D297353CC}">
                <c16:uniqueId val="{00000005-1D6A-4BC2-9622-9E14AD52D1B6}"/>
              </c:ext>
            </c:extLst>
          </c:dPt>
          <c:dPt>
            <c:idx val="5"/>
            <c:marker>
              <c:spPr>
                <a:solidFill>
                  <a:srgbClr val="00B050"/>
                </a:solidFill>
                <a:ln w="88900">
                  <a:solidFill>
                    <a:srgbClr val="00B050"/>
                  </a:solidFill>
                </a:ln>
                <a:effectLst/>
                <a:scene3d>
                  <a:camera prst="orthographicFront"/>
                  <a:lightRig rig="threePt" dir="t"/>
                </a:scene3d>
                <a:sp3d>
                  <a:bevelT/>
                </a:sp3d>
              </c:spPr>
            </c:marker>
            <c:bubble3D val="0"/>
            <c:extLst>
              <c:ext xmlns:c16="http://schemas.microsoft.com/office/drawing/2014/chart" uri="{C3380CC4-5D6E-409C-BE32-E72D297353CC}">
                <c16:uniqueId val="{00000006-1D6A-4BC2-9622-9E14AD52D1B6}"/>
              </c:ext>
            </c:extLst>
          </c:dPt>
          <c:dPt>
            <c:idx val="9"/>
            <c:marker>
              <c:spPr>
                <a:solidFill>
                  <a:srgbClr val="00B050"/>
                </a:solidFill>
                <a:ln w="88900" cap="rnd">
                  <a:solidFill>
                    <a:srgbClr val="00B050"/>
                  </a:solidFill>
                </a:ln>
                <a:effectLst>
                  <a:softEdge rad="0"/>
                </a:effectLst>
                <a:scene3d>
                  <a:camera prst="orthographicFront"/>
                  <a:lightRig rig="threePt" dir="t"/>
                </a:scene3d>
                <a:sp3d/>
              </c:spPr>
            </c:marker>
            <c:bubble3D val="0"/>
            <c:extLst>
              <c:ext xmlns:c16="http://schemas.microsoft.com/office/drawing/2014/chart" uri="{C3380CC4-5D6E-409C-BE32-E72D297353CC}">
                <c16:uniqueId val="{00000007-1D6A-4BC2-9622-9E14AD52D1B6}"/>
              </c:ext>
            </c:extLst>
          </c:dPt>
          <c:dLbls>
            <c:dLbl>
              <c:idx val="0"/>
              <c:tx>
                <c:rich>
                  <a:bodyPr/>
                  <a:lstStyle/>
                  <a:p>
                    <a:fld id="{9395FF9B-4D5C-4443-8312-19B5F6A2A553}" type="VALUE">
                      <a:rPr lang="en-US"/>
                      <a:pPr/>
                      <a:t>[VALOR]</a:t>
                    </a:fld>
                    <a:r>
                      <a:rPr lang="en-US"/>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D6A-4BC2-9622-9E14AD52D1B6}"/>
                </c:ext>
              </c:extLst>
            </c:dLbl>
            <c:dLbl>
              <c:idx val="1"/>
              <c:layout>
                <c:manualLayout>
                  <c:x val="-5.3844011547939039E-2"/>
                  <c:y val="-7.3794266012074797E-2"/>
                </c:manualLayout>
              </c:layout>
              <c:tx>
                <c:rich>
                  <a:bodyPr/>
                  <a:lstStyle/>
                  <a:p>
                    <a:fld id="{9B820041-2A86-417F-A9D7-68D094E8C9F5}"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D6A-4BC2-9622-9E14AD52D1B6}"/>
                </c:ext>
              </c:extLst>
            </c:dLbl>
            <c:dLbl>
              <c:idx val="2"/>
              <c:layout>
                <c:manualLayout>
                  <c:x val="-5.2098239409417657E-2"/>
                  <c:y val="-5.2817182237294473E-2"/>
                </c:manualLayout>
              </c:layout>
              <c:tx>
                <c:rich>
                  <a:bodyPr/>
                  <a:lstStyle/>
                  <a:p>
                    <a:fld id="{D080FA79-BB14-4680-9B79-0A979C7F4D9D}"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D6A-4BC2-9622-9E14AD52D1B6}"/>
                </c:ext>
              </c:extLst>
            </c:dLbl>
            <c:dLbl>
              <c:idx val="3"/>
              <c:layout>
                <c:manualLayout>
                  <c:x val="-3.9553342403004579E-2"/>
                  <c:y val="3.6093610787320832E-2"/>
                </c:manualLayout>
              </c:layout>
              <c:tx>
                <c:rich>
                  <a:bodyPr/>
                  <a:lstStyle/>
                  <a:p>
                    <a:fld id="{23FA6DCF-0167-4CC0-9D01-15B6FD6B73DC}"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D6A-4BC2-9622-9E14AD52D1B6}"/>
                </c:ext>
              </c:extLst>
            </c:dLbl>
            <c:dLbl>
              <c:idx val="4"/>
              <c:layout>
                <c:manualLayout>
                  <c:x val="-4.2116815512492196E-2"/>
                  <c:y val="-4.0361880337216653E-2"/>
                </c:manualLayout>
              </c:layout>
              <c:tx>
                <c:rich>
                  <a:bodyPr/>
                  <a:lstStyle/>
                  <a:p>
                    <a:fld id="{06BADBD1-503E-4A31-B854-041474033F51}"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6A-4BC2-9622-9E14AD52D1B6}"/>
                </c:ext>
              </c:extLst>
            </c:dLbl>
            <c:dLbl>
              <c:idx val="5"/>
              <c:layout>
                <c:manualLayout>
                  <c:x val="-4.3843958987086998E-2"/>
                  <c:y val="-4.7552560499822712E-2"/>
                </c:manualLayout>
              </c:layout>
              <c:tx>
                <c:rich>
                  <a:bodyPr/>
                  <a:lstStyle/>
                  <a:p>
                    <a:fld id="{0CF19DA5-3C1C-4BDE-8AE9-65F70D534E0A}"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D6A-4BC2-9622-9E14AD52D1B6}"/>
                </c:ext>
              </c:extLst>
            </c:dLbl>
            <c:spPr>
              <a:noFill/>
              <a:ln>
                <a:noFill/>
              </a:ln>
              <a:effectLst/>
            </c:spPr>
            <c:txPr>
              <a:bodyPr wrap="square" lIns="38100" tIns="19050" rIns="38100" bIns="19050" anchor="ctr">
                <a:spAutoFit/>
              </a:bodyPr>
              <a:lstStyle/>
              <a:p>
                <a:pPr>
                  <a:defRPr sz="1500"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Board'!$B$62:$E$62</c:f>
              <c:numCache>
                <c:formatCode>mmm\-yy</c:formatCode>
                <c:ptCount val="4"/>
                <c:pt idx="0">
                  <c:v>43831</c:v>
                </c:pt>
                <c:pt idx="1">
                  <c:v>43862</c:v>
                </c:pt>
                <c:pt idx="2">
                  <c:v>43891</c:v>
                </c:pt>
                <c:pt idx="3">
                  <c:v>43922</c:v>
                </c:pt>
              </c:numCache>
            </c:numRef>
          </c:cat>
          <c:val>
            <c:numRef>
              <c:f>'Trending Board'!$B$64:$E$64</c:f>
              <c:numCache>
                <c:formatCode>#,##0.0</c:formatCode>
                <c:ptCount val="4"/>
                <c:pt idx="0">
                  <c:v>21.385582452855399</c:v>
                </c:pt>
                <c:pt idx="1">
                  <c:v>13.996080069402</c:v>
                </c:pt>
                <c:pt idx="2">
                  <c:v>29.149142672274301</c:v>
                </c:pt>
                <c:pt idx="3">
                  <c:v>35.907335907335899</c:v>
                </c:pt>
              </c:numCache>
            </c:numRef>
          </c:val>
          <c:smooth val="0"/>
          <c:extLst>
            <c:ext xmlns:c16="http://schemas.microsoft.com/office/drawing/2014/chart" uri="{C3380CC4-5D6E-409C-BE32-E72D297353CC}">
              <c16:uniqueId val="{00000008-1D6A-4BC2-9622-9E14AD52D1B6}"/>
            </c:ext>
          </c:extLst>
        </c:ser>
        <c:ser>
          <c:idx val="0"/>
          <c:order val="1"/>
          <c:tx>
            <c:strRef>
              <c:f>'Trending Board'!$A$63</c:f>
              <c:strCache>
                <c:ptCount val="1"/>
                <c:pt idx="0">
                  <c:v>MC</c:v>
                </c:pt>
              </c:strCache>
            </c:strRef>
          </c:tx>
          <c:spPr>
            <a:ln w="28575" cap="rnd">
              <a:solidFill>
                <a:schemeClr val="accent2">
                  <a:lumMod val="75000"/>
                </a:schemeClr>
              </a:solidFill>
              <a:round/>
            </a:ln>
            <a:effectLst/>
          </c:spPr>
          <c:marker>
            <c:symbol val="circle"/>
            <c:size val="5"/>
            <c:spPr>
              <a:solidFill>
                <a:schemeClr val="accent2">
                  <a:lumMod val="75000"/>
                </a:schemeClr>
              </a:solidFill>
              <a:ln w="88900" cap="rnd">
                <a:solidFill>
                  <a:schemeClr val="accent2">
                    <a:lumMod val="75000"/>
                  </a:schemeClr>
                </a:solidFill>
              </a:ln>
              <a:effectLst/>
              <a:scene3d>
                <a:camera prst="orthographicFront"/>
                <a:lightRig rig="threePt" dir="t"/>
              </a:scene3d>
              <a:sp3d/>
            </c:spPr>
          </c:marker>
          <c:dPt>
            <c:idx val="0"/>
            <c:marker>
              <c:spPr>
                <a:solidFill>
                  <a:schemeClr val="accent2">
                    <a:lumMod val="75000"/>
                  </a:schemeClr>
                </a:solidFill>
                <a:ln w="114300" cap="rnd">
                  <a:solidFill>
                    <a:schemeClr val="accent2">
                      <a:lumMod val="75000"/>
                    </a:schemeClr>
                  </a:solidFill>
                </a:ln>
                <a:effectLst/>
                <a:scene3d>
                  <a:camera prst="orthographicFront"/>
                  <a:lightRig rig="threePt" dir="t"/>
                </a:scene3d>
                <a:sp3d>
                  <a:bevelT/>
                </a:sp3d>
              </c:spPr>
            </c:marker>
            <c:bubble3D val="0"/>
            <c:extLst>
              <c:ext xmlns:c16="http://schemas.microsoft.com/office/drawing/2014/chart" uri="{C3380CC4-5D6E-409C-BE32-E72D297353CC}">
                <c16:uniqueId val="{00000009-1D6A-4BC2-9622-9E14AD52D1B6}"/>
              </c:ext>
            </c:extLst>
          </c:dPt>
          <c:dPt>
            <c:idx val="1"/>
            <c:bubble3D val="0"/>
            <c:extLst>
              <c:ext xmlns:c16="http://schemas.microsoft.com/office/drawing/2014/chart" uri="{C3380CC4-5D6E-409C-BE32-E72D297353CC}">
                <c16:uniqueId val="{0000000B-1D6A-4BC2-9622-9E14AD52D1B6}"/>
              </c:ext>
            </c:extLst>
          </c:dPt>
          <c:dPt>
            <c:idx val="2"/>
            <c:bubble3D val="0"/>
            <c:extLst>
              <c:ext xmlns:c16="http://schemas.microsoft.com/office/drawing/2014/chart" uri="{C3380CC4-5D6E-409C-BE32-E72D297353CC}">
                <c16:uniqueId val="{0000000C-1D6A-4BC2-9622-9E14AD52D1B6}"/>
              </c:ext>
            </c:extLst>
          </c:dPt>
          <c:dPt>
            <c:idx val="3"/>
            <c:bubble3D val="0"/>
            <c:extLst>
              <c:ext xmlns:c16="http://schemas.microsoft.com/office/drawing/2014/chart" uri="{C3380CC4-5D6E-409C-BE32-E72D297353CC}">
                <c16:uniqueId val="{0000000D-1D6A-4BC2-9622-9E14AD52D1B6}"/>
              </c:ext>
            </c:extLst>
          </c:dPt>
          <c:dPt>
            <c:idx val="4"/>
            <c:bubble3D val="0"/>
            <c:extLst>
              <c:ext xmlns:c16="http://schemas.microsoft.com/office/drawing/2014/chart" uri="{C3380CC4-5D6E-409C-BE32-E72D297353CC}">
                <c16:uniqueId val="{0000000E-1D6A-4BC2-9622-9E14AD52D1B6}"/>
              </c:ext>
            </c:extLst>
          </c:dPt>
          <c:dPt>
            <c:idx val="5"/>
            <c:marker>
              <c:spPr>
                <a:solidFill>
                  <a:schemeClr val="accent2">
                    <a:lumMod val="75000"/>
                  </a:schemeClr>
                </a:solidFill>
                <a:ln w="88900" cap="rnd">
                  <a:solidFill>
                    <a:schemeClr val="accent2">
                      <a:lumMod val="75000"/>
                    </a:schemeClr>
                  </a:solidFill>
                </a:ln>
                <a:effectLst/>
                <a:scene3d>
                  <a:camera prst="orthographicFront"/>
                  <a:lightRig rig="threePt" dir="t"/>
                </a:scene3d>
                <a:sp3d>
                  <a:bevelT/>
                </a:sp3d>
              </c:spPr>
            </c:marker>
            <c:bubble3D val="0"/>
            <c:extLst>
              <c:ext xmlns:c16="http://schemas.microsoft.com/office/drawing/2014/chart" uri="{C3380CC4-5D6E-409C-BE32-E72D297353CC}">
                <c16:uniqueId val="{0000000F-1D6A-4BC2-9622-9E14AD52D1B6}"/>
              </c:ext>
            </c:extLst>
          </c:dPt>
          <c:dLbls>
            <c:dLbl>
              <c:idx val="0"/>
              <c:tx>
                <c:rich>
                  <a:bodyPr/>
                  <a:lstStyle/>
                  <a:p>
                    <a:fld id="{C7CF193A-DA0A-4878-95FB-280333D2FF07}" type="VALUE">
                      <a:rPr lang="en-US"/>
                      <a:pPr/>
                      <a:t>[VALOR]</a:t>
                    </a:fld>
                    <a:r>
                      <a:rPr lang="en-US"/>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D6A-4BC2-9622-9E14AD52D1B6}"/>
                </c:ext>
              </c:extLst>
            </c:dLbl>
            <c:dLbl>
              <c:idx val="1"/>
              <c:layout>
                <c:manualLayout>
                  <c:x val="-5.3844011547939039E-2"/>
                  <c:y val="-9.4771349786854892E-2"/>
                </c:manualLayout>
              </c:layout>
              <c:tx>
                <c:rich>
                  <a:bodyPr/>
                  <a:lstStyle/>
                  <a:p>
                    <a:fld id="{B8B21E1C-7E24-416D-92D2-177C58D56C5E}"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D6A-4BC2-9622-9E14AD52D1B6}"/>
                </c:ext>
              </c:extLst>
            </c:dLbl>
            <c:dLbl>
              <c:idx val="2"/>
              <c:layout>
                <c:manualLayout>
                  <c:x val="-5.2102225818237966E-2"/>
                  <c:y val="-9.9700846492579681E-2"/>
                </c:manualLayout>
              </c:layout>
              <c:tx>
                <c:rich>
                  <a:bodyPr/>
                  <a:lstStyle/>
                  <a:p>
                    <a:fld id="{F62C102C-7D8F-4C64-8D59-C2B5BCA8826E}"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1D6A-4BC2-9622-9E14AD52D1B6}"/>
                </c:ext>
              </c:extLst>
            </c:dLbl>
            <c:dLbl>
              <c:idx val="3"/>
              <c:tx>
                <c:rich>
                  <a:bodyPr/>
                  <a:lstStyle/>
                  <a:p>
                    <a:fld id="{917CED80-227E-42F5-8B2B-8EB86F71D8F8}" type="VALUE">
                      <a:rPr lang="en-US"/>
                      <a:pPr/>
                      <a:t>[VALOR]</a:t>
                    </a:fld>
                    <a:r>
                      <a:rPr lang="en-US"/>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1D6A-4BC2-9622-9E14AD52D1B6}"/>
                </c:ext>
              </c:extLst>
            </c:dLbl>
            <c:dLbl>
              <c:idx val="4"/>
              <c:layout>
                <c:manualLayout>
                  <c:x val="-4.4997607875462704E-2"/>
                  <c:y val="-4.9562173302721779E-2"/>
                </c:manualLayout>
              </c:layout>
              <c:tx>
                <c:rich>
                  <a:bodyPr/>
                  <a:lstStyle/>
                  <a:p>
                    <a:fld id="{D7A911FE-7875-480A-BE71-49A80658E13F}" type="VALUE">
                      <a:rPr lang="en-US"/>
                      <a:pPr/>
                      <a:t>[VALOR]</a:t>
                    </a:fld>
                    <a:r>
                      <a:rPr lang="en-US"/>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1D6A-4BC2-9622-9E14AD52D1B6}"/>
                </c:ext>
              </c:extLst>
            </c:dLbl>
            <c:dLbl>
              <c:idx val="5"/>
              <c:tx>
                <c:rich>
                  <a:bodyPr/>
                  <a:lstStyle/>
                  <a:p>
                    <a:fld id="{BEACE4E1-7D34-449F-870F-72DFE3642234}" type="VALUE">
                      <a:rPr lang="en-US"/>
                      <a:pPr/>
                      <a:t>[VALOR]</a:t>
                    </a:fld>
                    <a:r>
                      <a:rPr lang="en-US"/>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1D6A-4BC2-9622-9E14AD52D1B6}"/>
                </c:ext>
              </c:extLst>
            </c:dLbl>
            <c:spPr>
              <a:noFill/>
              <a:ln>
                <a:noFill/>
              </a:ln>
              <a:effectLst/>
            </c:spPr>
            <c:txPr>
              <a:bodyPr wrap="square" lIns="38100" tIns="19050" rIns="38100" bIns="19050" anchor="ctr">
                <a:spAutoFit/>
              </a:bodyPr>
              <a:lstStyle/>
              <a:p>
                <a:pPr>
                  <a:defRPr sz="1500"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Board'!$B$62:$E$62</c:f>
              <c:numCache>
                <c:formatCode>mmm\-yy</c:formatCode>
                <c:ptCount val="4"/>
                <c:pt idx="0">
                  <c:v>43831</c:v>
                </c:pt>
                <c:pt idx="1">
                  <c:v>43862</c:v>
                </c:pt>
                <c:pt idx="2">
                  <c:v>43891</c:v>
                </c:pt>
                <c:pt idx="3">
                  <c:v>43922</c:v>
                </c:pt>
              </c:numCache>
            </c:numRef>
          </c:cat>
          <c:val>
            <c:numRef>
              <c:f>'Trending Board'!$B$63:$E$63</c:f>
              <c:numCache>
                <c:formatCode>#,##0.0</c:formatCode>
                <c:ptCount val="4"/>
                <c:pt idx="0">
                  <c:v>78.614417547144598</c:v>
                </c:pt>
                <c:pt idx="1">
                  <c:v>86.003919930598002</c:v>
                </c:pt>
                <c:pt idx="2">
                  <c:v>70.850857327725606</c:v>
                </c:pt>
                <c:pt idx="3">
                  <c:v>64.092664092664094</c:v>
                </c:pt>
              </c:numCache>
            </c:numRef>
          </c:val>
          <c:smooth val="0"/>
          <c:extLst>
            <c:ext xmlns:c16="http://schemas.microsoft.com/office/drawing/2014/chart" uri="{C3380CC4-5D6E-409C-BE32-E72D297353CC}">
              <c16:uniqueId val="{00000010-1D6A-4BC2-9622-9E14AD52D1B6}"/>
            </c:ext>
          </c:extLst>
        </c:ser>
        <c:ser>
          <c:idx val="3"/>
          <c:order val="2"/>
          <c:tx>
            <c:strRef>
              <c:f>'Trending Board'!$A$66</c:f>
              <c:strCache>
                <c:ptCount val="1"/>
                <c:pt idx="0">
                  <c:v>META MP</c:v>
                </c:pt>
              </c:strCache>
            </c:strRef>
          </c:tx>
          <c:spPr>
            <a:ln w="38100">
              <a:solidFill>
                <a:srgbClr val="00B050"/>
              </a:solidFill>
              <a:prstDash val="sysDot"/>
            </a:ln>
          </c:spPr>
          <c:marker>
            <c:symbol val="none"/>
          </c:marker>
          <c:dLbls>
            <c:dLbl>
              <c:idx val="0"/>
              <c:layout>
                <c:manualLayout>
                  <c:x val="0.63505953082992361"/>
                  <c:y val="-4.1204985986175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9F9-4D8F-BE21-A3BE4A1B930A}"/>
                </c:ext>
              </c:extLst>
            </c:dLbl>
            <c:dLbl>
              <c:idx val="1"/>
              <c:delete val="1"/>
              <c:extLst>
                <c:ext xmlns:c15="http://schemas.microsoft.com/office/drawing/2012/chart" uri="{CE6537A1-D6FC-4f65-9D91-7224C49458BB}"/>
                <c:ext xmlns:c16="http://schemas.microsoft.com/office/drawing/2014/chart" uri="{C3380CC4-5D6E-409C-BE32-E72D297353CC}">
                  <c16:uniqueId val="{00000011-1D6A-4BC2-9622-9E14AD52D1B6}"/>
                </c:ext>
              </c:extLst>
            </c:dLbl>
            <c:dLbl>
              <c:idx val="2"/>
              <c:delete val="1"/>
              <c:extLst>
                <c:ext xmlns:c15="http://schemas.microsoft.com/office/drawing/2012/chart" uri="{CE6537A1-D6FC-4f65-9D91-7224C49458BB}"/>
                <c:ext xmlns:c16="http://schemas.microsoft.com/office/drawing/2014/chart" uri="{C3380CC4-5D6E-409C-BE32-E72D297353CC}">
                  <c16:uniqueId val="{00000012-1D6A-4BC2-9622-9E14AD52D1B6}"/>
                </c:ext>
              </c:extLst>
            </c:dLbl>
            <c:dLbl>
              <c:idx val="3"/>
              <c:delete val="1"/>
              <c:extLst>
                <c:ext xmlns:c15="http://schemas.microsoft.com/office/drawing/2012/chart" uri="{CE6537A1-D6FC-4f65-9D91-7224C49458BB}"/>
                <c:ext xmlns:c16="http://schemas.microsoft.com/office/drawing/2014/chart" uri="{C3380CC4-5D6E-409C-BE32-E72D297353CC}">
                  <c16:uniqueId val="{00000013-1D6A-4BC2-9622-9E14AD52D1B6}"/>
                </c:ext>
              </c:extLst>
            </c:dLbl>
            <c:dLbl>
              <c:idx val="4"/>
              <c:delete val="1"/>
              <c:extLst>
                <c:ext xmlns:c15="http://schemas.microsoft.com/office/drawing/2012/chart" uri="{CE6537A1-D6FC-4f65-9D91-7224C49458BB}"/>
                <c:ext xmlns:c16="http://schemas.microsoft.com/office/drawing/2014/chart" uri="{C3380CC4-5D6E-409C-BE32-E72D297353CC}">
                  <c16:uniqueId val="{00000014-1D6A-4BC2-9622-9E14AD52D1B6}"/>
                </c:ext>
              </c:extLst>
            </c:dLbl>
            <c:dLbl>
              <c:idx val="5"/>
              <c:layout>
                <c:manualLayout>
                  <c:x val="-4.9205357199014921E-2"/>
                  <c:y val="-3.0664922136240669E-2"/>
                </c:manualLayout>
              </c:layout>
              <c:tx>
                <c:rich>
                  <a:bodyPr/>
                  <a:lstStyle/>
                  <a:p>
                    <a:r>
                      <a:rPr lang="en-US" sz="800" b="0" i="1" u="none" strike="noStrike" kern="1200" baseline="0">
                        <a:solidFill>
                          <a:sysClr val="windowText" lastClr="000000"/>
                        </a:solidFill>
                      </a:rPr>
                      <a:t>Meta &gt;= </a:t>
                    </a:r>
                    <a:fld id="{EB26DE84-0D66-453C-B9F5-3948FE69E98A}" type="VALUE">
                      <a:rPr lang="en-US" sz="800" i="1"/>
                      <a:pPr/>
                      <a:t>[VALOR]</a:t>
                    </a:fld>
                    <a:r>
                      <a:rPr lang="en-US" sz="800" i="1"/>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1D6A-4BC2-9622-9E14AD52D1B6}"/>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Board'!$B$62:$E$62</c:f>
              <c:numCache>
                <c:formatCode>mmm\-yy</c:formatCode>
                <c:ptCount val="4"/>
                <c:pt idx="0">
                  <c:v>43831</c:v>
                </c:pt>
                <c:pt idx="1">
                  <c:v>43862</c:v>
                </c:pt>
                <c:pt idx="2">
                  <c:v>43891</c:v>
                </c:pt>
                <c:pt idx="3">
                  <c:v>43922</c:v>
                </c:pt>
              </c:numCache>
            </c:numRef>
          </c:cat>
          <c:val>
            <c:numRef>
              <c:f>'Trending Board'!$B$66:$E$66</c:f>
              <c:numCache>
                <c:formatCode>#,##0.0</c:formatCode>
                <c:ptCount val="4"/>
                <c:pt idx="0">
                  <c:v>80</c:v>
                </c:pt>
                <c:pt idx="1">
                  <c:v>80</c:v>
                </c:pt>
                <c:pt idx="2">
                  <c:v>80</c:v>
                </c:pt>
                <c:pt idx="3">
                  <c:v>80</c:v>
                </c:pt>
              </c:numCache>
            </c:numRef>
          </c:val>
          <c:smooth val="0"/>
          <c:extLst>
            <c:ext xmlns:c16="http://schemas.microsoft.com/office/drawing/2014/chart" uri="{C3380CC4-5D6E-409C-BE32-E72D297353CC}">
              <c16:uniqueId val="{00000016-1D6A-4BC2-9622-9E14AD52D1B6}"/>
            </c:ext>
          </c:extLst>
        </c:ser>
        <c:ser>
          <c:idx val="2"/>
          <c:order val="3"/>
          <c:tx>
            <c:strRef>
              <c:f>'Trending Board'!$A$65</c:f>
              <c:strCache>
                <c:ptCount val="1"/>
                <c:pt idx="0">
                  <c:v>META MC</c:v>
                </c:pt>
              </c:strCache>
            </c:strRef>
          </c:tx>
          <c:spPr>
            <a:ln w="38100">
              <a:solidFill>
                <a:schemeClr val="accent2">
                  <a:lumMod val="75000"/>
                </a:schemeClr>
              </a:solidFill>
              <a:prstDash val="sysDot"/>
            </a:ln>
          </c:spPr>
          <c:marker>
            <c:symbol val="none"/>
          </c:marker>
          <c:dPt>
            <c:idx val="1"/>
            <c:bubble3D val="0"/>
            <c:extLst>
              <c:ext xmlns:c16="http://schemas.microsoft.com/office/drawing/2014/chart" uri="{C3380CC4-5D6E-409C-BE32-E72D297353CC}">
                <c16:uniqueId val="{00000018-1D6A-4BC2-9622-9E14AD52D1B6}"/>
              </c:ext>
            </c:extLst>
          </c:dPt>
          <c:dLbls>
            <c:dLbl>
              <c:idx val="0"/>
              <c:layout>
                <c:manualLayout>
                  <c:x val="0.63331375869140216"/>
                  <c:y val="-1.4234449704315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9F9-4D8F-BE21-A3BE4A1B930A}"/>
                </c:ext>
              </c:extLst>
            </c:dLbl>
            <c:dLbl>
              <c:idx val="1"/>
              <c:delete val="1"/>
              <c:extLst>
                <c:ext xmlns:c15="http://schemas.microsoft.com/office/drawing/2012/chart" uri="{CE6537A1-D6FC-4f65-9D91-7224C49458BB}"/>
                <c:ext xmlns:c16="http://schemas.microsoft.com/office/drawing/2014/chart" uri="{C3380CC4-5D6E-409C-BE32-E72D297353CC}">
                  <c16:uniqueId val="{00000018-1D6A-4BC2-9622-9E14AD52D1B6}"/>
                </c:ext>
              </c:extLst>
            </c:dLbl>
            <c:dLbl>
              <c:idx val="2"/>
              <c:delete val="1"/>
              <c:extLst>
                <c:ext xmlns:c15="http://schemas.microsoft.com/office/drawing/2012/chart" uri="{CE6537A1-D6FC-4f65-9D91-7224C49458BB}"/>
                <c:ext xmlns:c16="http://schemas.microsoft.com/office/drawing/2014/chart" uri="{C3380CC4-5D6E-409C-BE32-E72D297353CC}">
                  <c16:uniqueId val="{00000019-1D6A-4BC2-9622-9E14AD52D1B6}"/>
                </c:ext>
              </c:extLst>
            </c:dLbl>
            <c:dLbl>
              <c:idx val="3"/>
              <c:delete val="1"/>
              <c:extLst>
                <c:ext xmlns:c15="http://schemas.microsoft.com/office/drawing/2012/chart" uri="{CE6537A1-D6FC-4f65-9D91-7224C49458BB}"/>
                <c:ext xmlns:c16="http://schemas.microsoft.com/office/drawing/2014/chart" uri="{C3380CC4-5D6E-409C-BE32-E72D297353CC}">
                  <c16:uniqueId val="{0000001A-1D6A-4BC2-9622-9E14AD52D1B6}"/>
                </c:ext>
              </c:extLst>
            </c:dLbl>
            <c:dLbl>
              <c:idx val="4"/>
              <c:delete val="1"/>
              <c:extLst>
                <c:ext xmlns:c15="http://schemas.microsoft.com/office/drawing/2012/chart" uri="{CE6537A1-D6FC-4f65-9D91-7224C49458BB}"/>
                <c:ext xmlns:c16="http://schemas.microsoft.com/office/drawing/2014/chart" uri="{C3380CC4-5D6E-409C-BE32-E72D297353CC}">
                  <c16:uniqueId val="{0000001B-1D6A-4BC2-9622-9E14AD52D1B6}"/>
                </c:ext>
              </c:extLst>
            </c:dLbl>
            <c:dLbl>
              <c:idx val="5"/>
              <c:layout>
                <c:manualLayout>
                  <c:x val="-5.2110041803443197E-2"/>
                  <c:y val="2.5691368545956668E-2"/>
                </c:manualLayout>
              </c:layout>
              <c:tx>
                <c:rich>
                  <a:bodyPr/>
                  <a:lstStyle/>
                  <a:p>
                    <a:r>
                      <a:rPr lang="en-US" sz="800" b="0" i="1" u="none" strike="noStrike" kern="1200" baseline="0">
                        <a:solidFill>
                          <a:sysClr val="windowText" lastClr="000000"/>
                        </a:solidFill>
                      </a:rPr>
                      <a:t>Meta =&lt; </a:t>
                    </a:r>
                    <a:fld id="{1A33CBE7-582B-4126-BF64-5CCCF5F86AC3}" type="VALUE">
                      <a:rPr lang="en-US" sz="800" i="1"/>
                      <a:pPr/>
                      <a:t>[VALOR]</a:t>
                    </a:fld>
                    <a:r>
                      <a:rPr lang="en-US" sz="800" i="1"/>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1D6A-4BC2-9622-9E14AD52D1B6}"/>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Board'!$B$62:$E$62</c:f>
              <c:numCache>
                <c:formatCode>mmm\-yy</c:formatCode>
                <c:ptCount val="4"/>
                <c:pt idx="0">
                  <c:v>43831</c:v>
                </c:pt>
                <c:pt idx="1">
                  <c:v>43862</c:v>
                </c:pt>
                <c:pt idx="2">
                  <c:v>43891</c:v>
                </c:pt>
                <c:pt idx="3">
                  <c:v>43922</c:v>
                </c:pt>
              </c:numCache>
            </c:numRef>
          </c:cat>
          <c:val>
            <c:numRef>
              <c:f>'Trending Board'!$B$65:$E$65</c:f>
              <c:numCache>
                <c:formatCode>#,##0.0</c:formatCode>
                <c:ptCount val="4"/>
                <c:pt idx="0">
                  <c:v>20</c:v>
                </c:pt>
                <c:pt idx="1">
                  <c:v>20</c:v>
                </c:pt>
                <c:pt idx="2">
                  <c:v>20</c:v>
                </c:pt>
                <c:pt idx="3">
                  <c:v>20</c:v>
                </c:pt>
              </c:numCache>
            </c:numRef>
          </c:val>
          <c:smooth val="0"/>
          <c:extLst>
            <c:ext xmlns:c16="http://schemas.microsoft.com/office/drawing/2014/chart" uri="{C3380CC4-5D6E-409C-BE32-E72D297353CC}">
              <c16:uniqueId val="{0000001D-1D6A-4BC2-9622-9E14AD52D1B6}"/>
            </c:ext>
          </c:extLst>
        </c:ser>
        <c:dLbls>
          <c:showLegendKey val="0"/>
          <c:showVal val="0"/>
          <c:showCatName val="0"/>
          <c:showSerName val="0"/>
          <c:showPercent val="0"/>
          <c:showBubbleSize val="0"/>
        </c:dLbls>
        <c:marker val="1"/>
        <c:smooth val="0"/>
        <c:axId val="380124328"/>
        <c:axId val="380128248"/>
      </c:lineChart>
      <c:dateAx>
        <c:axId val="380124328"/>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380128248"/>
        <c:crosses val="autoZero"/>
        <c:auto val="1"/>
        <c:lblOffset val="300"/>
        <c:baseTimeUnit val="months"/>
      </c:dateAx>
      <c:valAx>
        <c:axId val="380128248"/>
        <c:scaling>
          <c:orientation val="minMax"/>
          <c:max val="100"/>
          <c:min val="0"/>
        </c:scaling>
        <c:delete val="0"/>
        <c:axPos val="l"/>
        <c:numFmt formatCode="#,##0.0" sourceLinked="0"/>
        <c:majorTickMark val="none"/>
        <c:minorTickMark val="none"/>
        <c:tickLblPos val="nextTo"/>
        <c:spPr>
          <a:ln>
            <a:noFill/>
          </a:ln>
        </c:spPr>
        <c:txPr>
          <a:bodyPr/>
          <a:lstStyle/>
          <a:p>
            <a:pPr>
              <a:defRPr>
                <a:solidFill>
                  <a:schemeClr val="bg1"/>
                </a:solidFill>
              </a:defRPr>
            </a:pPr>
            <a:endParaRPr lang="en-US"/>
          </a:p>
        </c:txPr>
        <c:crossAx val="380124328"/>
        <c:crosses val="autoZero"/>
        <c:crossBetween val="between"/>
      </c:valAx>
      <c:spPr>
        <a:noFill/>
        <a:ln>
          <a:noFill/>
        </a:ln>
        <a:effectLst/>
      </c:spPr>
    </c:plotArea>
    <c:legend>
      <c:legendPos val="r"/>
      <c:layout>
        <c:manualLayout>
          <c:xMode val="edge"/>
          <c:yMode val="edge"/>
          <c:x val="0.27218703633021185"/>
          <c:y val="0.8833433933512207"/>
          <c:w val="0.45687477871797194"/>
          <c:h val="0.1027296686693239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r>
              <a:rPr lang="es-PE" sz="1400" b="1" i="0" u="none" strike="noStrike" kern="1200" spc="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Disponibilidad</a:t>
            </a:r>
          </a:p>
          <a:p>
            <a:pPr algn="ctr" rtl="0">
              <a:defRPr lang="es-PE" sz="1200" b="1">
                <a:solidFill>
                  <a:schemeClr val="accent5">
                    <a:lumMod val="75000"/>
                  </a:schemeClr>
                </a:solidFill>
                <a:latin typeface="Arial Black" panose="020B0A04020102020204" pitchFamily="34" charset="0"/>
              </a:defRPr>
            </a:pPr>
            <a:r>
              <a:rPr lang="es-PE" sz="1400" b="1" i="0" u="none" strike="noStrike" kern="1200" spc="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(Enero - Abril 2023)</a:t>
            </a:r>
          </a:p>
        </c:rich>
      </c:tx>
      <c:overlay val="0"/>
      <c:spPr>
        <a:noFill/>
        <a:ln>
          <a:noFill/>
        </a:ln>
        <a:effectLst/>
      </c:spPr>
      <c:txPr>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4.5909781854328001E-2"/>
          <c:y val="0.24925925925925926"/>
          <c:w val="0.93769340638071896"/>
          <c:h val="0.48188247302420528"/>
        </c:manualLayout>
      </c:layout>
      <c:lineChart>
        <c:grouping val="standard"/>
        <c:varyColors val="0"/>
        <c:ser>
          <c:idx val="3"/>
          <c:order val="1"/>
          <c:tx>
            <c:strRef>
              <c:f>'Trending Board'!$A$6</c:f>
              <c:strCache>
                <c:ptCount val="1"/>
                <c:pt idx="0">
                  <c:v>META DISP</c:v>
                </c:pt>
              </c:strCache>
            </c:strRef>
          </c:tx>
          <c:spPr>
            <a:ln w="28575" cap="rnd">
              <a:solidFill>
                <a:srgbClr val="00B050"/>
              </a:solidFill>
              <a:prstDash val="sysDot"/>
              <a:round/>
            </a:ln>
            <a:effectLst/>
          </c:spPr>
          <c:marker>
            <c:symbol val="none"/>
          </c:marker>
          <c:dLbls>
            <c:dLbl>
              <c:idx val="3"/>
              <c:tx>
                <c:rich>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r>
                      <a:rPr lang="en-US" i="1"/>
                      <a:t>Meta </a:t>
                    </a:r>
                    <a:fld id="{2706A398-031D-498D-8D31-60F55AC67D4F}" type="VALUE">
                      <a:rPr lang="en-US" i="1"/>
                      <a:pPr>
                        <a:defRPr i="1"/>
                      </a:pPr>
                      <a:t>[VALOR]</a:t>
                    </a:fld>
                    <a:endParaRPr lang="en-US" i="1"/>
                  </a:p>
                </c:rich>
              </c:tx>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B624-410D-B9B7-7D0F216C609E}"/>
                </c:ext>
              </c:extLst>
            </c:dLbl>
            <c:dLbl>
              <c:idx val="5"/>
              <c:layout>
                <c:manualLayout>
                  <c:x val="-5.0858268116364548E-2"/>
                  <c:y val="-3.6871865589401788E-2"/>
                </c:manualLayout>
              </c:layout>
              <c:tx>
                <c:rich>
                  <a:bodyPr/>
                  <a:lstStyle/>
                  <a:p>
                    <a:r>
                      <a:rPr lang="en-US" sz="800" b="0" i="1" u="none" strike="noStrike" kern="1200" baseline="0">
                        <a:solidFill>
                          <a:sysClr val="windowText" lastClr="000000">
                            <a:lumMod val="75000"/>
                            <a:lumOff val="25000"/>
                          </a:sysClr>
                        </a:solidFill>
                      </a:rPr>
                      <a:t>Meta &gt;= </a:t>
                    </a:r>
                    <a:fld id="{4BDFB7EB-5403-4672-BC13-E07125EE1D11}" type="VALUE">
                      <a:rPr lang="en-US" sz="800" i="1"/>
                      <a:pPr/>
                      <a:t>[VALOR]</a:t>
                    </a:fld>
                    <a:r>
                      <a:rPr lang="en-US" sz="800" i="1"/>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E01-40EE-A832-471BE7F30C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'Trending Board'!$B$2:$E$2</c:f>
              <c:numCache>
                <c:formatCode>mmm\-yy</c:formatCode>
                <c:ptCount val="4"/>
                <c:pt idx="0">
                  <c:v>44927</c:v>
                </c:pt>
                <c:pt idx="1">
                  <c:v>44958</c:v>
                </c:pt>
                <c:pt idx="2">
                  <c:v>44986</c:v>
                </c:pt>
                <c:pt idx="3">
                  <c:v>45017</c:v>
                </c:pt>
              </c:numCache>
            </c:numRef>
          </c:cat>
          <c:val>
            <c:numRef>
              <c:f>'Trending Board'!$B$6:$E$6</c:f>
              <c:numCache>
                <c:formatCode>#,##0.0</c:formatCode>
                <c:ptCount val="4"/>
                <c:pt idx="0">
                  <c:v>95</c:v>
                </c:pt>
                <c:pt idx="1">
                  <c:v>95</c:v>
                </c:pt>
                <c:pt idx="2">
                  <c:v>95</c:v>
                </c:pt>
                <c:pt idx="3">
                  <c:v>95</c:v>
                </c:pt>
              </c:numCache>
            </c:numRef>
          </c:val>
          <c:smooth val="0"/>
          <c:extLst>
            <c:ext xmlns:c16="http://schemas.microsoft.com/office/drawing/2014/chart" uri="{C3380CC4-5D6E-409C-BE32-E72D297353CC}">
              <c16:uniqueId val="{00000001-AE01-40EE-A832-471BE7F30C38}"/>
            </c:ext>
          </c:extLst>
        </c:ser>
        <c:ser>
          <c:idx val="2"/>
          <c:order val="0"/>
          <c:tx>
            <c:strRef>
              <c:f>'Trending Board'!$A$3</c:f>
              <c:strCache>
                <c:ptCount val="1"/>
                <c:pt idx="0">
                  <c:v>DISPONIBILIDAD</c:v>
                </c:pt>
              </c:strCache>
            </c:strRef>
          </c:tx>
          <c:spPr>
            <a:ln w="28575" cap="rnd">
              <a:solidFill>
                <a:srgbClr val="0070C0"/>
              </a:solidFill>
              <a:round/>
            </a:ln>
            <a:effectLst/>
          </c:spPr>
          <c:marker>
            <c:symbol val="circle"/>
            <c:size val="5"/>
            <c:spPr>
              <a:solidFill>
                <a:srgbClr val="0070C0"/>
              </a:solidFill>
              <a:ln w="88900">
                <a:solidFill>
                  <a:srgbClr val="0070C0"/>
                </a:solidFill>
              </a:ln>
              <a:effectLst/>
            </c:spPr>
          </c:marker>
          <c:dPt>
            <c:idx val="1"/>
            <c:marker>
              <c:symbol val="circle"/>
              <c:size val="5"/>
              <c:spPr>
                <a:solidFill>
                  <a:srgbClr val="0070C0"/>
                </a:solidFill>
                <a:ln w="88900">
                  <a:solidFill>
                    <a:srgbClr val="0070C0"/>
                  </a:solidFill>
                </a:ln>
                <a:effectLst/>
              </c:spPr>
            </c:marker>
            <c:bubble3D val="0"/>
            <c:spPr>
              <a:ln w="28575" cap="rnd">
                <a:solidFill>
                  <a:srgbClr val="0070C0"/>
                </a:solidFill>
                <a:round/>
              </a:ln>
              <a:effectLst/>
            </c:spPr>
            <c:extLst>
              <c:ext xmlns:c16="http://schemas.microsoft.com/office/drawing/2014/chart" uri="{C3380CC4-5D6E-409C-BE32-E72D297353CC}">
                <c16:uniqueId val="{00000004-AE01-40EE-A832-471BE7F30C38}"/>
              </c:ext>
            </c:extLst>
          </c:dPt>
          <c:dPt>
            <c:idx val="2"/>
            <c:marker>
              <c:symbol val="circle"/>
              <c:size val="5"/>
              <c:spPr>
                <a:solidFill>
                  <a:srgbClr val="0070C0"/>
                </a:solidFill>
                <a:ln w="88900">
                  <a:solidFill>
                    <a:srgbClr val="0070C0"/>
                  </a:solidFill>
                </a:ln>
                <a:effectLst/>
                <a:scene3d>
                  <a:camera prst="orthographicFront"/>
                  <a:lightRig rig="threePt" dir="t"/>
                </a:scene3d>
                <a:sp3d/>
              </c:spPr>
            </c:marker>
            <c:bubble3D val="0"/>
            <c:extLst>
              <c:ext xmlns:c16="http://schemas.microsoft.com/office/drawing/2014/chart" uri="{C3380CC4-5D6E-409C-BE32-E72D297353CC}">
                <c16:uniqueId val="{00000005-AE01-40EE-A832-471BE7F30C38}"/>
              </c:ext>
            </c:extLst>
          </c:dPt>
          <c:dPt>
            <c:idx val="3"/>
            <c:marker>
              <c:symbol val="circle"/>
              <c:size val="5"/>
              <c:spPr>
                <a:solidFill>
                  <a:srgbClr val="0070C0"/>
                </a:solidFill>
                <a:ln w="88900">
                  <a:solidFill>
                    <a:srgbClr val="0070C0"/>
                  </a:solidFill>
                </a:ln>
                <a:effectLst/>
                <a:scene3d>
                  <a:camera prst="orthographicFront"/>
                  <a:lightRig rig="threePt" dir="t"/>
                </a:scene3d>
                <a:sp3d/>
              </c:spPr>
            </c:marker>
            <c:bubble3D val="0"/>
            <c:extLst>
              <c:ext xmlns:c16="http://schemas.microsoft.com/office/drawing/2014/chart" uri="{C3380CC4-5D6E-409C-BE32-E72D297353CC}">
                <c16:uniqueId val="{00000006-AE01-40EE-A832-471BE7F30C38}"/>
              </c:ext>
            </c:extLst>
          </c:dPt>
          <c:dPt>
            <c:idx val="4"/>
            <c:marker>
              <c:symbol val="circle"/>
              <c:size val="5"/>
              <c:spPr>
                <a:solidFill>
                  <a:srgbClr val="0070C0"/>
                </a:solidFill>
                <a:ln w="88900">
                  <a:solidFill>
                    <a:srgbClr val="0070C0"/>
                  </a:solidFill>
                </a:ln>
                <a:effectLst/>
                <a:scene3d>
                  <a:camera prst="orthographicFront"/>
                  <a:lightRig rig="threePt" dir="t"/>
                </a:scene3d>
                <a:sp3d/>
              </c:spPr>
            </c:marker>
            <c:bubble3D val="0"/>
            <c:extLst>
              <c:ext xmlns:c16="http://schemas.microsoft.com/office/drawing/2014/chart" uri="{C3380CC4-5D6E-409C-BE32-E72D297353CC}">
                <c16:uniqueId val="{00000007-AE01-40EE-A832-471BE7F30C38}"/>
              </c:ext>
            </c:extLst>
          </c:dPt>
          <c:dPt>
            <c:idx val="5"/>
            <c:marker>
              <c:symbol val="circle"/>
              <c:size val="5"/>
              <c:spPr>
                <a:solidFill>
                  <a:srgbClr val="0070C0"/>
                </a:solidFill>
                <a:ln w="88900">
                  <a:solidFill>
                    <a:srgbClr val="0070C0"/>
                  </a:solidFill>
                </a:ln>
                <a:effectLst/>
                <a:scene3d>
                  <a:camera prst="orthographicFront"/>
                  <a:lightRig rig="threePt" dir="t"/>
                </a:scene3d>
                <a:sp3d>
                  <a:bevelT/>
                </a:sp3d>
              </c:spPr>
            </c:marker>
            <c:bubble3D val="0"/>
            <c:extLst>
              <c:ext xmlns:c16="http://schemas.microsoft.com/office/drawing/2014/chart" uri="{C3380CC4-5D6E-409C-BE32-E72D297353CC}">
                <c16:uniqueId val="{00000008-AE01-40EE-A832-471BE7F30C38}"/>
              </c:ext>
            </c:extLst>
          </c:dPt>
          <c:dLbls>
            <c:dLbl>
              <c:idx val="1"/>
              <c:layout>
                <c:manualLayout>
                  <c:x val="-3.3215707784748659E-2"/>
                  <c:y val="6.1982456253209375E-2"/>
                </c:manualLayout>
              </c:layout>
              <c:tx>
                <c:rich>
                  <a:bodyPr/>
                  <a:lstStyle/>
                  <a:p>
                    <a:fld id="{3662ED8C-A154-4597-9E5F-552D844E2D64}" type="VALUE">
                      <a:rPr lang="en-US" sz="1000"/>
                      <a:pPr/>
                      <a:t>[VALOR]</a:t>
                    </a:fld>
                    <a:r>
                      <a:rPr lang="en-US" sz="1000"/>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E01-40EE-A832-471BE7F30C38}"/>
                </c:ext>
              </c:extLst>
            </c:dLbl>
            <c:dLbl>
              <c:idx val="2"/>
              <c:layout>
                <c:manualLayout>
                  <c:x val="-3.6635572598368499E-2"/>
                  <c:y val="6.5038856814615284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A8E5FE6-A68D-4D97-B084-48B7FD326BCA}" type="VALUE">
                      <a:rPr lang="en-US" sz="1000"/>
                      <a:pPr>
                        <a:defRPr sz="1000" b="1"/>
                      </a:pPr>
                      <a:t>[VALOR]</a:t>
                    </a:fld>
                    <a:r>
                      <a:rPr lang="en-US" sz="1000"/>
                      <a:t> %</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E01-40EE-A832-471BE7F30C38}"/>
                </c:ext>
              </c:extLst>
            </c:dLbl>
            <c:dLbl>
              <c:idx val="3"/>
              <c:layout>
                <c:manualLayout>
                  <c:x val="-3.4284072213399762E-2"/>
                  <c:y val="7.2365286338727117E-2"/>
                </c:manualLayout>
              </c:layout>
              <c:tx>
                <c:rich>
                  <a:bodyPr/>
                  <a:lstStyle/>
                  <a:p>
                    <a:fld id="{6E2FD463-29DC-413E-8B3C-8C6902DF7198}" type="VALUE">
                      <a:rPr lang="en-US" sz="1000" b="1"/>
                      <a:pPr/>
                      <a:t>[VALOR]</a:t>
                    </a:fld>
                    <a:r>
                      <a:rPr lang="en-US" sz="1000" b="1"/>
                      <a:t> %</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E01-40EE-A832-471BE7F30C38}"/>
                </c:ext>
              </c:extLst>
            </c:dLbl>
            <c:dLbl>
              <c:idx val="4"/>
              <c:tx>
                <c:rich>
                  <a:bodyPr/>
                  <a:lstStyle/>
                  <a:p>
                    <a:fld id="{A358AB5C-CCE7-4682-B506-53B2D5602B7F}" type="VALUE">
                      <a:rPr lang="en-US" sz="1000"/>
                      <a:pPr/>
                      <a:t>[VALOR]</a:t>
                    </a:fld>
                    <a:r>
                      <a:rPr lang="en-US" sz="1000"/>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E01-40EE-A832-471BE7F30C38}"/>
                </c:ext>
              </c:extLst>
            </c:dLbl>
            <c:dLbl>
              <c:idx val="5"/>
              <c:tx>
                <c:rich>
                  <a:bodyPr/>
                  <a:lstStyle/>
                  <a:p>
                    <a:fld id="{C01AC3FB-714D-440C-ADDF-31EEC05B859D}" type="VALUE">
                      <a:rPr lang="en-US"/>
                      <a:pPr/>
                      <a:t>[VALOR]</a:t>
                    </a:fld>
                    <a:r>
                      <a:rPr lang="en-US"/>
                      <a:t> %</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E01-40EE-A832-471BE7F30C38}"/>
                </c:ext>
              </c:extLst>
            </c:dLbl>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Board'!$B$2:$E$2</c:f>
              <c:numCache>
                <c:formatCode>mmm\-yy</c:formatCode>
                <c:ptCount val="4"/>
                <c:pt idx="0">
                  <c:v>44927</c:v>
                </c:pt>
                <c:pt idx="1">
                  <c:v>44958</c:v>
                </c:pt>
                <c:pt idx="2">
                  <c:v>44986</c:v>
                </c:pt>
                <c:pt idx="3">
                  <c:v>45017</c:v>
                </c:pt>
              </c:numCache>
            </c:numRef>
          </c:cat>
          <c:val>
            <c:numRef>
              <c:f>'Trending Board'!$B$3:$E$3</c:f>
              <c:numCache>
                <c:formatCode>#,##0.0</c:formatCode>
                <c:ptCount val="4"/>
                <c:pt idx="0">
                  <c:v>93.203715823153004</c:v>
                </c:pt>
                <c:pt idx="1">
                  <c:v>93.803556638634007</c:v>
                </c:pt>
                <c:pt idx="2">
                  <c:v>92.306352050975704</c:v>
                </c:pt>
                <c:pt idx="3">
                  <c:v>91.698717948717899</c:v>
                </c:pt>
              </c:numCache>
            </c:numRef>
          </c:val>
          <c:smooth val="0"/>
          <c:extLst>
            <c:ext xmlns:c16="http://schemas.microsoft.com/office/drawing/2014/chart" uri="{C3380CC4-5D6E-409C-BE32-E72D297353CC}">
              <c16:uniqueId val="{00000009-AE01-40EE-A832-471BE7F30C38}"/>
            </c:ext>
          </c:extLst>
        </c:ser>
        <c:dLbls>
          <c:showLegendKey val="0"/>
          <c:showVal val="0"/>
          <c:showCatName val="0"/>
          <c:showSerName val="0"/>
          <c:showPercent val="0"/>
          <c:showBubbleSize val="0"/>
        </c:dLbls>
        <c:marker val="1"/>
        <c:smooth val="0"/>
        <c:axId val="448661072"/>
        <c:axId val="1954341952"/>
      </c:lineChart>
      <c:dateAx>
        <c:axId val="4486610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41952"/>
        <c:crosses val="autoZero"/>
        <c:auto val="1"/>
        <c:lblOffset val="100"/>
        <c:baseTimeUnit val="months"/>
      </c:dateAx>
      <c:valAx>
        <c:axId val="19543419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66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r>
              <a:rPr lang="es-PE" sz="1400" b="1" i="0" baseline="0">
                <a:effectLst/>
                <a:latin typeface="Tahoma" panose="020B0604030504040204" pitchFamily="34" charset="0"/>
                <a:ea typeface="Tahoma" panose="020B0604030504040204" pitchFamily="34" charset="0"/>
                <a:cs typeface="Tahoma" panose="020B0604030504040204" pitchFamily="34" charset="0"/>
              </a:rPr>
              <a:t>MTTR</a:t>
            </a:r>
            <a:endParaRPr lang="en-US" sz="1400">
              <a:effectLst/>
              <a:latin typeface="Tahoma" panose="020B0604030504040204" pitchFamily="34" charset="0"/>
              <a:ea typeface="Tahoma" panose="020B0604030504040204" pitchFamily="34" charset="0"/>
              <a:cs typeface="Tahoma" panose="020B0604030504040204" pitchFamily="34" charset="0"/>
            </a:endParaRPr>
          </a:p>
          <a:p>
            <a:pPr algn="ctr" rtl="0">
              <a:defRPr lang="es-PE" sz="1200" b="1">
                <a:solidFill>
                  <a:schemeClr val="accent5">
                    <a:lumMod val="75000"/>
                  </a:schemeClr>
                </a:solidFill>
                <a:latin typeface="Arial Black" panose="020B0A04020102020204" pitchFamily="34" charset="0"/>
              </a:defRPr>
            </a:pPr>
            <a:r>
              <a:rPr lang="es-PE" sz="1400" b="1" i="0" baseline="0">
                <a:effectLst/>
                <a:latin typeface="Tahoma" panose="020B0604030504040204" pitchFamily="34" charset="0"/>
                <a:ea typeface="Tahoma" panose="020B0604030504040204" pitchFamily="34" charset="0"/>
                <a:cs typeface="Tahoma" panose="020B0604030504040204" pitchFamily="34" charset="0"/>
              </a:rPr>
              <a:t>(Enero - Abril 2023)</a:t>
            </a:r>
            <a:endParaRPr lang="en-US" sz="1400">
              <a:effectLst/>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4.5909781854328001E-2"/>
          <c:y val="0.36628242106609377"/>
          <c:w val="0.91222467524104067"/>
          <c:h val="0.36485913539426362"/>
        </c:manualLayout>
      </c:layout>
      <c:lineChart>
        <c:grouping val="standard"/>
        <c:varyColors val="0"/>
        <c:ser>
          <c:idx val="3"/>
          <c:order val="1"/>
          <c:tx>
            <c:strRef>
              <c:f>'Trending Board'!$A$7</c:f>
              <c:strCache>
                <c:ptCount val="1"/>
                <c:pt idx="0">
                  <c:v>META MTTR</c:v>
                </c:pt>
              </c:strCache>
            </c:strRef>
          </c:tx>
          <c:spPr>
            <a:ln w="28575" cap="rnd">
              <a:solidFill>
                <a:srgbClr val="7030A0"/>
              </a:solidFill>
              <a:prstDash val="sysDot"/>
              <a:round/>
            </a:ln>
            <a:effectLst/>
          </c:spPr>
          <c:marker>
            <c:symbol val="none"/>
          </c:marker>
          <c:dLbls>
            <c:dLbl>
              <c:idx val="3"/>
              <c:layout>
                <c:manualLayout>
                  <c:x val="-2.4915411849796034E-2"/>
                  <c:y val="-0.29834401902462654"/>
                </c:manualLayout>
              </c:layout>
              <c:tx>
                <c:rich>
                  <a:bodyPr/>
                  <a:lstStyle/>
                  <a:p>
                    <a:r>
                      <a:rPr lang="en-US"/>
                      <a:t>Meta </a:t>
                    </a:r>
                    <a:fld id="{3ACB6B88-B85B-482F-8177-20320DA693F3}" type="VALUE">
                      <a:rPr lang="en-US"/>
                      <a:pPr/>
                      <a:t>[VALOR]</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CF7-47D2-8885-08A2668A89B8}"/>
                </c:ext>
              </c:extLst>
            </c:dLbl>
            <c:dLbl>
              <c:idx val="5"/>
              <c:layout>
                <c:manualLayout>
                  <c:x val="-4.6173092866451167E-2"/>
                  <c:y val="-3.5659858301200935E-2"/>
                </c:manualLayout>
              </c:layout>
              <c:tx>
                <c:rich>
                  <a:bodyPr/>
                  <a:lstStyle/>
                  <a:p>
                    <a:r>
                      <a:rPr lang="en-US" sz="800" i="1"/>
                      <a:t>Meta</a:t>
                    </a:r>
                    <a:r>
                      <a:rPr lang="en-US" sz="800" i="1" baseline="0"/>
                      <a:t> &lt;= </a:t>
                    </a:r>
                    <a:fld id="{8FBF98FB-8D77-46FC-B25A-12CB38B088A5}" type="VALUE">
                      <a:rPr lang="en-US" sz="800" i="1"/>
                      <a:pPr/>
                      <a:t>[VALOR]</a:t>
                    </a:fld>
                    <a:r>
                      <a:rPr lang="en-US" sz="800" i="1"/>
                      <a:t> hr</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D83-4EBB-BC2D-4041D0D5AD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'Trending Board'!$B$2:$E$2</c:f>
              <c:numCache>
                <c:formatCode>mmm\-yy</c:formatCode>
                <c:ptCount val="4"/>
                <c:pt idx="0">
                  <c:v>44927</c:v>
                </c:pt>
                <c:pt idx="1">
                  <c:v>44958</c:v>
                </c:pt>
                <c:pt idx="2">
                  <c:v>44986</c:v>
                </c:pt>
                <c:pt idx="3">
                  <c:v>45017</c:v>
                </c:pt>
              </c:numCache>
            </c:numRef>
          </c:cat>
          <c:val>
            <c:numRef>
              <c:f>'Trending Board'!$B$7:$E$7</c:f>
              <c:numCache>
                <c:formatCode>#,##0.0</c:formatCode>
                <c:ptCount val="4"/>
                <c:pt idx="0">
                  <c:v>4</c:v>
                </c:pt>
                <c:pt idx="1">
                  <c:v>4</c:v>
                </c:pt>
                <c:pt idx="2">
                  <c:v>4</c:v>
                </c:pt>
                <c:pt idx="3">
                  <c:v>4</c:v>
                </c:pt>
              </c:numCache>
            </c:numRef>
          </c:val>
          <c:smooth val="0"/>
          <c:extLst>
            <c:ext xmlns:c16="http://schemas.microsoft.com/office/drawing/2014/chart" uri="{C3380CC4-5D6E-409C-BE32-E72D297353CC}">
              <c16:uniqueId val="{00000001-9D83-4EBB-BC2D-4041D0D5ADBD}"/>
            </c:ext>
          </c:extLst>
        </c:ser>
        <c:dLbls>
          <c:showLegendKey val="0"/>
          <c:showVal val="0"/>
          <c:showCatName val="0"/>
          <c:showSerName val="0"/>
          <c:showPercent val="0"/>
          <c:showBubbleSize val="0"/>
        </c:dLbls>
        <c:marker val="1"/>
        <c:smooth val="0"/>
        <c:axId val="448661072"/>
        <c:axId val="1954341952"/>
      </c:lineChart>
      <c:lineChart>
        <c:grouping val="standard"/>
        <c:varyColors val="0"/>
        <c:ser>
          <c:idx val="2"/>
          <c:order val="0"/>
          <c:tx>
            <c:strRef>
              <c:f>'Trending Board'!$A$5</c:f>
              <c:strCache>
                <c:ptCount val="1"/>
                <c:pt idx="0">
                  <c:v>MTTR</c:v>
                </c:pt>
              </c:strCache>
            </c:strRef>
          </c:tx>
          <c:spPr>
            <a:ln w="28575" cap="rnd">
              <a:solidFill>
                <a:srgbClr val="7030A0"/>
              </a:solidFill>
              <a:round/>
            </a:ln>
            <a:effectLst/>
          </c:spPr>
          <c:marker>
            <c:symbol val="circle"/>
            <c:size val="5"/>
            <c:spPr>
              <a:solidFill>
                <a:srgbClr val="7030A0"/>
              </a:solidFill>
              <a:ln w="88900">
                <a:solidFill>
                  <a:srgbClr val="7030A0"/>
                </a:solidFill>
              </a:ln>
              <a:effectLst/>
            </c:spPr>
          </c:marker>
          <c:dPt>
            <c:idx val="0"/>
            <c:marker>
              <c:symbol val="circle"/>
              <c:size val="5"/>
              <c:spPr>
                <a:solidFill>
                  <a:srgbClr val="7030A0"/>
                </a:solidFill>
                <a:ln w="88900">
                  <a:solidFill>
                    <a:srgbClr val="7030A0"/>
                  </a:solidFill>
                </a:ln>
                <a:effectLst/>
                <a:scene3d>
                  <a:camera prst="orthographicFront"/>
                  <a:lightRig rig="threePt" dir="t"/>
                </a:scene3d>
                <a:sp3d>
                  <a:bevelT/>
                </a:sp3d>
              </c:spPr>
            </c:marker>
            <c:bubble3D val="0"/>
            <c:extLst>
              <c:ext xmlns:c16="http://schemas.microsoft.com/office/drawing/2014/chart" uri="{C3380CC4-5D6E-409C-BE32-E72D297353CC}">
                <c16:uniqueId val="{00000002-9D83-4EBB-BC2D-4041D0D5ADBD}"/>
              </c:ext>
            </c:extLst>
          </c:dPt>
          <c:dPt>
            <c:idx val="1"/>
            <c:marker>
              <c:symbol val="circle"/>
              <c:size val="5"/>
              <c:spPr>
                <a:solidFill>
                  <a:srgbClr val="7030A0"/>
                </a:solidFill>
                <a:ln w="88900">
                  <a:solidFill>
                    <a:srgbClr val="7030A0"/>
                  </a:solidFill>
                </a:ln>
                <a:effectLst/>
              </c:spPr>
            </c:marker>
            <c:bubble3D val="0"/>
            <c:spPr>
              <a:ln w="28575" cap="rnd">
                <a:solidFill>
                  <a:srgbClr val="7030A0"/>
                </a:solidFill>
                <a:round/>
              </a:ln>
              <a:effectLst/>
            </c:spPr>
            <c:extLst>
              <c:ext xmlns:c16="http://schemas.microsoft.com/office/drawing/2014/chart" uri="{C3380CC4-5D6E-409C-BE32-E72D297353CC}">
                <c16:uniqueId val="{00000004-9D83-4EBB-BC2D-4041D0D5ADBD}"/>
              </c:ext>
            </c:extLst>
          </c:dPt>
          <c:dPt>
            <c:idx val="2"/>
            <c:marker>
              <c:symbol val="circle"/>
              <c:size val="5"/>
              <c:spPr>
                <a:solidFill>
                  <a:srgbClr val="7030A0"/>
                </a:solidFill>
                <a:ln w="88900">
                  <a:solidFill>
                    <a:srgbClr val="7030A0"/>
                  </a:solidFill>
                </a:ln>
                <a:effectLst/>
                <a:scene3d>
                  <a:camera prst="orthographicFront"/>
                  <a:lightRig rig="threePt" dir="t"/>
                </a:scene3d>
                <a:sp3d/>
              </c:spPr>
            </c:marker>
            <c:bubble3D val="0"/>
            <c:extLst>
              <c:ext xmlns:c16="http://schemas.microsoft.com/office/drawing/2014/chart" uri="{C3380CC4-5D6E-409C-BE32-E72D297353CC}">
                <c16:uniqueId val="{00000005-9D83-4EBB-BC2D-4041D0D5ADBD}"/>
              </c:ext>
            </c:extLst>
          </c:dPt>
          <c:dPt>
            <c:idx val="3"/>
            <c:marker>
              <c:symbol val="circle"/>
              <c:size val="5"/>
              <c:spPr>
                <a:solidFill>
                  <a:srgbClr val="7030A0"/>
                </a:solidFill>
                <a:ln w="88900">
                  <a:solidFill>
                    <a:srgbClr val="7030A0"/>
                  </a:solidFill>
                </a:ln>
                <a:effectLst/>
                <a:scene3d>
                  <a:camera prst="orthographicFront"/>
                  <a:lightRig rig="threePt" dir="t"/>
                </a:scene3d>
                <a:sp3d/>
              </c:spPr>
            </c:marker>
            <c:bubble3D val="0"/>
            <c:extLst>
              <c:ext xmlns:c16="http://schemas.microsoft.com/office/drawing/2014/chart" uri="{C3380CC4-5D6E-409C-BE32-E72D297353CC}">
                <c16:uniqueId val="{00000006-9D83-4EBB-BC2D-4041D0D5ADBD}"/>
              </c:ext>
            </c:extLst>
          </c:dPt>
          <c:dPt>
            <c:idx val="4"/>
            <c:marker>
              <c:symbol val="circle"/>
              <c:size val="5"/>
              <c:spPr>
                <a:solidFill>
                  <a:srgbClr val="7030A0"/>
                </a:solidFill>
                <a:ln w="88900">
                  <a:solidFill>
                    <a:srgbClr val="7030A0"/>
                  </a:solidFill>
                </a:ln>
                <a:effectLst/>
                <a:scene3d>
                  <a:camera prst="orthographicFront"/>
                  <a:lightRig rig="threePt" dir="t"/>
                </a:scene3d>
                <a:sp3d/>
              </c:spPr>
            </c:marker>
            <c:bubble3D val="0"/>
            <c:extLst>
              <c:ext xmlns:c16="http://schemas.microsoft.com/office/drawing/2014/chart" uri="{C3380CC4-5D6E-409C-BE32-E72D297353CC}">
                <c16:uniqueId val="{00000007-9D83-4EBB-BC2D-4041D0D5ADBD}"/>
              </c:ext>
            </c:extLst>
          </c:dPt>
          <c:dPt>
            <c:idx val="5"/>
            <c:marker>
              <c:symbol val="circle"/>
              <c:size val="5"/>
              <c:spPr>
                <a:solidFill>
                  <a:srgbClr val="7030A0"/>
                </a:solidFill>
                <a:ln w="88900">
                  <a:solidFill>
                    <a:srgbClr val="7030A0"/>
                  </a:solidFill>
                </a:ln>
                <a:effectLst/>
                <a:scene3d>
                  <a:camera prst="orthographicFront"/>
                  <a:lightRig rig="threePt" dir="t"/>
                </a:scene3d>
                <a:sp3d>
                  <a:bevelT/>
                </a:sp3d>
              </c:spPr>
            </c:marker>
            <c:bubble3D val="0"/>
            <c:extLst>
              <c:ext xmlns:c16="http://schemas.microsoft.com/office/drawing/2014/chart" uri="{C3380CC4-5D6E-409C-BE32-E72D297353CC}">
                <c16:uniqueId val="{00000008-9D83-4EBB-BC2D-4041D0D5ADBD}"/>
              </c:ext>
            </c:extLst>
          </c:dPt>
          <c:dLbls>
            <c:dLbl>
              <c:idx val="0"/>
              <c:tx>
                <c:rich>
                  <a:bodyPr/>
                  <a:lstStyle/>
                  <a:p>
                    <a:fld id="{44C1341A-1D74-431D-9B4B-951E0205957E}" type="VALUE">
                      <a:rPr lang="en-US"/>
                      <a:pPr/>
                      <a:t>[VALOR]</a:t>
                    </a:fld>
                    <a:r>
                      <a:rPr lang="en-US"/>
                      <a:t> hr</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D83-4EBB-BC2D-4041D0D5ADBD}"/>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3BC91EA-9F64-4491-B4AD-7ABD109A8B15}" type="VALUE">
                      <a:rPr lang="en-US" sz="1000"/>
                      <a:pPr>
                        <a:defRPr sz="1000" b="1"/>
                      </a:pPr>
                      <a:t>[VALOR]</a:t>
                    </a:fld>
                    <a:r>
                      <a:rPr lang="en-US" sz="1000"/>
                      <a:t> hr</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D83-4EBB-BC2D-4041D0D5ADBD}"/>
                </c:ext>
              </c:extLst>
            </c:dLbl>
            <c:dLbl>
              <c:idx val="2"/>
              <c:tx>
                <c:rich>
                  <a:bodyPr/>
                  <a:lstStyle/>
                  <a:p>
                    <a:fld id="{6F559FCC-6D26-43B2-8482-C887515A333F}" type="VALUE">
                      <a:rPr lang="en-US" sz="1000"/>
                      <a:pPr/>
                      <a:t>[VALOR]</a:t>
                    </a:fld>
                    <a:r>
                      <a:rPr lang="en-US" sz="1000"/>
                      <a:t> hr</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D83-4EBB-BC2D-4041D0D5ADBD}"/>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D32CA1F2-115F-4E57-8DC9-AEAEA5580946}" type="VALUE">
                      <a:rPr lang="en-US" sz="1000"/>
                      <a:pPr>
                        <a:defRPr sz="1000" b="1"/>
                      </a:pPr>
                      <a:t>[VALOR]</a:t>
                    </a:fld>
                    <a:r>
                      <a:rPr lang="en-US" sz="1000"/>
                      <a:t> hr</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D83-4EBB-BC2D-4041D0D5ADBD}"/>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FC2006A8-FD0F-4C8D-81AE-C3A04F6B4D8E}" type="VALUE">
                      <a:rPr lang="en-US" sz="1000"/>
                      <a:pPr>
                        <a:defRPr sz="1000" b="1"/>
                      </a:pPr>
                      <a:t>[VALOR]</a:t>
                    </a:fld>
                    <a:r>
                      <a:rPr lang="en-US" sz="1000"/>
                      <a:t> hr</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D83-4EBB-BC2D-4041D0D5ADBD}"/>
                </c:ext>
              </c:extLst>
            </c:dLbl>
            <c:dLbl>
              <c:idx val="5"/>
              <c:tx>
                <c:rich>
                  <a:bodyPr/>
                  <a:lstStyle/>
                  <a:p>
                    <a:fld id="{D1787687-A453-4C95-A490-A5983369DAA5}" type="VALUE">
                      <a:rPr lang="en-US"/>
                      <a:pPr/>
                      <a:t>[VALOR]</a:t>
                    </a:fld>
                    <a:r>
                      <a:rPr lang="en-US"/>
                      <a:t> hr</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D83-4EBB-BC2D-4041D0D5ADBD}"/>
                </c:ext>
              </c:extLst>
            </c:dLbl>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Board'!$B$2:$E$2</c:f>
              <c:numCache>
                <c:formatCode>mmm\-yy</c:formatCode>
                <c:ptCount val="4"/>
                <c:pt idx="0">
                  <c:v>44927</c:v>
                </c:pt>
                <c:pt idx="1">
                  <c:v>44958</c:v>
                </c:pt>
                <c:pt idx="2">
                  <c:v>44986</c:v>
                </c:pt>
                <c:pt idx="3">
                  <c:v>45017</c:v>
                </c:pt>
              </c:numCache>
            </c:numRef>
          </c:cat>
          <c:val>
            <c:numRef>
              <c:f>'Trending Board'!$B$5:$E$5</c:f>
              <c:numCache>
                <c:formatCode>#,##0.0</c:formatCode>
                <c:ptCount val="4"/>
                <c:pt idx="0">
                  <c:v>4.7589285714285712</c:v>
                </c:pt>
                <c:pt idx="1">
                  <c:v>3.1842105263157863</c:v>
                </c:pt>
                <c:pt idx="2">
                  <c:v>10.011111111111113</c:v>
                </c:pt>
                <c:pt idx="3">
                  <c:v>5.8125</c:v>
                </c:pt>
              </c:numCache>
            </c:numRef>
          </c:val>
          <c:smooth val="0"/>
          <c:extLst>
            <c:ext xmlns:c16="http://schemas.microsoft.com/office/drawing/2014/chart" uri="{C3380CC4-5D6E-409C-BE32-E72D297353CC}">
              <c16:uniqueId val="{00000009-9D83-4EBB-BC2D-4041D0D5ADBD}"/>
            </c:ext>
          </c:extLst>
        </c:ser>
        <c:dLbls>
          <c:showLegendKey val="0"/>
          <c:showVal val="0"/>
          <c:showCatName val="0"/>
          <c:showSerName val="0"/>
          <c:showPercent val="0"/>
          <c:showBubbleSize val="0"/>
        </c:dLbls>
        <c:marker val="1"/>
        <c:smooth val="0"/>
        <c:axId val="439852720"/>
        <c:axId val="440540464"/>
      </c:lineChart>
      <c:dateAx>
        <c:axId val="4486610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41952"/>
        <c:crosses val="autoZero"/>
        <c:auto val="1"/>
        <c:lblOffset val="100"/>
        <c:baseTimeUnit val="months"/>
      </c:dateAx>
      <c:valAx>
        <c:axId val="1954341952"/>
        <c:scaling>
          <c:orientation val="minMax"/>
          <c:max val="12"/>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661072"/>
        <c:crosses val="autoZero"/>
        <c:crossBetween val="between"/>
        <c:minorUnit val="10"/>
      </c:valAx>
      <c:valAx>
        <c:axId val="440540464"/>
        <c:scaling>
          <c:orientation val="minMax"/>
          <c:max val="20"/>
        </c:scaling>
        <c:delete val="1"/>
        <c:axPos val="r"/>
        <c:numFmt formatCode="#,##0.0" sourceLinked="1"/>
        <c:majorTickMark val="out"/>
        <c:minorTickMark val="none"/>
        <c:tickLblPos val="nextTo"/>
        <c:crossAx val="439852720"/>
        <c:crosses val="max"/>
        <c:crossBetween val="between"/>
      </c:valAx>
      <c:dateAx>
        <c:axId val="439852720"/>
        <c:scaling>
          <c:orientation val="minMax"/>
        </c:scaling>
        <c:delete val="1"/>
        <c:axPos val="b"/>
        <c:numFmt formatCode="mmm\-yy" sourceLinked="1"/>
        <c:majorTickMark val="out"/>
        <c:minorTickMark val="none"/>
        <c:tickLblPos val="nextTo"/>
        <c:crossAx val="440540464"/>
        <c:crosses val="autoZero"/>
        <c:auto val="1"/>
        <c:lblOffset val="100"/>
        <c:baseTimeUnit val="months"/>
      </c:dateAx>
      <c:spPr>
        <a:noFill/>
        <a:ln>
          <a:noFill/>
        </a:ln>
        <a:effectLst/>
      </c:spPr>
    </c:plotArea>
    <c:legend>
      <c:legendPos val="b"/>
      <c:layout>
        <c:manualLayout>
          <c:xMode val="edge"/>
          <c:yMode val="edge"/>
          <c:x val="0.37436547132690356"/>
          <c:y val="0.89409677243223196"/>
          <c:w val="0.2499072205871645"/>
          <c:h val="7.9571921374859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r>
              <a:rPr lang="es-PE" sz="1400" b="1" i="0" baseline="0">
                <a:effectLst/>
                <a:latin typeface="Tahoma" panose="020B0604030504040204" pitchFamily="34" charset="0"/>
                <a:ea typeface="Tahoma" panose="020B0604030504040204" pitchFamily="34" charset="0"/>
                <a:cs typeface="Tahoma" panose="020B0604030504040204" pitchFamily="34" charset="0"/>
              </a:rPr>
              <a:t>MTBS</a:t>
            </a:r>
            <a:endParaRPr lang="en-US" sz="1400">
              <a:effectLst/>
              <a:latin typeface="Tahoma" panose="020B0604030504040204" pitchFamily="34" charset="0"/>
              <a:ea typeface="Tahoma" panose="020B0604030504040204" pitchFamily="34" charset="0"/>
              <a:cs typeface="Tahoma" panose="020B0604030504040204" pitchFamily="34" charset="0"/>
            </a:endParaRPr>
          </a:p>
          <a:p>
            <a:pPr algn="ctr" rtl="0">
              <a:defRPr lang="es-PE" sz="1200" b="1">
                <a:solidFill>
                  <a:schemeClr val="accent5">
                    <a:lumMod val="75000"/>
                  </a:schemeClr>
                </a:solidFill>
                <a:latin typeface="Arial Black" panose="020B0A04020102020204" pitchFamily="34" charset="0"/>
              </a:defRPr>
            </a:pPr>
            <a:r>
              <a:rPr lang="es-PE" sz="1400" b="1" i="0" baseline="0">
                <a:effectLst/>
                <a:latin typeface="Tahoma" panose="020B0604030504040204" pitchFamily="34" charset="0"/>
                <a:ea typeface="Tahoma" panose="020B0604030504040204" pitchFamily="34" charset="0"/>
                <a:cs typeface="Tahoma" panose="020B0604030504040204" pitchFamily="34" charset="0"/>
              </a:rPr>
              <a:t>(Enero - Abril 2023)</a:t>
            </a:r>
            <a:endParaRPr lang="en-US" sz="1400">
              <a:effectLst/>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lgn="ctr" rtl="0">
            <a:defRPr lang="es-PE" sz="1200" b="1" i="0" u="none" strike="noStrike" kern="1200" spc="0" baseline="0">
              <a:solidFill>
                <a:schemeClr val="accent5">
                  <a:lumMod val="75000"/>
                </a:schemeClr>
              </a:solidFill>
              <a:latin typeface="Arial Black" panose="020B0A04020102020204" pitchFamily="34" charset="0"/>
              <a:ea typeface="+mn-ea"/>
              <a:cs typeface="+mn-cs"/>
            </a:defRPr>
          </a:pPr>
          <a:endParaRPr lang="en-US"/>
        </a:p>
      </c:txPr>
    </c:title>
    <c:autoTitleDeleted val="0"/>
    <c:plotArea>
      <c:layout>
        <c:manualLayout>
          <c:layoutTarget val="inner"/>
          <c:xMode val="edge"/>
          <c:yMode val="edge"/>
          <c:x val="4.5909781854328001E-2"/>
          <c:y val="0.36628242106609377"/>
          <c:w val="0.91222467524104067"/>
          <c:h val="0.36485913539426362"/>
        </c:manualLayout>
      </c:layout>
      <c:lineChart>
        <c:grouping val="standard"/>
        <c:varyColors val="0"/>
        <c:ser>
          <c:idx val="3"/>
          <c:order val="1"/>
          <c:tx>
            <c:strRef>
              <c:f>'Trending Board'!$A$4</c:f>
              <c:strCache>
                <c:ptCount val="1"/>
                <c:pt idx="0">
                  <c:v>MTBS</c:v>
                </c:pt>
              </c:strCache>
            </c:strRef>
          </c:tx>
          <c:spPr>
            <a:ln w="28575" cap="rnd">
              <a:solidFill>
                <a:schemeClr val="accent4"/>
              </a:solidFill>
              <a:round/>
            </a:ln>
            <a:effectLst/>
          </c:spPr>
          <c:marker>
            <c:symbol val="circle"/>
            <c:size val="5"/>
            <c:spPr>
              <a:solidFill>
                <a:schemeClr val="accent4"/>
              </a:solidFill>
              <a:ln w="88900" cap="rnd">
                <a:solidFill>
                  <a:schemeClr val="accent4"/>
                </a:solidFill>
              </a:ln>
              <a:effectLst/>
            </c:spPr>
          </c:marker>
          <c:dPt>
            <c:idx val="0"/>
            <c:marker>
              <c:symbol val="circle"/>
              <c:size val="5"/>
              <c:spPr>
                <a:solidFill>
                  <a:schemeClr val="accent4"/>
                </a:solidFill>
                <a:ln w="88900" cap="rnd">
                  <a:solidFill>
                    <a:schemeClr val="accent4"/>
                  </a:solidFill>
                </a:ln>
                <a:effectLst/>
                <a:scene3d>
                  <a:camera prst="orthographicFront"/>
                  <a:lightRig rig="threePt" dir="t"/>
                </a:scene3d>
                <a:sp3d>
                  <a:bevelT/>
                </a:sp3d>
              </c:spPr>
            </c:marker>
            <c:bubble3D val="0"/>
            <c:extLst>
              <c:ext xmlns:c16="http://schemas.microsoft.com/office/drawing/2014/chart" uri="{C3380CC4-5D6E-409C-BE32-E72D297353CC}">
                <c16:uniqueId val="{00000000-FA81-4F12-AB54-47491913AC14}"/>
              </c:ext>
            </c:extLst>
          </c:dPt>
          <c:dPt>
            <c:idx val="1"/>
            <c:marker>
              <c:symbol val="circle"/>
              <c:size val="5"/>
              <c:spPr>
                <a:solidFill>
                  <a:schemeClr val="accent4"/>
                </a:solidFill>
                <a:ln w="88900" cap="rnd">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2-FA81-4F12-AB54-47491913AC14}"/>
              </c:ext>
            </c:extLst>
          </c:dPt>
          <c:dPt>
            <c:idx val="2"/>
            <c:marker>
              <c:symbol val="circle"/>
              <c:size val="5"/>
              <c:spPr>
                <a:solidFill>
                  <a:schemeClr val="accent4"/>
                </a:solidFill>
                <a:ln w="88900" cap="rnd">
                  <a:solidFill>
                    <a:schemeClr val="accent4"/>
                  </a:solidFill>
                </a:ln>
                <a:effectLst/>
                <a:scene3d>
                  <a:camera prst="orthographicFront"/>
                  <a:lightRig rig="threePt" dir="t"/>
                </a:scene3d>
                <a:sp3d/>
              </c:spPr>
            </c:marker>
            <c:bubble3D val="0"/>
            <c:extLst>
              <c:ext xmlns:c16="http://schemas.microsoft.com/office/drawing/2014/chart" uri="{C3380CC4-5D6E-409C-BE32-E72D297353CC}">
                <c16:uniqueId val="{00000003-FA81-4F12-AB54-47491913AC14}"/>
              </c:ext>
            </c:extLst>
          </c:dPt>
          <c:dPt>
            <c:idx val="3"/>
            <c:marker>
              <c:symbol val="circle"/>
              <c:size val="5"/>
              <c:spPr>
                <a:solidFill>
                  <a:schemeClr val="accent4"/>
                </a:solidFill>
                <a:ln w="88900" cap="rnd">
                  <a:solidFill>
                    <a:schemeClr val="accent4"/>
                  </a:solidFill>
                </a:ln>
                <a:effectLst/>
                <a:scene3d>
                  <a:camera prst="orthographicFront"/>
                  <a:lightRig rig="threePt" dir="t"/>
                </a:scene3d>
                <a:sp3d/>
              </c:spPr>
            </c:marker>
            <c:bubble3D val="0"/>
            <c:extLst>
              <c:ext xmlns:c16="http://schemas.microsoft.com/office/drawing/2014/chart" uri="{C3380CC4-5D6E-409C-BE32-E72D297353CC}">
                <c16:uniqueId val="{00000004-FA81-4F12-AB54-47491913AC14}"/>
              </c:ext>
            </c:extLst>
          </c:dPt>
          <c:dPt>
            <c:idx val="4"/>
            <c:marker>
              <c:symbol val="circle"/>
              <c:size val="5"/>
              <c:spPr>
                <a:solidFill>
                  <a:schemeClr val="accent4"/>
                </a:solidFill>
                <a:ln w="88900" cap="rnd">
                  <a:solidFill>
                    <a:schemeClr val="accent4"/>
                  </a:solidFill>
                </a:ln>
                <a:effectLst/>
                <a:scene3d>
                  <a:camera prst="orthographicFront"/>
                  <a:lightRig rig="threePt" dir="t"/>
                </a:scene3d>
                <a:sp3d>
                  <a:bevelT/>
                </a:sp3d>
              </c:spPr>
            </c:marker>
            <c:bubble3D val="0"/>
            <c:extLst>
              <c:ext xmlns:c16="http://schemas.microsoft.com/office/drawing/2014/chart" uri="{C3380CC4-5D6E-409C-BE32-E72D297353CC}">
                <c16:uniqueId val="{00000005-FA81-4F12-AB54-47491913AC14}"/>
              </c:ext>
            </c:extLst>
          </c:dPt>
          <c:dLbls>
            <c:dLbl>
              <c:idx val="0"/>
              <c:tx>
                <c:rich>
                  <a:bodyPr/>
                  <a:lstStyle/>
                  <a:p>
                    <a:fld id="{C2BDA7E5-460D-4B2D-B0FC-DD1004A32A5B}" type="VALUE">
                      <a:rPr lang="en-US"/>
                      <a:pPr/>
                      <a:t>[VALOR]</a:t>
                    </a:fld>
                    <a:r>
                      <a:rPr lang="en-US"/>
                      <a:t> hr</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A81-4F12-AB54-47491913AC14}"/>
                </c:ext>
              </c:extLst>
            </c:dLbl>
            <c:dLbl>
              <c:idx val="1"/>
              <c:layout>
                <c:manualLayout>
                  <c:x val="-4.4022187198320108E-2"/>
                  <c:y val="-7.1460793803374778E-2"/>
                </c:manualLayout>
              </c:layout>
              <c:tx>
                <c:rich>
                  <a:bodyPr/>
                  <a:lstStyle/>
                  <a:p>
                    <a:fld id="{DF614750-2203-49BB-98B0-99EE8F76846C}" type="VALUE">
                      <a:rPr lang="en-US" sz="1000"/>
                      <a:pPr/>
                      <a:t>[VALOR]</a:t>
                    </a:fld>
                    <a:r>
                      <a:rPr lang="en-US" sz="1000"/>
                      <a:t> hr</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A81-4F12-AB54-47491913AC14}"/>
                </c:ext>
              </c:extLst>
            </c:dLbl>
            <c:dLbl>
              <c:idx val="2"/>
              <c:layout>
                <c:manualLayout>
                  <c:x val="-4.1235342574550242E-2"/>
                  <c:y val="-8.4569333324049978E-2"/>
                </c:manualLayout>
              </c:layout>
              <c:tx>
                <c:rich>
                  <a:bodyPr/>
                  <a:lstStyle/>
                  <a:p>
                    <a:fld id="{D86B89AA-B7F3-4E33-ACC2-83CC8379C228}" type="VALUE">
                      <a:rPr lang="en-US" sz="1000"/>
                      <a:pPr/>
                      <a:t>[VALOR]</a:t>
                    </a:fld>
                    <a:r>
                      <a:rPr lang="en-US" sz="1000"/>
                      <a:t> hr</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81-4F12-AB54-47491913AC14}"/>
                </c:ext>
              </c:extLst>
            </c:dLbl>
            <c:dLbl>
              <c:idx val="3"/>
              <c:layout>
                <c:manualLayout>
                  <c:x val="-3.8407780807080967E-2"/>
                  <c:y val="-8.6331183190979738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757F70E6-A435-48D9-BD79-2A22260340A7}" type="VALUE">
                      <a:rPr lang="en-US" sz="1000"/>
                      <a:pPr>
                        <a:defRPr sz="1000" b="1"/>
                      </a:pPr>
                      <a:t>[VALOR]</a:t>
                    </a:fld>
                    <a:r>
                      <a:rPr lang="en-US" sz="1000"/>
                      <a:t> hr</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A81-4F12-AB54-47491913AC14}"/>
                </c:ext>
              </c:extLst>
            </c:dLbl>
            <c:dLbl>
              <c:idx val="4"/>
              <c:layout>
                <c:manualLayout>
                  <c:x val="-2.011947075698059E-2"/>
                  <c:y val="-7.902765113146352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24C72D98-621B-4ADA-9BC1-5809E7CFB27F}" type="VALUE">
                      <a:rPr lang="en-US" sz="1000"/>
                      <a:pPr>
                        <a:defRPr sz="1000" b="1"/>
                      </a:pPr>
                      <a:t>[VALOR]</a:t>
                    </a:fld>
                    <a:r>
                      <a:rPr lang="en-US" sz="1000"/>
                      <a:t> hr</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81-4F12-AB54-47491913AC14}"/>
                </c:ext>
              </c:extLst>
            </c:dLbl>
            <c:dLbl>
              <c:idx val="5"/>
              <c:tx>
                <c:rich>
                  <a:bodyPr/>
                  <a:lstStyle/>
                  <a:p>
                    <a:fld id="{B806F87C-8A08-42BA-8CA2-14A4C3D70079}" type="VALUE">
                      <a:rPr lang="en-US"/>
                      <a:pPr/>
                      <a:t>[VALOR]</a:t>
                    </a:fld>
                    <a:r>
                      <a:rPr lang="en-US"/>
                      <a:t> hr</a:t>
                    </a:r>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A81-4F12-AB54-47491913AC14}"/>
                </c:ext>
              </c:extLst>
            </c:dLbl>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'Trending Board'!$B$2:$E$2</c:f>
              <c:numCache>
                <c:formatCode>mmm\-yy</c:formatCode>
                <c:ptCount val="4"/>
                <c:pt idx="0">
                  <c:v>44927</c:v>
                </c:pt>
                <c:pt idx="1">
                  <c:v>44958</c:v>
                </c:pt>
                <c:pt idx="2">
                  <c:v>44986</c:v>
                </c:pt>
                <c:pt idx="3">
                  <c:v>45017</c:v>
                </c:pt>
              </c:numCache>
            </c:numRef>
          </c:cat>
          <c:val>
            <c:numRef>
              <c:f>'Trending Board'!$B$4:$E$4</c:f>
              <c:numCache>
                <c:formatCode>#,##0.0</c:formatCode>
                <c:ptCount val="4"/>
                <c:pt idx="0">
                  <c:v>327.42857142857144</c:v>
                </c:pt>
                <c:pt idx="1">
                  <c:v>367.15789473684208</c:v>
                </c:pt>
                <c:pt idx="2">
                  <c:v>446.4</c:v>
                </c:pt>
                <c:pt idx="3">
                  <c:v>195</c:v>
                </c:pt>
              </c:numCache>
            </c:numRef>
          </c:val>
          <c:smooth val="0"/>
          <c:extLst>
            <c:ext xmlns:c16="http://schemas.microsoft.com/office/drawing/2014/chart" uri="{C3380CC4-5D6E-409C-BE32-E72D297353CC}">
              <c16:uniqueId val="{00000007-FA81-4F12-AB54-47491913AC14}"/>
            </c:ext>
          </c:extLst>
        </c:ser>
        <c:dLbls>
          <c:showLegendKey val="0"/>
          <c:showVal val="0"/>
          <c:showCatName val="0"/>
          <c:showSerName val="0"/>
          <c:showPercent val="0"/>
          <c:showBubbleSize val="0"/>
        </c:dLbls>
        <c:marker val="1"/>
        <c:smooth val="0"/>
        <c:axId val="448661072"/>
        <c:axId val="1954341952"/>
      </c:lineChart>
      <c:lineChart>
        <c:grouping val="standard"/>
        <c:varyColors val="0"/>
        <c:ser>
          <c:idx val="2"/>
          <c:order val="0"/>
          <c:tx>
            <c:strRef>
              <c:f>'Trending Board'!$A$8</c:f>
              <c:strCache>
                <c:ptCount val="1"/>
                <c:pt idx="0">
                  <c:v>META MTBF</c:v>
                </c:pt>
              </c:strCache>
            </c:strRef>
          </c:tx>
          <c:spPr>
            <a:ln w="28575" cap="rnd">
              <a:solidFill>
                <a:schemeClr val="accent4"/>
              </a:solidFill>
              <a:prstDash val="sysDot"/>
              <a:round/>
            </a:ln>
            <a:effectLst/>
          </c:spPr>
          <c:marker>
            <c:symbol val="none"/>
          </c:marker>
          <c:dLbls>
            <c:dLbl>
              <c:idx val="1"/>
              <c:layout>
                <c:manualLayout>
                  <c:x val="0.405348349117305"/>
                  <c:y val="-0.12803231436802243"/>
                </c:manualLayout>
              </c:layout>
              <c:tx>
                <c:rich>
                  <a:bodyPr/>
                  <a:lstStyle/>
                  <a:p>
                    <a:r>
                      <a:rPr lang="en-US" i="1"/>
                      <a:t>Meta &gt;= </a:t>
                    </a:r>
                    <a:fld id="{FCB17F0C-3D7D-4D35-A56E-84884293197F}" type="VALUE">
                      <a:rPr lang="en-US" i="1"/>
                      <a:pPr/>
                      <a:t>[VALOR]</a:t>
                    </a:fld>
                    <a:r>
                      <a:rPr lang="en-US" i="1"/>
                      <a:t> hr</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A81-4F12-AB54-47491913A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'Trending Board'!$B$2:$E$2</c:f>
              <c:numCache>
                <c:formatCode>mmm\-yy</c:formatCode>
                <c:ptCount val="4"/>
                <c:pt idx="0">
                  <c:v>44927</c:v>
                </c:pt>
                <c:pt idx="1">
                  <c:v>44958</c:v>
                </c:pt>
                <c:pt idx="2">
                  <c:v>44986</c:v>
                </c:pt>
                <c:pt idx="3">
                  <c:v>45017</c:v>
                </c:pt>
              </c:numCache>
            </c:numRef>
          </c:cat>
          <c:val>
            <c:numRef>
              <c:f>'Trending Board'!$B$8:$E$8</c:f>
              <c:numCache>
                <c:formatCode>#,##0.0</c:formatCode>
                <c:ptCount val="4"/>
                <c:pt idx="0">
                  <c:v>360</c:v>
                </c:pt>
                <c:pt idx="1">
                  <c:v>360</c:v>
                </c:pt>
                <c:pt idx="2">
                  <c:v>360</c:v>
                </c:pt>
                <c:pt idx="3">
                  <c:v>360</c:v>
                </c:pt>
              </c:numCache>
            </c:numRef>
          </c:val>
          <c:smooth val="0"/>
          <c:extLst>
            <c:ext xmlns:c16="http://schemas.microsoft.com/office/drawing/2014/chart" uri="{C3380CC4-5D6E-409C-BE32-E72D297353CC}">
              <c16:uniqueId val="{00000009-FA81-4F12-AB54-47491913AC14}"/>
            </c:ext>
          </c:extLst>
        </c:ser>
        <c:dLbls>
          <c:showLegendKey val="0"/>
          <c:showVal val="0"/>
          <c:showCatName val="0"/>
          <c:showSerName val="0"/>
          <c:showPercent val="0"/>
          <c:showBubbleSize val="0"/>
        </c:dLbls>
        <c:marker val="1"/>
        <c:smooth val="0"/>
        <c:axId val="439852720"/>
        <c:axId val="440540464"/>
      </c:lineChart>
      <c:dateAx>
        <c:axId val="4486610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41952"/>
        <c:crosses val="autoZero"/>
        <c:auto val="1"/>
        <c:lblOffset val="100"/>
        <c:baseTimeUnit val="months"/>
      </c:dateAx>
      <c:valAx>
        <c:axId val="1954341952"/>
        <c:scaling>
          <c:orientation val="minMax"/>
          <c:max val="450"/>
          <c:min val="15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661072"/>
        <c:crosses val="autoZero"/>
        <c:crossBetween val="between"/>
        <c:minorUnit val="10"/>
      </c:valAx>
      <c:valAx>
        <c:axId val="440540464"/>
        <c:scaling>
          <c:orientation val="minMax"/>
          <c:max val="20"/>
        </c:scaling>
        <c:delete val="1"/>
        <c:axPos val="r"/>
        <c:numFmt formatCode="#,##0.0" sourceLinked="1"/>
        <c:majorTickMark val="out"/>
        <c:minorTickMark val="none"/>
        <c:tickLblPos val="nextTo"/>
        <c:crossAx val="439852720"/>
        <c:crosses val="max"/>
        <c:crossBetween val="between"/>
      </c:valAx>
      <c:dateAx>
        <c:axId val="439852720"/>
        <c:scaling>
          <c:orientation val="minMax"/>
        </c:scaling>
        <c:delete val="1"/>
        <c:axPos val="b"/>
        <c:numFmt formatCode="mmm\-yy" sourceLinked="1"/>
        <c:majorTickMark val="out"/>
        <c:minorTickMark val="none"/>
        <c:tickLblPos val="nextTo"/>
        <c:crossAx val="440540464"/>
        <c:crosses val="autoZero"/>
        <c:auto val="1"/>
        <c:lblOffset val="100"/>
        <c:baseTimeUnit val="months"/>
      </c:dateAx>
      <c:spPr>
        <a:noFill/>
        <a:ln>
          <a:noFill/>
        </a:ln>
        <a:effectLst/>
      </c:spPr>
    </c:plotArea>
    <c:legend>
      <c:legendPos val="r"/>
      <c:layout>
        <c:manualLayout>
          <c:xMode val="edge"/>
          <c:yMode val="edge"/>
          <c:x val="0.33384925101346463"/>
          <c:y val="0.88046685258726898"/>
          <c:w val="0.32716650544491926"/>
          <c:h val="0.11591492643754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[(Guardia B) OT-ORDEN TRABAJO LBS_FINAL 4.xlsx]Hrs Down!TablaDinámica6</c:name>
    <c:fmtId val="1"/>
  </c:pivotSource>
  <c:chart>
    <c:title>
      <c:tx>
        <c:rich>
          <a:bodyPr rot="0" spcFirstLastPara="1" vertOverflow="ellipsis" vert="horz" wrap="square" anchor="ctr" anchorCtr="1"/>
          <a:lstStyle/>
          <a:p>
            <a:pPr>
              <a:defRPr sz="96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b="1"/>
              <a:t>22_Diciembre</a:t>
            </a:r>
          </a:p>
        </c:rich>
      </c:tx>
      <c:layout>
        <c:manualLayout>
          <c:xMode val="edge"/>
          <c:yMode val="edge"/>
          <c:x val="0.13845045685078838"/>
          <c:y val="0.16836307521861274"/>
        </c:manualLayout>
      </c:layout>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'Hrs Down'!$B$5:$B$6</c:f>
              <c:strCache>
                <c:ptCount val="1"/>
                <c:pt idx="0">
                  <c:v>23_01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F6-4D83-BD3D-C2FAC6BAD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F6-4D83-BD3D-C2FAC6BAD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F6-4D83-BD3D-C2FAC6BADA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F6-4D83-BD3D-C2FAC6BADA6A}"/>
              </c:ext>
            </c:extLst>
          </c:dPt>
          <c:cat>
            <c:strRef>
              <c:f>'Hrs Down'!$A$7:$A$11</c:f>
              <c:strCache>
                <c:ptCount val="4"/>
                <c:pt idx="0">
                  <c:v>Construcción / Montaje</c:v>
                </c:pt>
                <c:pt idx="1">
                  <c:v>Garantía</c:v>
                </c:pt>
                <c:pt idx="2">
                  <c:v>Mantenimiento</c:v>
                </c:pt>
                <c:pt idx="3">
                  <c:v>Operaciones</c:v>
                </c:pt>
              </c:strCache>
            </c:strRef>
          </c:cat>
          <c:val>
            <c:numRef>
              <c:f>'Hrs Down'!$B$7:$B$11</c:f>
              <c:numCache>
                <c:formatCode>#,##0.00</c:formatCode>
                <c:ptCount val="4"/>
                <c:pt idx="0">
                  <c:v>109.66666666703532</c:v>
                </c:pt>
                <c:pt idx="2">
                  <c:v>4.7499999999417923</c:v>
                </c:pt>
                <c:pt idx="3">
                  <c:v>16.866666666814126</c:v>
                </c:pt>
              </c:numCache>
            </c:numRef>
          </c:val>
          <c:extLst>
            <c:ext xmlns:c16="http://schemas.microsoft.com/office/drawing/2014/chart" uri="{C3380CC4-5D6E-409C-BE32-E72D297353CC}">
              <c16:uniqueId val="{00000000-CE8B-4137-BD2C-4D86A83DFFE0}"/>
            </c:ext>
          </c:extLst>
        </c:ser>
        <c:ser>
          <c:idx val="1"/>
          <c:order val="1"/>
          <c:tx>
            <c:strRef>
              <c:f>'Hrs Down'!$C$5:$C$6</c:f>
              <c:strCache>
                <c:ptCount val="1"/>
                <c:pt idx="0">
                  <c:v>23_02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F7F6-4D83-BD3D-C2FAC6BAD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F7F6-4D83-BD3D-C2FAC6BAD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F7F6-4D83-BD3D-C2FAC6BADA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F7F6-4D83-BD3D-C2FAC6BADA6A}"/>
              </c:ext>
            </c:extLst>
          </c:dPt>
          <c:cat>
            <c:strRef>
              <c:f>'Hrs Down'!$A$7:$A$11</c:f>
              <c:strCache>
                <c:ptCount val="4"/>
                <c:pt idx="0">
                  <c:v>Construcción / Montaje</c:v>
                </c:pt>
                <c:pt idx="1">
                  <c:v>Garantía</c:v>
                </c:pt>
                <c:pt idx="2">
                  <c:v>Mantenimiento</c:v>
                </c:pt>
                <c:pt idx="3">
                  <c:v>Operaciones</c:v>
                </c:pt>
              </c:strCache>
            </c:strRef>
          </c:cat>
          <c:val>
            <c:numRef>
              <c:f>'Hrs Down'!$C$7:$C$11</c:f>
              <c:numCache>
                <c:formatCode>0.00%</c:formatCode>
                <c:ptCount val="4"/>
                <c:pt idx="0">
                  <c:v>50.683333334047347</c:v>
                </c:pt>
                <c:pt idx="2">
                  <c:v>147.75000000034925</c:v>
                </c:pt>
                <c:pt idx="3">
                  <c:v>42.966666666499805</c:v>
                </c:pt>
              </c:numCache>
            </c:numRef>
          </c:val>
          <c:extLst>
            <c:ext xmlns:c16="http://schemas.microsoft.com/office/drawing/2014/chart" uri="{C3380CC4-5D6E-409C-BE32-E72D297353CC}">
              <c16:uniqueId val="{00000005-CE8B-4137-BD2C-4D86A83DFFE0}"/>
            </c:ext>
          </c:extLst>
        </c:ser>
        <c:ser>
          <c:idx val="2"/>
          <c:order val="2"/>
          <c:tx>
            <c:strRef>
              <c:f>'Hrs Down'!$D$5:$D$6</c:f>
              <c:strCache>
                <c:ptCount val="1"/>
                <c:pt idx="0">
                  <c:v>23_03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7F6-4D83-BD3D-C2FAC6BAD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F7F6-4D83-BD3D-C2FAC6BAD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F7F6-4D83-BD3D-C2FAC6BADA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F7F6-4D83-BD3D-C2FAC6BADA6A}"/>
              </c:ext>
            </c:extLst>
          </c:dPt>
          <c:cat>
            <c:strRef>
              <c:f>'Hrs Down'!$A$7:$A$11</c:f>
              <c:strCache>
                <c:ptCount val="4"/>
                <c:pt idx="0">
                  <c:v>Construcción / Montaje</c:v>
                </c:pt>
                <c:pt idx="1">
                  <c:v>Garantía</c:v>
                </c:pt>
                <c:pt idx="2">
                  <c:v>Mantenimiento</c:v>
                </c:pt>
                <c:pt idx="3">
                  <c:v>Operaciones</c:v>
                </c:pt>
              </c:strCache>
            </c:strRef>
          </c:cat>
          <c:val>
            <c:numRef>
              <c:f>'Hrs Down'!$D$7:$D$11</c:f>
              <c:numCache>
                <c:formatCode>#,##0.00</c:formatCode>
                <c:ptCount val="4"/>
                <c:pt idx="0">
                  <c:v>8667.9333333330578</c:v>
                </c:pt>
                <c:pt idx="1">
                  <c:v>0</c:v>
                </c:pt>
                <c:pt idx="2">
                  <c:v>32.016666667128447</c:v>
                </c:pt>
                <c:pt idx="3">
                  <c:v>7.1333333338843659</c:v>
                </c:pt>
              </c:numCache>
            </c:numRef>
          </c:val>
          <c:extLst>
            <c:ext xmlns:c16="http://schemas.microsoft.com/office/drawing/2014/chart" uri="{C3380CC4-5D6E-409C-BE32-E72D297353CC}">
              <c16:uniqueId val="{00000006-CE8B-4137-BD2C-4D86A83DFFE0}"/>
            </c:ext>
          </c:extLst>
        </c:ser>
        <c:ser>
          <c:idx val="3"/>
          <c:order val="3"/>
          <c:tx>
            <c:strRef>
              <c:f>'Hrs Down'!$E$5:$E$6</c:f>
              <c:strCache>
                <c:ptCount val="1"/>
                <c:pt idx="0">
                  <c:v>23_04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F7F6-4D83-BD3D-C2FAC6BAD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F7F6-4D83-BD3D-C2FAC6BAD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F7F6-4D83-BD3D-C2FAC6BADA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F7F6-4D83-BD3D-C2FAC6BADA6A}"/>
              </c:ext>
            </c:extLst>
          </c:dPt>
          <c:cat>
            <c:strRef>
              <c:f>'Hrs Down'!$A$7:$A$11</c:f>
              <c:strCache>
                <c:ptCount val="4"/>
                <c:pt idx="0">
                  <c:v>Construcción / Montaje</c:v>
                </c:pt>
                <c:pt idx="1">
                  <c:v>Garantía</c:v>
                </c:pt>
                <c:pt idx="2">
                  <c:v>Mantenimiento</c:v>
                </c:pt>
                <c:pt idx="3">
                  <c:v>Operaciones</c:v>
                </c:pt>
              </c:strCache>
            </c:strRef>
          </c:cat>
          <c:val>
            <c:numRef>
              <c:f>'Hrs Down'!$E$7:$E$11</c:f>
              <c:numCache>
                <c:formatCode>#,##0.00</c:formatCode>
                <c:ptCount val="4"/>
                <c:pt idx="0">
                  <c:v>7453.750000000291</c:v>
                </c:pt>
                <c:pt idx="1">
                  <c:v>3946.249999999709</c:v>
                </c:pt>
                <c:pt idx="2">
                  <c:v>55.033333333907649</c:v>
                </c:pt>
                <c:pt idx="3">
                  <c:v>48.933333333057817</c:v>
                </c:pt>
              </c:numCache>
            </c:numRef>
          </c:val>
          <c:extLst>
            <c:ext xmlns:c16="http://schemas.microsoft.com/office/drawing/2014/chart" uri="{C3380CC4-5D6E-409C-BE32-E72D297353CC}">
              <c16:uniqueId val="{00000007-CE8B-4137-BD2C-4D86A83DFFE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0653179028777984"/>
          <c:y val="0.12422150314505499"/>
          <c:w val="0.45694985495234158"/>
          <c:h val="0.7972713039109239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400"/>
              <a:t>Horas down mensuales x responsabilidad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0.13301151590561511"/>
          <c:y val="0.12512820512820513"/>
          <c:w val="0.83861962771917542"/>
          <c:h val="0.66181832300548227"/>
        </c:manualLayout>
      </c:layout>
      <c:barChart>
        <c:barDir val="col"/>
        <c:grouping val="stacked"/>
        <c:varyColors val="0"/>
        <c:ser>
          <c:idx val="0"/>
          <c:order val="0"/>
          <c:tx>
            <c:strRef>
              <c:f>'Hrs Down'!$A$19</c:f>
              <c:strCache>
                <c:ptCount val="1"/>
                <c:pt idx="0">
                  <c:v>Construcción / Montaje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'Hrs Down'!$B$18:$E$18</c:f>
              <c:strCache>
                <c:ptCount val="4"/>
                <c:pt idx="0">
                  <c:v>23_01</c:v>
                </c:pt>
                <c:pt idx="1">
                  <c:v>23_02</c:v>
                </c:pt>
                <c:pt idx="2">
                  <c:v>23_03</c:v>
                </c:pt>
                <c:pt idx="3">
                  <c:v>23_04</c:v>
                </c:pt>
              </c:strCache>
            </c:strRef>
          </c:cat>
          <c:val>
            <c:numRef>
              <c:f>'Hrs Down'!$B$19:$E$19</c:f>
              <c:numCache>
                <c:formatCode>0.00%</c:formatCode>
                <c:ptCount val="4"/>
                <c:pt idx="0" formatCode="#,##0.00">
                  <c:v>109.66666666703532</c:v>
                </c:pt>
                <c:pt idx="1">
                  <c:v>48.450000000593718</c:v>
                </c:pt>
                <c:pt idx="2" formatCode="#,##0.00">
                  <c:v>8667.9333333330578</c:v>
                </c:pt>
                <c:pt idx="3" formatCode="#,##0.00">
                  <c:v>7453.750000000291</c:v>
                </c:pt>
              </c:numCache>
            </c:numRef>
          </c:val>
          <c:extLst>
            <c:ext xmlns:c16="http://schemas.microsoft.com/office/drawing/2014/chart" uri="{C3380CC4-5D6E-409C-BE32-E72D297353CC}">
              <c16:uniqueId val="{00000000-3A9A-41E4-8460-FBB185DFAAD5}"/>
            </c:ext>
          </c:extLst>
        </c:ser>
        <c:ser>
          <c:idx val="1"/>
          <c:order val="1"/>
          <c:tx>
            <c:strRef>
              <c:f>'Hrs Down'!$A$20</c:f>
              <c:strCache>
                <c:ptCount val="1"/>
                <c:pt idx="0">
                  <c:v>Garantía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'Hrs Down'!$B$18:$E$18</c:f>
              <c:strCache>
                <c:ptCount val="4"/>
                <c:pt idx="0">
                  <c:v>23_01</c:v>
                </c:pt>
                <c:pt idx="1">
                  <c:v>23_02</c:v>
                </c:pt>
                <c:pt idx="2">
                  <c:v>23_03</c:v>
                </c:pt>
                <c:pt idx="3">
                  <c:v>23_04</c:v>
                </c:pt>
              </c:strCache>
            </c:strRef>
          </c:cat>
          <c:val>
            <c:numRef>
              <c:f>'Hrs Down'!$B$20:$E$20</c:f>
              <c:numCache>
                <c:formatCode>0.00%</c:formatCode>
                <c:ptCount val="4"/>
                <c:pt idx="2" formatCode="#,##0.00">
                  <c:v>0</c:v>
                </c:pt>
                <c:pt idx="3" formatCode="#,##0.00">
                  <c:v>3946.249999999709</c:v>
                </c:pt>
              </c:numCache>
            </c:numRef>
          </c:val>
          <c:extLst>
            <c:ext xmlns:c16="http://schemas.microsoft.com/office/drawing/2014/chart" uri="{C3380CC4-5D6E-409C-BE32-E72D297353CC}">
              <c16:uniqueId val="{00000001-3A9A-41E4-8460-FBB185DFAAD5}"/>
            </c:ext>
          </c:extLst>
        </c:ser>
        <c:ser>
          <c:idx val="2"/>
          <c:order val="2"/>
          <c:tx>
            <c:strRef>
              <c:f>'Hrs Down'!$A$21</c:f>
              <c:strCache>
                <c:ptCount val="1"/>
                <c:pt idx="0">
                  <c:v>Mantenimiento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'Hrs Down'!$B$18:$E$18</c:f>
              <c:strCache>
                <c:ptCount val="4"/>
                <c:pt idx="0">
                  <c:v>23_01</c:v>
                </c:pt>
                <c:pt idx="1">
                  <c:v>23_02</c:v>
                </c:pt>
                <c:pt idx="2">
                  <c:v>23_03</c:v>
                </c:pt>
                <c:pt idx="3">
                  <c:v>23_04</c:v>
                </c:pt>
              </c:strCache>
            </c:strRef>
          </c:cat>
          <c:val>
            <c:numRef>
              <c:f>'Hrs Down'!$B$21:$E$21</c:f>
              <c:numCache>
                <c:formatCode>0.00%</c:formatCode>
                <c:ptCount val="4"/>
                <c:pt idx="0" formatCode="#,##0.00">
                  <c:v>4.7499999999417923</c:v>
                </c:pt>
                <c:pt idx="1">
                  <c:v>176.88333333365154</c:v>
                </c:pt>
                <c:pt idx="2" formatCode="#,##0.00">
                  <c:v>32.016666667128447</c:v>
                </c:pt>
                <c:pt idx="3" formatCode="#,##0.00">
                  <c:v>55.033333333907649</c:v>
                </c:pt>
              </c:numCache>
            </c:numRef>
          </c:val>
          <c:extLst>
            <c:ext xmlns:c16="http://schemas.microsoft.com/office/drawing/2014/chart" uri="{C3380CC4-5D6E-409C-BE32-E72D297353CC}">
              <c16:uniqueId val="{00000002-3A9A-41E4-8460-FBB185DFAAD5}"/>
            </c:ext>
          </c:extLst>
        </c:ser>
        <c:ser>
          <c:idx val="3"/>
          <c:order val="3"/>
          <c:tx>
            <c:strRef>
              <c:f>'Hrs Down'!$A$22</c:f>
              <c:strCache>
                <c:ptCount val="1"/>
                <c:pt idx="0">
                  <c:v>Operaciones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'Hrs Down'!$B$18:$E$18</c:f>
              <c:strCache>
                <c:ptCount val="4"/>
                <c:pt idx="0">
                  <c:v>23_01</c:v>
                </c:pt>
                <c:pt idx="1">
                  <c:v>23_02</c:v>
                </c:pt>
                <c:pt idx="2">
                  <c:v>23_03</c:v>
                </c:pt>
                <c:pt idx="3">
                  <c:v>23_04</c:v>
                </c:pt>
              </c:strCache>
            </c:strRef>
          </c:cat>
          <c:val>
            <c:numRef>
              <c:f>'Hrs Down'!$B$22:$E$22</c:f>
              <c:numCache>
                <c:formatCode>0.00%</c:formatCode>
                <c:ptCount val="4"/>
                <c:pt idx="0" formatCode="#,##0.00">
                  <c:v>16.866666666814126</c:v>
                </c:pt>
                <c:pt idx="1">
                  <c:v>13.833333333197515</c:v>
                </c:pt>
                <c:pt idx="2" formatCode="#,##0.00">
                  <c:v>7.1333333338843659</c:v>
                </c:pt>
                <c:pt idx="3" formatCode="#,##0.00">
                  <c:v>48.933333333057817</c:v>
                </c:pt>
              </c:numCache>
            </c:numRef>
          </c:val>
          <c:extLst>
            <c:ext xmlns:c16="http://schemas.microsoft.com/office/drawing/2014/chart" uri="{C3380CC4-5D6E-409C-BE32-E72D297353CC}">
              <c16:uniqueId val="{00000003-3A9A-41E4-8460-FBB185DFAAD5}"/>
            </c:ext>
          </c:extLst>
        </c:ser>
        <c:dLbls>
          <c:showLegendKey val="0"/>
          <c:showVal val="0"/>
          <c:showCatName val="0"/>
          <c:showSerName val="0"/>
          <c:showPercent val="0"/>
          <c:showBubbleSize val="0"/>
        </c:dLbls>
        <c:gapWidth val="150"/>
        <c:overlap val="100"/>
        <c:axId val="1401851743"/>
        <c:axId val="1401853407"/>
      </c:barChart>
      <c:catAx>
        <c:axId val="1401851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401853407"/>
        <c:crosses val="autoZero"/>
        <c:auto val="1"/>
        <c:lblAlgn val="ctr"/>
        <c:lblOffset val="100"/>
        <c:noMultiLvlLbl val="0"/>
      </c:catAx>
      <c:valAx>
        <c:axId val="1401853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40185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solidFill>
                <a:latin typeface="+mn-lt"/>
                <a:ea typeface="+mn-ea"/>
                <a:cs typeface="+mn-cs"/>
              </a:defRPr>
            </a:pPr>
            <a:r>
              <a:rPr lang="es-PE"/>
              <a:t>Horas Down Acumuladas por Equipo</a:t>
            </a:r>
            <a:endParaRPr lang="en-US"/>
          </a:p>
          <a:p>
            <a:pPr>
              <a:defRPr/>
            </a:pPr>
            <a:r>
              <a:rPr lang="es-PE"/>
              <a:t>(Enero-Abril 2023 – 20,581 Hrs)</a:t>
            </a:r>
            <a:endParaRPr lang="en-US"/>
          </a:p>
        </c:rich>
      </c:tx>
      <c:overlay val="0"/>
      <c:spPr>
        <a:noFill/>
        <a:ln>
          <a:noFill/>
        </a:ln>
        <a:effectLst/>
      </c:spPr>
      <c:txPr>
        <a:bodyPr rot="0" spcFirstLastPara="1" vertOverflow="ellipsis" vert="horz" wrap="square" anchor="ctr" anchorCtr="1"/>
        <a:lstStyle/>
        <a:p>
          <a:pPr>
            <a:defRPr sz="1400" b="0" i="0" u="none" strike="noStrike" baseline="0">
              <a:solidFill>
                <a:schemeClr val="tx1"/>
              </a:solidFill>
              <a:latin typeface="+mn-lt"/>
              <a:ea typeface="+mn-ea"/>
              <a:cs typeface="+mn-cs"/>
            </a:defRPr>
          </a:pPr>
          <a:endParaRPr lang="en-US"/>
        </a:p>
      </c:txPr>
    </c:title>
    <c:autoTitleDeleted val="0"/>
    <c:plotArea>
      <c:layout>
        <c:manualLayout>
          <c:layoutTarget val="inner"/>
          <c:xMode val="edge"/>
          <c:yMode val="edge"/>
          <c:x val="8.3460145031022184E-2"/>
          <c:y val="0.15428890269872905"/>
          <c:w val="0.81737886119576952"/>
          <c:h val="0.49723816580964647"/>
        </c:manualLayout>
      </c:layout>
      <c:barChart>
        <c:barDir val="col"/>
        <c:grouping val="clustered"/>
        <c:varyColors val="0"/>
        <c:ser>
          <c:idx val="0"/>
          <c:order val="0"/>
          <c:tx>
            <c:strRef>
              <c:f>'Hrs Down'!$H$49</c:f>
              <c:strCache>
                <c:ptCount val="1"/>
                <c:pt idx="0">
                  <c:v>Suma de HORAS DOWN</c:v>
                </c:pt>
              </c:strCache>
            </c:strRef>
          </c:tx>
          <c:spPr>
            <a:solidFill>
              <a:schemeClr val="accent1">
                <a:lumMod val="40000"/>
                <a:lumOff val="60000"/>
              </a:schemeClr>
            </a:solidFill>
            <a:ln>
              <a:solidFill>
                <a:schemeClr val="accent5">
                  <a:lumMod val="60000"/>
                  <a:lumOff val="40000"/>
                </a:schemeClr>
              </a:solidFill>
            </a:ln>
            <a:effectLst/>
          </c:spPr>
          <c:invertIfNegative val="0"/>
          <c:dPt>
            <c:idx val="0"/>
            <c:invertIfNegative val="0"/>
            <c:bubble3D val="0"/>
            <c:spPr>
              <a:solidFill>
                <a:schemeClr val="accent1">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1-F058-4C8A-8110-1F1BA7175AD9}"/>
              </c:ext>
            </c:extLst>
          </c:dPt>
          <c:dPt>
            <c:idx val="1"/>
            <c:invertIfNegative val="0"/>
            <c:bubble3D val="0"/>
            <c:spPr>
              <a:solidFill>
                <a:schemeClr val="accent1">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3-F058-4C8A-8110-1F1BA7175AD9}"/>
              </c:ext>
            </c:extLst>
          </c:dPt>
          <c:dPt>
            <c:idx val="2"/>
            <c:invertIfNegative val="0"/>
            <c:bubble3D val="0"/>
            <c:spPr>
              <a:solidFill>
                <a:schemeClr val="accent1">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5-F058-4C8A-8110-1F1BA7175AD9}"/>
              </c:ext>
            </c:extLst>
          </c:dPt>
          <c:dPt>
            <c:idx val="9"/>
            <c:invertIfNegative val="0"/>
            <c:bubble3D val="0"/>
            <c:spPr>
              <a:solidFill>
                <a:schemeClr val="bg1">
                  <a:lumMod val="85000"/>
                </a:schemeClr>
              </a:solidFill>
              <a:ln>
                <a:solidFill>
                  <a:schemeClr val="accent5">
                    <a:lumMod val="60000"/>
                    <a:lumOff val="40000"/>
                  </a:schemeClr>
                </a:solidFill>
              </a:ln>
              <a:effectLst/>
            </c:spPr>
            <c:extLst>
              <c:ext xmlns:c16="http://schemas.microsoft.com/office/drawing/2014/chart" uri="{C3380CC4-5D6E-409C-BE32-E72D297353CC}">
                <c16:uniqueId val="{0000000B-2D95-4E37-A495-879CB095AD6D}"/>
              </c:ext>
            </c:extLst>
          </c:dPt>
          <c:dLbls>
            <c:dLbl>
              <c:idx val="0"/>
              <c:tx>
                <c:rich>
                  <a:bodyPr/>
                  <a:lstStyle/>
                  <a:p>
                    <a:fld id="{46FFF93E-9C5C-4D81-A3DF-E4C6C62703C4}" type="VALUE">
                      <a:rPr lang="en-US"/>
                      <a:pPr/>
                      <a:t>[VALOR]</a:t>
                    </a:fld>
                    <a:r>
                      <a:rPr lang="en-US"/>
                      <a:t> hrs</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58-4C8A-8110-1F1BA7175AD9}"/>
                </c:ext>
              </c:extLst>
            </c:dLbl>
            <c:dLbl>
              <c:idx val="1"/>
              <c:tx>
                <c:rich>
                  <a:bodyPr/>
                  <a:lstStyle/>
                  <a:p>
                    <a:fld id="{F68E0FB2-B6B1-471E-BADC-BBB5B55EA4C2}" type="VALUE">
                      <a:rPr lang="en-US"/>
                      <a:pPr/>
                      <a:t>[VALOR]</a:t>
                    </a:fld>
                    <a:r>
                      <a:rPr lang="en-US"/>
                      <a:t> hrs</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058-4C8A-8110-1F1BA7175AD9}"/>
                </c:ext>
              </c:extLst>
            </c:dLbl>
            <c:dLbl>
              <c:idx val="2"/>
              <c:layout>
                <c:manualLayout>
                  <c:x val="-1.3485041107608681E-3"/>
                  <c:y val="0.1224773780688166"/>
                </c:manualLayout>
              </c:layout>
              <c:tx>
                <c:rich>
                  <a:bodyPr/>
                  <a:lstStyle/>
                  <a:p>
                    <a:fld id="{9107CBFA-69F5-4AA3-B0C3-7EAB403DB47A}" type="VALUE">
                      <a:rPr lang="en-US"/>
                      <a:pPr/>
                      <a:t>[VALOR]</a:t>
                    </a:fld>
                    <a:r>
                      <a:rPr lang="en-US"/>
                      <a:t> hrs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058-4C8A-8110-1F1BA7175AD9}"/>
                </c:ext>
              </c:extLst>
            </c:dLbl>
            <c:dLbl>
              <c:idx val="3"/>
              <c:layout>
                <c:manualLayout>
                  <c:x val="-4.9444579539894563E-17"/>
                  <c:y val="0.12247737806881669"/>
                </c:manualLayout>
              </c:layout>
              <c:tx>
                <c:rich>
                  <a:bodyPr/>
                  <a:lstStyle/>
                  <a:p>
                    <a:fld id="{99AF0929-028F-434C-83DB-67BDD291B33F}" type="VALUE">
                      <a:rPr lang="en-US"/>
                      <a:pPr/>
                      <a:t>[VALOR]</a:t>
                    </a:fld>
                    <a:r>
                      <a:rPr lang="en-US"/>
                      <a:t> hrs</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58-4C8A-8110-1F1BA7175AD9}"/>
                </c:ext>
              </c:extLst>
            </c:dLbl>
            <c:dLbl>
              <c:idx val="4"/>
              <c:layout>
                <c:manualLayout>
                  <c:x val="0"/>
                  <c:y val="0.12247737806881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D95-4E37-A495-879CB095AD6D}"/>
                </c:ext>
              </c:extLst>
            </c:dLbl>
            <c:numFmt formatCode="#,##0.0" sourceLinked="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'Hrs Down'!$G$50:$G$59</c:f>
              <c:strCache>
                <c:ptCount val="10"/>
                <c:pt idx="0">
                  <c:v>140-GC-121</c:v>
                </c:pt>
                <c:pt idx="1">
                  <c:v>LINEA DE LUBRICANTE_10W</c:v>
                </c:pt>
                <c:pt idx="2">
                  <c:v>LINEA DE LUBRICANTE_15W40</c:v>
                </c:pt>
                <c:pt idx="3">
                  <c:v>LINEA DE LUBRICANTE_SAE30</c:v>
                </c:pt>
                <c:pt idx="4">
                  <c:v>LINEA DE LUBRICANTE_SAE60</c:v>
                </c:pt>
                <c:pt idx="5">
                  <c:v>140-ZM-105</c:v>
                </c:pt>
                <c:pt idx="6">
                  <c:v>140-ZM-103</c:v>
                </c:pt>
                <c:pt idx="7">
                  <c:v>140-ZM-104</c:v>
                </c:pt>
                <c:pt idx="8">
                  <c:v>140-ZM-102</c:v>
                </c:pt>
                <c:pt idx="9">
                  <c:v>OTROS</c:v>
                </c:pt>
              </c:strCache>
            </c:strRef>
          </c:cat>
          <c:val>
            <c:numRef>
              <c:f>'Hrs Down'!$H$50:$H$59</c:f>
              <c:numCache>
                <c:formatCode>#,##0.00</c:formatCode>
                <c:ptCount val="10"/>
                <c:pt idx="0">
                  <c:v>3941.9999999998254</c:v>
                </c:pt>
                <c:pt idx="1">
                  <c:v>1858.4500000000116</c:v>
                </c:pt>
                <c:pt idx="2">
                  <c:v>1857.75</c:v>
                </c:pt>
                <c:pt idx="3">
                  <c:v>1857</c:v>
                </c:pt>
                <c:pt idx="4">
                  <c:v>1856.25</c:v>
                </c:pt>
                <c:pt idx="5">
                  <c:v>1449.5499999996973</c:v>
                </c:pt>
                <c:pt idx="6">
                  <c:v>1430.8333333334886</c:v>
                </c:pt>
                <c:pt idx="7">
                  <c:v>1429.1666666666279</c:v>
                </c:pt>
                <c:pt idx="8">
                  <c:v>1427.5000000001164</c:v>
                </c:pt>
                <c:pt idx="9">
                  <c:v>3475.2333333359566</c:v>
                </c:pt>
              </c:numCache>
            </c:numRef>
          </c:val>
          <c:extLst>
            <c:ext xmlns:c16="http://schemas.microsoft.com/office/drawing/2014/chart" uri="{C3380CC4-5D6E-409C-BE32-E72D297353CC}">
              <c16:uniqueId val="{00000007-F058-4C8A-8110-1F1BA7175AD9}"/>
            </c:ext>
          </c:extLst>
        </c:ser>
        <c:dLbls>
          <c:showLegendKey val="0"/>
          <c:showVal val="0"/>
          <c:showCatName val="0"/>
          <c:showSerName val="0"/>
          <c:showPercent val="0"/>
          <c:showBubbleSize val="0"/>
        </c:dLbls>
        <c:gapWidth val="75"/>
        <c:overlap val="40"/>
        <c:axId val="2060467648"/>
        <c:axId val="2048842048"/>
      </c:barChart>
      <c:scatterChart>
        <c:scatterStyle val="smoothMarker"/>
        <c:varyColors val="0"/>
        <c:ser>
          <c:idx val="1"/>
          <c:order val="1"/>
          <c:tx>
            <c:strRef>
              <c:f>'Hrs Down'!$I$49</c:f>
              <c:strCache>
                <c:ptCount val="1"/>
                <c:pt idx="0">
                  <c:v>%</c:v>
                </c:pt>
              </c:strCache>
            </c:strRef>
          </c:tx>
          <c:spPr>
            <a:ln w="28575" cap="rnd">
              <a:solidFill>
                <a:srgbClr val="0070C0"/>
              </a:solidFill>
              <a:prstDash val="sysDot"/>
              <a:round/>
            </a:ln>
            <a:effectLst/>
          </c:spPr>
          <c:marker>
            <c:symbol val="circle"/>
            <c:size val="5"/>
            <c:spPr>
              <a:solidFill>
                <a:schemeClr val="accent2"/>
              </a:solidFill>
              <a:ln w="9525">
                <a:solidFill>
                  <a:schemeClr val="lt1"/>
                </a:solidFill>
              </a:ln>
              <a:effectLst/>
            </c:spPr>
          </c:marker>
          <c:dLbls>
            <c:dLbl>
              <c:idx val="1"/>
              <c:layout>
                <c:manualLayout>
                  <c:x val="-3.0901521142761398E-2"/>
                  <c:y val="-5.1420850404305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58-4C8A-8110-1F1BA7175AD9}"/>
                </c:ext>
              </c:extLst>
            </c:dLbl>
            <c:numFmt formatCode="0.0%" sourceLinked="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'Hrs Down'!$G$50:$G$59</c:f>
              <c:strCache>
                <c:ptCount val="10"/>
                <c:pt idx="0">
                  <c:v>140-GC-121</c:v>
                </c:pt>
                <c:pt idx="1">
                  <c:v>LINEA DE LUBRICANTE_10W</c:v>
                </c:pt>
                <c:pt idx="2">
                  <c:v>LINEA DE LUBRICANTE_15W40</c:v>
                </c:pt>
                <c:pt idx="3">
                  <c:v>LINEA DE LUBRICANTE_SAE30</c:v>
                </c:pt>
                <c:pt idx="4">
                  <c:v>LINEA DE LUBRICANTE_SAE60</c:v>
                </c:pt>
                <c:pt idx="5">
                  <c:v>140-ZM-105</c:v>
                </c:pt>
                <c:pt idx="6">
                  <c:v>140-ZM-103</c:v>
                </c:pt>
                <c:pt idx="7">
                  <c:v>140-ZM-104</c:v>
                </c:pt>
                <c:pt idx="8">
                  <c:v>140-ZM-102</c:v>
                </c:pt>
                <c:pt idx="9">
                  <c:v>OTROS</c:v>
                </c:pt>
              </c:strCache>
            </c:strRef>
          </c:xVal>
          <c:yVal>
            <c:numRef>
              <c:f>'Hrs Down'!$I$50:$I$59</c:f>
              <c:numCache>
                <c:formatCode>0.00%</c:formatCode>
                <c:ptCount val="10"/>
                <c:pt idx="0">
                  <c:v>0.19153122950219326</c:v>
                </c:pt>
                <c:pt idx="1">
                  <c:v>0.28182834098579779</c:v>
                </c:pt>
                <c:pt idx="2">
                  <c:v>0.37209144134290467</c:v>
                </c:pt>
                <c:pt idx="3">
                  <c:v>0.46231810120733607</c:v>
                </c:pt>
                <c:pt idx="4">
                  <c:v>0.55250832057909205</c:v>
                </c:pt>
                <c:pt idx="5">
                  <c:v>0.6229380754560222</c:v>
                </c:pt>
                <c:pt idx="6">
                  <c:v>0.69245843759354042</c:v>
                </c:pt>
                <c:pt idx="7">
                  <c:v>0.76189782085843705</c:v>
                </c:pt>
                <c:pt idx="8">
                  <c:v>0.83125622525072906</c:v>
                </c:pt>
                <c:pt idx="9">
                  <c:v>1</c:v>
                </c:pt>
              </c:numCache>
            </c:numRef>
          </c:yVal>
          <c:smooth val="1"/>
          <c:extLst>
            <c:ext xmlns:c16="http://schemas.microsoft.com/office/drawing/2014/chart" uri="{C3380CC4-5D6E-409C-BE32-E72D297353CC}">
              <c16:uniqueId val="{00000009-F058-4C8A-8110-1F1BA7175AD9}"/>
            </c:ext>
          </c:extLst>
        </c:ser>
        <c:dLbls>
          <c:showLegendKey val="0"/>
          <c:showVal val="0"/>
          <c:showCatName val="0"/>
          <c:showSerName val="0"/>
          <c:showPercent val="0"/>
          <c:showBubbleSize val="0"/>
        </c:dLbls>
        <c:axId val="2048866176"/>
        <c:axId val="2048857024"/>
      </c:scatterChart>
      <c:catAx>
        <c:axId val="2060467648"/>
        <c:scaling>
          <c:orientation val="minMax"/>
        </c:scaling>
        <c:delete val="0"/>
        <c:axPos val="b"/>
        <c:title>
          <c:tx>
            <c:rich>
              <a:bodyPr rot="0" spcFirstLastPara="1" vertOverflow="ellipsis" vert="horz" wrap="square" anchor="ctr" anchorCtr="1"/>
              <a:lstStyle/>
              <a:p>
                <a:pPr>
                  <a:defRPr sz="900" b="0" i="0" u="none" strike="noStrike" baseline="0">
                    <a:solidFill>
                      <a:schemeClr val="tx1"/>
                    </a:solidFill>
                    <a:latin typeface="+mn-lt"/>
                    <a:ea typeface="+mn-ea"/>
                    <a:cs typeface="+mn-cs"/>
                  </a:defRPr>
                </a:pPr>
                <a:r>
                  <a:rPr lang="es-PE"/>
                  <a:t>Equipos</a:t>
                </a:r>
              </a:p>
            </c:rich>
          </c:tx>
          <c:layout>
            <c:manualLayout>
              <c:xMode val="edge"/>
              <c:yMode val="edge"/>
              <c:x val="0.47384030089022378"/>
              <c:y val="0.88900884326998642"/>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48842048"/>
        <c:crosses val="autoZero"/>
        <c:auto val="1"/>
        <c:lblAlgn val="ctr"/>
        <c:lblOffset val="100"/>
        <c:tickMarkSkip val="1"/>
        <c:noMultiLvlLbl val="0"/>
      </c:catAx>
      <c:valAx>
        <c:axId val="2048842048"/>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solidFill>
                    <a:latin typeface="+mn-lt"/>
                    <a:ea typeface="+mn-ea"/>
                    <a:cs typeface="+mn-cs"/>
                  </a:defRPr>
                </a:pPr>
                <a:r>
                  <a:rPr lang="es-PE"/>
                  <a:t>Horas</a:t>
                </a:r>
              </a:p>
            </c:rich>
          </c:tx>
          <c:layout>
            <c:manualLayout>
              <c:xMode val="edge"/>
              <c:yMode val="edge"/>
              <c:x val="1.6409934552994044E-2"/>
              <c:y val="0.45236438192767486"/>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60467648"/>
        <c:crosses val="autoZero"/>
        <c:crossBetween val="between"/>
      </c:valAx>
      <c:valAx>
        <c:axId val="2048857024"/>
        <c:scaling>
          <c:orientation val="minMax"/>
        </c:scaling>
        <c:delete val="0"/>
        <c:axPos val="r"/>
        <c:title>
          <c:tx>
            <c:rich>
              <a:bodyPr rot="-5400000" spcFirstLastPara="1" vertOverflow="ellipsis" vert="horz" wrap="square" anchor="ctr" anchorCtr="1"/>
              <a:lstStyle/>
              <a:p>
                <a:pPr>
                  <a:defRPr sz="900" b="0" i="0" u="none" strike="noStrike" baseline="0">
                    <a:solidFill>
                      <a:schemeClr val="tx1"/>
                    </a:solidFill>
                    <a:latin typeface="+mn-lt"/>
                    <a:ea typeface="+mn-ea"/>
                    <a:cs typeface="+mn-cs"/>
                  </a:defRPr>
                </a:pPr>
                <a:r>
                  <a:rPr lang="es-PE"/>
                  <a:t>Acumulado</a:t>
                </a:r>
              </a:p>
            </c:rich>
          </c:tx>
          <c:layout>
            <c:manualLayout>
              <c:xMode val="edge"/>
              <c:yMode val="edge"/>
              <c:x val="0.96071329313607423"/>
              <c:y val="0.38553400805282739"/>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48866176"/>
        <c:crosses val="max"/>
        <c:crossBetween val="between"/>
      </c:valAx>
      <c:catAx>
        <c:axId val="2048866176"/>
        <c:scaling>
          <c:orientation val="minMax"/>
        </c:scaling>
        <c:delete val="1"/>
        <c:axPos val="t"/>
        <c:numFmt formatCode="General" sourceLinked="1"/>
        <c:majorTickMark val="out"/>
        <c:minorTickMark val="none"/>
        <c:tickLblPos val="nextTo"/>
        <c:crossAx val="2048857024"/>
        <c:crosses val="max"/>
        <c:auto val="1"/>
        <c:lblAlgn val="ctr"/>
        <c:lblOffset val="100"/>
        <c:noMultiLvlLbl val="0"/>
      </c:catAx>
      <c:spPr>
        <a:noFill/>
        <a:ln>
          <a:solidFill>
            <a:schemeClr val="bg1">
              <a:lumMod val="65000"/>
            </a:schemeClr>
          </a:solidFill>
        </a:ln>
        <a:effectLst/>
      </c:spPr>
    </c:plotArea>
    <c:legend>
      <c:legendPos val="r"/>
      <c:layout>
        <c:manualLayout>
          <c:xMode val="edge"/>
          <c:yMode val="edge"/>
          <c:x val="0.28748427669219029"/>
          <c:y val="0.92139566364711378"/>
          <c:w val="0.41937408709858726"/>
          <c:h val="6.0910386361643705E-2"/>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solidFill>
                <a:latin typeface="+mn-lt"/>
                <a:ea typeface="+mn-ea"/>
                <a:cs typeface="+mn-cs"/>
              </a:defRPr>
            </a:pPr>
            <a:r>
              <a:rPr lang="es-PE"/>
              <a:t>Horas Down de Equipos por Equipo</a:t>
            </a:r>
            <a:endParaRPr lang="en-US"/>
          </a:p>
          <a:p>
            <a:pPr>
              <a:defRPr/>
            </a:pPr>
            <a:r>
              <a:rPr lang="es-PE"/>
              <a:t>(Abril 2023 – 11,503 Hrs)</a:t>
            </a:r>
            <a:endParaRPr lang="en-US"/>
          </a:p>
        </c:rich>
      </c:tx>
      <c:overlay val="0"/>
      <c:spPr>
        <a:noFill/>
        <a:ln>
          <a:noFill/>
        </a:ln>
        <a:effectLst/>
      </c:spPr>
      <c:txPr>
        <a:bodyPr rot="0" spcFirstLastPara="1" vertOverflow="ellipsis" vert="horz" wrap="square" anchor="ctr" anchorCtr="1"/>
        <a:lstStyle/>
        <a:p>
          <a:pPr>
            <a:defRPr sz="1400" b="0" i="0" u="none" strike="noStrike" baseline="0">
              <a:solidFill>
                <a:schemeClr val="tx1"/>
              </a:solidFill>
              <a:latin typeface="+mn-lt"/>
              <a:ea typeface="+mn-ea"/>
              <a:cs typeface="+mn-cs"/>
            </a:defRPr>
          </a:pPr>
          <a:endParaRPr lang="en-US"/>
        </a:p>
      </c:txPr>
    </c:title>
    <c:autoTitleDeleted val="0"/>
    <c:plotArea>
      <c:layout>
        <c:manualLayout>
          <c:layoutTarget val="inner"/>
          <c:xMode val="edge"/>
          <c:yMode val="edge"/>
          <c:x val="8.3460145031022184E-2"/>
          <c:y val="0.15428890269872905"/>
          <c:w val="0.81737886119576952"/>
          <c:h val="0.49723816580964647"/>
        </c:manualLayout>
      </c:layout>
      <c:barChart>
        <c:barDir val="col"/>
        <c:grouping val="clustered"/>
        <c:varyColors val="0"/>
        <c:ser>
          <c:idx val="0"/>
          <c:order val="0"/>
          <c:tx>
            <c:strRef>
              <c:f>'Hrs Down'!$R$49</c:f>
              <c:strCache>
                <c:ptCount val="1"/>
                <c:pt idx="0">
                  <c:v>Suma de HORAS DOWN</c:v>
                </c:pt>
              </c:strCache>
            </c:strRef>
          </c:tx>
          <c:spPr>
            <a:solidFill>
              <a:schemeClr val="bg1">
                <a:lumMod val="85000"/>
              </a:schemeClr>
            </a:solidFill>
            <a:ln>
              <a:solidFill>
                <a:schemeClr val="accent5">
                  <a:lumMod val="60000"/>
                  <a:lumOff val="40000"/>
                </a:schemeClr>
              </a:solidFill>
            </a:ln>
            <a:effectLst/>
          </c:spPr>
          <c:invertIfNegative val="0"/>
          <c:dPt>
            <c:idx val="0"/>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1-CA56-411A-9C76-7AFD551FA53D}"/>
              </c:ext>
            </c:extLst>
          </c:dPt>
          <c:dPt>
            <c:idx val="1"/>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3-CA56-411A-9C76-7AFD551FA53D}"/>
              </c:ext>
            </c:extLst>
          </c:dPt>
          <c:dPt>
            <c:idx val="2"/>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5-CA56-411A-9C76-7AFD551FA53D}"/>
              </c:ext>
            </c:extLst>
          </c:dPt>
          <c:dPt>
            <c:idx val="3"/>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7-CA56-411A-9C76-7AFD551FA53D}"/>
              </c:ext>
            </c:extLst>
          </c:dPt>
          <c:dPt>
            <c:idx val="4"/>
            <c:invertIfNegative val="0"/>
            <c:bubble3D val="0"/>
            <c:spPr>
              <a:solidFill>
                <a:schemeClr val="bg1">
                  <a:lumMod val="85000"/>
                </a:schemeClr>
              </a:solidFill>
              <a:ln>
                <a:solidFill>
                  <a:schemeClr val="accent5">
                    <a:lumMod val="60000"/>
                    <a:lumOff val="40000"/>
                  </a:schemeClr>
                </a:solidFill>
              </a:ln>
              <a:effectLst/>
            </c:spPr>
            <c:extLst>
              <c:ext xmlns:c16="http://schemas.microsoft.com/office/drawing/2014/chart" uri="{C3380CC4-5D6E-409C-BE32-E72D297353CC}">
                <c16:uniqueId val="{00000009-CA56-411A-9C76-7AFD551FA53D}"/>
              </c:ext>
            </c:extLst>
          </c:dPt>
          <c:dPt>
            <c:idx val="5"/>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B-CA56-411A-9C76-7AFD551FA53D}"/>
              </c:ext>
            </c:extLst>
          </c:dPt>
          <c:dPt>
            <c:idx val="6"/>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D-CA56-411A-9C76-7AFD551FA53D}"/>
              </c:ext>
            </c:extLst>
          </c:dPt>
          <c:dPt>
            <c:idx val="7"/>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0F-CA56-411A-9C76-7AFD551FA53D}"/>
              </c:ext>
            </c:extLst>
          </c:dPt>
          <c:dPt>
            <c:idx val="8"/>
            <c:invertIfNegative val="0"/>
            <c:bubble3D val="0"/>
            <c:spPr>
              <a:solidFill>
                <a:schemeClr val="accent5">
                  <a:lumMod val="40000"/>
                  <a:lumOff val="60000"/>
                </a:schemeClr>
              </a:solidFill>
              <a:ln>
                <a:solidFill>
                  <a:schemeClr val="accent5">
                    <a:lumMod val="60000"/>
                    <a:lumOff val="40000"/>
                  </a:schemeClr>
                </a:solidFill>
              </a:ln>
              <a:effectLst/>
            </c:spPr>
            <c:extLst>
              <c:ext xmlns:c16="http://schemas.microsoft.com/office/drawing/2014/chart" uri="{C3380CC4-5D6E-409C-BE32-E72D297353CC}">
                <c16:uniqueId val="{00000011-CA56-411A-9C76-7AFD551FA53D}"/>
              </c:ext>
            </c:extLst>
          </c:dPt>
          <c:dLbls>
            <c:dLbl>
              <c:idx val="0"/>
              <c:tx>
                <c:rich>
                  <a:bodyPr/>
                  <a:lstStyle/>
                  <a:p>
                    <a:fld id="{46FFF93E-9C5C-4D81-A3DF-E4C6C62703C4}" type="VALUE">
                      <a:rPr lang="en-US"/>
                      <a:pPr/>
                      <a:t>[VALOR]</a:t>
                    </a:fld>
                    <a:r>
                      <a:rPr lang="en-US"/>
                      <a:t> hrs</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A56-411A-9C76-7AFD551FA53D}"/>
                </c:ext>
              </c:extLst>
            </c:dLbl>
            <c:dLbl>
              <c:idx val="1"/>
              <c:tx>
                <c:rich>
                  <a:bodyPr/>
                  <a:lstStyle/>
                  <a:p>
                    <a:fld id="{F68E0FB2-B6B1-471E-BADC-BBB5B55EA4C2}" type="VALUE">
                      <a:rPr lang="en-US"/>
                      <a:pPr/>
                      <a:t>[VALOR]</a:t>
                    </a:fld>
                    <a:r>
                      <a:rPr lang="en-US"/>
                      <a:t> hrs</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A56-411A-9C76-7AFD551FA53D}"/>
                </c:ext>
              </c:extLst>
            </c:dLbl>
            <c:dLbl>
              <c:idx val="2"/>
              <c:layout>
                <c:manualLayout>
                  <c:x val="-1.3485041107608681E-3"/>
                  <c:y val="0.1224773780688166"/>
                </c:manualLayout>
              </c:layout>
              <c:tx>
                <c:rich>
                  <a:bodyPr/>
                  <a:lstStyle/>
                  <a:p>
                    <a:fld id="{9107CBFA-69F5-4AA3-B0C3-7EAB403DB47A}" type="VALUE">
                      <a:rPr lang="en-US"/>
                      <a:pPr/>
                      <a:t>[VALOR]</a:t>
                    </a:fld>
                    <a:r>
                      <a:rPr lang="en-US"/>
                      <a:t> hrs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A56-411A-9C76-7AFD551FA53D}"/>
                </c:ext>
              </c:extLst>
            </c:dLbl>
            <c:dLbl>
              <c:idx val="3"/>
              <c:layout>
                <c:manualLayout>
                  <c:x val="-4.9444579539894563E-17"/>
                  <c:y val="0.12247737806881669"/>
                </c:manualLayout>
              </c:layout>
              <c:tx>
                <c:rich>
                  <a:bodyPr/>
                  <a:lstStyle/>
                  <a:p>
                    <a:fld id="{99AF0929-028F-434C-83DB-67BDD291B33F}" type="VALUE">
                      <a:rPr lang="en-US"/>
                      <a:pPr/>
                      <a:t>[VALOR]</a:t>
                    </a:fld>
                    <a:r>
                      <a:rPr lang="en-US"/>
                      <a:t> hrs</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A56-411A-9C76-7AFD551FA53D}"/>
                </c:ext>
              </c:extLst>
            </c:dLbl>
            <c:dLbl>
              <c:idx val="4"/>
              <c:layout>
                <c:manualLayout>
                  <c:x val="0"/>
                  <c:y val="0.12247737806881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56-411A-9C76-7AFD551FA53D}"/>
                </c:ext>
              </c:extLst>
            </c:dLbl>
            <c:numFmt formatCode="#,##0.0" sourceLinked="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'Hrs Down'!$Q$50:$Q$54</c:f>
              <c:strCache>
                <c:ptCount val="5"/>
                <c:pt idx="0">
                  <c:v>140-GC-121</c:v>
                </c:pt>
                <c:pt idx="1">
                  <c:v>LINEA DE LUBRICANTE_10W</c:v>
                </c:pt>
                <c:pt idx="2">
                  <c:v>LINEA DE LUBRICANTE_15W40</c:v>
                </c:pt>
                <c:pt idx="3">
                  <c:v>LINEA DE LUBRICANTE_SAE30</c:v>
                </c:pt>
                <c:pt idx="4">
                  <c:v>OTROS</c:v>
                </c:pt>
              </c:strCache>
            </c:strRef>
          </c:cat>
          <c:val>
            <c:numRef>
              <c:f>'Hrs Down'!$R$50:$R$54</c:f>
              <c:numCache>
                <c:formatCode>#,##0.00</c:formatCode>
                <c:ptCount val="5"/>
                <c:pt idx="0">
                  <c:v>3941.9999999998254</c:v>
                </c:pt>
                <c:pt idx="1">
                  <c:v>1858.4500000000116</c:v>
                </c:pt>
                <c:pt idx="2">
                  <c:v>1857.75</c:v>
                </c:pt>
                <c:pt idx="3">
                  <c:v>1857</c:v>
                </c:pt>
                <c:pt idx="4">
                  <c:v>1988.7666666671284</c:v>
                </c:pt>
              </c:numCache>
            </c:numRef>
          </c:val>
          <c:extLst>
            <c:ext xmlns:c16="http://schemas.microsoft.com/office/drawing/2014/chart" uri="{C3380CC4-5D6E-409C-BE32-E72D297353CC}">
              <c16:uniqueId val="{00000012-CA56-411A-9C76-7AFD551FA53D}"/>
            </c:ext>
          </c:extLst>
        </c:ser>
        <c:dLbls>
          <c:showLegendKey val="0"/>
          <c:showVal val="0"/>
          <c:showCatName val="0"/>
          <c:showSerName val="0"/>
          <c:showPercent val="0"/>
          <c:showBubbleSize val="0"/>
        </c:dLbls>
        <c:gapWidth val="75"/>
        <c:overlap val="40"/>
        <c:axId val="2060467648"/>
        <c:axId val="2048842048"/>
      </c:barChart>
      <c:scatterChart>
        <c:scatterStyle val="smoothMarker"/>
        <c:varyColors val="0"/>
        <c:ser>
          <c:idx val="1"/>
          <c:order val="1"/>
          <c:tx>
            <c:strRef>
              <c:f>'Hrs Down'!$S$49</c:f>
              <c:strCache>
                <c:ptCount val="1"/>
                <c:pt idx="0">
                  <c:v>%</c:v>
                </c:pt>
              </c:strCache>
            </c:strRef>
          </c:tx>
          <c:spPr>
            <a:ln w="28575" cap="rnd">
              <a:solidFill>
                <a:srgbClr val="0070C0"/>
              </a:solidFill>
              <a:prstDash val="sysDot"/>
              <a:round/>
            </a:ln>
            <a:effectLst/>
          </c:spPr>
          <c:marker>
            <c:symbol val="circle"/>
            <c:size val="5"/>
            <c:spPr>
              <a:solidFill>
                <a:schemeClr val="accent2"/>
              </a:solidFill>
              <a:ln w="9525">
                <a:solidFill>
                  <a:schemeClr val="lt1"/>
                </a:solidFill>
              </a:ln>
              <a:effectLst/>
            </c:spPr>
          </c:marker>
          <c:dLbls>
            <c:dLbl>
              <c:idx val="1"/>
              <c:layout>
                <c:manualLayout>
                  <c:x val="-3.0901521142761398E-2"/>
                  <c:y val="-5.1420850404305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A56-411A-9C76-7AFD551FA53D}"/>
                </c:ext>
              </c:extLst>
            </c:dLbl>
            <c:numFmt formatCode="0.0%" sourceLinked="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'Hrs Down'!$Q$50:$Q$54</c:f>
              <c:strCache>
                <c:ptCount val="5"/>
                <c:pt idx="0">
                  <c:v>140-GC-121</c:v>
                </c:pt>
                <c:pt idx="1">
                  <c:v>LINEA DE LUBRICANTE_10W</c:v>
                </c:pt>
                <c:pt idx="2">
                  <c:v>LINEA DE LUBRICANTE_15W40</c:v>
                </c:pt>
                <c:pt idx="3">
                  <c:v>LINEA DE LUBRICANTE_SAE30</c:v>
                </c:pt>
                <c:pt idx="4">
                  <c:v>OTROS</c:v>
                </c:pt>
              </c:strCache>
            </c:strRef>
          </c:xVal>
          <c:yVal>
            <c:numRef>
              <c:f>'Hrs Down'!$S$50:$S$54</c:f>
              <c:numCache>
                <c:formatCode>0.00%</c:formatCode>
                <c:ptCount val="5"/>
                <c:pt idx="0">
                  <c:v>0.34266441430344807</c:v>
                </c:pt>
                <c:pt idx="1">
                  <c:v>0.50421303956024044</c:v>
                </c:pt>
                <c:pt idx="2">
                  <c:v>0.66570081624016408</c:v>
                </c:pt>
                <c:pt idx="3">
                  <c:v>0.82712339801630086</c:v>
                </c:pt>
                <c:pt idx="4">
                  <c:v>1</c:v>
                </c:pt>
              </c:numCache>
            </c:numRef>
          </c:yVal>
          <c:smooth val="1"/>
          <c:extLst>
            <c:ext xmlns:c16="http://schemas.microsoft.com/office/drawing/2014/chart" uri="{C3380CC4-5D6E-409C-BE32-E72D297353CC}">
              <c16:uniqueId val="{00000014-CA56-411A-9C76-7AFD551FA53D}"/>
            </c:ext>
          </c:extLst>
        </c:ser>
        <c:dLbls>
          <c:showLegendKey val="0"/>
          <c:showVal val="0"/>
          <c:showCatName val="0"/>
          <c:showSerName val="0"/>
          <c:showPercent val="0"/>
          <c:showBubbleSize val="0"/>
        </c:dLbls>
        <c:axId val="2048866176"/>
        <c:axId val="2048857024"/>
      </c:scatterChart>
      <c:catAx>
        <c:axId val="2060467648"/>
        <c:scaling>
          <c:orientation val="minMax"/>
        </c:scaling>
        <c:delete val="0"/>
        <c:axPos val="b"/>
        <c:title>
          <c:tx>
            <c:rich>
              <a:bodyPr rot="0" spcFirstLastPara="1" vertOverflow="ellipsis" vert="horz" wrap="square" anchor="ctr" anchorCtr="1"/>
              <a:lstStyle/>
              <a:p>
                <a:pPr>
                  <a:defRPr sz="900" b="0" i="0" u="none" strike="noStrike" baseline="0">
                    <a:solidFill>
                      <a:schemeClr val="tx1"/>
                    </a:solidFill>
                    <a:latin typeface="+mn-lt"/>
                    <a:ea typeface="+mn-ea"/>
                    <a:cs typeface="+mn-cs"/>
                  </a:defRPr>
                </a:pPr>
                <a:r>
                  <a:rPr lang="es-PE"/>
                  <a:t>Equipos</a:t>
                </a:r>
              </a:p>
            </c:rich>
          </c:tx>
          <c:layout>
            <c:manualLayout>
              <c:xMode val="edge"/>
              <c:yMode val="edge"/>
              <c:x val="0.47384030089022378"/>
              <c:y val="0.88900884326998642"/>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48842048"/>
        <c:crosses val="autoZero"/>
        <c:auto val="1"/>
        <c:lblAlgn val="ctr"/>
        <c:lblOffset val="100"/>
        <c:tickMarkSkip val="1"/>
        <c:noMultiLvlLbl val="0"/>
      </c:catAx>
      <c:valAx>
        <c:axId val="2048842048"/>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solidFill>
                    <a:latin typeface="+mn-lt"/>
                    <a:ea typeface="+mn-ea"/>
                    <a:cs typeface="+mn-cs"/>
                  </a:defRPr>
                </a:pPr>
                <a:r>
                  <a:rPr lang="es-PE"/>
                  <a:t>Horas</a:t>
                </a:r>
              </a:p>
            </c:rich>
          </c:tx>
          <c:layout>
            <c:manualLayout>
              <c:xMode val="edge"/>
              <c:yMode val="edge"/>
              <c:x val="1.6409934552994044E-2"/>
              <c:y val="0.45236438192767486"/>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60467648"/>
        <c:crosses val="autoZero"/>
        <c:crossBetween val="between"/>
      </c:valAx>
      <c:valAx>
        <c:axId val="2048857024"/>
        <c:scaling>
          <c:orientation val="minMax"/>
        </c:scaling>
        <c:delete val="0"/>
        <c:axPos val="r"/>
        <c:title>
          <c:tx>
            <c:rich>
              <a:bodyPr rot="-5400000" spcFirstLastPara="1" vertOverflow="ellipsis" vert="horz" wrap="square" anchor="ctr" anchorCtr="1"/>
              <a:lstStyle/>
              <a:p>
                <a:pPr>
                  <a:defRPr sz="900" b="0" i="0" u="none" strike="noStrike" baseline="0">
                    <a:solidFill>
                      <a:schemeClr val="tx1"/>
                    </a:solidFill>
                    <a:latin typeface="+mn-lt"/>
                    <a:ea typeface="+mn-ea"/>
                    <a:cs typeface="+mn-cs"/>
                  </a:defRPr>
                </a:pPr>
                <a:r>
                  <a:rPr lang="es-PE"/>
                  <a:t>Acumulado</a:t>
                </a:r>
              </a:p>
            </c:rich>
          </c:tx>
          <c:layout>
            <c:manualLayout>
              <c:xMode val="edge"/>
              <c:yMode val="edge"/>
              <c:x val="0.96071329313607423"/>
              <c:y val="0.38553400805282739"/>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048866176"/>
        <c:crosses val="max"/>
        <c:crossBetween val="between"/>
      </c:valAx>
      <c:catAx>
        <c:axId val="2048866176"/>
        <c:scaling>
          <c:orientation val="minMax"/>
        </c:scaling>
        <c:delete val="1"/>
        <c:axPos val="t"/>
        <c:numFmt formatCode="General" sourceLinked="1"/>
        <c:majorTickMark val="out"/>
        <c:minorTickMark val="none"/>
        <c:tickLblPos val="nextTo"/>
        <c:crossAx val="2048857024"/>
        <c:crosses val="max"/>
        <c:auto val="1"/>
        <c:lblAlgn val="ctr"/>
        <c:lblOffset val="100"/>
        <c:noMultiLvlLbl val="0"/>
      </c:catAx>
      <c:spPr>
        <a:noFill/>
        <a:ln>
          <a:solidFill>
            <a:schemeClr val="bg1">
              <a:lumMod val="65000"/>
            </a:schemeClr>
          </a:solidFill>
        </a:ln>
        <a:effectLst/>
      </c:spPr>
    </c:plotArea>
    <c:legend>
      <c:legendPos val="r"/>
      <c:layout>
        <c:manualLayout>
          <c:xMode val="edge"/>
          <c:yMode val="edge"/>
          <c:x val="0.28748427669219029"/>
          <c:y val="0.92139566364711378"/>
          <c:w val="0.41937408709858726"/>
          <c:h val="6.0910386361643705E-2"/>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u="none" strike="noStrike" baseline="0">
                <a:solidFill>
                  <a:schemeClr val="tx1">
                    <a:lumMod val="50000"/>
                    <a:lumOff val="50000"/>
                  </a:schemeClr>
                </a:solidFill>
                <a:effectLst/>
                <a:latin typeface="Tahoma" panose="020B0604030504040204" pitchFamily="34" charset="0"/>
                <a:ea typeface="Tahoma" panose="020B0604030504040204" pitchFamily="34" charset="0"/>
                <a:cs typeface="Tahoma" panose="020B0604030504040204" pitchFamily="34" charset="0"/>
              </a:rPr>
              <a:t>Equipo: MTTR VS Disponibilidad - (Abril 2023)</a:t>
            </a:r>
            <a:endParaRPr lang="en-US" sz="1200">
              <a:solidFill>
                <a:schemeClr val="tx1">
                  <a:lumMod val="50000"/>
                  <a:lumOff val="50000"/>
                </a:schemeClr>
              </a:solidFill>
              <a:latin typeface="Tahoma" panose="020B0604030504040204" pitchFamily="34" charset="0"/>
              <a:ea typeface="Tahoma" panose="020B0604030504040204" pitchFamily="34" charset="0"/>
              <a:cs typeface="Tahoma" panose="020B0604030504040204" pitchFamily="34" charset="0"/>
            </a:endParaRPr>
          </a:p>
        </c:rich>
      </c:tx>
      <c:overlay val="0"/>
    </c:title>
    <c:autoTitleDeleted val="0"/>
    <c:plotArea>
      <c:layout>
        <c:manualLayout>
          <c:layoutTarget val="inner"/>
          <c:xMode val="edge"/>
          <c:yMode val="edge"/>
          <c:x val="0.17779878913737182"/>
          <c:y val="0.19654861860047543"/>
          <c:w val="0.72718651427312853"/>
          <c:h val="0.61021778306399566"/>
        </c:manualLayout>
      </c:layout>
      <c:barChart>
        <c:barDir val="col"/>
        <c:grouping val="clustered"/>
        <c:varyColors val="0"/>
        <c:ser>
          <c:idx val="1"/>
          <c:order val="1"/>
          <c:tx>
            <c:strRef>
              <c:f>Analysis!$E$4</c:f>
              <c:strCache>
                <c:ptCount val="1"/>
                <c:pt idx="0">
                  <c:v>MTBS</c:v>
                </c:pt>
              </c:strCache>
            </c:strRef>
          </c:tx>
          <c:spPr>
            <a:solidFill>
              <a:schemeClr val="accent1">
                <a:lumMod val="20000"/>
                <a:lumOff val="80000"/>
              </a:schemeClr>
            </a:solidFill>
            <a:ln>
              <a:solidFill>
                <a:schemeClr val="tx1"/>
              </a:solidFill>
            </a:ln>
          </c:spPr>
          <c:invertIfNegative val="0"/>
          <c:dLbls>
            <c:spPr>
              <a:noFill/>
              <a:ln>
                <a:noFill/>
              </a:ln>
              <a:effectLst/>
            </c:spPr>
            <c:txPr>
              <a:bodyPr/>
              <a:lstStyle/>
              <a:p>
                <a:pPr>
                  <a:defRPr sz="800" b="0">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Analysis!$C$5:$C$12</c:f>
              <c:strCache>
                <c:ptCount val="8"/>
                <c:pt idx="0">
                  <c:v>140-PP-153</c:v>
                </c:pt>
                <c:pt idx="1">
                  <c:v>140-DO-107</c:v>
                </c:pt>
                <c:pt idx="2">
                  <c:v>140-DO-108</c:v>
                </c:pt>
                <c:pt idx="3">
                  <c:v>140-FL-122</c:v>
                </c:pt>
                <c:pt idx="4">
                  <c:v>140-LP-1001</c:v>
                </c:pt>
                <c:pt idx="5">
                  <c:v>140-PP-152</c:v>
                </c:pt>
                <c:pt idx="6">
                  <c:v>140-PP-153</c:v>
                </c:pt>
                <c:pt idx="7">
                  <c:v>140-FL-122/140-PP-301B</c:v>
                </c:pt>
              </c:strCache>
            </c:strRef>
          </c:cat>
          <c:val>
            <c:numRef>
              <c:f>Analysis!$E$5:$E$12</c:f>
              <c:numCache>
                <c:formatCode>0.00</c:formatCode>
                <c:ptCount val="8"/>
                <c:pt idx="0">
                  <c:v>744</c:v>
                </c:pt>
                <c:pt idx="1">
                  <c:v>744</c:v>
                </c:pt>
                <c:pt idx="2">
                  <c:v>744</c:v>
                </c:pt>
                <c:pt idx="3">
                  <c:v>744</c:v>
                </c:pt>
                <c:pt idx="4">
                  <c:v>744</c:v>
                </c:pt>
                <c:pt idx="5">
                  <c:v>372</c:v>
                </c:pt>
                <c:pt idx="6">
                  <c:v>372</c:v>
                </c:pt>
                <c:pt idx="7">
                  <c:v>744</c:v>
                </c:pt>
              </c:numCache>
            </c:numRef>
          </c:val>
          <c:extLst>
            <c:ext xmlns:c16="http://schemas.microsoft.com/office/drawing/2014/chart" uri="{C3380CC4-5D6E-409C-BE32-E72D297353CC}">
              <c16:uniqueId val="{00000000-A2E6-47E3-BA89-CBF3FEE742F2}"/>
            </c:ext>
          </c:extLst>
        </c:ser>
        <c:dLbls>
          <c:showLegendKey val="0"/>
          <c:showVal val="1"/>
          <c:showCatName val="0"/>
          <c:showSerName val="0"/>
          <c:showPercent val="0"/>
          <c:showBubbleSize val="0"/>
        </c:dLbls>
        <c:gapWidth val="250"/>
        <c:axId val="1641983023"/>
        <c:axId val="1317042095"/>
      </c:barChart>
      <c:lineChart>
        <c:grouping val="standard"/>
        <c:varyColors val="0"/>
        <c:ser>
          <c:idx val="2"/>
          <c:order val="2"/>
          <c:tx>
            <c:strRef>
              <c:f>Analysis!$F$4</c:f>
              <c:strCache>
                <c:ptCount val="1"/>
                <c:pt idx="0">
                  <c:v>MTTR</c:v>
                </c:pt>
              </c:strCache>
            </c:strRef>
          </c:tx>
          <c:spPr>
            <a:ln>
              <a:solidFill>
                <a:srgbClr val="FF0000"/>
              </a:solidFill>
              <a:prstDash val="sysDot"/>
            </a:ln>
          </c:spPr>
          <c:marker>
            <c:symbol val="none"/>
          </c:marker>
          <c:cat>
            <c:strRef>
              <c:f>Analysis!$C$5:$C$12</c:f>
              <c:strCache>
                <c:ptCount val="8"/>
                <c:pt idx="0">
                  <c:v>140-PP-153</c:v>
                </c:pt>
                <c:pt idx="1">
                  <c:v>140-DO-107</c:v>
                </c:pt>
                <c:pt idx="2">
                  <c:v>140-DO-108</c:v>
                </c:pt>
                <c:pt idx="3">
                  <c:v>140-FL-122</c:v>
                </c:pt>
                <c:pt idx="4">
                  <c:v>140-LP-1001</c:v>
                </c:pt>
                <c:pt idx="5">
                  <c:v>140-PP-152</c:v>
                </c:pt>
                <c:pt idx="6">
                  <c:v>140-PP-153</c:v>
                </c:pt>
                <c:pt idx="7">
                  <c:v>140-FL-122/140-PP-301B</c:v>
                </c:pt>
              </c:strCache>
            </c:strRef>
          </c:cat>
          <c:val>
            <c:numRef>
              <c:f>Analysis!$F$5:$F$12</c:f>
              <c:numCache>
                <c:formatCode>0.00</c:formatCode>
                <c:ptCount val="8"/>
                <c:pt idx="0">
                  <c:v>0.9166666668606922</c:v>
                </c:pt>
                <c:pt idx="1">
                  <c:v>1.0833333333721384</c:v>
                </c:pt>
                <c:pt idx="2">
                  <c:v>82.5</c:v>
                </c:pt>
                <c:pt idx="3">
                  <c:v>1.500000000174623</c:v>
                </c:pt>
                <c:pt idx="4">
                  <c:v>2.3333333332557231</c:v>
                </c:pt>
                <c:pt idx="5">
                  <c:v>0.27499999993597157</c:v>
                </c:pt>
                <c:pt idx="6">
                  <c:v>1.1000000000931323</c:v>
                </c:pt>
                <c:pt idx="7">
                  <c:v>17.683333333348855</c:v>
                </c:pt>
              </c:numCache>
            </c:numRef>
          </c:val>
          <c:smooth val="0"/>
          <c:extLst>
            <c:ext xmlns:c16="http://schemas.microsoft.com/office/drawing/2014/chart" uri="{C3380CC4-5D6E-409C-BE32-E72D297353CC}">
              <c16:uniqueId val="{00000001-A2E6-47E3-BA89-CBF3FEE742F2}"/>
            </c:ext>
          </c:extLst>
        </c:ser>
        <c:dLbls>
          <c:showLegendKey val="0"/>
          <c:showVal val="0"/>
          <c:showCatName val="0"/>
          <c:showSerName val="0"/>
          <c:showPercent val="0"/>
          <c:showBubbleSize val="0"/>
        </c:dLbls>
        <c:marker val="1"/>
        <c:smooth val="0"/>
        <c:axId val="1641983023"/>
        <c:axId val="1317042095"/>
      </c:lineChart>
      <c:scatterChart>
        <c:scatterStyle val="smoothMarker"/>
        <c:varyColors val="0"/>
        <c:ser>
          <c:idx val="0"/>
          <c:order val="0"/>
          <c:tx>
            <c:strRef>
              <c:f>Analysis!$D$4</c:f>
              <c:strCache>
                <c:ptCount val="1"/>
                <c:pt idx="0">
                  <c:v>DISPONIBILIDAD MECÁNICA</c:v>
                </c:pt>
              </c:strCache>
            </c:strRef>
          </c:tx>
          <c:spPr>
            <a:ln>
              <a:solidFill>
                <a:srgbClr val="0070C0"/>
              </a:solidFill>
              <a:prstDash val="sysDot"/>
            </a:ln>
          </c:spPr>
          <c:marker>
            <c:symbol val="circle"/>
            <c:size val="5"/>
            <c:spPr>
              <a:solidFill>
                <a:srgbClr val="00B0F0"/>
              </a:solidFill>
              <a:ln>
                <a:solidFill>
                  <a:srgbClr val="0070C0"/>
                </a:solidFill>
              </a:ln>
            </c:spPr>
          </c:marker>
          <c:dLbls>
            <c:dLbl>
              <c:idx val="0"/>
              <c:layout>
                <c:manualLayout>
                  <c:x val="1.6530983879904353E-2"/>
                  <c:y val="0"/>
                </c:manualLayout>
              </c:layout>
              <c:spPr>
                <a:noFill/>
                <a:ln>
                  <a:noFill/>
                </a:ln>
                <a:effectLst/>
              </c:spPr>
              <c:txPr>
                <a:bodyPr wrap="square" lIns="38100" tIns="19050" rIns="38100" bIns="19050" anchor="ctr">
                  <a:spAutoFit/>
                </a:bodyPr>
                <a:lstStyle/>
                <a:p>
                  <a:pPr>
                    <a:defRPr>
                      <a:solidFill>
                        <a:srgbClr val="FF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E6-47E3-BA89-CBF3FEE742F2}"/>
                </c:ext>
              </c:extLst>
            </c:dLbl>
            <c:dLbl>
              <c:idx val="1"/>
              <c:layout>
                <c:manualLayout>
                  <c:x val="1.8367759866560359E-2"/>
                  <c:y val="0"/>
                </c:manualLayout>
              </c:layout>
              <c:spPr>
                <a:noFill/>
                <a:ln>
                  <a:noFill/>
                </a:ln>
                <a:effectLst/>
              </c:spPr>
              <c:txPr>
                <a:bodyPr wrap="square" lIns="38100" tIns="19050" rIns="38100" bIns="19050" anchor="ctr">
                  <a:spAutoFit/>
                </a:bodyPr>
                <a:lstStyle/>
                <a:p>
                  <a:pPr>
                    <a:defRPr>
                      <a:solidFill>
                        <a:srgbClr val="FF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E6-47E3-BA89-CBF3FEE742F2}"/>
                </c:ext>
              </c:extLst>
            </c:dLbl>
            <c:dLbl>
              <c:idx val="2"/>
              <c:spPr>
                <a:noFill/>
                <a:ln>
                  <a:noFill/>
                </a:ln>
                <a:effectLst/>
              </c:spPr>
              <c:txPr>
                <a:bodyPr wrap="square" lIns="38100" tIns="19050" rIns="38100" bIns="19050" anchor="ctr">
                  <a:spAutoFit/>
                </a:bodyPr>
                <a:lstStyle/>
                <a:p>
                  <a:pPr>
                    <a:defRPr>
                      <a:solidFill>
                        <a:srgbClr val="FF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A2E6-47E3-BA89-CBF3FEE742F2}"/>
                </c:ext>
              </c:extLst>
            </c:dLbl>
            <c:dLbl>
              <c:idx val="3"/>
              <c:spPr>
                <a:noFill/>
                <a:ln>
                  <a:noFill/>
                </a:ln>
                <a:effectLst/>
              </c:spPr>
              <c:txPr>
                <a:bodyPr wrap="square" lIns="38100" tIns="19050" rIns="38100" bIns="19050" anchor="ctr">
                  <a:spAutoFit/>
                </a:bodyPr>
                <a:lstStyle/>
                <a:p>
                  <a:pPr>
                    <a:defRPr>
                      <a:solidFill>
                        <a:srgbClr val="FF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A2E6-47E3-BA89-CBF3FEE742F2}"/>
                </c:ext>
              </c:extLst>
            </c:dLbl>
            <c:spPr>
              <a:noFill/>
              <a:ln>
                <a:noFill/>
              </a:ln>
              <a:effectLst/>
            </c:spPr>
            <c:txPr>
              <a:bodyPr wrap="square" lIns="38100" tIns="19050" rIns="38100" bIns="19050" anchor="ctr">
                <a:spAutoFit/>
              </a:bodyPr>
              <a:lstStyle/>
              <a:p>
                <a:pPr>
                  <a:defRPr>
                    <a:solidFill>
                      <a:schemeClr val="tx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strRef>
              <c:f>Analysis!$C$5:$C$12</c:f>
              <c:strCache>
                <c:ptCount val="8"/>
                <c:pt idx="0">
                  <c:v>140-PP-153</c:v>
                </c:pt>
                <c:pt idx="1">
                  <c:v>140-DO-107</c:v>
                </c:pt>
                <c:pt idx="2">
                  <c:v>140-DO-108</c:v>
                </c:pt>
                <c:pt idx="3">
                  <c:v>140-FL-122</c:v>
                </c:pt>
                <c:pt idx="4">
                  <c:v>140-LP-1001</c:v>
                </c:pt>
                <c:pt idx="5">
                  <c:v>140-PP-152</c:v>
                </c:pt>
                <c:pt idx="6">
                  <c:v>140-PP-153</c:v>
                </c:pt>
                <c:pt idx="7">
                  <c:v>140-FL-122/140-PP-301B</c:v>
                </c:pt>
              </c:strCache>
            </c:strRef>
          </c:xVal>
          <c:yVal>
            <c:numRef>
              <c:f>Analysis!$D$5:$D$12</c:f>
              <c:numCache>
                <c:formatCode>0.00%</c:formatCode>
                <c:ptCount val="8"/>
                <c:pt idx="0">
                  <c:v>0.99876792114669266</c:v>
                </c:pt>
                <c:pt idx="1">
                  <c:v>0.99708781361996734</c:v>
                </c:pt>
                <c:pt idx="2">
                  <c:v>0.88911290322580649</c:v>
                </c:pt>
                <c:pt idx="3">
                  <c:v>0.99798387096750718</c:v>
                </c:pt>
                <c:pt idx="4">
                  <c:v>0.99686379928325841</c:v>
                </c:pt>
                <c:pt idx="5">
                  <c:v>0.99926075268834413</c:v>
                </c:pt>
                <c:pt idx="6">
                  <c:v>0.99704301075243784</c:v>
                </c:pt>
                <c:pt idx="7">
                  <c:v>0.97623207885302576</c:v>
                </c:pt>
              </c:numCache>
            </c:numRef>
          </c:yVal>
          <c:smooth val="1"/>
          <c:extLst>
            <c:ext xmlns:c16="http://schemas.microsoft.com/office/drawing/2014/chart" uri="{C3380CC4-5D6E-409C-BE32-E72D297353CC}">
              <c16:uniqueId val="{00000006-A2E6-47E3-BA89-CBF3FEE742F2}"/>
            </c:ext>
          </c:extLst>
        </c:ser>
        <c:ser>
          <c:idx val="3"/>
          <c:order val="3"/>
          <c:tx>
            <c:strRef>
              <c:f>Analysis!$G$4</c:f>
              <c:strCache>
                <c:ptCount val="1"/>
                <c:pt idx="0">
                  <c:v>MTTR_HH</c:v>
                </c:pt>
              </c:strCache>
            </c:strRef>
          </c:tx>
          <c:xVal>
            <c:strRef>
              <c:f>Analysis!$C$5:$C$12</c:f>
              <c:strCache>
                <c:ptCount val="8"/>
                <c:pt idx="0">
                  <c:v>140-PP-153</c:v>
                </c:pt>
                <c:pt idx="1">
                  <c:v>140-DO-107</c:v>
                </c:pt>
                <c:pt idx="2">
                  <c:v>140-DO-108</c:v>
                </c:pt>
                <c:pt idx="3">
                  <c:v>140-FL-122</c:v>
                </c:pt>
                <c:pt idx="4">
                  <c:v>140-LP-1001</c:v>
                </c:pt>
                <c:pt idx="5">
                  <c:v>140-PP-152</c:v>
                </c:pt>
                <c:pt idx="6">
                  <c:v>140-PP-153</c:v>
                </c:pt>
                <c:pt idx="7">
                  <c:v>140-FL-122/140-PP-301B</c:v>
                </c:pt>
              </c:strCache>
            </c:strRef>
          </c:xVal>
          <c:yVal>
            <c:numRef>
              <c:f>Analysis!$G$5:$G$12</c:f>
              <c:numCache>
                <c:formatCode>#,##0.00</c:formatCode>
                <c:ptCount val="8"/>
                <c:pt idx="0">
                  <c:v>1.4166666667442769</c:v>
                </c:pt>
                <c:pt idx="1">
                  <c:v>20.000000000145519</c:v>
                </c:pt>
                <c:pt idx="2">
                  <c:v>22.5</c:v>
                </c:pt>
                <c:pt idx="3">
                  <c:v>0.50000000005820766</c:v>
                </c:pt>
                <c:pt idx="4">
                  <c:v>2.4166666666860692</c:v>
                </c:pt>
                <c:pt idx="5">
                  <c:v>0.375</c:v>
                </c:pt>
                <c:pt idx="6">
                  <c:v>1.2412500001955777</c:v>
                </c:pt>
                <c:pt idx="7">
                  <c:v>52.5</c:v>
                </c:pt>
              </c:numCache>
            </c:numRef>
          </c:yVal>
          <c:smooth val="1"/>
          <c:extLst>
            <c:ext xmlns:c16="http://schemas.microsoft.com/office/drawing/2014/chart" uri="{C3380CC4-5D6E-409C-BE32-E72D297353CC}">
              <c16:uniqueId val="{00000007-A2E6-47E3-BA89-CBF3FEE742F2}"/>
            </c:ext>
          </c:extLst>
        </c:ser>
        <c:ser>
          <c:idx val="4"/>
          <c:order val="4"/>
          <c:tx>
            <c:strRef>
              <c:f>Analysis!$H$4</c:f>
              <c:strCache>
                <c:ptCount val="1"/>
                <c:pt idx="0">
                  <c:v>TARGET DISPONIBILIDAD
%</c:v>
                </c:pt>
              </c:strCache>
            </c:strRef>
          </c:tx>
          <c:xVal>
            <c:strRef>
              <c:f>Analysis!$C$5:$C$12</c:f>
              <c:strCache>
                <c:ptCount val="8"/>
                <c:pt idx="0">
                  <c:v>140-PP-153</c:v>
                </c:pt>
                <c:pt idx="1">
                  <c:v>140-DO-107</c:v>
                </c:pt>
                <c:pt idx="2">
                  <c:v>140-DO-108</c:v>
                </c:pt>
                <c:pt idx="3">
                  <c:v>140-FL-122</c:v>
                </c:pt>
                <c:pt idx="4">
                  <c:v>140-LP-1001</c:v>
                </c:pt>
                <c:pt idx="5">
                  <c:v>140-PP-152</c:v>
                </c:pt>
                <c:pt idx="6">
                  <c:v>140-PP-153</c:v>
                </c:pt>
                <c:pt idx="7">
                  <c:v>140-FL-122/140-PP-301B</c:v>
                </c:pt>
              </c:strCache>
            </c:strRef>
          </c:xVal>
          <c:yVal>
            <c:numRef>
              <c:f>Analysis!$H$5:$H$12</c:f>
              <c:numCache>
                <c:formatCode>#,##0.00</c:formatCode>
                <c:ptCount val="8"/>
                <c:pt idx="0">
                  <c:v>95</c:v>
                </c:pt>
                <c:pt idx="1">
                  <c:v>95</c:v>
                </c:pt>
                <c:pt idx="2">
                  <c:v>95</c:v>
                </c:pt>
                <c:pt idx="3">
                  <c:v>95</c:v>
                </c:pt>
                <c:pt idx="4">
                  <c:v>95</c:v>
                </c:pt>
                <c:pt idx="5">
                  <c:v>95</c:v>
                </c:pt>
                <c:pt idx="6">
                  <c:v>95</c:v>
                </c:pt>
                <c:pt idx="7">
                  <c:v>95</c:v>
                </c:pt>
              </c:numCache>
            </c:numRef>
          </c:yVal>
          <c:smooth val="1"/>
          <c:extLst>
            <c:ext xmlns:c16="http://schemas.microsoft.com/office/drawing/2014/chart" uri="{C3380CC4-5D6E-409C-BE32-E72D297353CC}">
              <c16:uniqueId val="{00000008-A2E6-47E3-BA89-CBF3FEE742F2}"/>
            </c:ext>
          </c:extLst>
        </c:ser>
        <c:dLbls>
          <c:showLegendKey val="0"/>
          <c:showVal val="0"/>
          <c:showCatName val="0"/>
          <c:showSerName val="0"/>
          <c:showPercent val="0"/>
          <c:showBubbleSize val="0"/>
        </c:dLbls>
        <c:axId val="1503682063"/>
        <c:axId val="1503679567"/>
      </c:scatterChart>
      <c:valAx>
        <c:axId val="1317042095"/>
        <c:scaling>
          <c:orientation val="minMax"/>
        </c:scaling>
        <c:delete val="0"/>
        <c:axPos val="r"/>
        <c:title>
          <c:tx>
            <c:rich>
              <a:bodyPr rot="5400000" vert="horz"/>
              <a:lstStyle/>
              <a:p>
                <a:pPr>
                  <a:defRPr/>
                </a:pPr>
                <a:r>
                  <a:rPr lang="en-US" sz="1000" b="1"/>
                  <a:t>Horas</a:t>
                </a:r>
              </a:p>
            </c:rich>
          </c:tx>
          <c:layout>
            <c:manualLayout>
              <c:xMode val="edge"/>
              <c:yMode val="edge"/>
              <c:x val="0.95907082214811856"/>
              <c:y val="0.4500587724386419"/>
            </c:manualLayout>
          </c:layout>
          <c:overlay val="0"/>
        </c:title>
        <c:numFmt formatCode="0" sourceLinked="0"/>
        <c:majorTickMark val="out"/>
        <c:minorTickMark val="out"/>
        <c:tickLblPos val="nextTo"/>
        <c:spPr>
          <a:ln/>
        </c:spPr>
        <c:crossAx val="1641983023"/>
        <c:crosses val="max"/>
        <c:crossBetween val="between"/>
      </c:valAx>
      <c:catAx>
        <c:axId val="1641983023"/>
        <c:scaling>
          <c:orientation val="minMax"/>
        </c:scaling>
        <c:delete val="0"/>
        <c:axPos val="b"/>
        <c:numFmt formatCode="General" sourceLinked="1"/>
        <c:majorTickMark val="out"/>
        <c:minorTickMark val="none"/>
        <c:tickLblPos val="nextTo"/>
        <c:txPr>
          <a:bodyPr/>
          <a:lstStyle/>
          <a:p>
            <a:pPr>
              <a:defRPr b="1">
                <a:solidFill>
                  <a:schemeClr val="tx1">
                    <a:lumMod val="50000"/>
                    <a:lumOff val="50000"/>
                  </a:schemeClr>
                </a:solidFill>
              </a:defRPr>
            </a:pPr>
            <a:endParaRPr lang="en-US"/>
          </a:p>
        </c:txPr>
        <c:crossAx val="1317042095"/>
        <c:crosses val="autoZero"/>
        <c:auto val="1"/>
        <c:lblAlgn val="ctr"/>
        <c:lblOffset val="100"/>
        <c:noMultiLvlLbl val="0"/>
      </c:catAx>
      <c:valAx>
        <c:axId val="1503679567"/>
        <c:scaling>
          <c:orientation val="minMax"/>
        </c:scaling>
        <c:delete val="0"/>
        <c:axPos val="l"/>
        <c:numFmt formatCode="0%" sourceLinked="0"/>
        <c:majorTickMark val="out"/>
        <c:minorTickMark val="none"/>
        <c:tickLblPos val="nextTo"/>
        <c:spPr>
          <a:ln>
            <a:noFill/>
          </a:ln>
        </c:spPr>
        <c:txPr>
          <a:bodyPr/>
          <a:lstStyle/>
          <a:p>
            <a:pPr>
              <a:defRPr>
                <a:solidFill>
                  <a:schemeClr val="bg1"/>
                </a:solidFill>
              </a:defRPr>
            </a:pPr>
            <a:endParaRPr lang="en-US"/>
          </a:p>
        </c:txPr>
        <c:crossAx val="1503682063"/>
        <c:crosses val="autoZero"/>
        <c:crossBetween val="midCat"/>
      </c:valAx>
      <c:valAx>
        <c:axId val="1503682063"/>
        <c:scaling>
          <c:orientation val="minMax"/>
        </c:scaling>
        <c:delete val="1"/>
        <c:axPos val="t"/>
        <c:majorTickMark val="out"/>
        <c:minorTickMark val="none"/>
        <c:tickLblPos val="nextTo"/>
        <c:crossAx val="1503679567"/>
        <c:crosses val="max"/>
        <c:crossBetween val="midCat"/>
      </c:valAx>
      <c:spPr>
        <a:noFill/>
        <a:ln>
          <a:noFill/>
        </a:ln>
        <a:effectLst/>
      </c:spPr>
    </c:plotArea>
    <c:legend>
      <c:legendPos val="r"/>
      <c:layout>
        <c:manualLayout>
          <c:xMode val="edge"/>
          <c:yMode val="edge"/>
          <c:x val="8.7601637207936414E-3"/>
          <c:y val="0.28022079973816222"/>
          <c:w val="0.17603184217357445"/>
          <c:h val="0.44909961794344044"/>
        </c:manualLayout>
      </c:layout>
      <c:overlay val="0"/>
      <c:txPr>
        <a:bodyPr/>
        <a:lstStyle/>
        <a:p>
          <a:pPr>
            <a:defRPr sz="800" b="1">
              <a:solidFill>
                <a:schemeClr val="tx1"/>
              </a:solidFil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sz="800" b="0">
          <a:ln>
            <a:noFill/>
          </a:ln>
          <a:solidFill>
            <a:schemeClr val="tx1">
              <a:lumMod val="50000"/>
              <a:lumOff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238126</xdr:colOff>
      <xdr:row>68</xdr:row>
      <xdr:rowOff>14297</xdr:rowOff>
    </xdr:from>
    <xdr:to>
      <xdr:col>8</xdr:col>
      <xdr:colOff>1012031</xdr:colOff>
      <xdr:row>91</xdr:row>
      <xdr:rowOff>108880</xdr:rowOff>
    </xdr:to>
    <xdr:graphicFrame macro="">
      <xdr:nvGraphicFramePr>
        <xdr:cNvPr id="2" name="Gráfico 1">
          <a:extLst>
            <a:ext uri="{FF2B5EF4-FFF2-40B4-BE49-F238E27FC236}">
              <a16:creationId xmlns:a16="http://schemas.microsoft.com/office/drawing/2014/main" id="{F1C6F1D1-9BCC-485D-9D9D-BEE9BEEAD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28591</xdr:rowOff>
    </xdr:from>
    <xdr:to>
      <xdr:col>6</xdr:col>
      <xdr:colOff>700366</xdr:colOff>
      <xdr:row>22</xdr:row>
      <xdr:rowOff>29642</xdr:rowOff>
    </xdr:to>
    <xdr:graphicFrame macro="">
      <xdr:nvGraphicFramePr>
        <xdr:cNvPr id="3" name="Gráfico 2">
          <a:extLst>
            <a:ext uri="{FF2B5EF4-FFF2-40B4-BE49-F238E27FC236}">
              <a16:creationId xmlns:a16="http://schemas.microsoft.com/office/drawing/2014/main" id="{68D8FAF2-69DB-4541-9466-E7D130826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49864</xdr:rowOff>
    </xdr:from>
    <xdr:to>
      <xdr:col>6</xdr:col>
      <xdr:colOff>687446</xdr:colOff>
      <xdr:row>37</xdr:row>
      <xdr:rowOff>54554</xdr:rowOff>
    </xdr:to>
    <xdr:graphicFrame macro="">
      <xdr:nvGraphicFramePr>
        <xdr:cNvPr id="4" name="Gráfico 3">
          <a:extLst>
            <a:ext uri="{FF2B5EF4-FFF2-40B4-BE49-F238E27FC236}">
              <a16:creationId xmlns:a16="http://schemas.microsoft.com/office/drawing/2014/main" id="{84515353-83D3-4465-9E1A-3906F6696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6</xdr:col>
      <xdr:colOff>670703</xdr:colOff>
      <xdr:row>53</xdr:row>
      <xdr:rowOff>109073</xdr:rowOff>
    </xdr:to>
    <xdr:graphicFrame macro="">
      <xdr:nvGraphicFramePr>
        <xdr:cNvPr id="5" name="Gráfico 4">
          <a:extLst>
            <a:ext uri="{FF2B5EF4-FFF2-40B4-BE49-F238E27FC236}">
              <a16:creationId xmlns:a16="http://schemas.microsoft.com/office/drawing/2014/main" id="{21FD3C3A-31C1-4F82-A767-2698CC2A5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219076</xdr:colOff>
      <xdr:row>2</xdr:row>
      <xdr:rowOff>28575</xdr:rowOff>
    </xdr:from>
    <xdr:to>
      <xdr:col>10</xdr:col>
      <xdr:colOff>2752726</xdr:colOff>
      <xdr:row>15</xdr:row>
      <xdr:rowOff>0</xdr:rowOff>
    </xdr:to>
    <xdr:graphicFrame macro="">
      <xdr:nvGraphicFramePr>
        <xdr:cNvPr id="2" name="Gráfico 1">
          <a:extLst>
            <a:ext uri="{FF2B5EF4-FFF2-40B4-BE49-F238E27FC236}">
              <a16:creationId xmlns:a16="http://schemas.microsoft.com/office/drawing/2014/main" id="{00037230-6CA3-FE4B-2A71-2CC18617C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228599</xdr:colOff>
      <xdr:row>17</xdr:row>
      <xdr:rowOff>19049</xdr:rowOff>
    </xdr:from>
    <xdr:to>
      <xdr:col>11</xdr:col>
      <xdr:colOff>2610871</xdr:colOff>
      <xdr:row>37</xdr:row>
      <xdr:rowOff>136072</xdr:rowOff>
    </xdr:to>
    <xdr:graphicFrame macro="">
      <xdr:nvGraphicFramePr>
        <xdr:cNvPr id="3" name="Gráfico 2">
          <a:extLst>
            <a:ext uri="{FF2B5EF4-FFF2-40B4-BE49-F238E27FC236}">
              <a16:creationId xmlns:a16="http://schemas.microsoft.com/office/drawing/2014/main" id="{F2379D74-45E5-51BC-48CF-A608C7018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157</xdr:row>
      <xdr:rowOff>130967</xdr:rowOff>
    </xdr:from>
    <xdr:to>
      <xdr:col>8</xdr:col>
      <xdr:colOff>600075</xdr:colOff>
      <xdr:row>199</xdr:row>
      <xdr:rowOff>59530</xdr:rowOff>
    </xdr:to>
    <xdr:graphicFrame macro="">
      <xdr:nvGraphicFramePr>
        <xdr:cNvPr id="4" name="Gráfico 3">
          <a:extLst>
            <a:ext uri="{FF2B5EF4-FFF2-40B4-BE49-F238E27FC236}">
              <a16:creationId xmlns:a16="http://schemas.microsoft.com/office/drawing/2014/main" id="{37EA7E61-EA85-40D3-A3CA-8890D0D17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23813</xdr:colOff>
      <xdr:row>157</xdr:row>
      <xdr:rowOff>130969</xdr:rowOff>
    </xdr:from>
    <xdr:to>
      <xdr:col>17</xdr:col>
      <xdr:colOff>654844</xdr:colOff>
      <xdr:row>197</xdr:row>
      <xdr:rowOff>119063</xdr:rowOff>
    </xdr:to>
    <xdr:graphicFrame macro="">
      <xdr:nvGraphicFramePr>
        <xdr:cNvPr id="5" name="Gráfico 4">
          <a:extLst>
            <a:ext uri="{FF2B5EF4-FFF2-40B4-BE49-F238E27FC236}">
              <a16:creationId xmlns:a16="http://schemas.microsoft.com/office/drawing/2014/main" id="{1EE5CCF4-BCA5-4F7D-B7A2-5A4458DB3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746124</xdr:colOff>
      <xdr:row>177</xdr:row>
      <xdr:rowOff>0</xdr:rowOff>
    </xdr:from>
    <xdr:to>
      <xdr:col>27</xdr:col>
      <xdr:colOff>15875</xdr:colOff>
      <xdr:row>230</xdr:row>
      <xdr:rowOff>22225</xdr:rowOff>
    </xdr:to>
    <xdr:graphicFrame macro="">
      <xdr:nvGraphicFramePr>
        <xdr:cNvPr id="2" name="Gráfico 1">
          <a:extLst>
            <a:ext uri="{FF2B5EF4-FFF2-40B4-BE49-F238E27FC236}">
              <a16:creationId xmlns:a16="http://schemas.microsoft.com/office/drawing/2014/main" id="{8EB3252A-9A90-47B2-8653-1A9F4AA90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TUAL/07.%20JULIO/CONSOLIDADO%20OT%20190625%20-%20Entregable%20VR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KPI M&amp;O"/>
      <sheetName val="KPI M"/>
      <sheetName val="VALORIZACION"/>
      <sheetName val="SISTEMA"/>
      <sheetName val="CONSOLIDADO OT 190625 - Entrega"/>
    </sheetNames>
    <sheetDataSet>
      <sheetData sheetId="0" refreshError="1"/>
      <sheetData sheetId="1" refreshError="1"/>
      <sheetData sheetId="2" refreshError="1"/>
      <sheetData sheetId="3" refreshError="1"/>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061.476253935187" missingItemsLimit="0" createdVersion="8" refreshedVersion="8" minRefreshableVersion="3" recordCount="534" xr:uid="{0114F1B4-8FB2-4137-A97B-396BE74DFC25}">
  <cacheSource type="worksheet">
    <worksheetSource ref="A2:AV538" sheet="Respuestas formulario"/>
  </cacheSource>
  <cacheFields count="46">
    <cacheField name="Marca temporal" numFmtId="164">
      <sharedItems containsSemiMixedTypes="0" containsNonDate="0" containsDate="1" containsString="0" minDate="2022-12-02T18:46:47" maxDate="2023-05-02T12:31:26"/>
    </cacheField>
    <cacheField name="GUARDIA" numFmtId="0">
      <sharedItems count="1">
        <s v="B"/>
      </sharedItems>
    </cacheField>
    <cacheField name="REGISTRADOR_OT" numFmtId="0">
      <sharedItems/>
    </cacheField>
    <cacheField name="INTEGRANTES" numFmtId="0">
      <sharedItems/>
    </cacheField>
    <cacheField name="SUPERVISOR OPERAciónES" numFmtId="0">
      <sharedItems/>
    </cacheField>
    <cacheField name="SUPERVISOR SSOMA" numFmtId="0">
      <sharedItems/>
    </cacheField>
    <cacheField name="JEFE MANTTO MCP" numFmtId="0">
      <sharedItems/>
    </cacheField>
    <cacheField name="SUPERVISOR MANTTO MCP" numFmtId="0">
      <sharedItems/>
    </cacheField>
    <cacheField name="EQUIPO_SISTEMA" numFmtId="0">
      <sharedItems count="35">
        <s v="ELECTROBOMBA DE AGUA"/>
        <s v="PUERTA LEVADIZA"/>
        <s v="TABLERO ELECTRICO DE CONTROL"/>
        <s v="ELECTROBOMBA DE SUMIDERO SUMERGIBLE"/>
        <s v="PUERTA ENROLLABLE"/>
        <s v="COMPRESOR DE AIRE"/>
        <s v="BOMBA NEUMATICA DE RECOLECCION DE ACEITE USADO"/>
        <s v="BOMBA NEUMATICA DE ABASTECIMIENTO DE GRASA"/>
        <s v="ESTACION DE LUBRICACION MONTANTE"/>
        <s v="HIDROLAVADORA"/>
        <s v="GATA HIDRAULICA TRIPODE"/>
        <s v="TANQUE DE LUBRICANTE"/>
        <s v="MEZA ELEVADORA HIDRAULICA"/>
        <s v="SECADOR DE AIRE"/>
        <s v="AK-11 TRUCK SHOP"/>
        <s v="PUENTE GRUA"/>
        <s v="ELECTROBOMBA DE SUMIDERO"/>
        <s v="BOMBA NEUMATICA DE RECEPCION DE ACEITE"/>
        <s v="BOMBA NEUMATICA DE RECEPCION DE REFRIGERANTE"/>
        <s v="ZONA DE LAVADO"/>
        <s v="BOMBA NEUMATICA DE DESPACHO ACEITE USADO"/>
        <s v="BOMBA NEUMATICA DE DESPACHO REFRIGERANTE USADO"/>
        <s v="ESTACION DE LUBRICACION "/>
        <s v="SISTEMA DE MICROFILTRADO"/>
        <s v="LINEA DE LUBRICANTE"/>
        <s v="BOMBA NEUMATICA DE RECOLECCION DE REFRIGERANTE USADO"/>
        <s v="CONTAINER"/>
        <s v="SISTEMA DE FILTRADO"/>
        <s v="BOMBA NEUMATICA DE DISTRIBUCION DE ACEITE"/>
        <s v="EXTRACTOR DE HUMO"/>
        <s v="CANALETA PLUVIAL"/>
        <s v="DIALIZADOR ACEITE"/>
        <s v="ACUMULADOR DE AIRE"/>
        <s v="TOMACORRIENTE 380/400V"/>
        <s v="LINEA DE AIRE"/>
      </sharedItems>
    </cacheField>
    <cacheField name="TAG_EQUIPO" numFmtId="0">
      <sharedItems count="110">
        <s v="140-PP-154"/>
        <s v="140-DO-106"/>
        <s v="140-PP-152"/>
        <s v="140-LP-1001"/>
        <s v="140-PP-132"/>
        <s v="140-PP-153"/>
        <s v="140-DO-110"/>
        <s v="140-FL-122"/>
        <s v="140-GC-112"/>
        <s v="140-DO-109"/>
        <s v="140-PP-160"/>
        <s v="140-PP-115"/>
        <s v="140-PP-121"/>
        <s v="104-DO-106"/>
        <s v="BOMBA DE ABASTECIMIENTO DE GRASA 1"/>
        <s v="140-PP-118"/>
        <s v="ESTACION DE LUBRICACION MONTANTE_AIRE_BAHIA 2-3"/>
        <s v="140-FL-122/140-PP-301B"/>
        <s v="140-FL-122/140-PP-301A"/>
        <s v="140-VP-101"/>
        <s v="ESTACION DE LUBRICACION MONTANTE_AIRE_BAHIA 3-4"/>
        <s v="ESTACION DE LUBRICACION MONTANTE_AIRE_BAHIA 5-6"/>
        <s v="ESTACION DE LUBRICACION MONTANTE_AIRE_BAHIA 6-7"/>
        <s v="ESTACION DE LUBRICACION MONTANTE_AIRE_BAHIA 1-2"/>
        <s v="GATA HIDRAULICA TRIPODE"/>
        <s v="140-TK-105"/>
        <s v="MEZA ELEVADORA HIDRAULICA"/>
        <s v="140-TK-106"/>
        <s v="140-TK-107"/>
        <s v="140-DO-108"/>
        <s v="140-GC-113"/>
        <s v="140-GD-112"/>
        <s v="140-DO-105"/>
        <s v="140-GC-003"/>
        <s v="140-GC-114"/>
        <s v="AK-11 TRUCK SHOP"/>
        <s v="140-DO-107"/>
        <s v="140-CN-102"/>
        <s v="140-PP-131"/>
        <s v="140-PP-103"/>
        <s v="140-PP-101"/>
        <s v="140-PP-105"/>
        <s v="140-PP-102"/>
        <s v="140-PP-104"/>
        <s v="ZONA DE LAVADO"/>
        <s v="140-PP-129"/>
        <s v="140-PP-130"/>
        <s v="140-PP-112"/>
        <s v="140-GD-111"/>
        <s v="140-ZM-104"/>
        <s v="140-ZM-101"/>
        <s v="140-ZM-102"/>
        <s v="140-ZM-103"/>
        <s v="140-ZM-105"/>
        <s v="140-ZM-106"/>
        <s v="140-PP-158"/>
        <s v="140-PP-159"/>
        <s v="140-PP-161"/>
        <s v="140-FL-101"/>
        <s v="140-FL-102"/>
        <s v="140-FL-103"/>
        <s v="140-FL-104"/>
        <s v="LINEA DE LUBRICANTE_SAE60"/>
        <s v="LINEA DE LUBRICANTE_SAE30"/>
        <s v="LINEA DE LUBRICANTE_15W40"/>
        <s v="LINEA DE LUBRICANTE_10W"/>
        <s v="LINEA DE LUBRICANTE_REFRIGERANTE NUEVO"/>
        <s v="140-PP-122"/>
        <s v="140-PP-116"/>
        <s v="140-PP-113"/>
        <s v="140-PP-119"/>
        <s v="140-TK-101"/>
        <s v="140-TK-102"/>
        <s v="140-TK-103"/>
        <s v="140-TK-104"/>
        <s v="CONTAINER_OFICINA_LUBE"/>
        <s v="CONTAINER_PAÑOL_LUBE"/>
        <s v="140-PP-133"/>
        <s v="SISTEMA DE FILTRADO_FILTRO MULTIMEDIA_ZONA DE LAVADO"/>
        <s v="140-DO-118"/>
        <s v="140-PP-106"/>
        <s v="140-PP-108"/>
        <s v="140-DO-103"/>
        <s v="140-CN-101"/>
        <s v="140-RV-108"/>
        <s v="140-DO-119"/>
        <s v="140-DO-112"/>
        <s v="ESTACION DE LUBRICACION MONTANTE_REFRIGERANTE USADO_BAHIA 2-3"/>
        <s v="CANALETA PLUVIAL DE PUERTA_BAHIA 4"/>
        <s v="140-DO-111"/>
        <s v="140-DO-101"/>
        <s v="140-DO-102"/>
        <s v="140-DO-104"/>
        <s v="140-JBD-1002"/>
        <s v="140-LCS-1003"/>
        <s v="DIALIZADOR ACEITE_SAE60_LUBE"/>
        <s v="140-DO-016"/>
        <s v="140-DO-017"/>
        <s v="140-AR-112"/>
        <s v="140-GC-121"/>
        <s v="140-VT-102"/>
        <s v="LINCOLN 84804_1100-002309"/>
        <s v="TOMACORRIENTE 380/400V_H_140-WR-1001_BAHIA 5-6"/>
        <s v="GRINDEX_MASTER INOX H"/>
        <s v="DIALIZADOR ACEITE_SAE30_SOLTRACK"/>
        <s v="DIALIZADOR ACEITE_10W_SOLTRACK"/>
        <s v="DIALIZADOR ACEITE_SAE50/60_SOLTRACK"/>
        <s v="140-GC-111"/>
        <s v="DIALIZADOR ACEITE_KLEENOIL"/>
        <s v="LINEA DE AIRE_TALLER NEUMA"/>
      </sharedItems>
    </cacheField>
    <cacheField name="TAG_COMPONENTE" numFmtId="0">
      <sharedItems count="35">
        <s v="-"/>
        <s v="140-PI-234"/>
        <s v="ESTACION DE LUBRICACION MONTANTE_AIRE_BAHIA 3-4_FRL"/>
        <s v="ESTACION DE LUBRICACION MONTANTE_AIRE_BAHIA 5-6_FRL"/>
        <s v="ESTACION DE LUBRICACION MONTANTE_AIRE_BAHIA 6-7_FRL"/>
        <s v="ESTACION DE LUBRICACION MONTANTE_AIRE_BAHIA 7-8_FRL"/>
        <s v="ESTACION DE LUBRICACION MONTANTE_AIRE_BAHIA 1-2_FRL"/>
        <s v="ESTACION DE LUBRICACION MONTANTE_AIRE_BAHIA 2-3_FRL"/>
        <s v="140-LV100-P01"/>
        <s v="140-SV-003"/>
        <s v="140-SV-001"/>
        <s v="140-SV-005"/>
        <s v="140-SV-002"/>
        <s v="140-SV-004"/>
        <s v="140-LP-1001_CB1"/>
        <s v="140-LP-1001_CB4"/>
        <s v="140-FL-110"/>
        <s v="140-FL-111"/>
        <s v="140-TK-301"/>
        <s v="140-HT-131"/>
        <s v="140-PP-152"/>
        <s v="140-PP-133"/>
        <s v="LUMINARIAS EXTERIORES DE TALLER"/>
        <s v="ESTACION DE LUBRICACION MONTANTE_REFRIGERANTE USADO_BAHIA 2-3_CONECTOR RAPIDO"/>
        <s v="140-LV-100"/>
        <s v="140-FL-114"/>
        <s v="140-FL-115"/>
        <s v="140-FL-116"/>
        <s v="TOMACORRIENTE 380/400V_H_140-WR-1001_BAHIA 5-6"/>
        <s v="140-FT-111"/>
        <s v="140-ZM-105_CARRETE ACEITE SAE60"/>
        <s v="140-ZM-102_CARRETE REFRIGERANTE NUEVO"/>
        <s v="LINEA DE AIRE_TALLER NEUMA_FRL"/>
        <s v="140-ZM-102_CARRETE DE AGUA"/>
        <s v="140-ZM-103_CARRETE DE AGUA"/>
      </sharedItems>
    </cacheField>
    <cacheField name="OT_CLASE" numFmtId="0">
      <sharedItems count="5">
        <s v="MC (Mantto Correctivo)"/>
        <s v="RdD (Recolección de Datos)"/>
        <s v="MP (Mantto Preventivo)"/>
        <s v="COM (Comisionamiento)"/>
        <s v="PdM (Proyecto de Mejora)"/>
      </sharedItems>
    </cacheField>
    <cacheField name="OT_SUBCLASE" numFmtId="0">
      <sharedItems/>
    </cacheField>
    <cacheField name="FECHA_INICIO_DOWN" numFmtId="0">
      <sharedItems containsDate="1" containsMixedTypes="1" minDate="2022-10-19T06:30:00" maxDate="2023-05-02T10:30:01"/>
    </cacheField>
    <cacheField name="FECHA_FIN_DOWN" numFmtId="0">
      <sharedItems containsDate="1" containsMixedTypes="1" minDate="2022-12-03T18:00:00" maxDate="2023-05-02T11:00:00"/>
    </cacheField>
    <cacheField name="FECHA_INICIO_OT" numFmtId="164">
      <sharedItems containsSemiMixedTypes="0" containsNonDate="0" containsDate="1" containsString="0" minDate="2022-12-02T07:30:00" maxDate="2023-05-02T10:45:01"/>
    </cacheField>
    <cacheField name="FECHA_TERMINO_OT" numFmtId="164">
      <sharedItems containsSemiMixedTypes="0" containsNonDate="0" containsDate="1" containsString="0" minDate="2022-12-02T12:40:00" maxDate="2023-05-02T11:15:00"/>
    </cacheField>
    <cacheField name="ACTIVIDAD REALIZADA" numFmtId="0">
      <sharedItems longText="1"/>
    </cacheField>
    <cacheField name="RESPONSABILIDAD" numFmtId="0">
      <sharedItems count="4">
        <s v="Construcción / Montaje"/>
        <s v="Mantenimiento"/>
        <s v="Operaciones"/>
        <s v="Garantía"/>
      </sharedItems>
    </cacheField>
    <cacheField name="SOLICITUD" numFmtId="0">
      <sharedItems containsBlank="1"/>
    </cacheField>
    <cacheField name="ESPERA HERRAMIENTAS SEGURIDAD" numFmtId="0">
      <sharedItems containsDate="1" containsBlank="1" containsMixedTypes="1" minDate="1899-12-30T00:01:00" maxDate="1899-12-30T01:30:00"/>
    </cacheField>
    <cacheField name="ESPERA PERMISO USUARIO" numFmtId="0">
      <sharedItems containsDate="1" containsBlank="1" containsMixedTypes="1" minDate="1899-12-30T00:10:00" maxDate="1899-12-30T01:30:00"/>
    </cacheField>
    <cacheField name="ESPERA MATERIALES" numFmtId="0">
      <sharedItems containsDate="1" containsBlank="1" containsMixedTypes="1" minDate="1899-12-30T00:05:00" maxDate="1899-12-30T04:30:00"/>
    </cacheField>
    <cacheField name="ESPERA EQUIPOS" numFmtId="0">
      <sharedItems containsDate="1" containsBlank="1" containsMixedTypes="1" minDate="1899-12-30T00:10:00" maxDate="1899-12-30T01:00:00"/>
    </cacheField>
    <cacheField name="ESPERA TRABAJOS SIMULTANEOS" numFmtId="0">
      <sharedItems containsDate="1" containsBlank="1" containsMixedTypes="1" minDate="1899-12-30T00:10:00" maxDate="1899-12-30T03:30:00"/>
    </cacheField>
    <cacheField name="ESPERA TRASLADO" numFmtId="0">
      <sharedItems containsDate="1" containsBlank="1" containsMixedTypes="1" minDate="1899-12-30T00:10:00" maxDate="1899-12-30T01:30:00"/>
    </cacheField>
    <cacheField name="ESPERA CLIMA" numFmtId="0">
      <sharedItems containsDate="1" containsBlank="1" containsMixedTypes="1" minDate="1899-12-30T00:12:00" maxDate="1899-12-30T04:30:00"/>
    </cacheField>
    <cacheField name="ESPERA ALMUERZO" numFmtId="0">
      <sharedItems containsDate="1" containsMixedTypes="1" minDate="1899-12-30T01:00:00" maxDate="1899-12-30T01:00:00"/>
    </cacheField>
    <cacheField name="ESPERA OTROS" numFmtId="0">
      <sharedItems containsDate="1" containsBlank="1" containsMixedTypes="1" minDate="1899-12-30T00:10:00" maxDate="1899-12-30T03:00:00"/>
    </cacheField>
    <cacheField name="REPUESTO USADO" numFmtId="0">
      <sharedItems/>
    </cacheField>
    <cacheField name="REPUESTO USADO-DETALLE" numFmtId="0">
      <sharedItems containsBlank="1"/>
    </cacheField>
    <cacheField name="CONSUMIBLE USADO" numFmtId="0">
      <sharedItems/>
    </cacheField>
    <cacheField name="CONSUMIBLE USADO-DETALLE" numFmtId="0">
      <sharedItems/>
    </cacheField>
    <cacheField name="TIPO ACTIVIDAD" numFmtId="0">
      <sharedItems count="5">
        <s v="MC"/>
        <s v="RdD"/>
        <s v="MP"/>
        <s v="COM"/>
        <s v="PdM"/>
      </sharedItems>
    </cacheField>
    <cacheField name="HORAS DOWN" numFmtId="2">
      <sharedItems containsSemiMixedTypes="0" containsString="0" containsNumber="1" minValue="0" maxValue="3939.9999999999418"/>
    </cacheField>
    <cacheField name="TIPO FALLA" numFmtId="2">
      <sharedItems/>
    </cacheField>
    <cacheField name="CAUSA RAIZ" numFmtId="2">
      <sharedItems/>
    </cacheField>
    <cacheField name="HH DESC HR" numFmtId="0">
      <sharedItems containsNonDate="0" containsDate="1" containsString="0" containsBlank="1" minDate="1899-12-30T00:10:00" maxDate="1899-12-30T03:45:00"/>
    </cacheField>
    <cacheField name="HORAS OT DESC" numFmtId="46">
      <sharedItems containsSemiMixedTypes="0" containsNonDate="0" containsDate="1" containsString="0" minDate="1899-12-30T00:00:00" maxDate="1899-12-31T00:00:00"/>
    </cacheField>
    <cacheField name="HORAS OT PRE" numFmtId="2">
      <sharedItems containsSemiMixedTypes="0" containsString="0" containsNumber="1" minValue="3.3055555424652994E-2" maxValue="11.499999999941792"/>
    </cacheField>
    <cacheField name="HORAS OT" numFmtId="2">
      <sharedItems containsSemiMixedTypes="0" containsString="0" containsNumber="1" minValue="3.3055555424652994E-2" maxValue="11.499999999941792"/>
    </cacheField>
    <cacheField name="N_PERSONAS" numFmtId="0">
      <sharedItems containsSemiMixedTypes="0" containsString="0" containsNumber="1" containsInteger="1" minValue="1" maxValue="5"/>
    </cacheField>
    <cacheField name="HH DESC DEC" numFmtId="4">
      <sharedItems containsSemiMixedTypes="0" containsString="0" containsNumber="1" minValue="0" maxValue="3.75"/>
    </cacheField>
    <cacheField name="HH PRE" numFmtId="4">
      <sharedItems containsSemiMixedTypes="0" containsString="0" containsNumber="1" minValue="4.9722222145646811E-2" maxValue="55.000000000291038"/>
    </cacheField>
    <cacheField name="HH" numFmtId="4">
      <sharedItems containsSemiMixedTypes="0" containsString="0" containsNumber="1" minValue="4.9722222145646811E-2" maxValue="55.000000000291038"/>
    </cacheField>
    <cacheField name="AÑO_MES" numFmtId="14">
      <sharedItems count="6">
        <s v="22_12"/>
        <s v="23_01"/>
        <s v="23_02"/>
        <s v="23_03"/>
        <s v="23_04"/>
        <s v="23_0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061.960645254629" missingItemsLimit="0" createdVersion="8" refreshedVersion="8" minRefreshableVersion="3" recordCount="537" xr:uid="{1AA05C53-EE2F-442B-A3AF-4B72560B1282}">
  <cacheSource type="worksheet">
    <worksheetSource ref="A2:AV539" sheet="Respuestas formulario"/>
  </cacheSource>
  <cacheFields count="48">
    <cacheField name="Marca temporal" numFmtId="0">
      <sharedItems containsSemiMixedTypes="0" containsNonDate="0" containsDate="1" containsString="0" minDate="2022-12-02T18:46:47" maxDate="2023-05-02T17:14:28"/>
    </cacheField>
    <cacheField name="GUARDIA" numFmtId="0">
      <sharedItems count="1">
        <s v="B"/>
      </sharedItems>
    </cacheField>
    <cacheField name="REGISTRADOR_OT" numFmtId="0">
      <sharedItems/>
    </cacheField>
    <cacheField name="INTEGRANTES" numFmtId="0">
      <sharedItems/>
    </cacheField>
    <cacheField name="SUPERVISOR OPERAciónES" numFmtId="0">
      <sharedItems/>
    </cacheField>
    <cacheField name="SUPERVISOR SSOMA" numFmtId="0">
      <sharedItems/>
    </cacheField>
    <cacheField name="JEFE MANTTO MCP" numFmtId="0">
      <sharedItems/>
    </cacheField>
    <cacheField name="SUPERVISOR MANTTO MCP" numFmtId="0">
      <sharedItems/>
    </cacheField>
    <cacheField name="EQUIPO_SISTEMA" numFmtId="0">
      <sharedItems count="35">
        <s v="ELECTROBOMBA DE AGUA"/>
        <s v="PUERTA LEVADIZA"/>
        <s v="TABLERO ELECTRICO DE CONTROL"/>
        <s v="ELECTROBOMBA DE SUMIDERO SUMERGIBLE"/>
        <s v="PUERTA ENROLLABLE"/>
        <s v="COMPRESOR DE AIRE"/>
        <s v="BOMBA NEUMATICA DE RECOLECCION DE ACEITE USADO"/>
        <s v="BOMBA NEUMATICA DE ABASTECIMIENTO DE GRASA"/>
        <s v="ESTACION DE LUBRICACION MONTANTE"/>
        <s v="HIDROLAVADORA"/>
        <s v="GATA HIDRAULICA TRIPODE"/>
        <s v="TANQUE DE LUBRICANTE"/>
        <s v="MEZA ELEVADORA HIDRAULICA"/>
        <s v="ACUMULADOR DE AIRE"/>
        <s v="SECADOR DE AIRE"/>
        <s v="AK-11 TRUCK SHOP"/>
        <s v="PUENTE GRUA"/>
        <s v="ELECTROBOMBA DE SUMIDERO"/>
        <s v="BOMBA NEUMATICA DE RECEPCION DE ACEITE"/>
        <s v="BOMBA NEUMATICA DE RECEPCION DE REFRIGERANTE"/>
        <s v="ZONA DE LAVADO"/>
        <s v="BOMBA NEUMATICA DE DESPACHO ACEITE USADO"/>
        <s v="BOMBA NEUMATICA DE DESPACHO REFRIGERANTE USADO"/>
        <s v="ESTACION DE LUBRICACION "/>
        <s v="DIALIZADOR ACEITE"/>
        <s v="LINEA DE LUBRICANTE"/>
        <s v="BOMBA NEUMATICA DE RECOLECCION DE REFRIGERANTE USADO"/>
        <s v="CONTAINER"/>
        <s v="SISTEMA DE FILTRADO"/>
        <s v="LINEA DE AGUA"/>
        <s v="BOMBA NEUMATICA DE DISTRIBUCION DE ACEITE"/>
        <s v="EXTRACTOR DE HUMO"/>
        <s v="CANALETA PLUVIAL"/>
        <s v="TOMACORRIENTE 380/400V"/>
        <s v="LINEA DE AIRE"/>
      </sharedItems>
    </cacheField>
    <cacheField name="TAG_EQUIPO" numFmtId="0">
      <sharedItems count="109">
        <s v="140-PP-154"/>
        <s v="140-DO-106"/>
        <s v="140-PP-152"/>
        <s v="140-LP-1001"/>
        <s v="140-PP-132"/>
        <s v="140-PP-153"/>
        <s v="140-DO-110"/>
        <s v="140-FL-122"/>
        <s v="140-GC-112"/>
        <s v="140-DO-109"/>
        <s v="140-PP-160"/>
        <s v="140-PP-115"/>
        <s v="140-PP-121"/>
        <s v="BOMBA DE ABASTECIMIENTO DE GRASA 1"/>
        <s v="ESTACION DE LUBRICACION MONTANTE_AIRE_BAHIA 2-3"/>
        <s v="140-PP-118"/>
        <s v="140-FL-122/140-PP-301A"/>
        <s v="140-FL-122/140-PP-301B"/>
        <s v="140-VP-101"/>
        <s v="ESTACION DE LUBRICACION MONTANTE_AIRE_BAHIA 3-4"/>
        <s v="ESTACION DE LUBRICACION MONTANTE_AIRE_BAHIA 5-6"/>
        <s v="ESTACION DE LUBRICACION MONTANTE_AIRE_BAHIA 6-7"/>
        <s v="ESTACION DE LUBRICACION MONTANTE_AIRE_BAHIA 1-2"/>
        <s v="GATA HIDRAULICA TRIPODE"/>
        <s v="140-TK-105"/>
        <s v="MEZA ELEVADORA HIDRAULICA"/>
        <s v="140-TK-106"/>
        <s v="140-TK-107"/>
        <s v="140-DO-108"/>
        <s v="140-GC-113"/>
        <s v="140-AR-112"/>
        <s v="140-GD-112"/>
        <s v="140-DO-105"/>
        <s v="140-GC-003"/>
        <s v="140-GC-114"/>
        <s v="AK-11 TRUCK SHOP"/>
        <s v="140-DO-107"/>
        <s v="140-CN-102"/>
        <s v="140-PP-131"/>
        <s v="140-PP-103"/>
        <s v="140-PP-101"/>
        <s v="140-PP-105"/>
        <s v="140-PP-102"/>
        <s v="140-PP-104"/>
        <s v="-"/>
        <s v="140-PP-129"/>
        <s v="140-PP-130"/>
        <s v="140-PP-112"/>
        <s v="GRINDEX_MASTER INOX H"/>
        <s v="140-GD-111"/>
        <s v="140-ZM-104"/>
        <s v="140-ZM-101"/>
        <s v="140-ZM-102"/>
        <s v="140-ZM-103"/>
        <s v="140-ZM-105"/>
        <s v="140-ZM-106"/>
        <s v="140-PP-158"/>
        <s v="140-PP-159"/>
        <s v="140-PP-161"/>
        <s v="140-FL-101"/>
        <s v="140-FL-102"/>
        <s v="140-FL-103"/>
        <s v="140-FL-104"/>
        <s v="LINEA DE LUBRICANTE_SAE60"/>
        <s v="LINEA DE LUBRICANTE_SAE30"/>
        <s v="LINEA DE LUBRICANTE_15W40"/>
        <s v="LINEA DE LUBRICANTE_10W"/>
        <s v="LINEA DE LUBRICANTE_REFRIGERANTE NUEVO"/>
        <s v="140-PP-122"/>
        <s v="140-PP-116"/>
        <s v="140-PP-113"/>
        <s v="140-PP-119"/>
        <s v="140-TK-101"/>
        <s v="140-TK-102"/>
        <s v="140-TK-103"/>
        <s v="140-TK-104"/>
        <s v="CONTAINER_OFICINA_LUBE"/>
        <s v="CONTAINER_PAÑOL_LUBE"/>
        <s v="140-PP-133"/>
        <s v="LINEA DE AGUA_ZONA DE LAVADO"/>
        <s v="140-DO-118"/>
        <s v="140-PP-106"/>
        <s v="140-PP-108"/>
        <s v="140-DO-103"/>
        <s v="140-CN-101"/>
        <s v="140-RV-108"/>
        <s v="140-DO-119"/>
        <s v="140-DO-112"/>
        <s v="ESTACION DE LUBRICACION MONTANTE_REFRIGERANTE USADO_BAHIA 2-3"/>
        <s v="CANALETA PLUVIAL DE PUERTA_BAHIA 4"/>
        <s v="140-DO-111"/>
        <s v="140-DO-101"/>
        <s v="140-DO-102"/>
        <s v="140-DO-104"/>
        <s v="140-JBD-1002"/>
        <s v="140-LCS-1003"/>
        <s v="DIALIZADOR ACEITE_SAE60_LUBE"/>
        <s v="140-DO-016"/>
        <s v="140-DO-017"/>
        <s v="140-GC-121"/>
        <s v="140-VT-102"/>
        <s v="LINCOLN 84804_1100-002309"/>
        <s v="TOMACORRIENTE 380/400V_BAHIA 5-6"/>
        <s v="DIALIZADOR ACEITE_SAE30_SOLTRACK"/>
        <s v="DIALIZADOR ACEITE_10W_SOLTRACK"/>
        <s v="DIALIZADOR ACEITE_SAE50/60_SOLTRACK"/>
        <s v="140-GC-111"/>
        <s v="DIALIZADOR ACEITE_KLEENOIL"/>
        <s v="LINEA DE AIRE_TALLER NEUMA"/>
      </sharedItems>
    </cacheField>
    <cacheField name="TAG_COMPONENTE" numFmtId="0">
      <sharedItems count="28">
        <s v="-"/>
        <s v="140-PI-234"/>
        <s v="ESTACION DE LUBRICACION MONTANTE_AIRE_BAHIA 3-4_FRL"/>
        <s v="ESTACION DE LUBRICACION MONTANTE_AIRE_BAHIA 5-6_FRL"/>
        <s v="ESTACION DE LUBRICACION MONTANTE_AIRE_BAHIA 6-7_FRL"/>
        <s v="ESTACION DE LUBRICACION MONTANTE_AIRE_BAHIA 7-8_FRL"/>
        <s v="ESTACION DE LUBRICACION MONTANTE_AIRE_BAHIA 1-2_FRL"/>
        <s v="ESTACION DE LUBRICACION MONTANTE_AIRE_BAHIA 2-3_FRL"/>
        <s v="140-LV-100"/>
        <s v="140-LP-1001_CB1"/>
        <s v="140-LP-1001_CB4"/>
        <s v="140-FL-110"/>
        <s v="140-FL-111"/>
        <s v="140-TK-301"/>
        <s v="140-HT-131"/>
        <s v="LUMINARIAS EXTERIORES DE TALLER"/>
        <s v="ESTACION DE LUBRICACION MONTANTE_REFRIGERANTE USADO_BAHIA 2-3_CONECTOR RAPIDO"/>
        <s v="140-FL-114"/>
        <s v="140-FL-115"/>
        <s v="140-FL-116"/>
        <s v="TOMACORRIENTE 380/400V_H_140-WR-1001_BAHIA 5-6"/>
        <s v="140-FT-111"/>
        <s v="140-ZM-105_CARRETE ACEITE SAE60"/>
        <s v="140-ZM-102_CARRETE REFRIGERANTE NUEVO"/>
        <s v="LINEA DE AIRE_TALLER NEUMA_FRL"/>
        <s v="140-ZM-102_CARRETE DE AGUA"/>
        <s v="140-ZM-103_CARRETE DE AGUA"/>
        <s v="140-ZM-101_CARRETE ACEITE 15W40"/>
      </sharedItems>
    </cacheField>
    <cacheField name="OT_CLASE" numFmtId="0">
      <sharedItems/>
    </cacheField>
    <cacheField name="OT_SUBCLASE" numFmtId="0">
      <sharedItems/>
    </cacheField>
    <cacheField name="FECHA_INICIO_DOWN" numFmtId="169">
      <sharedItems containsDate="1" containsMixedTypes="1" minDate="2022-11-16T18:00:00" maxDate="2023-05-02T15:00:00"/>
    </cacheField>
    <cacheField name="FECHA_FIN_DOWN" numFmtId="169">
      <sharedItems containsDate="1" containsMixedTypes="1" minDate="2022-12-03T18:00:00" maxDate="2023-05-21T18:00:00"/>
    </cacheField>
    <cacheField name="FECHA_INICIO_OT" numFmtId="169">
      <sharedItems containsSemiMixedTypes="0" containsNonDate="0" containsDate="1" containsString="0" minDate="2022-12-02T07:30:00" maxDate="2023-05-02T15:00:00"/>
    </cacheField>
    <cacheField name="FECHA_TERMINO_OT" numFmtId="169">
      <sharedItems containsSemiMixedTypes="0" containsNonDate="0" containsDate="1" containsString="0" minDate="2022-12-02T12:40:00" maxDate="2023-05-02T16:20:00"/>
    </cacheField>
    <cacheField name="ACTIVIDAD REALIZADA" numFmtId="0">
      <sharedItems longText="1"/>
    </cacheField>
    <cacheField name="RESPONSABILIDAD" numFmtId="0">
      <sharedItems count="4">
        <s v="Construcción / Montaje"/>
        <s v="Mantenimiento"/>
        <s v="Operaciones"/>
        <s v="Garantía"/>
      </sharedItems>
    </cacheField>
    <cacheField name="SOLICITUD" numFmtId="0">
      <sharedItems containsBlank="1"/>
    </cacheField>
    <cacheField name="ESPERA HERRAMIENTAS SEGURIDAD" numFmtId="0">
      <sharedItems containsDate="1" containsBlank="1" containsMixedTypes="1" minDate="1899-12-30T00:01:00" maxDate="1899-12-30T01:30:00"/>
    </cacheField>
    <cacheField name="ESPERA PERMISO USUARIO" numFmtId="0">
      <sharedItems containsDate="1" containsBlank="1" containsMixedTypes="1" minDate="1899-12-30T00:10:00" maxDate="1899-12-30T01:30:00"/>
    </cacheField>
    <cacheField name="ESPERA MATERIALES" numFmtId="0">
      <sharedItems containsDate="1" containsBlank="1" containsMixedTypes="1" minDate="1899-12-30T00:05:00" maxDate="1899-12-30T04:30:00"/>
    </cacheField>
    <cacheField name="ESPERA EQUIPOS" numFmtId="0">
      <sharedItems containsDate="1" containsBlank="1" containsMixedTypes="1" minDate="1899-12-30T00:10:00" maxDate="1899-12-30T01:00:00"/>
    </cacheField>
    <cacheField name="ESPERA TRABAJOS SIMULTANEOS" numFmtId="0">
      <sharedItems containsDate="1" containsBlank="1" containsMixedTypes="1" minDate="1899-12-30T00:10:00" maxDate="1899-12-30T03:30:00"/>
    </cacheField>
    <cacheField name="ESPERA TRASLADO" numFmtId="0">
      <sharedItems containsDate="1" containsBlank="1" containsMixedTypes="1" minDate="1899-12-30T00:10:00" maxDate="1899-12-30T01:30:00"/>
    </cacheField>
    <cacheField name="ESPERA CLIMA" numFmtId="0">
      <sharedItems containsDate="1" containsBlank="1" containsMixedTypes="1" minDate="1899-12-30T00:12:00" maxDate="1899-12-30T04:30:00"/>
    </cacheField>
    <cacheField name="ESPERA ALMUERZO" numFmtId="0">
      <sharedItems containsDate="1" containsMixedTypes="1" minDate="1899-12-30T01:00:00" maxDate="1899-12-30T01:00:00"/>
    </cacheField>
    <cacheField name="ESPERA OTROS" numFmtId="0">
      <sharedItems containsDate="1" containsBlank="1" containsMixedTypes="1" minDate="1899-12-30T00:10:00" maxDate="1899-12-30T03:00:00"/>
    </cacheField>
    <cacheField name="REPUESTO USADO" numFmtId="0">
      <sharedItems/>
    </cacheField>
    <cacheField name="REPUESTO USADO-DETALLE" numFmtId="0">
      <sharedItems containsBlank="1"/>
    </cacheField>
    <cacheField name="CONSUMIBLE USADO" numFmtId="0">
      <sharedItems/>
    </cacheField>
    <cacheField name="CONSUMIBLE USADO-DETALLE" numFmtId="0">
      <sharedItems/>
    </cacheField>
    <cacheField name="TIPO ACTIVIDAD" numFmtId="0">
      <sharedItems count="5">
        <s v="MC"/>
        <s v="RdD"/>
        <s v="MP"/>
        <s v="COM"/>
        <s v="PdM"/>
      </sharedItems>
    </cacheField>
    <cacheField name="HORAS DOWN" numFmtId="2">
      <sharedItems containsSemiMixedTypes="0" containsString="0" containsNumber="1" minValue="0" maxValue="3718.5"/>
    </cacheField>
    <cacheField name="TIPO FALLA" numFmtId="2">
      <sharedItems/>
    </cacheField>
    <cacheField name="CAUSA RAIZ" numFmtId="2">
      <sharedItems/>
    </cacheField>
    <cacheField name="ESTADO INICIAL" numFmtId="2">
      <sharedItems containsBlank="1"/>
    </cacheField>
    <cacheField name="ESTADO FINAL" numFmtId="2">
      <sharedItems containsBlank="1"/>
    </cacheField>
    <cacheField name="HH DESC HR" numFmtId="0">
      <sharedItems containsNonDate="0" containsDate="1" containsString="0" containsBlank="1" minDate="1899-12-30T00:25:00" maxDate="1899-12-30T03:45:00"/>
    </cacheField>
    <cacheField name="HORAS OT DESC" numFmtId="46">
      <sharedItems containsSemiMixedTypes="0" containsNonDate="0" containsDate="1" containsString="0" minDate="1899-12-30T00:00:00" maxDate="1899-12-31T00:00:00"/>
    </cacheField>
    <cacheField name="HORAS OT PRE" numFmtId="2">
      <sharedItems containsSemiMixedTypes="0" containsString="0" containsNumber="1" minValue="3.3055555424652994E-2" maxValue="11.499999999941792"/>
    </cacheField>
    <cacheField name="HORAS OT" numFmtId="2">
      <sharedItems containsSemiMixedTypes="0" containsString="0" containsNumber="1" minValue="3.3055555424652994E-2" maxValue="11.499999999941792"/>
    </cacheField>
    <cacheField name="N_PERSONAS" numFmtId="0">
      <sharedItems containsSemiMixedTypes="0" containsString="0" containsNumber="1" containsInteger="1" minValue="1" maxValue="5"/>
    </cacheField>
    <cacheField name="HH DESC DEC" numFmtId="4">
      <sharedItems containsSemiMixedTypes="0" containsString="0" containsNumber="1" minValue="0" maxValue="3.75"/>
    </cacheField>
    <cacheField name="HH PRE" numFmtId="4">
      <sharedItems containsSemiMixedTypes="0" containsString="0" containsNumber="1" minValue="4.9722222145646811E-2" maxValue="55.000000000291038"/>
    </cacheField>
    <cacheField name="HH" numFmtId="4">
      <sharedItems containsSemiMixedTypes="0" containsString="0" containsNumber="1" minValue="4.9722222145646811E-2" maxValue="55.000000000291038"/>
    </cacheField>
    <cacheField name="AÑO_MES" numFmtId="14">
      <sharedItems count="6">
        <s v="22_12"/>
        <s v="23_01"/>
        <s v="23_02"/>
        <s v="23_03"/>
        <s v="23_04"/>
        <s v="23_05"/>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62.450775347221" backgroundQuery="1" createdVersion="8" refreshedVersion="8" minRefreshableVersion="3" recordCount="0" supportSubquery="1" supportAdvancedDrill="1" xr:uid="{B7AA1BD1-4DE9-40FE-8FC1-0AFBF0F03667}">
  <cacheSource type="external" connectionId="1"/>
  <cacheFields count="4">
    <cacheField name="[Rango].[CAUSA RAIZ].[CAUSA RAIZ]" caption="CAUSA RAIZ" numFmtId="0" hierarchy="36" level="1">
      <sharedItems count="14">
        <s v="CLIMA"/>
        <s v="DESGASTE NORMAL"/>
        <s v="DESGASTE PREMATURO"/>
        <s v="DISEÑO INADECUADO"/>
        <s v="FALTA DE MANTENIMIENTO"/>
        <s v="MAL MONTAJE"/>
        <s v="MALA OPERACION"/>
        <s v="MONTAJE INADECUADO"/>
        <s v="OTROS"/>
        <s v="REPARACION INADECUADA"/>
        <s v="SOBRECORREINTE"/>
        <s v="CONTAMINACION"/>
        <s v="FATIGA DE MATERIAL"/>
        <s v="INSTRUMENTAL"/>
      </sharedItems>
    </cacheField>
    <cacheField name="[Rango].[TIPO FALLA].[TIPO FALLA]" caption="TIPO FALLA" numFmtId="0" hierarchy="35" level="1">
      <sharedItems count="7">
        <s v="DESGASTE PREMATURO"/>
        <s v="ELECTRICO"/>
        <s v="ESTRUCTURAL"/>
        <s v="HIDRAULICO"/>
        <s v="INSTRUMENTAL"/>
        <s v="MECANICO"/>
        <s v="NEUMATICO"/>
      </sharedItems>
    </cacheField>
    <cacheField name="[Measures].[Suma de HORAS DOWN]" caption="Suma de HORAS DOWN" numFmtId="0" hierarchy="51" level="32767"/>
    <cacheField name="[Measures].[Suma de HH]" caption="Suma de HH" numFmtId="0" hierarchy="52" level="32767"/>
  </cacheFields>
  <cacheHierarchies count="53">
    <cacheHierarchy uniqueName="[Rango].[Marca temporal]" caption="Marca temporal" attribute="1" time="1" defaultMemberUniqueName="[Rango].[Marca temporal].[All]" allUniqueName="[Rango].[Marca temporal].[All]" dimensionUniqueName="[Rango]" displayFolder="" count="0" memberValueDatatype="7" unbalanced="0"/>
    <cacheHierarchy uniqueName="[Rango].[GUARDIA]" caption="GUARDIA" attribute="1" defaultMemberUniqueName="[Rango].[GUARDIA].[All]" allUniqueName="[Rango].[GUARDIA].[All]" dimensionUniqueName="[Rango]" displayFolder="" count="0" memberValueDatatype="130" unbalanced="0"/>
    <cacheHierarchy uniqueName="[Rango].[REGISTRADOR_OT]" caption="REGISTRADOR_OT" attribute="1" defaultMemberUniqueName="[Rango].[REGISTRADOR_OT].[All]" allUniqueName="[Rango].[REGISTRADOR_OT].[All]" dimensionUniqueName="[Rango]" displayFolder="" count="0" memberValueDatatype="130" unbalanced="0"/>
    <cacheHierarchy uniqueName="[Rango].[INTEGRANTES]" caption="INTEGRANTES" attribute="1" defaultMemberUniqueName="[Rango].[INTEGRANTES].[All]" allUniqueName="[Rango].[INTEGRANTES].[All]" dimensionUniqueName="[Rango]" displayFolder="" count="0" memberValueDatatype="130" unbalanced="0"/>
    <cacheHierarchy uniqueName="[Rango].[SUPERVISOR OPERAciónES]" caption="SUPERVISOR OPERAciónES" attribute="1" defaultMemberUniqueName="[Rango].[SUPERVISOR OPERAciónES].[All]" allUniqueName="[Rango].[SUPERVISOR OPERAciónES].[All]" dimensionUniqueName="[Rango]" displayFolder="" count="0" memberValueDatatype="130" unbalanced="0"/>
    <cacheHierarchy uniqueName="[Rango].[SUPERVISOR SSOMA]" caption="SUPERVISOR SSOMA" attribute="1" defaultMemberUniqueName="[Rango].[SUPERVISOR SSOMA].[All]" allUniqueName="[Rango].[SUPERVISOR SSOMA].[All]" dimensionUniqueName="[Rango]" displayFolder="" count="0" memberValueDatatype="130" unbalanced="0"/>
    <cacheHierarchy uniqueName="[Rango].[JEFE MANTTO MCP]" caption="JEFE MANTTO MCP" attribute="1" defaultMemberUniqueName="[Rango].[JEFE MANTTO MCP].[All]" allUniqueName="[Rango].[JEFE MANTTO MCP].[All]" dimensionUniqueName="[Rango]" displayFolder="" count="0" memberValueDatatype="130" unbalanced="0"/>
    <cacheHierarchy uniqueName="[Rango].[SUPERVISOR MANTTO MCP]" caption="SUPERVISOR MANTTO MCP" attribute="1" defaultMemberUniqueName="[Rango].[SUPERVISOR MANTTO MCP].[All]" allUniqueName="[Rango].[SUPERVISOR MANTTO MCP].[All]" dimensionUniqueName="[Rango]" displayFolder="" count="0" memberValueDatatype="130" unbalanced="0"/>
    <cacheHierarchy uniqueName="[Rango].[EQUIPO_SISTEMA]" caption="EQUIPO_SISTEMA" attribute="1" defaultMemberUniqueName="[Rango].[EQUIPO_SISTEMA].[All]" allUniqueName="[Rango].[EQUIPO_SISTEMA].[All]" dimensionUniqueName="[Rango]" displayFolder="" count="0" memberValueDatatype="130" unbalanced="0"/>
    <cacheHierarchy uniqueName="[Rango].[TAG_EQUIPO]" caption="TAG_EQUIPO" attribute="1" defaultMemberUniqueName="[Rango].[TAG_EQUIPO].[All]" allUniqueName="[Rango].[TAG_EQUIPO].[All]" dimensionUniqueName="[Rango]" displayFolder="" count="0" memberValueDatatype="130" unbalanced="0"/>
    <cacheHierarchy uniqueName="[Rango].[TAG_COMPONENTE]" caption="TAG_COMPONENTE" attribute="1" defaultMemberUniqueName="[Rango].[TAG_COMPONENTE].[All]" allUniqueName="[Rango].[TAG_COMPONENTE].[All]" dimensionUniqueName="[Rango]" displayFolder="" count="0" memberValueDatatype="130" unbalanced="0"/>
    <cacheHierarchy uniqueName="[Rango].[OT_CLASE]" caption="OT_CLASE" attribute="1" defaultMemberUniqueName="[Rango].[OT_CLASE].[All]" allUniqueName="[Rango].[OT_CLASE].[All]" dimensionUniqueName="[Rango]" displayFolder="" count="0" memberValueDatatype="130" unbalanced="0"/>
    <cacheHierarchy uniqueName="[Rango].[OT_SUBCLASE]" caption="OT_SUBCLASE" attribute="1" defaultMemberUniqueName="[Rango].[OT_SUBCLASE].[All]" allUniqueName="[Rango].[OT_SUBCLASE].[All]" dimensionUniqueName="[Rango]" displayFolder="" count="0" memberValueDatatype="130" unbalanced="0"/>
    <cacheHierarchy uniqueName="[Rango].[FECHA_INICIO_DOWN]" caption="FECHA_INICIO_DOWN" attribute="1" defaultMemberUniqueName="[Rango].[FECHA_INICIO_DOWN].[All]" allUniqueName="[Rango].[FECHA_INICIO_DOWN].[All]" dimensionUniqueName="[Rango]" displayFolder="" count="0" memberValueDatatype="130" unbalanced="0"/>
    <cacheHierarchy uniqueName="[Rango].[FECHA_FIN_DOWN]" caption="FECHA_FIN_DOWN" attribute="1" defaultMemberUniqueName="[Rango].[FECHA_FIN_DOWN].[All]" allUniqueName="[Rango].[FECHA_FIN_DOWN].[All]" dimensionUniqueName="[Rango]" displayFolder="" count="0" memberValueDatatype="130" unbalanced="0"/>
    <cacheHierarchy uniqueName="[Rango].[FECHA_INICIO_OT]" caption="FECHA_INICIO_OT" attribute="1" time="1" defaultMemberUniqueName="[Rango].[FECHA_INICIO_OT].[All]" allUniqueName="[Rango].[FECHA_INICIO_OT].[All]" dimensionUniqueName="[Rango]" displayFolder="" count="0" memberValueDatatype="7" unbalanced="0"/>
    <cacheHierarchy uniqueName="[Rango].[FECHA_TERMINO_OT]" caption="FECHA_TERMINO_OT" attribute="1" time="1" defaultMemberUniqueName="[Rango].[FECHA_TERMINO_OT].[All]" allUniqueName="[Rango].[FECHA_TERMINO_OT].[All]" dimensionUniqueName="[Rango]" displayFolder="" count="0" memberValueDatatype="7" unbalanced="0"/>
    <cacheHierarchy uniqueName="[Rango].[ACTIVIDAD REALIZADA]" caption="ACTIVIDAD REALIZADA" attribute="1" defaultMemberUniqueName="[Rango].[ACTIVIDAD REALIZADA].[All]" allUniqueName="[Rango].[ACTIVIDAD REALIZADA].[All]" dimensionUniqueName="[Rango]" displayFolder="" count="0" memberValueDatatype="130" unbalanced="0"/>
    <cacheHierarchy uniqueName="[Rango].[RESPONSABILIDAD]" caption="RESPONSABILIDAD" attribute="1" defaultMemberUniqueName="[Rango].[RESPONSABILIDAD].[All]" allUniqueName="[Rango].[RESPONSABILIDAD].[All]" dimensionUniqueName="[Rango]" displayFolder="" count="0" memberValueDatatype="130" unbalanced="0"/>
    <cacheHierarchy uniqueName="[Rango].[SOLICITUD]" caption="SOLICITUD" attribute="1" defaultMemberUniqueName="[Rango].[SOLICITUD].[All]" allUniqueName="[Rango].[SOLICITUD].[All]" dimensionUniqueName="[Rango]" displayFolder="" count="0" memberValueDatatype="130" unbalanced="0"/>
    <cacheHierarchy uniqueName="[Rango].[ESPERA HERRAMIENTAS SEGURIDAD]" caption="ESPERA HERRAMIENTAS SEGURIDAD" attribute="1" defaultMemberUniqueName="[Rango].[ESPERA HERRAMIENTAS SEGURIDAD].[All]" allUniqueName="[Rango].[ESPERA HERRAMIENTAS SEGURIDAD].[All]" dimensionUniqueName="[Rango]" displayFolder="" count="0" memberValueDatatype="130" unbalanced="0"/>
    <cacheHierarchy uniqueName="[Rango].[ESPERA PERMISO USUARIO]" caption="ESPERA PERMISO USUARIO" attribute="1" defaultMemberUniqueName="[Rango].[ESPERA PERMISO USUARIO].[All]" allUniqueName="[Rango].[ESPERA PERMISO USUARIO].[All]" dimensionUniqueName="[Rango]" displayFolder="" count="0" memberValueDatatype="130" unbalanced="0"/>
    <cacheHierarchy uniqueName="[Rango].[ESPERA MATERIALES]" caption="ESPERA MATERIALES" attribute="1" defaultMemberUniqueName="[Rango].[ESPERA MATERIALES].[All]" allUniqueName="[Rango].[ESPERA MATERIALES].[All]" dimensionUniqueName="[Rango]" displayFolder="" count="0" memberValueDatatype="130" unbalanced="0"/>
    <cacheHierarchy uniqueName="[Rango].[ESPERA EQUIPOS]" caption="ESPERA EQUIPOS" attribute="1" defaultMemberUniqueName="[Rango].[ESPERA EQUIPOS].[All]" allUniqueName="[Rango].[ESPERA EQUIPOS].[All]" dimensionUniqueName="[Rango]" displayFolder="" count="0" memberValueDatatype="130" unbalanced="0"/>
    <cacheHierarchy uniqueName="[Rango].[ESPERA TRABAJOS SIMULTANEOS]" caption="ESPERA TRABAJOS SIMULTANEOS" attribute="1" defaultMemberUniqueName="[Rango].[ESPERA TRABAJOS SIMULTANEOS].[All]" allUniqueName="[Rango].[ESPERA TRABAJOS SIMULTANEOS].[All]" dimensionUniqueName="[Rango]" displayFolder="" count="0" memberValueDatatype="130" unbalanced="0"/>
    <cacheHierarchy uniqueName="[Rango].[ESPERA TRASLADO]" caption="ESPERA TRASLADO" attribute="1" defaultMemberUniqueName="[Rango].[ESPERA TRASLADO].[All]" allUniqueName="[Rango].[ESPERA TRASLADO].[All]" dimensionUniqueName="[Rango]" displayFolder="" count="0" memberValueDatatype="130" unbalanced="0"/>
    <cacheHierarchy uniqueName="[Rango].[ESPERA CLIMA]" caption="ESPERA CLIMA" attribute="1" defaultMemberUniqueName="[Rango].[ESPERA CLIMA].[All]" allUniqueName="[Rango].[ESPERA CLIMA].[All]" dimensionUniqueName="[Rango]" displayFolder="" count="0" memberValueDatatype="130" unbalanced="0"/>
    <cacheHierarchy uniqueName="[Rango].[ESPERA ALMUERZO]" caption="ESPERA ALMUERZO" attribute="1" defaultMemberUniqueName="[Rango].[ESPERA ALMUERZO].[All]" allUniqueName="[Rango].[ESPERA ALMUERZO].[All]" dimensionUniqueName="[Rango]" displayFolder="" count="0" memberValueDatatype="130" unbalanced="0"/>
    <cacheHierarchy uniqueName="[Rango].[ESPERA OTROS]" caption="ESPERA OTROS" attribute="1" defaultMemberUniqueName="[Rango].[ESPERA OTROS].[All]" allUniqueName="[Rango].[ESPERA OTROS].[All]" dimensionUniqueName="[Rango]" displayFolder="" count="0" memberValueDatatype="130" unbalanced="0"/>
    <cacheHierarchy uniqueName="[Rango].[REPUESTO USADO]" caption="REPUESTO USADO" attribute="1" defaultMemberUniqueName="[Rango].[REPUESTO USADO].[All]" allUniqueName="[Rango].[REPUESTO USADO].[All]" dimensionUniqueName="[Rango]" displayFolder="" count="0" memberValueDatatype="130" unbalanced="0"/>
    <cacheHierarchy uniqueName="[Rango].[REPUESTO USADO-DETALLE]" caption="REPUESTO USADO-DETALLE" attribute="1" defaultMemberUniqueName="[Rango].[REPUESTO USADO-DETALLE].[All]" allUniqueName="[Rango].[REPUESTO USADO-DETALLE].[All]" dimensionUniqueName="[Rango]" displayFolder="" count="0" memberValueDatatype="130" unbalanced="0"/>
    <cacheHierarchy uniqueName="[Rango].[CONSUMIBLE USADO]" caption="CONSUMIBLE USADO" attribute="1" defaultMemberUniqueName="[Rango].[CONSUMIBLE USADO].[All]" allUniqueName="[Rango].[CONSUMIBLE USADO].[All]" dimensionUniqueName="[Rango]" displayFolder="" count="0" memberValueDatatype="130" unbalanced="0"/>
    <cacheHierarchy uniqueName="[Rango].[CONSUMIBLE USADO-DETALLE]" caption="CONSUMIBLE USADO-DETALLE" attribute="1" defaultMemberUniqueName="[Rango].[CONSUMIBLE USADO-DETALLE].[All]" allUniqueName="[Rango].[CONSUMIBLE USADO-DETALLE].[All]" dimensionUniqueName="[Rango]" displayFolder="" count="0" memberValueDatatype="130" unbalanced="0"/>
    <cacheHierarchy uniqueName="[Rango].[TIPO ACTIVIDAD]" caption="TIPO ACTIVIDAD" attribute="1" defaultMemberUniqueName="[Rango].[TIPO ACTIVIDAD].[All]" allUniqueName="[Rango].[TIPO ACTIVIDAD].[All]" dimensionUniqueName="[Rango]" displayFolder="" count="0" memberValueDatatype="130" unbalanced="0"/>
    <cacheHierarchy uniqueName="[Rango].[HORAS DOWN]" caption="HORAS DOWN" attribute="1" defaultMemberUniqueName="[Rango].[HORAS DOWN].[All]" allUniqueName="[Rango].[HORAS DOWN].[All]" dimensionUniqueName="[Rango]" displayFolder="" count="0" memberValueDatatype="5" unbalanced="0"/>
    <cacheHierarchy uniqueName="[Rango].[TIPO FALLA]" caption="TIPO FALLA" attribute="1" defaultMemberUniqueName="[Rango].[TIPO FALLA].[All]" allUniqueName="[Rango].[TIPO FALLA].[All]" dimensionUniqueName="[Rango]" displayFolder="" count="2" memberValueDatatype="130" unbalanced="0">
      <fieldsUsage count="2">
        <fieldUsage x="-1"/>
        <fieldUsage x="1"/>
      </fieldsUsage>
    </cacheHierarchy>
    <cacheHierarchy uniqueName="[Rango].[CAUSA RAIZ]" caption="CAUSA RAIZ" attribute="1" defaultMemberUniqueName="[Rango].[CAUSA RAIZ].[All]" allUniqueName="[Rango].[CAUSA RAIZ].[All]" dimensionUniqueName="[Rango]" displayFolder="" count="2" memberValueDatatype="130" unbalanced="0">
      <fieldsUsage count="2">
        <fieldUsage x="-1"/>
        <fieldUsage x="0"/>
      </fieldsUsage>
    </cacheHierarchy>
    <cacheHierarchy uniqueName="[Rango].[ESTADO INICIAL]" caption="ESTADO INICIAL" attribute="1" defaultMemberUniqueName="[Rango].[ESTADO INICIAL].[All]" allUniqueName="[Rango].[ESTADO INICIAL].[All]" dimensionUniqueName="[Rango]" displayFolder="" count="0" memberValueDatatype="130" unbalanced="0"/>
    <cacheHierarchy uniqueName="[Rango].[ESTADO FINAL]" caption="ESTADO FINAL" attribute="1" defaultMemberUniqueName="[Rango].[ESTADO FINAL].[All]" allUniqueName="[Rango].[ESTADO FINAL].[All]" dimensionUniqueName="[Rango]" displayFolder="" count="0" memberValueDatatype="130" unbalanced="0"/>
    <cacheHierarchy uniqueName="[Rango].[HH DESC HR]" caption="HH DESC HR" attribute="1" time="1" defaultMemberUniqueName="[Rango].[HH DESC HR].[All]" allUniqueName="[Rango].[HH DESC HR].[All]" dimensionUniqueName="[Rango]" displayFolder="" count="0" memberValueDatatype="7" unbalanced="0"/>
    <cacheHierarchy uniqueName="[Rango].[HORAS OT DESC]" caption="HORAS OT DESC" attribute="1" time="1" defaultMemberUniqueName="[Rango].[HORAS OT DESC].[All]" allUniqueName="[Rango].[HORAS OT DESC].[All]" dimensionUniqueName="[Rango]" displayFolder="" count="0" memberValueDatatype="7" unbalanced="0"/>
    <cacheHierarchy uniqueName="[Rango].[HORAS OT PRE]" caption="HORAS OT PRE" attribute="1" defaultMemberUniqueName="[Rango].[HORAS OT PRE].[All]" allUniqueName="[Rango].[HORAS OT PRE].[All]" dimensionUniqueName="[Rango]" displayFolder="" count="0" memberValueDatatype="5" unbalanced="0"/>
    <cacheHierarchy uniqueName="[Rango].[HORAS OT]" caption="HORAS OT" attribute="1" defaultMemberUniqueName="[Rango].[HORAS OT].[All]" allUniqueName="[Rango].[HORAS OT].[All]" dimensionUniqueName="[Rango]" displayFolder="" count="0" memberValueDatatype="5" unbalanced="0"/>
    <cacheHierarchy uniqueName="[Rango].[N_PERSONAS]" caption="N_PERSONAS" attribute="1" defaultMemberUniqueName="[Rango].[N_PERSONAS].[All]" allUniqueName="[Rango].[N_PERSONAS].[All]" dimensionUniqueName="[Rango]" displayFolder="" count="0" memberValueDatatype="20" unbalanced="0"/>
    <cacheHierarchy uniqueName="[Rango].[HH DESC DEC]" caption="HH DESC DEC" attribute="1" defaultMemberUniqueName="[Rango].[HH DESC DEC].[All]" allUniqueName="[Rango].[HH DESC DEC].[All]" dimensionUniqueName="[Rango]" displayFolder="" count="0" memberValueDatatype="5" unbalanced="0"/>
    <cacheHierarchy uniqueName="[Rango].[HH PRE]" caption="HH PRE" attribute="1" defaultMemberUniqueName="[Rango].[HH PRE].[All]" allUniqueName="[Rango].[HH PRE].[All]" dimensionUniqueName="[Rango]" displayFolder="" count="0" memberValueDatatype="5" unbalanced="0"/>
    <cacheHierarchy uniqueName="[Rango].[HH]" caption="HH" attribute="1" defaultMemberUniqueName="[Rango].[HH].[All]" allUniqueName="[Rango].[HH].[All]" dimensionUniqueName="[Rango]" displayFolder="" count="0" memberValueDatatype="5" unbalanced="0"/>
    <cacheHierarchy uniqueName="[Rango].[AÑO_MES]" caption="AÑO_MES" attribute="1" defaultMemberUniqueName="[Rango].[AÑO_MES].[All]" allUniqueName="[Rango].[AÑO_MES].[All]" dimensionUniqueName="[Rango]" displayFolder="" count="0" memberValueDatatype="130" unbalanced="0"/>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TIPO FALLA]" caption="Recuento de TIPO FALLA" measure="1" displayFolder="" measureGroup="Rango" count="0" hidden="1">
      <extLst>
        <ext xmlns:x15="http://schemas.microsoft.com/office/spreadsheetml/2010/11/main" uri="{B97F6D7D-B522-45F9-BDA1-12C45D357490}">
          <x15:cacheHierarchy aggregatedColumn="35"/>
        </ext>
      </extLst>
    </cacheHierarchy>
    <cacheHierarchy uniqueName="[Measures].[Suma de HORAS DOWN]" caption="Suma de HORAS DOWN" measure="1" displayFolder="" measureGroup="Rango" count="0" oneField="1" hidden="1">
      <fieldsUsage count="1">
        <fieldUsage x="2"/>
      </fieldsUsage>
      <extLst>
        <ext xmlns:x15="http://schemas.microsoft.com/office/spreadsheetml/2010/11/main" uri="{B97F6D7D-B522-45F9-BDA1-12C45D357490}">
          <x15:cacheHierarchy aggregatedColumn="34"/>
        </ext>
      </extLst>
    </cacheHierarchy>
    <cacheHierarchy uniqueName="[Measures].[Suma de HH]" caption="Suma de HH" measure="1" displayFolder="" measureGroup="Rango" count="0" oneField="1" hidden="1">
      <fieldsUsage count="1">
        <fieldUsage x="3"/>
      </fieldsUsage>
      <extLst>
        <ext xmlns:x15="http://schemas.microsoft.com/office/spreadsheetml/2010/11/main" uri="{B97F6D7D-B522-45F9-BDA1-12C45D357490}">
          <x15:cacheHierarchy aggregatedColumn="46"/>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d v="2022-12-02T18:46:47"/>
    <x v="0"/>
    <s v="RICALDI RAUL"/>
    <s v="RICALDI RAUL, LOPEZ EMANUEL"/>
    <s v="RONCAL FANNYNG"/>
    <s v="LIBERATO AMAEL"/>
    <s v="ARRAYAN CARLOS"/>
    <s v="VASQUEZ OMAR"/>
    <x v="0"/>
    <x v="0"/>
    <x v="0"/>
    <x v="0"/>
    <s v="PROG (Programado)"/>
    <s v="-"/>
    <s v="-"/>
    <d v="2022-12-02T07:30:00"/>
    <d v="2022-12-02T12:40:00"/>
    <s v="* Se realiza desmontaje de guarda de protección de estructura de soporte de bomba_x000a_* Se retira pernos de sujeción de M-22 (6 unidades)_x000a_* Se realiza limpieza de equipo y se coloca etiqueta fuera de servicio_x000a_* Se delimita área de bomba"/>
    <x v="0"/>
    <m/>
    <s v="-"/>
    <s v="-"/>
    <s v="-"/>
    <s v="-"/>
    <s v="-"/>
    <s v="-"/>
    <s v="-"/>
    <s v="-"/>
    <s v="-"/>
    <s v="NO"/>
    <s v="-"/>
    <s v="-"/>
    <s v="NO"/>
    <x v="0"/>
    <n v="0"/>
    <s v="MECANICO"/>
    <s v="MONTAJE INADECUADO"/>
    <m/>
    <d v="1899-12-30T00:00:00"/>
    <n v="5.1666666667442769"/>
    <n v="5.1666666667442769"/>
    <n v="4"/>
    <n v="0"/>
    <n v="20.666666666977108"/>
    <n v="20.666666666977108"/>
    <x v="0"/>
  </r>
  <r>
    <d v="2022-12-04T08:38:43"/>
    <x v="0"/>
    <s v="LOPEZ EMANUEL"/>
    <s v="RICALDI RAUL, LOPEZ EMANUEL"/>
    <s v="RONCAL FANNYNG"/>
    <s v="HINOSTROZA KENELY"/>
    <s v="ARRAYAN CARLOS"/>
    <s v="VASQUEZ OMAR"/>
    <x v="1"/>
    <x v="1"/>
    <x v="0"/>
    <x v="0"/>
    <s v="NO PROG (No programado)"/>
    <d v="2022-12-03T08:00:00"/>
    <d v="2022-12-03T18:00:00"/>
    <d v="2022-12-03T08:00:00"/>
    <d v="2022-12-03T18:30:00"/>
    <s v="* Se realizó las pruebas de funcionamiento y efectivamente están haciendo contacto estructural_x000a_* Se endereza la zona afectada de la hoja N°1 para evitar el contacto_x000a_* Desmontaje de ventanas de la contrapesa, para poder instalar una gata hidráulica de 30 TON_x000a_* Trazado y corte de 8 distanciadores (CARTELAS). Con apoyo del MANLIFT_x000a_* Soldeo de las 8 distanciadores (CARTELAS)_x000a_* Instalación de equipos de izajes en la parte superior de las puerta levadiza, para retención y poder alinear._x000a_* Alineamiento de puerta, interviniendo los cables de acero de la parte superior del  contrapeso._x000a_* Se graduó final de carrera para un mejor cierre de puerta. Acción final._x000a_* Retiro de equipos de izaje, montaje de ventanas de contrapeso._x000a_* Orden y limpieza antes, durante y después"/>
    <x v="0"/>
    <m/>
    <s v="-"/>
    <d v="1899-12-30T01:00:00"/>
    <s v="-"/>
    <s v="-"/>
    <s v="-"/>
    <s v="-"/>
    <s v="-"/>
    <s v="-"/>
    <s v="-"/>
    <s v="NO"/>
    <s v="-"/>
    <s v="-"/>
    <s v="NO"/>
    <x v="0"/>
    <n v="10.000000000116415"/>
    <s v="ESTRUCTURAL"/>
    <s v="DISEÑO INADECUADO"/>
    <m/>
    <d v="1899-12-30T00:00:00"/>
    <n v="10.5"/>
    <n v="10.5"/>
    <n v="4"/>
    <n v="0"/>
    <n v="42"/>
    <n v="42"/>
    <x v="0"/>
  </r>
  <r>
    <d v="2022-12-04T18:28:07"/>
    <x v="0"/>
    <s v="LOPEZ EMANUEL"/>
    <s v="RICALDI RAUL, PAREDES JOSE, LOPEZ EMANUEL"/>
    <s v="RONCAL FANNYNG"/>
    <s v="LIBERATO AMAEL"/>
    <s v="ARRAYAN CARLOS"/>
    <s v="VASQUEZ OMAR"/>
    <x v="1"/>
    <x v="1"/>
    <x v="0"/>
    <x v="0"/>
    <s v="PROG (Programado)"/>
    <d v="2022-12-04T08:00:00"/>
    <d v="2022-12-04T13:00:00"/>
    <d v="2022-12-04T07:30:00"/>
    <d v="2022-12-04T13:00:00"/>
    <s v="Se repone en su posición de trabajo"/>
    <x v="0"/>
    <m/>
    <s v="-"/>
    <s v="-"/>
    <d v="1899-12-30T02:30:00"/>
    <s v="-"/>
    <s v="-"/>
    <s v="-"/>
    <s v="-"/>
    <s v="-"/>
    <s v="-"/>
    <s v="SI"/>
    <s v="-"/>
    <s v="-"/>
    <s v="NO"/>
    <x v="0"/>
    <n v="5.0000000000582077"/>
    <s v="ESTRUCTURAL"/>
    <s v="DISEÑO INADECUADO"/>
    <m/>
    <d v="1899-12-30T00:00:00"/>
    <n v="5.5000000001164153"/>
    <n v="5.5000000001164153"/>
    <n v="5"/>
    <n v="0"/>
    <n v="27.500000000582077"/>
    <n v="27.500000000582077"/>
    <x v="0"/>
  </r>
  <r>
    <d v="2022-12-09T16:56:23"/>
    <x v="0"/>
    <s v="PAREDES JOSE"/>
    <s v="PAREDES JOSE"/>
    <s v="RONCAL FANNYNG"/>
    <s v="LIBERATO AMAEL"/>
    <s v="ARRAYAN CARLOS"/>
    <s v="VASQUEZ OMAR"/>
    <x v="0"/>
    <x v="2"/>
    <x v="0"/>
    <x v="0"/>
    <s v="NO PROG (No programado)"/>
    <d v="2022-12-04T07:35:00"/>
    <d v="2022-12-04T12:40:00"/>
    <d v="2022-12-04T07:35:00"/>
    <d v="2022-12-04T12:55:00"/>
    <s v="Reset de la falla de alarma, renergización y prueba de funciónamiento de la bomba"/>
    <x v="0"/>
    <m/>
    <s v="-"/>
    <s v="-"/>
    <s v="-"/>
    <s v="-"/>
    <s v="-"/>
    <s v="-"/>
    <s v="-"/>
    <s v="-"/>
    <s v="-"/>
    <s v="NO"/>
    <s v="-"/>
    <s v="-"/>
    <s v="NO"/>
    <x v="0"/>
    <n v="5.0833333334885538"/>
    <s v="ELECTRICO"/>
    <s v="DISEÑO INADECUADO"/>
    <m/>
    <d v="1899-12-30T00:00:00"/>
    <n v="5.3333333334303461"/>
    <n v="5.3333333334303461"/>
    <n v="3"/>
    <n v="0"/>
    <n v="16.000000000291038"/>
    <n v="16.000000000291038"/>
    <x v="0"/>
  </r>
  <r>
    <d v="2022-12-06T11:39:04"/>
    <x v="0"/>
    <s v="PAREDES JOSE"/>
    <s v="PAREDES JOSE"/>
    <s v="RONCAL FANNYNG"/>
    <s v="LIBERATO AMAEL"/>
    <s v="ARRAYAN CARLOS"/>
    <s v="VASQUEZ OMAR"/>
    <x v="2"/>
    <x v="3"/>
    <x v="0"/>
    <x v="1"/>
    <s v="PROG (Programado)"/>
    <s v="-"/>
    <s v="-"/>
    <d v="2022-12-04T14:00:01"/>
    <d v="2022-12-04T16:00:00"/>
    <s v="Toma de valores en los contactores"/>
    <x v="0"/>
    <s v="Mantenimiento"/>
    <s v="-"/>
    <s v="-"/>
    <s v="-"/>
    <s v="-"/>
    <s v="-"/>
    <s v="-"/>
    <s v="-"/>
    <s v="-"/>
    <s v="-"/>
    <s v="NO"/>
    <s v="-"/>
    <s v="-"/>
    <s v="NO"/>
    <x v="1"/>
    <n v="0"/>
    <s v="-"/>
    <s v="-"/>
    <m/>
    <d v="1899-12-30T00:00:00"/>
    <n v="1.999722222215496"/>
    <n v="1.999722222215496"/>
    <n v="1"/>
    <n v="0"/>
    <n v="1.999722222215496"/>
    <n v="1.999722222215496"/>
    <x v="0"/>
  </r>
  <r>
    <d v="2022-12-04T21:20:09"/>
    <x v="0"/>
    <s v="LOPEZ EMANUEL"/>
    <s v="RICALDI RAUL, LOPEZ EMANUEL"/>
    <s v="RONCAL FANNYNG"/>
    <s v="LIBERATO AMAEL"/>
    <s v="ARRAYAN CARLOS"/>
    <s v="VASQUEZ OMAR"/>
    <x v="1"/>
    <x v="1"/>
    <x v="0"/>
    <x v="2"/>
    <s v="FR (Frecuencia)"/>
    <d v="2022-12-04T07:30:00"/>
    <d v="2022-12-04T17:30:00"/>
    <d v="2022-12-04T14:00:01"/>
    <d v="2022-12-04T18:00:00"/>
    <s v="- Limpieza mecánica de reductor, poleas, motor, chumaceras y acople de cadena_x000a_- Inpección de aceite de reductor, conforme_x000a_- Lubricación de chumaceras con grasa MOVILGREASE XHP 222. Relubricación 125gr  por chumacera_x000a_- Lubricación de acople de cadena con grasa MOVILGREASE XHP 222"/>
    <x v="1"/>
    <s v="Mantenimiento"/>
    <s v="-"/>
    <s v="-"/>
    <s v="-"/>
    <s v="-"/>
    <s v="-"/>
    <s v="-"/>
    <s v="-"/>
    <s v="-"/>
    <s v="-"/>
    <s v="NO"/>
    <s v="-"/>
    <s v="-"/>
    <s v="NO"/>
    <x v="2"/>
    <n v="10.000000000116415"/>
    <s v="-"/>
    <s v="-"/>
    <m/>
    <d v="1899-12-30T00:00:00"/>
    <n v="3.9997222222737037"/>
    <n v="3.9997222222737037"/>
    <n v="4"/>
    <n v="0"/>
    <n v="15.998888889094815"/>
    <n v="15.998888889094815"/>
    <x v="0"/>
  </r>
  <r>
    <d v="2022-12-10T08:51:32"/>
    <x v="0"/>
    <s v="PAREDES JOSE"/>
    <s v="PAREDES JOSE"/>
    <s v="RONCAL FANNYNG"/>
    <s v="LIBERATO AMAEL"/>
    <s v="ARRAYAN CARLOS"/>
    <s v="VASQUEZ OMAR"/>
    <x v="1"/>
    <x v="1"/>
    <x v="0"/>
    <x v="0"/>
    <s v="NO PROG (No programado)"/>
    <d v="2022-12-04T17:00:00"/>
    <d v="2022-12-05T09:30:00"/>
    <d v="2022-12-05T08:30:00"/>
    <d v="2022-12-05T09:40:00"/>
    <s v="Revisión del conexionado eléctrico y cambio de fusible"/>
    <x v="0"/>
    <m/>
    <s v="-"/>
    <s v="-"/>
    <s v="-"/>
    <s v="-"/>
    <s v="-"/>
    <s v="-"/>
    <s v="-"/>
    <s v="-"/>
    <s v="-"/>
    <s v="NO"/>
    <s v="-"/>
    <s v="-"/>
    <s v="NO"/>
    <x v="0"/>
    <n v="16.5"/>
    <s v="ELECTRICO"/>
    <s v="SOBRECORREINTE"/>
    <m/>
    <d v="1899-12-30T00:00:00"/>
    <n v="1.1666666666278616"/>
    <n v="1.1666666666278616"/>
    <n v="3"/>
    <n v="0"/>
    <n v="3.4999999998835847"/>
    <n v="3.4999999998835847"/>
    <x v="0"/>
  </r>
  <r>
    <d v="2022-12-10T08:56:34"/>
    <x v="0"/>
    <s v="PAREDES JOSE"/>
    <s v="PAREDES JOSE"/>
    <s v="RONCAL FANNYNG"/>
    <s v="LIBERATO AMAEL"/>
    <s v="ARRAYAN CARLOS"/>
    <s v="VASQUEZ OMAR"/>
    <x v="3"/>
    <x v="4"/>
    <x v="0"/>
    <x v="0"/>
    <s v="NO PROG (No programado)"/>
    <d v="2022-12-05T09:30:00"/>
    <d v="2022-12-05T11:50:00"/>
    <d v="2022-12-05T11:30:00"/>
    <d v="2022-12-05T12:00:00"/>
    <s v="Reset de falla y restauración del sistema de arranque"/>
    <x v="0"/>
    <m/>
    <s v="-"/>
    <s v="-"/>
    <s v="-"/>
    <s v="-"/>
    <s v="-"/>
    <s v="-"/>
    <s v="-"/>
    <s v="-"/>
    <s v="-"/>
    <s v="NO"/>
    <s v="-"/>
    <s v="-"/>
    <s v="NO"/>
    <x v="0"/>
    <n v="2.3333333334303461"/>
    <s v="ELECTRICO"/>
    <s v="DISEÑO INADECUADO"/>
    <m/>
    <d v="1899-12-30T00:00:00"/>
    <n v="0.49999999988358468"/>
    <n v="0.49999999988358468"/>
    <n v="3"/>
    <n v="0"/>
    <n v="1.499999999650754"/>
    <n v="1.499999999650754"/>
    <x v="0"/>
  </r>
  <r>
    <d v="2022-12-10T09:03:08"/>
    <x v="0"/>
    <s v="PAREDES JOSE"/>
    <s v="PAREDES JOSE"/>
    <s v="RONCAL FANNYNG"/>
    <s v="LIBERATO AMAEL"/>
    <s v="ARRAYAN CARLOS"/>
    <s v="VASQUEZ OMAR"/>
    <x v="0"/>
    <x v="5"/>
    <x v="0"/>
    <x v="0"/>
    <s v="NO PROG (No programado)"/>
    <d v="2022-12-05T16:00:00"/>
    <d v="2022-12-05T16:30:00"/>
    <d v="2022-12-05T14:00:00"/>
    <d v="2022-12-05T16:50:00"/>
    <s v="Revisión de conexionado eléctrico y ajuste correcto de terminales del contactor de bomba"/>
    <x v="0"/>
    <m/>
    <s v="-"/>
    <s v="-"/>
    <s v="-"/>
    <s v="-"/>
    <s v="-"/>
    <s v="-"/>
    <s v="-"/>
    <s v="-"/>
    <s v="-"/>
    <s v="NO"/>
    <s v="-"/>
    <s v="-"/>
    <s v="NO"/>
    <x v="0"/>
    <n v="0.50000000005820766"/>
    <s v="ELECTRICO"/>
    <s v="MONTAJE INADECUADO"/>
    <m/>
    <d v="1899-12-30T00:00:00"/>
    <n v="2.8333333334885538"/>
    <n v="2.8333333334885538"/>
    <n v="3"/>
    <n v="0"/>
    <n v="8.5000000004656613"/>
    <n v="8.5000000004656613"/>
    <x v="0"/>
  </r>
  <r>
    <d v="2022-12-06T10:22:30"/>
    <x v="0"/>
    <s v="LOPEZ EMANUEL"/>
    <s v="RICALDI RAUL, LOPEZ EMANUEL"/>
    <s v="RONCAL FANNYNG"/>
    <s v="LIBERATO AMAEL"/>
    <s v="ARRAYAN CARLOS"/>
    <s v="VASQUEZ OMAR"/>
    <x v="4"/>
    <x v="6"/>
    <x v="0"/>
    <x v="2"/>
    <s v="FR (Frecuencia)"/>
    <d v="2022-12-05T16:00:00"/>
    <d v="2022-12-05T17:00:00"/>
    <d v="2022-12-05T16:00:00"/>
    <d v="2022-12-05T17:30:00"/>
    <s v="Inspección y lubricación de puerta enrollable"/>
    <x v="1"/>
    <s v="Mantenimiento"/>
    <s v="-"/>
    <s v="-"/>
    <s v="-"/>
    <s v="-"/>
    <s v="-"/>
    <s v="-"/>
    <s v="-"/>
    <s v="-"/>
    <s v="-"/>
    <s v="NO"/>
    <s v="-"/>
    <s v="-"/>
    <s v="NO"/>
    <x v="2"/>
    <n v="0.99999999976716936"/>
    <s v="-"/>
    <s v="-"/>
    <m/>
    <d v="1899-12-30T00:00:00"/>
    <n v="1.499999999825377"/>
    <n v="1.499999999825377"/>
    <n v="4"/>
    <n v="0"/>
    <n v="5.9999999993015081"/>
    <n v="5.9999999993015081"/>
    <x v="0"/>
  </r>
  <r>
    <d v="2022-12-10T08:38:46"/>
    <x v="0"/>
    <s v="PAREDES JOSE"/>
    <s v="PAREDES JOSE"/>
    <s v="RONCAL FANNYNG"/>
    <s v="LIBERATO AMAEL"/>
    <s v="ARRAYAN CARLOS"/>
    <s v="VASQUEZ OMAR"/>
    <x v="2"/>
    <x v="7"/>
    <x v="0"/>
    <x v="0"/>
    <s v="NO PROG (No programado)"/>
    <d v="2022-12-05T18:30:00"/>
    <d v="2022-12-06T10:00:00"/>
    <d v="2022-12-06T09:00:00"/>
    <d v="2022-12-06T10:00:00"/>
    <s v="Restauración del control del sistema de lavado de camiones "/>
    <x v="0"/>
    <m/>
    <s v="-"/>
    <s v="-"/>
    <s v="-"/>
    <s v="-"/>
    <s v="-"/>
    <s v="-"/>
    <s v="-"/>
    <s v="-"/>
    <s v="-"/>
    <s v="NO"/>
    <s v="-"/>
    <s v="-"/>
    <s v="NO"/>
    <x v="0"/>
    <n v="15.500000000232831"/>
    <s v="ELECTRICO"/>
    <s v="DISEÑO INADECUADO"/>
    <m/>
    <d v="1899-12-30T00:00:00"/>
    <n v="1.0000000001164153"/>
    <n v="1.0000000001164153"/>
    <n v="3"/>
    <n v="0"/>
    <n v="3.000000000349246"/>
    <n v="3.000000000349246"/>
    <x v="0"/>
  </r>
  <r>
    <d v="2022-12-10T08:29:16"/>
    <x v="0"/>
    <s v="PAREDES JOSE"/>
    <s v="PAREDES JOSE"/>
    <s v="RONCAL FANNYNG"/>
    <s v="LIBERATO AMAEL"/>
    <s v="ARRAYAN CARLOS"/>
    <s v="VASQUEZ OMAR"/>
    <x v="5"/>
    <x v="8"/>
    <x v="0"/>
    <x v="0"/>
    <s v="NO PROG (No programado)"/>
    <d v="2022-12-06T11:00:00"/>
    <d v="2022-12-06T11:20:00"/>
    <d v="2022-12-06T11:00:00"/>
    <d v="2022-12-06T11:40:00"/>
    <s v="Reset de falla y restauración del sistema de arranque. Falla en el sistema debido a recalentamiento"/>
    <x v="1"/>
    <m/>
    <s v="-"/>
    <s v="-"/>
    <s v="-"/>
    <s v="-"/>
    <s v="-"/>
    <s v="-"/>
    <s v="-"/>
    <s v="-"/>
    <s v="-"/>
    <s v="NO"/>
    <s v="-"/>
    <s v="-"/>
    <s v="NO"/>
    <x v="0"/>
    <n v="0.33333333319751546"/>
    <s v="MECANICO"/>
    <s v="DESGASTE PREMATURO"/>
    <m/>
    <d v="1899-12-30T00:00:00"/>
    <n v="0.66666666674427688"/>
    <n v="0.66666666674427688"/>
    <n v="3"/>
    <n v="0"/>
    <n v="2.0000000002328306"/>
    <n v="2.0000000002328306"/>
    <x v="0"/>
  </r>
  <r>
    <d v="2022-12-07T13:38:07"/>
    <x v="0"/>
    <s v="LOPEZ EMANUEL"/>
    <s v="RICALDI RAUL, LOPEZ EMANUEL"/>
    <s v="RONCAL FANNYNG"/>
    <s v="LIBERATO AMAEL"/>
    <s v="ARRAYAN CARLOS"/>
    <s v="VASQUEZ OMAR"/>
    <x v="4"/>
    <x v="9"/>
    <x v="0"/>
    <x v="2"/>
    <s v="FR (Frecuencia)"/>
    <d v="2022-12-06T14:00:00"/>
    <d v="2022-12-06T15:00:00"/>
    <d v="2022-12-06T14:00:00"/>
    <d v="2022-12-06T15:30:00"/>
    <s v="Inspección y lubricación de puerta enrollable"/>
    <x v="1"/>
    <s v="Mantenimiento"/>
    <s v="-"/>
    <s v="-"/>
    <s v="-"/>
    <s v="-"/>
    <s v="-"/>
    <s v="-"/>
    <s v="-"/>
    <s v="-"/>
    <s v="-"/>
    <s v="NO"/>
    <s v="-"/>
    <s v="-"/>
    <s v="NO"/>
    <x v="2"/>
    <n v="1.0000000001164153"/>
    <s v="-"/>
    <s v="-"/>
    <m/>
    <d v="1899-12-30T00:00:00"/>
    <n v="1.500000000174623"/>
    <n v="1.500000000174623"/>
    <n v="4"/>
    <n v="0"/>
    <n v="6.0000000006984919"/>
    <n v="6.0000000006984919"/>
    <x v="0"/>
  </r>
  <r>
    <d v="2022-12-10T08:43:51"/>
    <x v="0"/>
    <s v="PAREDES JOSE"/>
    <s v="PAREDES JOSE"/>
    <s v="RONCAL FANNYNG"/>
    <s v="LIBERATO AMAEL"/>
    <s v="ARRAYAN CARLOS"/>
    <s v="VASQUEZ OMAR"/>
    <x v="5"/>
    <x v="8"/>
    <x v="0"/>
    <x v="0"/>
    <s v="PROG (Programado)"/>
    <d v="2022-12-06T15:00:00"/>
    <d v="2022-12-06T17:30:00"/>
    <d v="2022-12-06T17:20:00"/>
    <d v="2022-12-06T17:50:00"/>
    <s v="Reset de falla y restauración del sistema de arranque debido a Corte de Energía General"/>
    <x v="0"/>
    <m/>
    <s v="-"/>
    <s v="-"/>
    <s v="-"/>
    <s v="-"/>
    <s v="-"/>
    <s v="-"/>
    <s v="-"/>
    <s v="-"/>
    <s v="-"/>
    <s v="NO"/>
    <s v="-"/>
    <s v="-"/>
    <s v="NO"/>
    <x v="0"/>
    <n v="2.5000000001164153"/>
    <s v="-"/>
    <s v="-"/>
    <m/>
    <d v="1899-12-30T00:00:00"/>
    <n v="0.50000000005820766"/>
    <n v="0.50000000005820766"/>
    <n v="3"/>
    <n v="0"/>
    <n v="1.500000000174623"/>
    <n v="1.500000000174623"/>
    <x v="0"/>
  </r>
  <r>
    <d v="2022-12-10T09:07:21"/>
    <x v="0"/>
    <s v="PAREDES JOSE"/>
    <s v="PAREDES JOSE"/>
    <s v="RONCAL FANNYNG"/>
    <s v="LIBERATO AMAEL"/>
    <s v="ARRAYAN CARLOS"/>
    <s v="VASQUEZ OMAR"/>
    <x v="2"/>
    <x v="7"/>
    <x v="0"/>
    <x v="0"/>
    <s v="NO PROG (No programado)"/>
    <d v="2022-12-06T18:30:00"/>
    <d v="2022-12-07T08:30:00"/>
    <d v="2022-12-07T07:31:00"/>
    <d v="2022-12-07T09:00:00"/>
    <s v="Restauración del sistema de control y pruebas de funcionamiento"/>
    <x v="0"/>
    <m/>
    <s v="-"/>
    <s v="-"/>
    <s v="-"/>
    <s v="-"/>
    <s v="-"/>
    <s v="-"/>
    <s v="-"/>
    <s v="-"/>
    <s v="-"/>
    <s v="NO"/>
    <s v="-"/>
    <s v="-"/>
    <s v="NO"/>
    <x v="0"/>
    <n v="14.000000000232831"/>
    <s v="ELECTRICO"/>
    <s v="DISEÑO INADECUADO"/>
    <m/>
    <d v="1899-12-30T00:00:00"/>
    <n v="1.4833333332790062"/>
    <n v="1.4833333332790062"/>
    <n v="3"/>
    <n v="0"/>
    <n v="4.4499999998370185"/>
    <n v="4.4499999998370185"/>
    <x v="0"/>
  </r>
  <r>
    <d v="2022-12-14T20:10:43"/>
    <x v="0"/>
    <s v="PAREDES JOSE"/>
    <s v="PAREDES JOSE"/>
    <s v="RONCAL FANNYNG"/>
    <s v="LIBERATO AMAEL"/>
    <s v="CHACALTANA JOSÉ"/>
    <s v="ARACENA CARLOS"/>
    <x v="0"/>
    <x v="10"/>
    <x v="1"/>
    <x v="0"/>
    <s v="NO PROG (No programado)"/>
    <d v="2022-12-07T08:00:00"/>
    <d v="2022-12-14T16:40:00"/>
    <d v="2022-12-07T07:55:00"/>
    <d v="2022-12-07T08:25:00"/>
    <s v="Inspección de bombas 140-PP-160, se halla tubería de manómetro fracturada, con corrosión dentro de las tuberías y con hielo dentro de ella"/>
    <x v="0"/>
    <m/>
    <s v="-"/>
    <s v="-"/>
    <s v="-"/>
    <s v="-"/>
    <s v="-"/>
    <s v="-"/>
    <s v="-"/>
    <s v="-"/>
    <s v="-"/>
    <s v="SI"/>
    <s v="-"/>
    <s v="-"/>
    <s v="NO"/>
    <x v="0"/>
    <n v="176.66666666662786"/>
    <s v="ESTRUCTURAL"/>
    <s v="CLIMA"/>
    <m/>
    <d v="1899-12-30T00:00:00"/>
    <n v="0.50000000005820766"/>
    <n v="0.50000000005820766"/>
    <n v="3"/>
    <n v="0"/>
    <n v="1.500000000174623"/>
    <n v="1.500000000174623"/>
    <x v="0"/>
  </r>
  <r>
    <d v="2022-12-08T19:50:51"/>
    <x v="0"/>
    <s v="LOPEZ EMANUEL"/>
    <s v="RICALDI RAUL, PAREDES JOSE, LOPEZ EMANUEL"/>
    <s v="RONCAL FANNYNG"/>
    <s v="LIBERATO AMAEL"/>
    <s v="ARRAYAN CARLOS"/>
    <s v="VASQUEZ OMAR"/>
    <x v="1"/>
    <x v="1"/>
    <x v="0"/>
    <x v="0"/>
    <s v="NO PROG (No programado)"/>
    <d v="2022-12-07T08:00:00"/>
    <d v="2022-12-07T18:00:00"/>
    <d v="2022-12-07T08:00:00"/>
    <d v="2022-12-07T18:20:00"/>
    <s v="Inspección y mantenimiento del sistema de transmisión de puerta levadiza"/>
    <x v="0"/>
    <m/>
    <s v="-"/>
    <s v="-"/>
    <s v="-"/>
    <s v="-"/>
    <s v="-"/>
    <s v="-"/>
    <s v="-"/>
    <s v="-"/>
    <s v="-"/>
    <s v="SI"/>
    <s v="-"/>
    <s v="-"/>
    <s v="NO"/>
    <x v="0"/>
    <n v="10.000000000116415"/>
    <s v="MECANICO"/>
    <s v="MONTAJE INADECUADO"/>
    <m/>
    <d v="1899-12-30T00:00:00"/>
    <n v="10.333333333488554"/>
    <n v="10.333333333488554"/>
    <n v="5"/>
    <n v="0"/>
    <n v="51.666666667442769"/>
    <n v="51.666666667442769"/>
    <x v="0"/>
  </r>
  <r>
    <d v="2022-12-10T08:39:36"/>
    <x v="0"/>
    <s v="LOPEZ EMANUEL"/>
    <s v="RICALDI RAUL, PAREDES JOSE, LOPEZ EMANUEL"/>
    <s v="RONCAL FANNYNG"/>
    <s v="LIBERATO AMAEL"/>
    <s v="CHACALTANA JOSÉ"/>
    <s v="ARACENA CARLOS"/>
    <x v="6"/>
    <x v="11"/>
    <x v="0"/>
    <x v="0"/>
    <s v="NO PROG (No programado)"/>
    <d v="2022-12-08T14:00:00"/>
    <d v="2022-12-08T16:00:00"/>
    <d v="2022-12-08T14:00:00"/>
    <d v="2022-12-08T16:15:00"/>
    <s v="Inspección y mantenimiento de bomba de succión de aceite usado, cambio de conector rápido por obstrucción de FODs"/>
    <x v="2"/>
    <m/>
    <s v="-"/>
    <s v="-"/>
    <s v="-"/>
    <s v="-"/>
    <s v="-"/>
    <s v="-"/>
    <s v="-"/>
    <s v="-"/>
    <s v="-"/>
    <s v="SI"/>
    <s v="-"/>
    <s v="-"/>
    <s v="NO"/>
    <x v="0"/>
    <n v="2.0000000002328306"/>
    <s v="HIDRAULICO"/>
    <s v="MALA OPERACION"/>
    <m/>
    <d v="1899-12-30T00:00:00"/>
    <n v="2.250000000174623"/>
    <n v="2.250000000174623"/>
    <n v="5"/>
    <n v="0"/>
    <n v="11.250000000873115"/>
    <n v="11.250000000873115"/>
    <x v="0"/>
  </r>
  <r>
    <d v="2022-12-10T08:36:22"/>
    <x v="0"/>
    <s v="LOPEZ EMANUEL"/>
    <s v="RICALDI RAUL, PAREDES JOSE, LOPEZ EMANUEL"/>
    <s v="RONCAL FANNYNG"/>
    <s v="LIBERATO AMAEL"/>
    <s v="CHACALTANA JOSÉ"/>
    <s v="ARACENA CARLOS"/>
    <x v="6"/>
    <x v="12"/>
    <x v="0"/>
    <x v="0"/>
    <s v="NO PROG (No programado)"/>
    <d v="2022-12-08T16:00:00"/>
    <d v="2022-12-08T17:30:00"/>
    <d v="2022-12-08T15:30:00"/>
    <d v="2022-12-08T18:00:00"/>
    <s v="Inspección y mantenimiento de bomba de succión de aceite usado"/>
    <x v="1"/>
    <m/>
    <s v="-"/>
    <s v="-"/>
    <s v="-"/>
    <s v="-"/>
    <s v="-"/>
    <s v="-"/>
    <s v="-"/>
    <s v="-"/>
    <s v="-"/>
    <s v="SI"/>
    <s v="-"/>
    <s v="-"/>
    <s v="NO"/>
    <x v="0"/>
    <n v="1.499999999825377"/>
    <s v="HIDRAULICO"/>
    <s v="CONTAMINACION"/>
    <m/>
    <d v="1899-12-30T00:00:00"/>
    <n v="2.4999999999417923"/>
    <n v="2.4999999999417923"/>
    <n v="5"/>
    <n v="0"/>
    <n v="12.499999999708962"/>
    <n v="12.499999999708962"/>
    <x v="0"/>
  </r>
  <r>
    <d v="2022-12-10T08:06:39"/>
    <x v="0"/>
    <s v="LOPEZ EMANUEL"/>
    <s v="RICALDI RAUL, PAREDES JOSE, LOPEZ EMANUEL"/>
    <s v="RONCAL FANNYNG"/>
    <s v="LIBERATO AMAEL"/>
    <s v="CHACALTANA JOSÉ"/>
    <s v="ARACENA CARLOS"/>
    <x v="1"/>
    <x v="13"/>
    <x v="0"/>
    <x v="0"/>
    <s v="PROG (Programado)"/>
    <d v="2022-12-09T04:00:00"/>
    <d v="2022-12-09T18:00:00"/>
    <d v="2022-12-09T07:30:00"/>
    <d v="2022-12-09T18:30:00"/>
    <s v="Inspección y mantenimiento de sistema de transmisión"/>
    <x v="0"/>
    <m/>
    <s v="-"/>
    <s v="-"/>
    <s v="-"/>
    <s v="-"/>
    <s v="-"/>
    <s v="-"/>
    <s v="-"/>
    <s v="-"/>
    <s v="-"/>
    <s v="NO"/>
    <s v="-"/>
    <s v="-"/>
    <s v="NO"/>
    <x v="0"/>
    <n v="13.999999999883585"/>
    <s v="MECANICO"/>
    <s v="DISEÑO INADECUADO"/>
    <m/>
    <d v="1899-12-30T00:00:00"/>
    <n v="11.000000000058208"/>
    <n v="11.000000000058208"/>
    <n v="5"/>
    <n v="0"/>
    <n v="55.000000000291038"/>
    <n v="55.000000000291038"/>
    <x v="0"/>
  </r>
  <r>
    <d v="2022-12-10T12:35:08"/>
    <x v="0"/>
    <s v="LOPEZ EMANUEL"/>
    <s v="RICALDI RAUL, LOPEZ EMANUEL"/>
    <s v="RONCAL FANNYNG"/>
    <s v="LIBERATO AMAEL"/>
    <s v="CHACALTANA JOSÉ"/>
    <s v="ARACENA CARLOS"/>
    <x v="1"/>
    <x v="1"/>
    <x v="0"/>
    <x v="0"/>
    <s v="PROG (Programado)"/>
    <d v="2022-12-10T07:15:00"/>
    <d v="2022-12-10T10:00:00"/>
    <d v="2022-12-10T07:00:00"/>
    <d v="2022-12-10T10:30:00"/>
    <s v="Inspección de sistema de transmisión y montaje de planchas de contrapeso"/>
    <x v="0"/>
    <m/>
    <s v="-"/>
    <s v="-"/>
    <s v="-"/>
    <s v="-"/>
    <s v="-"/>
    <s v="-"/>
    <s v="-"/>
    <s v="-"/>
    <s v="-"/>
    <s v="NO"/>
    <s v="-"/>
    <s v="-"/>
    <s v="NO"/>
    <x v="0"/>
    <n v="2.7500000000582077"/>
    <s v="ESTRUCTURAL"/>
    <s v="DISEÑO INADECUADO"/>
    <m/>
    <d v="1899-12-30T00:00:00"/>
    <n v="3.4999999998835847"/>
    <n v="3.4999999998835847"/>
    <n v="4"/>
    <n v="0"/>
    <n v="13.999999999534339"/>
    <n v="13.999999999534339"/>
    <x v="0"/>
  </r>
  <r>
    <d v="2022-12-10T17:19:25"/>
    <x v="0"/>
    <s v="LOPEZ EMANUEL"/>
    <s v="RICALDI RAUL, LOPEZ EMANUEL"/>
    <s v="RONCAL FANNYNG"/>
    <s v="LIBERATO AMAEL"/>
    <s v="CHACALTANA JOSÉ"/>
    <s v="ARACENA CARLOS"/>
    <x v="7"/>
    <x v="14"/>
    <x v="0"/>
    <x v="0"/>
    <s v="NO PROG (No programado)"/>
    <d v="2022-12-10T09:00:00"/>
    <d v="2022-12-10T10:45:00"/>
    <d v="2022-12-10T09:00:00"/>
    <d v="2022-12-10T11:00:00"/>
    <s v="Mantenimiento de bomba de grasa"/>
    <x v="2"/>
    <m/>
    <s v="-"/>
    <s v="-"/>
    <s v="-"/>
    <s v="-"/>
    <s v="-"/>
    <s v="-"/>
    <s v="-"/>
    <s v="-"/>
    <s v="-"/>
    <s v="NO"/>
    <s v="-"/>
    <s v="-"/>
    <s v="NO"/>
    <x v="0"/>
    <n v="1.7499999999417923"/>
    <s v="MECANICO"/>
    <s v="MALA OPERACION"/>
    <m/>
    <d v="1899-12-30T00:00:00"/>
    <n v="1.9999999998835847"/>
    <n v="1.9999999998835847"/>
    <n v="4"/>
    <n v="0"/>
    <n v="7.9999999995343387"/>
    <n v="7.9999999995343387"/>
    <x v="0"/>
  </r>
  <r>
    <d v="2022-12-10T12:29:25"/>
    <x v="0"/>
    <s v="LOPEZ EMANUEL"/>
    <s v="RICALDI RAUL, LOPEZ EMANUEL"/>
    <s v="RONCAL FANNYNG"/>
    <s v="LIBERATO AMAEL"/>
    <s v="CHACALTANA JOSÉ"/>
    <s v="ARACENA CARLOS"/>
    <x v="6"/>
    <x v="15"/>
    <x v="0"/>
    <x v="0"/>
    <s v="NO PROG (No programado)"/>
    <d v="2022-12-10T07:00:00"/>
    <d v="2022-12-10T00:00:00"/>
    <d v="2022-12-10T10:00:00"/>
    <d v="2022-12-10T12:30:00"/>
    <s v="Cambio de manguera de succión e instalación de válvula de bola y check"/>
    <x v="1"/>
    <m/>
    <s v="-"/>
    <s v="-"/>
    <s v="-"/>
    <s v="-"/>
    <s v="-"/>
    <s v="-"/>
    <s v="-"/>
    <s v="-"/>
    <s v="-"/>
    <s v="SI"/>
    <s v="-"/>
    <s v="-"/>
    <s v="NO"/>
    <x v="0"/>
    <n v="16.999999999883585"/>
    <s v="HIDRAULICO"/>
    <s v="MALA OPERACION"/>
    <m/>
    <d v="1899-12-30T00:00:00"/>
    <n v="2.4999999997671694"/>
    <n v="2.4999999997671694"/>
    <n v="4"/>
    <n v="0"/>
    <n v="9.9999999990686774"/>
    <n v="9.9999999990686774"/>
    <x v="0"/>
  </r>
  <r>
    <d v="2022-12-10T17:12:27"/>
    <x v="0"/>
    <s v="LOPEZ EMANUEL"/>
    <s v="RICALDI RAUL, LOPEZ EMANUEL"/>
    <s v="RONCAL FANNYNG"/>
    <s v="LIBERATO AMAEL"/>
    <s v="CHACALTANA JOSÉ"/>
    <s v="ARACENA CARLOS"/>
    <x v="8"/>
    <x v="16"/>
    <x v="2"/>
    <x v="2"/>
    <s v="FR (Frecuencia)"/>
    <d v="2022-12-10T11:00:00"/>
    <d v="2022-12-10T12:30:00"/>
    <d v="2022-12-10T11:00:00"/>
    <d v="2022-12-10T12:30:00"/>
    <s v="Lubricación de unidad de mantenimiento FRL de BAHíA-3"/>
    <x v="1"/>
    <s v="Mantenimiento"/>
    <s v="-"/>
    <s v="-"/>
    <s v="-"/>
    <s v="-"/>
    <s v="-"/>
    <s v="-"/>
    <s v="-"/>
    <s v="-"/>
    <s v="-"/>
    <s v="NO"/>
    <s v="-"/>
    <s v="-"/>
    <s v="NO"/>
    <x v="2"/>
    <n v="1.500000000174623"/>
    <s v="-"/>
    <s v="-"/>
    <m/>
    <d v="1899-12-30T00:00:00"/>
    <n v="1.500000000174623"/>
    <n v="1.500000000174623"/>
    <n v="4"/>
    <n v="0"/>
    <n v="6.0000000006984919"/>
    <n v="6.0000000006984919"/>
    <x v="0"/>
  </r>
  <r>
    <d v="2022-12-10T17:50:00"/>
    <x v="0"/>
    <s v="PAREDES JOSE"/>
    <s v="PAREDES JOSE"/>
    <s v="RONCAL FANNYNG"/>
    <s v="LIBERATO AMAEL"/>
    <s v="CHACALTANA JOSÉ"/>
    <s v="ARACENA CARLOS"/>
    <x v="0"/>
    <x v="17"/>
    <x v="0"/>
    <x v="0"/>
    <s v="NO PROG (No programado)"/>
    <d v="2022-12-10T09:00:00"/>
    <d v="2022-12-10T12:20:00"/>
    <d v="2022-12-10T11:00:01"/>
    <d v="2022-12-10T12:40:00"/>
    <s v="Revisión del conexionado eléctrico y reset de falla del arrancador perteneciente a la bomba y pruebas de funcionamiento del sistema"/>
    <x v="0"/>
    <m/>
    <s v="-"/>
    <s v="-"/>
    <s v="-"/>
    <s v="-"/>
    <s v="-"/>
    <s v="-"/>
    <s v="-"/>
    <s v="-"/>
    <s v="-"/>
    <s v="NO"/>
    <s v="-"/>
    <s v="-"/>
    <s v="NO"/>
    <x v="0"/>
    <n v="3.3333333333721384"/>
    <s v="ELECTRICO"/>
    <s v="DISEÑO INADECUADO"/>
    <m/>
    <d v="1899-12-30T00:00:00"/>
    <n v="1.6663888890179805"/>
    <n v="1.6663888890179805"/>
    <n v="3"/>
    <n v="0"/>
    <n v="4.9991666670539416"/>
    <n v="4.9991666670539416"/>
    <x v="0"/>
  </r>
  <r>
    <d v="2022-12-10T17:50:00"/>
    <x v="0"/>
    <s v="PAREDES JOSE"/>
    <s v="PAREDES JOSE"/>
    <s v="RONCAL FANNYNG"/>
    <s v="LIBERATO AMAEL"/>
    <s v="CHACALTANA JOSÉ"/>
    <s v="ARACENA CARLOS"/>
    <x v="0"/>
    <x v="18"/>
    <x v="0"/>
    <x v="0"/>
    <s v="NO PROG (No programado)"/>
    <d v="2022-12-10T09:00:00"/>
    <d v="2022-12-10T12:20:00"/>
    <d v="2022-12-10T09:35:00"/>
    <d v="2022-12-10T11:00:00"/>
    <s v="Revisión del conexionado eléctrico y reset de falla del arrancador perteneciente a la bomba y pruebas de funcionamiento del sistema"/>
    <x v="0"/>
    <m/>
    <s v="-"/>
    <s v="-"/>
    <s v="-"/>
    <s v="-"/>
    <s v="-"/>
    <s v="-"/>
    <s v="-"/>
    <s v="-"/>
    <s v="-"/>
    <s v="NO"/>
    <s v="-"/>
    <s v="-"/>
    <s v="NO"/>
    <x v="0"/>
    <n v="3.3333333333721384"/>
    <s v="ELECTRICO"/>
    <s v="DISEÑO INADECUADO"/>
    <m/>
    <d v="1899-12-30T00:00:00"/>
    <n v="1.4166666667442769"/>
    <n v="1.4166666667442769"/>
    <n v="3"/>
    <n v="0"/>
    <n v="4.2500000002328306"/>
    <n v="4.2500000002328306"/>
    <x v="0"/>
  </r>
  <r>
    <d v="2022-12-10T17:55:35"/>
    <x v="0"/>
    <s v="PAREDES JOSE"/>
    <s v="PAREDES JOSE"/>
    <s v="RONCAL FANNYNG"/>
    <s v="LIBERATO AMAEL"/>
    <s v="CHACALTANA JOSÉ"/>
    <s v="ARACENA CARLOS"/>
    <x v="9"/>
    <x v="19"/>
    <x v="0"/>
    <x v="0"/>
    <s v="NO PROG (No programado)"/>
    <d v="2022-12-10T08:12:00"/>
    <d v="2022-12-10T17:00:00"/>
    <d v="2022-12-10T16:00:00"/>
    <d v="2022-12-10T17:40:00"/>
    <s v="Cambio del meneke de la línea de alimentación eléctrica del equipo de 380 Vac-32 Amp por uno de 380 Vac-63 Amp y pruebas de funcionamiento. El equipo queda inoperativo"/>
    <x v="0"/>
    <m/>
    <s v="-"/>
    <s v="-"/>
    <s v="-"/>
    <s v="-"/>
    <s v="-"/>
    <s v="-"/>
    <s v="-"/>
    <s v="-"/>
    <s v="-"/>
    <s v="SI"/>
    <s v="-"/>
    <s v="-"/>
    <s v="NO"/>
    <x v="0"/>
    <n v="8.7999999998719431"/>
    <s v="ELECTRICO"/>
    <s v="REPARACION INADECUADA"/>
    <m/>
    <d v="1899-12-30T00:00:00"/>
    <n v="1.6666666665114462"/>
    <n v="1.6666666665114462"/>
    <n v="3"/>
    <n v="0"/>
    <n v="4.9999999995343387"/>
    <n v="4.9999999995343387"/>
    <x v="0"/>
  </r>
  <r>
    <d v="2022-12-10T17:12:27"/>
    <x v="0"/>
    <s v="LOPEZ EMANUEL"/>
    <s v="RICALDI RAUL, LOPEZ EMANUEL"/>
    <s v="RONCAL FANNYNG"/>
    <s v="LIBERATO AMAEL"/>
    <s v="CHACALTANA JOSÉ"/>
    <s v="ARACENA CARLOS"/>
    <x v="8"/>
    <x v="20"/>
    <x v="3"/>
    <x v="2"/>
    <s v="FR (Frecuencia)"/>
    <d v="2022-12-10T13:31:00"/>
    <d v="2022-12-10T15:00:00"/>
    <d v="2022-12-10T13:31:00"/>
    <d v="2022-12-10T15:00:00"/>
    <s v="Lubricación de unidad de mantenimiento FRL de BAHíA-4"/>
    <x v="1"/>
    <s v="Mantenimiento"/>
    <s v="-"/>
    <s v="-"/>
    <s v="-"/>
    <s v="-"/>
    <s v="-"/>
    <s v="-"/>
    <s v="-"/>
    <s v="-"/>
    <s v="-"/>
    <s v="NO"/>
    <s v="-"/>
    <s v="-"/>
    <s v="NO"/>
    <x v="2"/>
    <n v="1.4833333332790062"/>
    <s v="-"/>
    <s v="-"/>
    <m/>
    <d v="1899-12-30T00:00:00"/>
    <n v="1.4833333332790062"/>
    <n v="1.4833333332790062"/>
    <n v="4"/>
    <n v="0"/>
    <n v="5.9333333331160247"/>
    <n v="5.9333333331160247"/>
    <x v="0"/>
  </r>
  <r>
    <d v="2022-12-10T17:12:27"/>
    <x v="0"/>
    <s v="LOPEZ EMANUEL"/>
    <s v="RICALDI RAUL, LOPEZ EMANUEL"/>
    <s v="RONCAL FANNYNG"/>
    <s v="LIBERATO AMAEL"/>
    <s v="CHACALTANA JOSÉ"/>
    <s v="ARACENA CARLOS"/>
    <x v="8"/>
    <x v="21"/>
    <x v="4"/>
    <x v="2"/>
    <s v="FR (Frecuencia)"/>
    <d v="2022-12-10T15:01:00"/>
    <d v="2022-12-10T16:30:00"/>
    <d v="2022-12-10T15:01:00"/>
    <d v="2022-12-10T16:30:00"/>
    <s v="Lubricación de unidad de mantenimiento FRL de BAHíA-5"/>
    <x v="1"/>
    <s v="Mantenimiento"/>
    <s v="-"/>
    <s v="-"/>
    <s v="-"/>
    <s v="-"/>
    <s v="-"/>
    <s v="-"/>
    <s v="-"/>
    <s v="-"/>
    <s v="-"/>
    <s v="NO"/>
    <s v="-"/>
    <s v="-"/>
    <s v="NO"/>
    <x v="2"/>
    <n v="1.4833333332790062"/>
    <s v="-"/>
    <s v="-"/>
    <m/>
    <d v="1899-12-30T00:00:00"/>
    <n v="1.4833333332790062"/>
    <n v="1.4833333332790062"/>
    <n v="4"/>
    <n v="0"/>
    <n v="5.9333333331160247"/>
    <n v="5.9333333331160247"/>
    <x v="0"/>
  </r>
  <r>
    <d v="2022-12-10T17:12:27"/>
    <x v="0"/>
    <s v="LOPEZ EMANUEL"/>
    <s v="RICALDI RAUL, LOPEZ EMANUEL"/>
    <s v="RONCAL FANNYNG"/>
    <s v="LIBERATO AMAEL"/>
    <s v="CHACALTANA JOSÉ"/>
    <s v="ARACENA CARLOS"/>
    <x v="8"/>
    <x v="22"/>
    <x v="5"/>
    <x v="2"/>
    <s v="FR (Frecuencia)"/>
    <d v="2022-12-10T16:31:00"/>
    <d v="2022-12-10T18:00:00"/>
    <d v="2022-12-10T16:31:00"/>
    <d v="2022-12-10T18:20:00"/>
    <s v="Lubricación de unidad de mantenimiento FRL de BAHíA-6"/>
    <x v="1"/>
    <s v="Mantenimiento"/>
    <s v="-"/>
    <s v="-"/>
    <s v="-"/>
    <s v="-"/>
    <s v="-"/>
    <s v="-"/>
    <s v="-"/>
    <s v="-"/>
    <s v="-"/>
    <s v="NO"/>
    <s v="-"/>
    <s v="-"/>
    <s v="NO"/>
    <x v="2"/>
    <n v="1.4833333332790062"/>
    <s v="-"/>
    <s v="-"/>
    <m/>
    <d v="1899-12-30T00:00:00"/>
    <n v="1.8166666666511446"/>
    <n v="1.8166666666511446"/>
    <n v="4"/>
    <n v="0"/>
    <n v="7.2666666666045785"/>
    <n v="7.2666666666045785"/>
    <x v="0"/>
  </r>
  <r>
    <d v="2022-12-11T13:33:22"/>
    <x v="0"/>
    <s v="LOPEZ EMANUEL"/>
    <s v="RICALDI RAUL, LOPEZ EMANUEL"/>
    <s v="RONCAL FANNYNG"/>
    <s v="LIBERATO AMAEL"/>
    <s v="CHACALTANA JOSÉ"/>
    <s v="ARACENA CARLOS"/>
    <x v="8"/>
    <x v="23"/>
    <x v="6"/>
    <x v="2"/>
    <s v="FR (Frecuencia)"/>
    <d v="2022-12-11T07:30:00"/>
    <d v="2022-12-11T08:30:00"/>
    <d v="2022-12-11T07:30:00"/>
    <d v="2022-12-11T08:30:00"/>
    <s v="Lubricación de unidad de mantenimiento FRL de BAHÍA-1"/>
    <x v="1"/>
    <s v="Mantenimiento"/>
    <s v="-"/>
    <s v="-"/>
    <s v="-"/>
    <s v="-"/>
    <s v="-"/>
    <s v="-"/>
    <s v="-"/>
    <s v="-"/>
    <s v="-"/>
    <s v="NO"/>
    <s v="-"/>
    <s v="-"/>
    <s v="NO"/>
    <x v="2"/>
    <n v="0.99999999994179234"/>
    <s v="-"/>
    <s v="-"/>
    <m/>
    <d v="1899-12-30T00:00:00"/>
    <n v="0.99999999994179234"/>
    <n v="0.99999999994179234"/>
    <n v="4"/>
    <n v="0"/>
    <n v="3.9999999997671694"/>
    <n v="3.9999999997671694"/>
    <x v="0"/>
  </r>
  <r>
    <d v="2022-12-11T13:33:22"/>
    <x v="0"/>
    <s v="LOPEZ EMANUEL"/>
    <s v="RICALDI RAUL, LOPEZ EMANUEL"/>
    <s v="RONCAL FANNYNG"/>
    <s v="LIBERATO AMAEL"/>
    <s v="CHACALTANA JOSÉ"/>
    <s v="ARACENA CARLOS"/>
    <x v="8"/>
    <x v="16"/>
    <x v="7"/>
    <x v="2"/>
    <s v="FR (Frecuencia)"/>
    <d v="2022-12-11T08:31:00"/>
    <d v="2022-12-11T09:30:00"/>
    <d v="2022-12-11T08:31:00"/>
    <d v="2022-12-11T09:50:00"/>
    <s v="Lubricación de unidad de mantenimiento FRL de BAHÍA-2"/>
    <x v="1"/>
    <s v="Mantenimiento"/>
    <s v="-"/>
    <s v="-"/>
    <s v="-"/>
    <s v="-"/>
    <s v="-"/>
    <s v="-"/>
    <s v="-"/>
    <s v="-"/>
    <s v="-"/>
    <s v="NO"/>
    <s v="-"/>
    <s v="-"/>
    <s v="NO"/>
    <x v="2"/>
    <n v="0.98333333322079852"/>
    <s v="-"/>
    <s v="-"/>
    <m/>
    <d v="1899-12-30T00:00:00"/>
    <n v="1.316666666592937"/>
    <n v="1.316666666592937"/>
    <n v="4"/>
    <n v="0"/>
    <n v="5.2666666663717479"/>
    <n v="5.2666666663717479"/>
    <x v="0"/>
  </r>
  <r>
    <d v="2022-12-11T17:43:34"/>
    <x v="0"/>
    <s v="LOPEZ EMANUEL"/>
    <s v="PAREDES JOSE, LOPEZ EMANUEL"/>
    <s v="RONCAL FANNYNG"/>
    <s v="LIBERATO AMAEL"/>
    <s v="CHACALTANA JOSÉ"/>
    <s v="ARACENA CARLOS"/>
    <x v="10"/>
    <x v="24"/>
    <x v="0"/>
    <x v="2"/>
    <s v="BC (Basado en la Condición)"/>
    <d v="2022-12-11T09:30:00"/>
    <d v="2022-12-11T12:00:00"/>
    <d v="2022-12-11T09:30:00"/>
    <d v="2022-12-11T12:30:00"/>
    <s v="Inspección y mantenimiento de gata hidráulica Westward (lubricación)"/>
    <x v="2"/>
    <m/>
    <s v="-"/>
    <s v="-"/>
    <s v="-"/>
    <s v="-"/>
    <s v="-"/>
    <s v="-"/>
    <s v="-"/>
    <s v="-"/>
    <s v="-"/>
    <s v="NO"/>
    <s v="-"/>
    <s v="-"/>
    <s v="NO"/>
    <x v="2"/>
    <n v="2.5000000001164153"/>
    <s v="-"/>
    <s v="-"/>
    <m/>
    <d v="1899-12-30T00:00:00"/>
    <n v="3"/>
    <n v="3"/>
    <n v="4"/>
    <n v="0"/>
    <n v="12"/>
    <n v="12"/>
    <x v="0"/>
  </r>
  <r>
    <d v="2022-12-11T16:18:00"/>
    <x v="0"/>
    <s v="PAREDES JOSE"/>
    <s v="PAREDES JOSE"/>
    <s v="RONCAL FANNYNG"/>
    <s v="LIBERATO AMAEL"/>
    <s v="CHACALTANA JOSÉ"/>
    <s v="ARACENA CARLOS"/>
    <x v="0"/>
    <x v="2"/>
    <x v="0"/>
    <x v="0"/>
    <s v="NO PROG (No programado)"/>
    <d v="2022-12-11T07:30:00"/>
    <d v="2022-12-11T10:50:00"/>
    <d v="2022-12-11T10:40:00"/>
    <d v="2022-12-11T11:00:00"/>
    <s v="Reset de falla y restablecimiento del funcionamiento de la bomba"/>
    <x v="0"/>
    <m/>
    <s v="-"/>
    <s v="-"/>
    <s v="-"/>
    <s v="-"/>
    <s v="-"/>
    <s v="-"/>
    <s v="-"/>
    <s v="-"/>
    <s v="-"/>
    <s v="NO"/>
    <s v="-"/>
    <s v="-"/>
    <s v="NO"/>
    <x v="0"/>
    <n v="3.3333333333721384"/>
    <s v="ELECTRICO"/>
    <s v="DISEÑO INADECUADO"/>
    <m/>
    <d v="1899-12-30T00:00:00"/>
    <n v="0.33333333319751546"/>
    <n v="0.33333333319751546"/>
    <n v="3"/>
    <n v="0"/>
    <n v="0.99999999959254637"/>
    <n v="0.99999999959254637"/>
    <x v="0"/>
  </r>
  <r>
    <d v="2022-12-11T16:07:09"/>
    <x v="0"/>
    <s v="PAREDES JOSE"/>
    <s v="PAREDES JOSE, RONCAL FANNYNG, LIBERATO AMAEL"/>
    <s v="RONCAL FANNYNG"/>
    <s v="LIBERATO AMAEL"/>
    <s v="CHACALTANA JOSÉ"/>
    <s v="ARACENA CARLOS"/>
    <x v="11"/>
    <x v="25"/>
    <x v="0"/>
    <x v="0"/>
    <s v="PROG (Programado)"/>
    <s v="-"/>
    <s v="-"/>
    <d v="2022-12-11T11:00:00"/>
    <d v="2022-12-11T12:30:00"/>
    <s v="Pegado (reemplazo) de señalética (rombo de seguridad NFPA)"/>
    <x v="0"/>
    <m/>
    <s v="-"/>
    <s v="-"/>
    <s v="-"/>
    <s v="-"/>
    <s v="-"/>
    <s v="-"/>
    <s v="-"/>
    <s v="-"/>
    <s v="-"/>
    <s v="NO"/>
    <s v="-"/>
    <s v="-"/>
    <s v="NO"/>
    <x v="0"/>
    <n v="0"/>
    <s v="DESGASTE PREMATURO"/>
    <s v="CLIMA"/>
    <m/>
    <d v="1899-12-30T00:00:00"/>
    <n v="1.500000000174623"/>
    <n v="1.500000000174623"/>
    <n v="3"/>
    <n v="0"/>
    <n v="4.5000000005238689"/>
    <n v="4.5000000005238689"/>
    <x v="0"/>
  </r>
  <r>
    <d v="2022-12-11T16:12:18"/>
    <x v="0"/>
    <s v="PAREDES JOSE"/>
    <s v="RONCAL FANNYNG"/>
    <s v="RONCAL FANNYNG"/>
    <s v="LIBERATO AMAEL"/>
    <s v="CHACALTANA JOSÉ"/>
    <s v="ARACENA CARLOS"/>
    <x v="0"/>
    <x v="0"/>
    <x v="0"/>
    <x v="0"/>
    <s v="PROG (Programado)"/>
    <s v="-"/>
    <s v="-"/>
    <d v="2022-12-11T11:30:00"/>
    <d v="2022-12-11T12:20:00"/>
    <s v="Traslado de bomba del área de lavado hacia el Taller de Lube System"/>
    <x v="0"/>
    <m/>
    <s v="-"/>
    <s v="-"/>
    <s v="-"/>
    <s v="-"/>
    <s v="-"/>
    <s v="-"/>
    <s v="-"/>
    <s v="-"/>
    <s v="-"/>
    <s v="NO"/>
    <s v="-"/>
    <s v="-"/>
    <s v="NO"/>
    <x v="0"/>
    <n v="0"/>
    <s v="MECANICO"/>
    <s v="MONTAJE INADECUADO"/>
    <m/>
    <d v="1899-12-30T00:00:00"/>
    <n v="0.83333333325572312"/>
    <n v="0.83333333325572312"/>
    <n v="2"/>
    <n v="0"/>
    <n v="1.6666666665114462"/>
    <n v="1.6666666665114462"/>
    <x v="0"/>
  </r>
  <r>
    <d v="2022-12-11T18:20:32"/>
    <x v="0"/>
    <s v="LOPEZ EMANUEL"/>
    <s v="RICALDI RAUL, LOPEZ EMANUEL"/>
    <s v="RONCAL FANNYNG"/>
    <s v="LIBERATO AMAEL"/>
    <s v="CHACALTANA JOSÉ"/>
    <s v="ARACENA CARLOS"/>
    <x v="12"/>
    <x v="26"/>
    <x v="0"/>
    <x v="2"/>
    <s v="BC (Basado en la Condición)"/>
    <d v="2022-12-11T14:00:00"/>
    <d v="2022-12-11T18:00:00"/>
    <d v="2022-12-11T13:30:00"/>
    <d v="2022-12-11T18:30:00"/>
    <s v="Inspección y mantenimiento de meza elevadora hidráulica"/>
    <x v="2"/>
    <m/>
    <s v="-"/>
    <s v="-"/>
    <s v="-"/>
    <s v="-"/>
    <s v="-"/>
    <s v="-"/>
    <s v="-"/>
    <s v="-"/>
    <s v="-"/>
    <s v="NO"/>
    <s v="-"/>
    <s v="-"/>
    <s v="NO"/>
    <x v="2"/>
    <n v="3.9999999999417923"/>
    <s v="-"/>
    <s v="-"/>
    <m/>
    <d v="1899-12-30T00:00:00"/>
    <n v="5.0000000000582077"/>
    <n v="5.0000000000582077"/>
    <n v="4"/>
    <n v="0"/>
    <n v="20.000000000232831"/>
    <n v="20.000000000232831"/>
    <x v="0"/>
  </r>
  <r>
    <d v="2022-12-11T16:07:09"/>
    <x v="0"/>
    <s v="PAREDES JOSE"/>
    <s v="PAREDES JOSE, RONCAL FANNYNG, LIBERATO AMAEL"/>
    <s v="RONCAL FANNYNG"/>
    <s v="LIBERATO AMAEL"/>
    <s v="CHACALTANA JOSÉ"/>
    <s v="ARACENA CARLOS"/>
    <x v="11"/>
    <x v="27"/>
    <x v="0"/>
    <x v="0"/>
    <s v="PROG (Programado)"/>
    <s v="-"/>
    <s v="-"/>
    <d v="2022-12-11T13:31:00"/>
    <d v="2022-12-11T14:50:00"/>
    <s v="Pegado (reemplazo) de señalética (rombo de seguridad NFPA)"/>
    <x v="0"/>
    <m/>
    <s v="-"/>
    <s v="-"/>
    <s v="-"/>
    <s v="-"/>
    <s v="-"/>
    <s v="-"/>
    <s v="-"/>
    <s v="-"/>
    <s v="-"/>
    <s v="NO"/>
    <s v="-"/>
    <s v="-"/>
    <s v="NO"/>
    <x v="0"/>
    <n v="0"/>
    <s v="DESGASTE PREMATURO"/>
    <s v="CLIMA"/>
    <m/>
    <d v="1899-12-30T00:00:00"/>
    <n v="1.316666666592937"/>
    <n v="1.316666666592937"/>
    <n v="3"/>
    <n v="0"/>
    <n v="3.9499999997788109"/>
    <n v="3.9499999997788109"/>
    <x v="0"/>
  </r>
  <r>
    <d v="2022-12-11T16:07:09"/>
    <x v="0"/>
    <s v="PAREDES JOSE"/>
    <s v="PAREDES JOSE, RONCAL FANNYNG, LIBERATO AMAEL"/>
    <s v="RONCAL FANNYNG"/>
    <s v="LIBERATO AMAEL"/>
    <s v="CHACALTANA JOSÉ"/>
    <s v="ARACENA CARLOS"/>
    <x v="11"/>
    <x v="28"/>
    <x v="0"/>
    <x v="0"/>
    <s v="PROG (Programado)"/>
    <s v="-"/>
    <s v="-"/>
    <d v="2022-12-11T14:51:00"/>
    <d v="2022-12-11T16:00:00"/>
    <s v="Pegado (reemplazo) de señalética (rombo de seguridad NFPA)"/>
    <x v="0"/>
    <m/>
    <s v="-"/>
    <s v="-"/>
    <s v="-"/>
    <s v="-"/>
    <s v="-"/>
    <s v="-"/>
    <s v="-"/>
    <s v="-"/>
    <s v="-"/>
    <s v="NO"/>
    <s v="-"/>
    <s v="-"/>
    <s v="NO"/>
    <x v="0"/>
    <n v="0"/>
    <s v="DESGASTE PREMATURO"/>
    <s v="CLIMA"/>
    <m/>
    <d v="1899-12-30T00:00:00"/>
    <n v="1.1500000000814907"/>
    <n v="1.1500000000814907"/>
    <n v="3"/>
    <n v="0"/>
    <n v="3.4500000002444722"/>
    <n v="3.4500000002444722"/>
    <x v="0"/>
  </r>
  <r>
    <d v="2022-12-12T17:48:58"/>
    <x v="0"/>
    <s v="PAREDES JOSE"/>
    <s v="PAREDES JOSE"/>
    <s v="RONCAL FANNYNG"/>
    <s v="LIBERATO AMAEL"/>
    <s v="CHACALTANA JOSÉ"/>
    <s v="ARACENA CARLOS"/>
    <x v="3"/>
    <x v="4"/>
    <x v="0"/>
    <x v="0"/>
    <s v="NO PROG (No programado)"/>
    <d v="2022-12-12T07:20:00"/>
    <d v="2022-12-12T11:20:00"/>
    <d v="2022-12-12T07:30:00"/>
    <d v="2022-12-12T11:30:00"/>
    <s v="Revisión de conexiónado eléctrico y restablecimiento del sistema de funcionamiento"/>
    <x v="0"/>
    <m/>
    <s v="-"/>
    <s v="-"/>
    <s v="-"/>
    <s v="-"/>
    <s v="-"/>
    <s v="-"/>
    <s v="-"/>
    <s v="-"/>
    <s v="-"/>
    <s v="NO"/>
    <s v="-"/>
    <s v="-"/>
    <s v="NO"/>
    <x v="0"/>
    <n v="3.9999999999417923"/>
    <s v="ELECTRICO"/>
    <s v="DISEÑO INADECUADO"/>
    <m/>
    <d v="1899-12-30T00:00:00"/>
    <n v="4.0000000001164153"/>
    <n v="4.0000000001164153"/>
    <n v="3"/>
    <n v="0"/>
    <n v="12.000000000349246"/>
    <n v="12.000000000349246"/>
    <x v="0"/>
  </r>
  <r>
    <d v="2022-12-12T18:01:05"/>
    <x v="0"/>
    <s v="LOPEZ EMANUEL"/>
    <s v="RICALDI RAUL, LOPEZ EMANUEL"/>
    <s v="RONCAL FANNYNG"/>
    <s v="LIBERATO AMAEL"/>
    <s v="CHACALTANA JOSÉ"/>
    <s v="ARACENA CARLOS"/>
    <x v="6"/>
    <x v="12"/>
    <x v="0"/>
    <x v="0"/>
    <s v="NO PROG (No programado)"/>
    <d v="2022-12-12T07:30:00"/>
    <d v="2022-12-12T12:15:00"/>
    <d v="2022-12-12T07:45:00"/>
    <d v="2022-12-12T12:30:00"/>
    <s v="Cambio de manguera e instalación de válvulas"/>
    <x v="2"/>
    <m/>
    <s v="-"/>
    <s v="-"/>
    <s v="-"/>
    <s v="-"/>
    <s v="-"/>
    <s v="-"/>
    <s v="-"/>
    <s v="-"/>
    <s v="-"/>
    <s v="SI"/>
    <s v="-"/>
    <s v="-"/>
    <s v="NO"/>
    <x v="0"/>
    <n v="4.7499999999417923"/>
    <s v="HIDRAULICO"/>
    <s v="DESGASTE NORMAL"/>
    <m/>
    <d v="1899-12-30T00:00:00"/>
    <n v="4.7499999999417923"/>
    <n v="4.7499999999417923"/>
    <n v="4"/>
    <n v="0"/>
    <n v="18.999999999767169"/>
    <n v="18.999999999767169"/>
    <x v="0"/>
  </r>
  <r>
    <d v="2022-12-12T18:12:30"/>
    <x v="0"/>
    <s v="PAREDES JOSE"/>
    <s v="PAREDES JOSE"/>
    <s v="RONCAL FANNYNG"/>
    <s v="LIBERATO AMAEL"/>
    <s v="CHACALTANA JOSÉ"/>
    <s v="ARACENA CARLOS"/>
    <x v="1"/>
    <x v="29"/>
    <x v="0"/>
    <x v="0"/>
    <s v="PROG (Programado)"/>
    <d v="2022-12-12T14:30:00"/>
    <d v="2022-12-12T17:15:00"/>
    <d v="2022-12-12T14:00:00"/>
    <d v="2022-12-12T17:30:00"/>
    <s v="Reparación, aseguramiento de la retención del anti estiramiento, revisión del estado de conexionado eléctrico y pruebas de funcionamiento de la compuerta teniendo como resultado la operatividad del mismo"/>
    <x v="0"/>
    <m/>
    <s v="-"/>
    <s v="-"/>
    <s v="-"/>
    <s v="-"/>
    <s v="-"/>
    <s v="-"/>
    <s v="-"/>
    <s v="-"/>
    <s v="-"/>
    <s v="NO"/>
    <s v="-"/>
    <s v="-"/>
    <s v="NO"/>
    <x v="0"/>
    <n v="2.7499999998835847"/>
    <s v="ELECTRICO"/>
    <s v="DISEÑO INADECUADO"/>
    <m/>
    <d v="1899-12-30T00:00:00"/>
    <n v="3.5000000000582077"/>
    <n v="3.5000000000582077"/>
    <n v="3"/>
    <n v="0"/>
    <n v="10.500000000174623"/>
    <n v="10.500000000174623"/>
    <x v="0"/>
  </r>
  <r>
    <d v="2022-12-13T15:54:48"/>
    <x v="0"/>
    <s v="PAREDES JOSE"/>
    <s v="RICALDI RAUL, PAREDES JOSE, LOPEZ EMANUEL"/>
    <s v="RONCAL FANNYNG"/>
    <s v="LIBERATO AMAEL"/>
    <s v="CHACALTANA JOSÉ"/>
    <s v="ARACENA CARLOS"/>
    <x v="5"/>
    <x v="30"/>
    <x v="0"/>
    <x v="0"/>
    <s v="NO PROG (No programado)"/>
    <d v="2022-12-12T22:00:00"/>
    <d v="2022-12-13T01:20:00"/>
    <d v="2022-12-12T23:00:00"/>
    <d v="2022-12-13T02:00:00"/>
    <s v="Revisión de conexionado eléctrico y restauración de falla, pruebas de funcionamiento y puesta en servicio del compresor de aire"/>
    <x v="0"/>
    <m/>
    <s v="-"/>
    <s v="-"/>
    <s v="-"/>
    <s v="-"/>
    <s v="-"/>
    <s v="-"/>
    <s v="-"/>
    <s v="-"/>
    <s v="-"/>
    <s v="NO"/>
    <s v="-"/>
    <s v="-"/>
    <s v="NO"/>
    <x v="0"/>
    <n v="3.3333333331975155"/>
    <s v="ELECTRICO"/>
    <s v="OTROS"/>
    <m/>
    <d v="1899-12-30T00:00:00"/>
    <n v="3"/>
    <n v="3"/>
    <n v="5"/>
    <n v="0"/>
    <n v="15"/>
    <n v="15"/>
    <x v="0"/>
  </r>
  <r>
    <d v="2022-12-13T16:00:48"/>
    <x v="0"/>
    <s v="PAREDES JOSE"/>
    <s v="RICALDI RAUL, PAREDES JOSE, LOPEZ EMANUEL"/>
    <s v="RONCAL FANNYNG"/>
    <s v="LIBERATO AMAEL"/>
    <s v="CHACALTANA JOSÉ"/>
    <s v="ARACENA CARLOS"/>
    <x v="5"/>
    <x v="8"/>
    <x v="0"/>
    <x v="0"/>
    <s v="NO PROG (No programado)"/>
    <d v="2022-12-12T22:00:00"/>
    <d v="2022-12-13T16:00:00"/>
    <d v="2022-12-13T13:30:00"/>
    <d v="2022-12-13T17:00:00"/>
    <s v="Revisión de conexiónado eléctrico, lubricación, restauración de falla (por recalentamiento), pruebas de funciónamiento y finalmente quedando operativo para su arranque"/>
    <x v="0"/>
    <m/>
    <s v="-"/>
    <s v="-"/>
    <s v="-"/>
    <s v="-"/>
    <s v="-"/>
    <s v="-"/>
    <s v="-"/>
    <s v="-"/>
    <s v="-"/>
    <s v="NO"/>
    <s v="-"/>
    <s v="-"/>
    <s v="NO"/>
    <x v="0"/>
    <n v="18"/>
    <s v="MECANICO"/>
    <s v="FALTA DE MANTENIMIENTO"/>
    <m/>
    <d v="1899-12-30T00:00:00"/>
    <n v="3.5000000000582077"/>
    <n v="3.5000000000582077"/>
    <n v="5"/>
    <n v="0"/>
    <n v="17.500000000291038"/>
    <n v="17.500000000291038"/>
    <x v="0"/>
  </r>
  <r>
    <d v="2022-12-14T16:31:01"/>
    <x v="0"/>
    <s v="PAREDES JOSE"/>
    <s v="PAREDES JOSE"/>
    <s v="RONCAL FANNYNG"/>
    <s v="LIBERATO AMAEL"/>
    <s v="CHACALTANA JOSÉ"/>
    <s v="ARACENA CARLOS"/>
    <x v="0"/>
    <x v="2"/>
    <x v="0"/>
    <x v="0"/>
    <s v="NO PROG (No programado)"/>
    <d v="2022-12-14T04:10:00"/>
    <d v="2022-12-14T08:40:00"/>
    <d v="2022-12-14T07:40:00"/>
    <d v="2022-12-14T08:50:00"/>
    <s v="Restauración del sistema de funcionamiento y pruebas de operatividad"/>
    <x v="0"/>
    <m/>
    <s v="-"/>
    <s v="-"/>
    <s v="-"/>
    <s v="-"/>
    <s v="-"/>
    <s v="-"/>
    <s v="-"/>
    <s v="-"/>
    <s v="-"/>
    <s v="NO"/>
    <s v="-"/>
    <s v="-"/>
    <s v="NO"/>
    <x v="0"/>
    <n v="4.5"/>
    <s v="ELECTRICO"/>
    <s v="DISEÑO INADECUADO"/>
    <m/>
    <d v="1899-12-30T00:00:00"/>
    <n v="1.1666666666278616"/>
    <n v="1.1666666666278616"/>
    <n v="3"/>
    <n v="0"/>
    <n v="3.4999999998835847"/>
    <n v="3.4999999998835847"/>
    <x v="0"/>
  </r>
  <r>
    <d v="2022-12-14T16:38:00"/>
    <x v="0"/>
    <s v="PAREDES JOSE"/>
    <s v="PAREDES JOSE"/>
    <s v="RONCAL FANNYNG"/>
    <s v="LIBERATO AMAEL"/>
    <s v="CHACALTANA JOSÉ"/>
    <s v="ARACENA CARLOS"/>
    <x v="3"/>
    <x v="4"/>
    <x v="0"/>
    <x v="0"/>
    <s v="NO PROG (No programado)"/>
    <d v="2022-12-14T07:10:00"/>
    <d v="2022-12-14T09:45:00"/>
    <d v="2022-12-14T07:50:00"/>
    <d v="2022-12-14T09:50:00"/>
    <s v="Restauración del sistema de funcionamiento y pruebas de operatividad"/>
    <x v="0"/>
    <m/>
    <s v="-"/>
    <s v="-"/>
    <s v="-"/>
    <s v="-"/>
    <s v="-"/>
    <s v="-"/>
    <s v="-"/>
    <s v="-"/>
    <s v="-"/>
    <s v="NO"/>
    <s v="-"/>
    <s v="-"/>
    <s v="NO"/>
    <x v="0"/>
    <n v="2.5833333333721384"/>
    <s v="ELECTRICO"/>
    <s v="DISEÑO INADECUADO"/>
    <m/>
    <d v="1899-12-30T00:00:00"/>
    <n v="1.9999999998835847"/>
    <n v="1.9999999998835847"/>
    <n v="3"/>
    <n v="0"/>
    <n v="5.999999999650754"/>
    <n v="5.999999999650754"/>
    <x v="0"/>
  </r>
  <r>
    <d v="2022-12-14T20:16:16"/>
    <x v="0"/>
    <s v="PAREDES JOSE"/>
    <s v="PAREDES JOSE"/>
    <s v="RONCAL FANNYNG"/>
    <s v="LIBERATO AMAEL"/>
    <s v="CHACALTANA JOSÉ"/>
    <s v="ARACENA CARLOS"/>
    <x v="0"/>
    <x v="10"/>
    <x v="1"/>
    <x v="0"/>
    <s v="NO PROG (No programado)"/>
    <d v="2022-12-07T08:00:00"/>
    <d v="2022-12-14T16:40:00"/>
    <d v="2022-12-14T11:00:00"/>
    <d v="2022-12-14T17:00:00"/>
    <s v="Cambio de conector tipo &quot;T&quot; de una pulgada de diámetro"/>
    <x v="0"/>
    <m/>
    <s v="-"/>
    <s v="-"/>
    <d v="1899-12-30T02:30:00"/>
    <s v="-"/>
    <s v="-"/>
    <s v="-"/>
    <d v="1899-12-30T01:30:00"/>
    <s v="-"/>
    <s v="-"/>
    <s v="SI"/>
    <s v="-"/>
    <s v="-"/>
    <s v="NO"/>
    <x v="0"/>
    <n v="176.66666666662786"/>
    <s v="ESTRUCTURAL"/>
    <s v="CLIMA"/>
    <m/>
    <d v="1899-12-30T00:00:00"/>
    <n v="6.000000000174623"/>
    <n v="6.000000000174623"/>
    <n v="3"/>
    <n v="0"/>
    <n v="18.000000000523869"/>
    <n v="18.000000000523869"/>
    <x v="0"/>
  </r>
  <r>
    <d v="2022-12-15T07:35:00"/>
    <x v="0"/>
    <s v="RONCAL FANNYNG"/>
    <s v="PAREDES JOSE"/>
    <s v="RONCAL FANNYNG"/>
    <s v="LIBERATO AMAEL"/>
    <s v="ACUÑA JORGE"/>
    <s v="AMADO RAUL"/>
    <x v="3"/>
    <x v="4"/>
    <x v="0"/>
    <x v="2"/>
    <s v="IN (Inspección)"/>
    <s v="-"/>
    <s v="-"/>
    <d v="2022-12-15T07:20:00"/>
    <d v="2022-12-15T07:35:00"/>
    <s v="* El usuario solicito apoyo para comprender el funcionamiento del equipo puesto que esta bomba solo se activa de manera manual_x000a_* Se aprovecha para una realizar una inspección visual y operativa del equipo"/>
    <x v="1"/>
    <m/>
    <s v="-"/>
    <s v="-"/>
    <s v="-"/>
    <s v="-"/>
    <s v="-"/>
    <s v="-"/>
    <s v="-"/>
    <s v="-"/>
    <s v="-"/>
    <s v="NO"/>
    <s v="-"/>
    <s v="-"/>
    <s v="NO"/>
    <x v="2"/>
    <n v="0"/>
    <s v="-"/>
    <s v="-"/>
    <m/>
    <d v="1899-12-30T00:00:00"/>
    <n v="0.24999999994179234"/>
    <n v="0.24999999994179234"/>
    <n v="3"/>
    <n v="0"/>
    <n v="0.74999999982537702"/>
    <n v="0.74999999982537702"/>
    <x v="0"/>
  </r>
  <r>
    <d v="2022-12-15T16:22:22"/>
    <x v="0"/>
    <s v="PAREDES JOSE"/>
    <s v="PAREDES JOSE"/>
    <s v="RONCAL FANNYNG"/>
    <s v="LIBERATO AMAEL"/>
    <s v="ACUÑA JORGE"/>
    <s v="AMADO RAUL"/>
    <x v="13"/>
    <x v="31"/>
    <x v="8"/>
    <x v="0"/>
    <s v="NO PROG (No programado)"/>
    <d v="2022-12-15T06:45:00"/>
    <d v="2022-12-15T11:30:00"/>
    <d v="2022-12-15T07:45:00"/>
    <d v="2022-12-15T11:30:00"/>
    <s v="intervención de falla de fuga de aire en la válvula solenoide, prueba de funcionamiento y operatividad del mismo._x000a_- se continua con la intervencion de la falla reportada el 14 dic._x000a_- se interviene el timer electronico de drenaje del acumulador #2 y se verifica que se halla en buen estado_x000a_- se evalua la valvula de bola que se halla en un circuito paralelo al timer y se encuentra que esta no se halla regulada y es la que presenta la fuga._x000a_- se procede a regular la valvula y se corrige la fuga_x000a_nota: durante la intervencion de mantenimiento, ssoma mcp realizo una auditoria a la actividad, encontrando toda la documentacion segun la normativa de mcp"/>
    <x v="0"/>
    <m/>
    <s v="-"/>
    <s v="-"/>
    <s v="-"/>
    <s v="-"/>
    <d v="1899-12-30T00:10:00"/>
    <s v="-"/>
    <s v="-"/>
    <s v="-"/>
    <s v="-"/>
    <s v="NO"/>
    <s v="-"/>
    <s v="-"/>
    <s v="NO"/>
    <x v="0"/>
    <n v="4.7500000001164153"/>
    <s v="INSTRUMENTAL"/>
    <s v="DESGASTE PREMATURO"/>
    <m/>
    <d v="1899-12-30T00:10:00"/>
    <n v="3.75"/>
    <n v="3.5833333333333335"/>
    <n v="3"/>
    <n v="0"/>
    <n v="10.75"/>
    <n v="10.75"/>
    <x v="0"/>
  </r>
  <r>
    <d v="2022-12-15T08:15:00"/>
    <x v="0"/>
    <s v="RONCAL FANNYNG"/>
    <s v="PAREDES JOSE"/>
    <s v="RONCAL FANNYNG"/>
    <s v="LIBERATO AMAEL"/>
    <s v="ACUÑA JORGE"/>
    <s v="AMADO RAUL"/>
    <x v="0"/>
    <x v="2"/>
    <x v="0"/>
    <x v="0"/>
    <s v="NO PROG (No programado)"/>
    <d v="2022-12-15T06:50:00"/>
    <d v="2022-12-15T08:20:00"/>
    <d v="2022-12-15T08:10:00"/>
    <d v="2022-12-15T08:15:00"/>
    <s v="* El usuario reporto la falla de ambas bombas_x000a_* Se intervino la llave de los equipos mencionados mas se tuvo que esperar que electricidad mcp habilitara el ingreso a la sala electrica (se hallaban en releo de guardia)_x000a_* tiempo de espera aprox. 1.5 horas, el tipo de falla es recurrente_x000a_* SE RESTAN 5 MIN OT PARA EVITAR DUPLICIDAD DE HORAS"/>
    <x v="0"/>
    <m/>
    <s v="-"/>
    <s v="-"/>
    <s v="-"/>
    <s v="-"/>
    <s v="-"/>
    <s v="-"/>
    <s v="-"/>
    <s v="-"/>
    <s v="-"/>
    <s v="NO"/>
    <s v="-"/>
    <s v="-"/>
    <s v="NO"/>
    <x v="0"/>
    <n v="1.5"/>
    <s v="ELECTRICO"/>
    <s v="DISEÑO INADECUADO"/>
    <m/>
    <d v="1899-12-30T00:00:00"/>
    <n v="8.3333333255723119E-2"/>
    <n v="8.3333333255723119E-2"/>
    <n v="1"/>
    <n v="0"/>
    <n v="8.3333333255723119E-2"/>
    <n v="8.3333333255723119E-2"/>
    <x v="0"/>
  </r>
  <r>
    <d v="2022-12-15T08:20:00"/>
    <x v="0"/>
    <s v="RONCAL FANNYNG"/>
    <s v="PAREDES JOSE"/>
    <s v="RONCAL FANNYNG"/>
    <s v="LIBERATO AMAEL"/>
    <s v="ACUÑA JORGE"/>
    <s v="AMADO RAUL"/>
    <x v="0"/>
    <x v="5"/>
    <x v="0"/>
    <x v="0"/>
    <s v="NO PROG (No programado)"/>
    <d v="2022-12-15T06:50:00"/>
    <d v="2022-12-15T08:20:00"/>
    <d v="2022-12-15T08:15:01"/>
    <d v="2022-12-15T08:20:00"/>
    <s v="* El usuario reporto la falla de ambas bombas_x000a_* Se intervino la llave de los equipos mencionados mas se tuvo que esperar que electricidad mcp habilitara el ingreso a la sala electrica (se hallaban en releo de guardia)_x000a_* tiempo de espera aprox. 1.5 horas, el tipo de falla es recurrente_x000a_* SE RESTAN 5 MIN OT A GC-112 PARA EVITAR DUPLICIDAD DE HORAS"/>
    <x v="0"/>
    <m/>
    <s v="-"/>
    <s v="-"/>
    <s v="-"/>
    <s v="-"/>
    <s v="-"/>
    <s v="-"/>
    <s v="-"/>
    <s v="-"/>
    <s v="-"/>
    <s v="NO"/>
    <s v="-"/>
    <s v="-"/>
    <s v="NO"/>
    <x v="0"/>
    <n v="1.5"/>
    <s v="ELECTRICO"/>
    <s v="DISEÑO INADECUADO"/>
    <m/>
    <d v="1899-12-30T00:00:00"/>
    <n v="8.3055555413011461E-2"/>
    <n v="8.3055555413011461E-2"/>
    <n v="1"/>
    <n v="0"/>
    <n v="8.3055555413011461E-2"/>
    <n v="8.3055555413011461E-2"/>
    <x v="0"/>
  </r>
  <r>
    <d v="2022-12-16T18:26:55"/>
    <x v="0"/>
    <s v="PAREDES JOSE"/>
    <s v="PAREDES JOSE"/>
    <s v="RONCAL FANNYNG"/>
    <s v="LIBERATO AMAEL"/>
    <s v="ACUÑA JORGE"/>
    <s v="AMADO RAUL"/>
    <x v="2"/>
    <x v="7"/>
    <x v="0"/>
    <x v="0"/>
    <s v="NO PROG (No programado)"/>
    <d v="2022-12-16T13:30:00"/>
    <d v="2022-12-16T14:50:00"/>
    <d v="2022-12-16T14:00:00"/>
    <d v="2022-12-16T14:50:00"/>
    <s v="Restauración del sistema eléctrico y configuración del sistema de control"/>
    <x v="0"/>
    <m/>
    <s v="-"/>
    <s v="-"/>
    <s v="-"/>
    <s v="-"/>
    <s v="-"/>
    <s v="-"/>
    <s v="-"/>
    <s v="-"/>
    <s v="-"/>
    <s v="NO"/>
    <s v="-"/>
    <s v="-"/>
    <s v="NO"/>
    <x v="0"/>
    <n v="1.3333333333139308"/>
    <s v="ELECTRICO"/>
    <s v="DISEÑO INADECUADO"/>
    <m/>
    <d v="1899-12-30T00:00:00"/>
    <n v="0.8333333334303461"/>
    <n v="0.8333333334303461"/>
    <n v="3"/>
    <n v="0"/>
    <n v="2.5000000002910383"/>
    <n v="2.5000000002910383"/>
    <x v="0"/>
  </r>
  <r>
    <d v="2022-12-16T18:36:40"/>
    <x v="0"/>
    <s v="PAREDES JOSE"/>
    <s v="PAREDES JOSE"/>
    <s v="RONCAL FANNYNG"/>
    <s v="LIBERATO AMAEL"/>
    <s v="ACUÑA JORGE"/>
    <s v="AMADO RAUL"/>
    <x v="1"/>
    <x v="32"/>
    <x v="0"/>
    <x v="0"/>
    <s v="NO PROG (No programado)"/>
    <d v="2022-12-16T16:40:00"/>
    <d v="2022-12-16T17:20:00"/>
    <d v="2022-12-16T16:50:00"/>
    <d v="2022-12-16T17:40:00"/>
    <s v="Revisión del sistema de conexionado, corrección de conflicto entre el modo manual y modo automático"/>
    <x v="0"/>
    <m/>
    <s v="-"/>
    <s v="-"/>
    <s v="-"/>
    <s v="-"/>
    <s v="-"/>
    <s v="-"/>
    <s v="-"/>
    <s v="-"/>
    <s v="-"/>
    <s v="NO"/>
    <s v="-"/>
    <s v="-"/>
    <s v="NO"/>
    <x v="0"/>
    <n v="0.6666666665696539"/>
    <s v="ELECTRICO"/>
    <s v="OTROS"/>
    <m/>
    <d v="1899-12-30T00:00:00"/>
    <n v="0.83333333325572312"/>
    <n v="0.83333333325572312"/>
    <n v="3"/>
    <n v="0"/>
    <n v="2.4999999997671694"/>
    <n v="2.4999999997671694"/>
    <x v="0"/>
  </r>
  <r>
    <d v="2022-12-16T18:42:31"/>
    <x v="0"/>
    <s v="PAREDES JOSE"/>
    <s v="PAREDES JOSE"/>
    <s v="RONCAL FANNYNG"/>
    <s v="LIBERATO AMAEL"/>
    <s v="ACUÑA JORGE"/>
    <s v="AMADO RAUL"/>
    <x v="1"/>
    <x v="1"/>
    <x v="0"/>
    <x v="0"/>
    <s v="NO PROG (No programado)"/>
    <d v="2022-12-16T17:00:00"/>
    <d v="2022-12-16T18:15:00"/>
    <d v="2022-12-16T17:00:00"/>
    <d v="2022-12-16T18:40:00"/>
    <s v="Separación y aislamiento de terminales de cable del sistema de apertura de emergencia con la cadena de fierro"/>
    <x v="0"/>
    <m/>
    <s v="-"/>
    <s v="-"/>
    <s v="-"/>
    <s v="-"/>
    <s v="-"/>
    <s v="-"/>
    <s v="-"/>
    <s v="-"/>
    <s v="-"/>
    <s v="NO"/>
    <s v="-"/>
    <s v="-"/>
    <s v="NO"/>
    <x v="0"/>
    <n v="1.2500000002328306"/>
    <s v="ELECTRICO"/>
    <s v="DISEÑO INADECUADO"/>
    <m/>
    <d v="1899-12-30T00:00:00"/>
    <n v="1.6666666666860692"/>
    <n v="1.6666666666860692"/>
    <n v="3"/>
    <n v="0"/>
    <n v="5.0000000000582077"/>
    <n v="5.0000000000582077"/>
    <x v="0"/>
  </r>
  <r>
    <d v="2022-12-17T09:32:00"/>
    <x v="0"/>
    <s v="RONCAL FANNYNG"/>
    <s v="RICALDI RAUL, LOPEZ EMANUEL, PAREDES JOSE"/>
    <s v="RONCAL FANNYNG"/>
    <s v="LIBERATO AMAEL"/>
    <s v="CHACALTANA JOSÉ, SANCHEZ DELIO, ACUÑA JORGE"/>
    <s v="VASQUEZ OMAR, ARACENA CARLOS"/>
    <x v="5"/>
    <x v="33"/>
    <x v="0"/>
    <x v="2"/>
    <s v="IN (Inspección)"/>
    <s v="-"/>
    <s v="-"/>
    <d v="2022-12-17T09:30:00"/>
    <d v="2022-12-17T09:32:00"/>
    <s v="Medición y toma de parámetros de presión, temperatura y horas de funcionamiento"/>
    <x v="1"/>
    <s v="Mantenimiento"/>
    <m/>
    <m/>
    <m/>
    <m/>
    <m/>
    <m/>
    <m/>
    <s v="-"/>
    <m/>
    <s v="NO"/>
    <m/>
    <s v="NO"/>
    <s v="NO"/>
    <x v="2"/>
    <n v="0"/>
    <s v="-"/>
    <s v="-"/>
    <m/>
    <d v="1899-12-30T00:00:00"/>
    <n v="3.3333333267364651E-2"/>
    <n v="3.3333333267364651E-2"/>
    <n v="5"/>
    <n v="0"/>
    <n v="0.16666666633682325"/>
    <n v="0.16666666633682325"/>
    <x v="0"/>
  </r>
  <r>
    <d v="2022-12-17T09:34:00"/>
    <x v="0"/>
    <s v="RONCAL FANNYNG"/>
    <s v="RICALDI RAUL, LOPEZ EMANUEL, PAREDES JOSE"/>
    <s v="RONCAL FANNYNG"/>
    <s v="LIBERATO AMAEL"/>
    <s v="CHACALTANA JOSÉ, SANCHEZ DELIO, ACUÑA JORGE"/>
    <s v="VASQUEZ OMAR, ARACENA CARLOS"/>
    <x v="5"/>
    <x v="8"/>
    <x v="0"/>
    <x v="2"/>
    <s v="IN (Inspección)"/>
    <s v="-"/>
    <s v="-"/>
    <d v="2022-12-17T09:32:01"/>
    <d v="2022-12-17T09:34:00"/>
    <s v="Medición y toma de parámetros de presión, temperatura y horas de funcionamiento"/>
    <x v="1"/>
    <s v="Mantenimiento"/>
    <m/>
    <m/>
    <m/>
    <m/>
    <m/>
    <m/>
    <m/>
    <s v="-"/>
    <m/>
    <s v="NO"/>
    <m/>
    <s v="NO"/>
    <s v="NO"/>
    <x v="2"/>
    <n v="0"/>
    <s v="-"/>
    <s v="-"/>
    <m/>
    <d v="1899-12-30T00:00:00"/>
    <n v="3.3055555424652994E-2"/>
    <n v="3.3055555424652994E-2"/>
    <n v="5"/>
    <n v="0"/>
    <n v="0.16527777712326497"/>
    <n v="0.16527777712326497"/>
    <x v="0"/>
  </r>
  <r>
    <d v="2022-12-17T09:36:00"/>
    <x v="0"/>
    <s v="RONCAL FANNYNG"/>
    <s v="RICALDI RAUL, LOPEZ EMANUEL, PAREDES JOSE"/>
    <s v="RONCAL FANNYNG"/>
    <s v="LIBERATO AMAEL"/>
    <s v="CHACALTANA JOSÉ, SANCHEZ DELIO, ACUÑA JORGE"/>
    <s v="VASQUEZ OMAR, ARACENA CARLOS"/>
    <x v="5"/>
    <x v="30"/>
    <x v="0"/>
    <x v="2"/>
    <s v="IN (Inspección)"/>
    <s v="-"/>
    <s v="-"/>
    <d v="2022-12-17T09:34:01"/>
    <d v="2022-12-17T09:36:00"/>
    <s v="Medición y toma de parámetros de presión, temperatura y horas de funcionamiento"/>
    <x v="1"/>
    <s v="Mantenimiento"/>
    <m/>
    <m/>
    <m/>
    <m/>
    <m/>
    <m/>
    <m/>
    <s v="-"/>
    <m/>
    <s v="NO"/>
    <m/>
    <s v="NO"/>
    <s v="NO"/>
    <x v="2"/>
    <n v="0"/>
    <s v="-"/>
    <s v="-"/>
    <m/>
    <d v="1899-12-30T00:00:00"/>
    <n v="3.3055555599275976E-2"/>
    <n v="3.3055555599275976E-2"/>
    <n v="5"/>
    <n v="0"/>
    <n v="0.16527777799637988"/>
    <n v="0.16527777799637988"/>
    <x v="0"/>
  </r>
  <r>
    <d v="2022-12-17T09:38:00"/>
    <x v="0"/>
    <s v="RONCAL FANNYNG"/>
    <s v="RICALDI RAUL, LOPEZ EMANUEL, PAREDES JOSE"/>
    <s v="RONCAL FANNYNG"/>
    <s v="LIBERATO AMAEL"/>
    <s v="CHACALTANA JOSÉ, SANCHEZ DELIO, ACUÑA JORGE"/>
    <s v="VASQUEZ OMAR, ARACENA CARLOS"/>
    <x v="5"/>
    <x v="34"/>
    <x v="0"/>
    <x v="2"/>
    <s v="IN (Inspección)"/>
    <s v="-"/>
    <s v="-"/>
    <d v="2022-12-17T09:36:01"/>
    <d v="2022-12-17T09:38:00"/>
    <s v="Medición y toma de parámetros de presión, temperatura y horas de funcionamiento"/>
    <x v="1"/>
    <s v="Mantenimiento"/>
    <m/>
    <m/>
    <m/>
    <m/>
    <m/>
    <m/>
    <m/>
    <s v="-"/>
    <m/>
    <s v="NO"/>
    <m/>
    <s v="NO"/>
    <s v="NO"/>
    <x v="2"/>
    <n v="0"/>
    <s v="-"/>
    <s v="-"/>
    <m/>
    <d v="1899-12-30T00:00:00"/>
    <n v="3.3055555599275976E-2"/>
    <n v="3.3055555599275976E-2"/>
    <n v="5"/>
    <n v="0"/>
    <n v="0.16527777799637988"/>
    <n v="0.16527777799637988"/>
    <x v="0"/>
  </r>
  <r>
    <d v="2022-12-17T10:40:00"/>
    <x v="0"/>
    <s v="RONCAL FANNYNG"/>
    <s v="PAREDES JOSE"/>
    <s v="RONCAL FANNYNG"/>
    <s v="LIBERATO AMAEL"/>
    <s v="ACUÑA JORGE"/>
    <s v="AMADO RAUL"/>
    <x v="3"/>
    <x v="4"/>
    <x v="0"/>
    <x v="2"/>
    <s v="IN (Inspección)"/>
    <s v="-"/>
    <s v="-"/>
    <d v="2022-12-17T10:30:00"/>
    <d v="2022-12-17T10:40:00"/>
    <s v="* Se inspecciona el nivel del canal de drenaje y su profundidad para programa un mantenimiento al sistema_x000a_* Se verifica que el canal es 1.77 m de profundidad"/>
    <x v="1"/>
    <m/>
    <s v="-"/>
    <s v="-"/>
    <s v="-"/>
    <s v="-"/>
    <s v="-"/>
    <s v="-"/>
    <s v="-"/>
    <s v="-"/>
    <s v="-"/>
    <s v="NO"/>
    <s v="-"/>
    <s v="-"/>
    <s v="NO"/>
    <x v="2"/>
    <n v="0"/>
    <s v="-"/>
    <s v="-"/>
    <m/>
    <d v="1899-12-30T00:00:00"/>
    <n v="0.16666666668606922"/>
    <n v="0.16666666668606922"/>
    <n v="3"/>
    <n v="0"/>
    <n v="0.50000000005820766"/>
    <n v="0.50000000005820766"/>
    <x v="0"/>
  </r>
  <r>
    <d v="2022-12-18T11:45:00"/>
    <x v="0"/>
    <s v="RONCAL FANNYNG"/>
    <s v="PAREDES JOSE"/>
    <s v="RONCAL FANNYNG"/>
    <s v="LIBERATO AMAEL"/>
    <s v="ACUÑA JORGE"/>
    <s v="AMADO RAUL"/>
    <x v="14"/>
    <x v="35"/>
    <x v="0"/>
    <x v="1"/>
    <s v="PROG (Programado)"/>
    <s v="-"/>
    <s v="-"/>
    <d v="2022-12-18T07:30:00"/>
    <d v="2022-12-18T11:45:00"/>
    <s v="* Se procede a la recoleccion de datos tecnicos de los sistemas, sub-sistemas, equipos y componentes en campo._x000a_nota:_x000a_* La informacioon tecnica brindada es parcial_x000a_* Parte de la informacion tenica brindada por el cliente no concuerda con los datos en campo_x000a_* Los planos tecnicos brindados corresponden en su mayoria a los de diseño mas no a los as-built_x000a_* De la informacion recolectada en campo se procede a corroborar y completar el master de equipos"/>
    <x v="1"/>
    <m/>
    <s v="-"/>
    <s v="-"/>
    <s v="-"/>
    <s v="-"/>
    <s v="-"/>
    <s v="-"/>
    <s v="-"/>
    <s v="-"/>
    <s v="-"/>
    <s v="NO"/>
    <s v="-"/>
    <s v="-"/>
    <s v="NO"/>
    <x v="1"/>
    <n v="0"/>
    <s v="-"/>
    <s v="-"/>
    <m/>
    <d v="1899-12-30T00:00:00"/>
    <n v="4.2499999998835847"/>
    <n v="4.2499999998835847"/>
    <n v="3"/>
    <n v="0"/>
    <n v="12.749999999650754"/>
    <n v="12.749999999650754"/>
    <x v="0"/>
  </r>
  <r>
    <d v="2022-12-18T16:12:59"/>
    <x v="0"/>
    <s v="PAREDES JOSE"/>
    <s v="PAREDES JOSE"/>
    <s v="RONCAL FANNYNG"/>
    <s v="LIBERATO AMAEL"/>
    <s v="ACUÑA JORGE"/>
    <s v="AMADO RAUL"/>
    <x v="1"/>
    <x v="36"/>
    <x v="0"/>
    <x v="0"/>
    <s v="PROG (Programado)"/>
    <d v="2022-12-18T13:30:00"/>
    <d v="2022-12-18T15:00:00"/>
    <d v="2022-12-18T11:45:01"/>
    <d v="2022-12-18T16:00:00"/>
    <s v="Puesta de perno, ajuste y aplicación de silicona en la platina del final de carrera de posición abierta"/>
    <x v="0"/>
    <m/>
    <s v="-"/>
    <s v="-"/>
    <s v="-"/>
    <s v="-"/>
    <s v="-"/>
    <s v="-"/>
    <s v="-"/>
    <s v="-"/>
    <s v="-"/>
    <s v="NO"/>
    <s v="-"/>
    <s v="-"/>
    <s v="NO"/>
    <x v="0"/>
    <n v="1.5"/>
    <s v="ESTRUCTURAL"/>
    <s v="FATIGA DE MATERIAL"/>
    <m/>
    <d v="1899-12-30T00:00:00"/>
    <n v="4.249722222390119"/>
    <n v="4.249722222390119"/>
    <n v="3"/>
    <n v="0"/>
    <n v="12.749166667170357"/>
    <n v="12.749166667170357"/>
    <x v="0"/>
  </r>
  <r>
    <d v="2022-12-28T16:49:55"/>
    <x v="0"/>
    <s v="LOPEZ EMANUEL"/>
    <s v="RICALDI RAUL, LOPEZ EMANUEL"/>
    <s v="RONCAL FANNYNG"/>
    <s v="LIBERATO AMAEL"/>
    <s v="CHACALTANA JOSÉ"/>
    <s v="HURTADO RICARDO"/>
    <x v="0"/>
    <x v="0"/>
    <x v="0"/>
    <x v="0"/>
    <s v="PROG (Programado)"/>
    <s v="-"/>
    <s v="-"/>
    <d v="2022-12-28T08:00:00"/>
    <d v="2022-12-28T14:00:00"/>
    <s v="Desmontaje de spool de descarga por presentar agujero en codo ocasionado por corrosión axcesiva, reparación de spool y montaje"/>
    <x v="1"/>
    <s v="Mantenimiento"/>
    <s v="-"/>
    <s v="-"/>
    <s v="-"/>
    <s v="-"/>
    <s v="-"/>
    <s v="-"/>
    <s v="-"/>
    <s v="-"/>
    <s v="-"/>
    <s v="SI"/>
    <s v="-"/>
    <s v="-"/>
    <s v="NO"/>
    <x v="0"/>
    <n v="0"/>
    <s v="ESTRUCTURAL"/>
    <s v="CONTAMINACION"/>
    <m/>
    <d v="1899-12-30T00:00:00"/>
    <n v="6"/>
    <n v="6"/>
    <n v="4"/>
    <n v="0"/>
    <n v="24"/>
    <n v="24"/>
    <x v="0"/>
  </r>
  <r>
    <d v="2022-12-28T16:22:18"/>
    <x v="0"/>
    <s v="PAREDES JOSE"/>
    <s v="RICALDI RAUL, PAREDES JOSE, LOPEZ EMANUEL"/>
    <s v="RONCAL FANNYNG"/>
    <s v="LIBERATO AMAEL"/>
    <s v="CHACALTANA JOSÉ"/>
    <s v="HURTADO RICARDO"/>
    <x v="15"/>
    <x v="37"/>
    <x v="0"/>
    <x v="0"/>
    <s v="NO PROG (No programado)"/>
    <d v="2022-12-26T07:40:00"/>
    <d v="2022-12-28T16:00:00"/>
    <d v="2022-12-28T09:30:00"/>
    <d v="2022-12-28T16:30:00"/>
    <s v="Revisión del sistema eléctrico y reposición del estado inicial del fin de carrera tipo palanca (cruz)"/>
    <x v="0"/>
    <m/>
    <s v="-"/>
    <s v="-"/>
    <s v="-"/>
    <s v="-"/>
    <s v="-"/>
    <s v="-"/>
    <s v="-"/>
    <s v="-"/>
    <s v="-"/>
    <s v="NO"/>
    <s v="-"/>
    <s v="-"/>
    <s v="NO"/>
    <x v="0"/>
    <n v="56.333333333430346"/>
    <s v="ELECTRICO"/>
    <s v="MALA OPERACION"/>
    <m/>
    <d v="1899-12-30T00:00:00"/>
    <n v="7.0000000001164153"/>
    <n v="7.0000000001164153"/>
    <n v="5"/>
    <n v="0"/>
    <n v="35.000000000582077"/>
    <n v="35.000000000582077"/>
    <x v="0"/>
  </r>
  <r>
    <d v="2022-12-29T18:25:34"/>
    <x v="0"/>
    <s v="LOPEZ EMANUEL"/>
    <s v="RICALDI RAUL, LOPEZ EMANUEL"/>
    <s v="RONCAL FANNYNG"/>
    <s v="LIBERATO AMAEL"/>
    <s v="ARRAYAN CARLOS"/>
    <s v="VASQUEZ OMAR"/>
    <x v="0"/>
    <x v="0"/>
    <x v="0"/>
    <x v="0"/>
    <s v="PROG (Programado)"/>
    <s v="-"/>
    <s v="-"/>
    <d v="2022-12-29T07:15:00"/>
    <d v="2022-12-29T18:30:00"/>
    <s v="Desmontaje de sistema de transmisión, motor, caja de rodamiento y prensaestopa"/>
    <x v="1"/>
    <s v="Mantenimiento"/>
    <s v="-"/>
    <s v="-"/>
    <d v="1899-12-30T01:30:00"/>
    <s v="-"/>
    <s v="-"/>
    <s v="-"/>
    <d v="1899-12-30T02:00:00"/>
    <s v="-"/>
    <s v="-"/>
    <s v="NO"/>
    <s v="-"/>
    <s v="-"/>
    <s v="NO"/>
    <x v="0"/>
    <n v="0"/>
    <s v="MECANICO"/>
    <s v="MAL MONTAJE"/>
    <m/>
    <d v="1899-12-30T00:00:00"/>
    <n v="11.249999999825377"/>
    <n v="11.249999999825377"/>
    <n v="4"/>
    <n v="0"/>
    <n v="44.999999999301508"/>
    <n v="44.999999999301508"/>
    <x v="0"/>
  </r>
  <r>
    <d v="2022-12-29T11:43:39"/>
    <x v="0"/>
    <s v="PAREDES JOSE"/>
    <s v="PAREDES JOSE"/>
    <s v="RONCAL FANNYNG"/>
    <s v="LIBERATO AMAEL"/>
    <s v="ARRAYAN CARLOS"/>
    <s v="VASQUEZ OMAR"/>
    <x v="0"/>
    <x v="2"/>
    <x v="0"/>
    <x v="0"/>
    <s v="NO PROG (No programado)"/>
    <d v="2022-12-29T06:40:00"/>
    <d v="2022-12-29T10:40:00"/>
    <d v="2022-12-29T07:40:00"/>
    <d v="2022-12-29T09:10:00"/>
    <s v="Verificación del sistema eléctrico, restablecimiento de energía eléctrica, reset de falla de &quot;TRIP&quot; y pruebas de funciónamiento de la bomba"/>
    <x v="0"/>
    <m/>
    <s v="-"/>
    <d v="1899-12-30T00:35:00"/>
    <s v="-"/>
    <s v="-"/>
    <s v="-"/>
    <s v="-"/>
    <s v="-"/>
    <s v="-"/>
    <s v="-"/>
    <s v="NO"/>
    <s v="-"/>
    <s v="-"/>
    <s v="NO"/>
    <x v="0"/>
    <n v="3.9999999999417923"/>
    <s v="ELECTRICO"/>
    <s v="DISEÑO INADECUADO"/>
    <m/>
    <d v="1899-12-30T00:00:00"/>
    <n v="1.5"/>
    <n v="1.5"/>
    <n v="3"/>
    <n v="0"/>
    <n v="4.5"/>
    <n v="4.5"/>
    <x v="0"/>
  </r>
  <r>
    <d v="2022-12-29T11:43:39"/>
    <x v="0"/>
    <s v="PAREDES JOSE"/>
    <s v="PAREDES JOSE"/>
    <s v="RONCAL FANNYNG"/>
    <s v="LIBERATO AMAEL"/>
    <s v="ARRAYAN CARLOS"/>
    <s v="VASQUEZ OMAR"/>
    <x v="0"/>
    <x v="5"/>
    <x v="0"/>
    <x v="0"/>
    <s v="NO PROG (No programado)"/>
    <d v="2022-12-29T06:40:00"/>
    <d v="2022-12-29T10:40:00"/>
    <d v="2022-12-29T09:10:01"/>
    <d v="2022-12-29T10:40:00"/>
    <s v="Verificación del sistema eléctrico, restablecimiento de energía eléctrica, reset de falla de &quot;TRIP&quot; y pruebas de funciónamiento de la bomba"/>
    <x v="0"/>
    <m/>
    <s v="-"/>
    <d v="1899-12-30T00:35:00"/>
    <s v="-"/>
    <s v="-"/>
    <s v="-"/>
    <s v="-"/>
    <s v="-"/>
    <s v="-"/>
    <s v="-"/>
    <s v="NO"/>
    <s v="-"/>
    <s v="-"/>
    <s v="NO"/>
    <x v="0"/>
    <n v="3.9999999999417923"/>
    <s v="ELECTRICO"/>
    <s v="DISEÑO INADECUADO"/>
    <m/>
    <d v="1899-12-30T00:00:00"/>
    <n v="1.4997222221572883"/>
    <n v="1.4997222221572883"/>
    <n v="3"/>
    <n v="0"/>
    <n v="4.499166666471865"/>
    <n v="4.499166666471865"/>
    <x v="0"/>
  </r>
  <r>
    <d v="2022-12-30T18:00:00"/>
    <x v="0"/>
    <s v="LOPEZ EMANUEL"/>
    <s v="RICALDI RAUL, LOPEZ EMANUEL"/>
    <s v="RONCAL FANNYNG"/>
    <s v="LIBERATO AMAEL"/>
    <s v="ARRAYAN CARLOS"/>
    <s v="VASQUEZ OMAR"/>
    <x v="0"/>
    <x v="0"/>
    <x v="0"/>
    <x v="0"/>
    <s v="PROG (Programado)"/>
    <s v="-"/>
    <s v="-"/>
    <d v="2022-12-30T14:00:00"/>
    <d v="2022-12-30T18:00:00"/>
    <s v="* Se continua con el mantenimiento correctivo del equipo._x000a_* Se detienen las actividades en 2 oportunidades debido al mal clima (precipitacion de nieve de manera intermitente)_x000a_Nota: debido a las dimensiones de la bomba, esta se halla ubicada fuera del contenedor de lube system"/>
    <x v="0"/>
    <m/>
    <s v="-"/>
    <s v="-"/>
    <s v="-"/>
    <s v="-"/>
    <s v="-"/>
    <s v="-"/>
    <s v="-"/>
    <s v="-"/>
    <s v="-"/>
    <s v="SI"/>
    <s v="-"/>
    <s v="-"/>
    <s v="NO"/>
    <x v="0"/>
    <n v="0"/>
    <s v="MECANICO"/>
    <s v="MAL MONTAJE"/>
    <m/>
    <d v="1899-12-30T00:00:00"/>
    <n v="3.9999999999417923"/>
    <n v="3.9999999999417923"/>
    <n v="4"/>
    <n v="0"/>
    <n v="15.999999999767169"/>
    <n v="15.999999999767169"/>
    <x v="0"/>
  </r>
  <r>
    <d v="2022-12-30T18:00:00"/>
    <x v="0"/>
    <s v="RONCAL FANNYNG"/>
    <s v="PAREDES JOSE"/>
    <s v="RONCAL FANNYNG"/>
    <s v="LIBERATO AMAEL"/>
    <s v="ACUÑA JORGE"/>
    <s v="AMADO RAUL"/>
    <x v="14"/>
    <x v="35"/>
    <x v="0"/>
    <x v="1"/>
    <s v="PROG (Programado)"/>
    <s v="-"/>
    <s v="-"/>
    <d v="2022-12-30T15:25:00"/>
    <d v="2022-12-30T18:00:00"/>
    <s v="* De de la información recolectada en campo se procede a corroborar y completar el master de equipos"/>
    <x v="1"/>
    <m/>
    <s v="-"/>
    <s v="-"/>
    <s v="-"/>
    <s v="-"/>
    <s v="-"/>
    <s v="-"/>
    <s v="-"/>
    <s v="-"/>
    <s v="-"/>
    <s v="NO"/>
    <s v="-"/>
    <s v="-"/>
    <s v="NO"/>
    <x v="1"/>
    <n v="0"/>
    <s v="-"/>
    <s v="-"/>
    <m/>
    <d v="1899-12-30T00:00:00"/>
    <n v="2.5833333333721384"/>
    <n v="2.5833333333721384"/>
    <n v="1"/>
    <n v="0"/>
    <n v="2.5833333333721384"/>
    <n v="2.5833333333721384"/>
    <x v="0"/>
  </r>
  <r>
    <d v="2022-12-31T18:00:00"/>
    <x v="0"/>
    <s v="RONCAL FANNYNG"/>
    <s v="RICALDI RAUL, LOPEZ EMANUEL, PAREDES JOSE"/>
    <s v="RONCAL FANNYNG"/>
    <s v="LIBERATO AMAEL"/>
    <s v="ACUÑA JORGE"/>
    <s v="AMADO RAUL"/>
    <x v="14"/>
    <x v="35"/>
    <x v="0"/>
    <x v="1"/>
    <s v="PROG (Programado)"/>
    <s v="-"/>
    <s v="-"/>
    <d v="2022-12-31T09:18:00"/>
    <d v="2022-12-31T18:00:00"/>
    <s v="* Repuestos criticos: levantamiento de informacion de equipos en campo_x000a_* Se realiza recoleccion de data faltante de equipos en campo_x000a_* Generacion de reporte de repuestos criticos_x000a_* Traslado a ak5 para toma de medidas de poleas de puertas levadizas"/>
    <x v="1"/>
    <m/>
    <s v="-"/>
    <s v="-"/>
    <s v="-"/>
    <s v="-"/>
    <s v="-"/>
    <s v="-"/>
    <s v="-"/>
    <s v="-"/>
    <s v="-"/>
    <s v="NO"/>
    <s v="-"/>
    <s v="-"/>
    <s v="NO"/>
    <x v="1"/>
    <n v="0"/>
    <s v="-"/>
    <s v="-"/>
    <m/>
    <d v="1899-12-30T00:00:00"/>
    <n v="8.7000000000698492"/>
    <n v="8.7000000000698492"/>
    <n v="5"/>
    <n v="0"/>
    <n v="43.500000000349246"/>
    <n v="43.500000000349246"/>
    <x v="0"/>
  </r>
  <r>
    <d v="2023-01-01T18:08:42"/>
    <x v="0"/>
    <s v="PAREDES JOSE"/>
    <s v="PAREDES JOSE"/>
    <s v="RONCAL FANNYNG"/>
    <s v="LIBERATO AMAEL"/>
    <s v="ARRAYAN CARLOS"/>
    <s v="VASQUEZ OMAR"/>
    <x v="16"/>
    <x v="38"/>
    <x v="0"/>
    <x v="3"/>
    <s v="PROG (Programado)"/>
    <s v="-"/>
    <s v="-"/>
    <d v="2023-01-01T06:58:00"/>
    <d v="2023-01-01T16:00:00"/>
    <s v="Revisión del sistema eléctrico, conexiónado de terminales, corrección del orden de conexiónado de líneas de fase, pruebas de funciónamiento de la bomba de drenaje"/>
    <x v="0"/>
    <m/>
    <s v="-"/>
    <s v="-"/>
    <s v="-"/>
    <s v="-"/>
    <s v="-"/>
    <s v="-"/>
    <s v="-"/>
    <s v="-"/>
    <s v="-"/>
    <s v="NO"/>
    <s v="-"/>
    <s v="-"/>
    <s v="NO"/>
    <x v="3"/>
    <n v="0"/>
    <s v="ELECTRICO"/>
    <s v="MAL MONTAJE"/>
    <m/>
    <d v="1899-12-30T00:00:00"/>
    <n v="9.0333333334419876"/>
    <n v="9.0333333334419876"/>
    <n v="1"/>
    <n v="0"/>
    <n v="9.0333333334419876"/>
    <n v="9.0333333334419876"/>
    <x v="1"/>
  </r>
  <r>
    <d v="2023-01-01T17:15:27"/>
    <x v="0"/>
    <s v="LOPEZ EMANUEL"/>
    <s v="RICALDI RAUL, LOPEZ EMANUEL"/>
    <s v="RONCAL FANNYNG"/>
    <s v="LIBERATO AMAEL"/>
    <s v="ARRAYAN CARLOS"/>
    <s v="VASQUEZ OMAR"/>
    <x v="5"/>
    <x v="8"/>
    <x v="0"/>
    <x v="1"/>
    <s v="PROG (Programado)"/>
    <s v="-"/>
    <s v="-"/>
    <d v="2023-01-01T07:30:00"/>
    <d v="2023-01-01T09:30:00"/>
    <s v="Inspección visual de compresores y secadores de aire, toma de datos y elaboración en Excel de repuestos críticos"/>
    <x v="1"/>
    <s v="Mantenimiento"/>
    <s v="-"/>
    <s v="-"/>
    <s v="-"/>
    <s v="-"/>
    <s v="-"/>
    <s v="-"/>
    <s v="-"/>
    <s v="-"/>
    <s v="-"/>
    <s v="NO"/>
    <s v="-"/>
    <s v="-"/>
    <s v="NO"/>
    <x v="1"/>
    <n v="0"/>
    <s v="-"/>
    <s v="-"/>
    <m/>
    <d v="1899-12-30T00:00:00"/>
    <n v="2.0000000000582077"/>
    <n v="2.0000000000582077"/>
    <n v="4"/>
    <n v="0"/>
    <n v="8.0000000002328306"/>
    <n v="8.0000000002328306"/>
    <x v="1"/>
  </r>
  <r>
    <d v="2023-01-01T17:15:27"/>
    <x v="0"/>
    <s v="LOPEZ EMANUEL"/>
    <s v="RICALDI RAUL, LOPEZ EMANUEL"/>
    <s v="RONCAL FANNYNG"/>
    <s v="LIBERATO AMAEL"/>
    <s v="ARRAYAN CARLOS"/>
    <s v="VASQUEZ OMAR"/>
    <x v="5"/>
    <x v="30"/>
    <x v="0"/>
    <x v="1"/>
    <s v="PROG (Programado)"/>
    <s v="-"/>
    <s v="-"/>
    <d v="2023-01-01T09:31:00"/>
    <d v="2023-01-01T11:00:00"/>
    <s v="Inspección visual de compresores y secadores de aire, toma de datos y elaboración en Excel de repuestos críticos"/>
    <x v="1"/>
    <s v="Mantenimiento"/>
    <s v="-"/>
    <s v="-"/>
    <s v="-"/>
    <s v="-"/>
    <s v="-"/>
    <s v="-"/>
    <s v="-"/>
    <s v="-"/>
    <s v="-"/>
    <s v="NO"/>
    <s v="-"/>
    <s v="-"/>
    <s v="NO"/>
    <x v="1"/>
    <n v="0"/>
    <s v="-"/>
    <s v="-"/>
    <m/>
    <d v="1899-12-30T00:00:00"/>
    <n v="1.4833333334536292"/>
    <n v="1.4833333334536292"/>
    <n v="4"/>
    <n v="0"/>
    <n v="5.9333333338145167"/>
    <n v="5.9333333338145167"/>
    <x v="1"/>
  </r>
  <r>
    <d v="2023-01-01T17:15:27"/>
    <x v="0"/>
    <s v="LOPEZ EMANUEL"/>
    <s v="RICALDI RAUL, LOPEZ EMANUEL"/>
    <s v="RONCAL FANNYNG"/>
    <s v="LIBERATO AMAEL"/>
    <s v="ARRAYAN CARLOS"/>
    <s v="VASQUEZ OMAR"/>
    <x v="5"/>
    <x v="34"/>
    <x v="0"/>
    <x v="1"/>
    <s v="PROG (Programado)"/>
    <s v="-"/>
    <s v="-"/>
    <d v="2023-01-01T11:00:01"/>
    <d v="2023-01-01T12:30:00"/>
    <s v="Inspección visual de compresores y secadores de aire, toma de datos y elaboración en Excel de repuestos críticos"/>
    <x v="1"/>
    <s v="Mantenimiento"/>
    <s v="-"/>
    <s v="-"/>
    <s v="-"/>
    <s v="-"/>
    <s v="-"/>
    <s v="-"/>
    <s v="-"/>
    <s v="-"/>
    <s v="-"/>
    <s v="NO"/>
    <s v="-"/>
    <s v="-"/>
    <s v="NO"/>
    <x v="1"/>
    <n v="0"/>
    <s v="-"/>
    <s v="-"/>
    <m/>
    <d v="1899-12-30T00:00:00"/>
    <n v="1.4997222221572883"/>
    <n v="1.4997222221572883"/>
    <n v="4"/>
    <n v="0"/>
    <n v="5.9988888886291534"/>
    <n v="5.9988888886291534"/>
    <x v="1"/>
  </r>
  <r>
    <d v="2023-01-01T17:22:24"/>
    <x v="0"/>
    <s v="LOPEZ EMANUEL"/>
    <s v="RICALDI RAUL, LOPEZ EMANUEL"/>
    <s v="RONCAL FANNYNG"/>
    <s v="LIBERATO AMAEL"/>
    <s v="ARRAYAN CARLOS"/>
    <s v="VASQUEZ OMAR"/>
    <x v="0"/>
    <x v="0"/>
    <x v="0"/>
    <x v="0"/>
    <s v="PROG (Programado)"/>
    <s v="-"/>
    <s v="-"/>
    <d v="2023-01-01T14:00:00"/>
    <d v="2023-01-01T18:30:00"/>
    <s v="Limpieza mecánica de brida ingreso del impulsor y cambio de empaquetadura"/>
    <x v="0"/>
    <m/>
    <s v="-"/>
    <s v="-"/>
    <s v="-"/>
    <s v="-"/>
    <s v="-"/>
    <s v="-"/>
    <s v="-"/>
    <s v="-"/>
    <s v="-"/>
    <s v="SI"/>
    <s v="-"/>
    <s v="-"/>
    <s v="NO"/>
    <x v="0"/>
    <n v="0"/>
    <s v="MECANICO"/>
    <s v="DISEÑO INADECUADO"/>
    <m/>
    <d v="1899-12-30T00:00:00"/>
    <n v="4.5"/>
    <n v="4.5"/>
    <n v="4"/>
    <n v="0"/>
    <n v="18"/>
    <n v="18"/>
    <x v="1"/>
  </r>
  <r>
    <d v="2023-01-03T16:00:51"/>
    <x v="0"/>
    <s v="LOPEZ EMANUEL"/>
    <s v="RICALDI RAUL, LOPEZ EMANUEL"/>
    <s v="RONCAL FANNYNG"/>
    <s v="LIBERATO AMAEL"/>
    <s v="ARRAYAN CARLOS"/>
    <s v="VASQUEZ OMAR"/>
    <x v="0"/>
    <x v="0"/>
    <x v="0"/>
    <x v="0"/>
    <s v="PROG (Programado)"/>
    <s v="-"/>
    <s v="-"/>
    <d v="2023-01-02T07:30:00"/>
    <d v="2023-01-02T12:30:00"/>
    <s v="Mantenimiento y limpieza mecánica de caja de rodamiento y elementos"/>
    <x v="1"/>
    <m/>
    <s v="-"/>
    <s v="-"/>
    <s v="-"/>
    <s v="-"/>
    <s v="-"/>
    <s v="-"/>
    <s v="-"/>
    <s v="-"/>
    <s v="-"/>
    <s v="NO"/>
    <s v="-"/>
    <s v="-"/>
    <s v="NO"/>
    <x v="0"/>
    <n v="0"/>
    <s v="MECANICO"/>
    <s v="DISEÑO INADECUADO"/>
    <m/>
    <d v="1899-12-30T00:00:00"/>
    <n v="4.9999999998835847"/>
    <n v="4.9999999998835847"/>
    <n v="4"/>
    <n v="0"/>
    <n v="19.999999999534339"/>
    <n v="19.999999999534339"/>
    <x v="1"/>
  </r>
  <r>
    <d v="2023-01-03T17:52:30"/>
    <x v="0"/>
    <s v="LOPEZ EMANUEL"/>
    <s v="RICALDI RAUL, LOPEZ EMANUEL, PAREDES JOSE"/>
    <s v="RONCAL FANNYNG"/>
    <s v="LIBERATO AMAEL"/>
    <s v="ARRAYAN CARLOS"/>
    <s v="MARCHAN FRANCO"/>
    <x v="17"/>
    <x v="39"/>
    <x v="9"/>
    <x v="3"/>
    <s v="PROG (Programado)"/>
    <s v="-"/>
    <s v="-"/>
    <d v="2023-01-03T07:00:00"/>
    <d v="2023-01-03T16:15:00"/>
    <s v="* Inspección, prueba y toma de datos de bomba de doble diafragma, requerimiento de repuesto_x000a_* Revisión del sistema eléctrico, corrección del terminal roto, pruebas de funcionamiento del solenoide"/>
    <x v="0"/>
    <m/>
    <s v="-"/>
    <s v="-"/>
    <s v="-"/>
    <s v="-"/>
    <s v="-"/>
    <s v="-"/>
    <d v="1899-12-30T04:30:00"/>
    <s v="-"/>
    <s v="-"/>
    <s v="SI"/>
    <s v="-"/>
    <s v="-"/>
    <s v="NO"/>
    <x v="3"/>
    <n v="0"/>
    <s v="INSTRUMENTAL"/>
    <s v="MAL MONTAJE"/>
    <m/>
    <d v="1899-12-30T00:00:00"/>
    <n v="9.2499999999417923"/>
    <n v="9.2499999999417923"/>
    <n v="5"/>
    <n v="0"/>
    <n v="46.249999999708962"/>
    <n v="46.249999999708962"/>
    <x v="1"/>
  </r>
  <r>
    <d v="2023-01-04T17:06:58"/>
    <x v="0"/>
    <s v="PAREDES JOSE"/>
    <s v="PAREDES JOSE"/>
    <s v="RONCAL FANNYNG"/>
    <s v="LIBERATO AMAEL"/>
    <s v="ARRAYAN CARLOS"/>
    <s v="MARCHAN FRANCO"/>
    <x v="17"/>
    <x v="40"/>
    <x v="10"/>
    <x v="3"/>
    <s v="PROG (Programado)"/>
    <s v="-"/>
    <s v="-"/>
    <d v="2023-01-04T07:00:00"/>
    <d v="2023-01-04T08:30:00"/>
    <s v="Identificación, revisión, restauración de energía, toma de valores, y pruebas de funciónamiento del solenoide de apertura de las líneas de aire de bombas de doble diafragma menciónadas"/>
    <x v="0"/>
    <m/>
    <s v="-"/>
    <s v="-"/>
    <s v="-"/>
    <s v="-"/>
    <s v="-"/>
    <s v="-"/>
    <s v="-"/>
    <s v="-"/>
    <s v="-"/>
    <s v="NO"/>
    <s v="-"/>
    <s v="-"/>
    <s v="NO"/>
    <x v="3"/>
    <n v="0"/>
    <s v="INSTRUMENTAL"/>
    <s v="CONTAMINACION"/>
    <m/>
    <d v="1899-12-30T00:00:00"/>
    <n v="1.499999999825377"/>
    <n v="1.499999999825377"/>
    <n v="3"/>
    <n v="0"/>
    <n v="4.4999999994761311"/>
    <n v="4.4999999994761311"/>
    <x v="1"/>
  </r>
  <r>
    <d v="2023-01-04T17:06:58"/>
    <x v="0"/>
    <s v="PAREDES JOSE"/>
    <s v="PAREDES JOSE"/>
    <s v="RONCAL FANNYNG"/>
    <s v="LIBERATO AMAEL"/>
    <s v="ARRAYAN CARLOS"/>
    <s v="MARCHAN FRANCO"/>
    <x v="18"/>
    <x v="41"/>
    <x v="11"/>
    <x v="3"/>
    <s v="PROG (Programado)"/>
    <s v="-"/>
    <s v="-"/>
    <d v="2023-01-04T08:30:01"/>
    <d v="2023-01-04T09:30:00"/>
    <s v="Identificación, revisión, restauración de energía, toma de valores, y pruebas de funciónamiento del solenoide de apertura de las líneas de aire de bombas de doble diafragma menciónadas"/>
    <x v="0"/>
    <m/>
    <s v="-"/>
    <s v="-"/>
    <s v="-"/>
    <s v="-"/>
    <s v="-"/>
    <s v="-"/>
    <s v="-"/>
    <s v="-"/>
    <s v="-"/>
    <s v="NO"/>
    <s v="-"/>
    <s v="-"/>
    <s v="NO"/>
    <x v="3"/>
    <n v="0"/>
    <s v="INSTRUMENTAL"/>
    <s v="CONTAMINACION"/>
    <m/>
    <d v="1899-12-30T00:00:00"/>
    <n v="0.99972222227370366"/>
    <n v="0.99972222227370366"/>
    <n v="3"/>
    <n v="0"/>
    <n v="2.999166666821111"/>
    <n v="2.999166666821111"/>
    <x v="1"/>
  </r>
  <r>
    <d v="2023-01-04T17:06:58"/>
    <x v="0"/>
    <s v="PAREDES JOSE"/>
    <s v="PAREDES JOSE"/>
    <s v="RONCAL FANNYNG"/>
    <s v="LIBERATO AMAEL"/>
    <s v="ARRAYAN CARLOS"/>
    <s v="MARCHAN FRANCO"/>
    <x v="17"/>
    <x v="42"/>
    <x v="12"/>
    <x v="3"/>
    <s v="PROG (Programado)"/>
    <s v="-"/>
    <s v="-"/>
    <d v="2023-01-04T09:30:01"/>
    <d v="2023-01-04T10:30:00"/>
    <s v="Identificación, revisión, restauración de energía, toma de valores, y pruebas de funciónamiento del solenoide de apertura de las líneas de aire de bombas de doble diafragma menciónadas"/>
    <x v="0"/>
    <m/>
    <s v="-"/>
    <s v="-"/>
    <s v="-"/>
    <s v="-"/>
    <s v="-"/>
    <s v="-"/>
    <s v="-"/>
    <s v="-"/>
    <s v="-"/>
    <s v="NO"/>
    <s v="-"/>
    <s v="-"/>
    <s v="NO"/>
    <x v="3"/>
    <n v="0"/>
    <s v="INSTRUMENTAL"/>
    <s v="CONTAMINACION"/>
    <m/>
    <d v="1899-12-30T00:00:00"/>
    <n v="0.99972222227370366"/>
    <n v="0.99972222227370366"/>
    <n v="3"/>
    <n v="0"/>
    <n v="2.999166666821111"/>
    <n v="2.999166666821111"/>
    <x v="1"/>
  </r>
  <r>
    <d v="2023-01-04T17:06:58"/>
    <x v="0"/>
    <s v="PAREDES JOSE"/>
    <s v="PAREDES JOSE"/>
    <s v="RONCAL FANNYNG"/>
    <s v="LIBERATO AMAEL"/>
    <s v="ARRAYAN CARLOS"/>
    <s v="MARCHAN FRANCO"/>
    <x v="17"/>
    <x v="43"/>
    <x v="13"/>
    <x v="3"/>
    <s v="PROG (Programado)"/>
    <s v="-"/>
    <s v="-"/>
    <d v="2023-01-04T10:31:00"/>
    <d v="2023-01-04T12:15:00"/>
    <s v="Identificación, revisión, restauración de energía, toma de valores, y pruebas de funciónamiento del solenoide de apertura de las líneas de aire de bombas de doble diafragma menciónadas"/>
    <x v="0"/>
    <m/>
    <s v="-"/>
    <s v="-"/>
    <s v="-"/>
    <s v="-"/>
    <s v="-"/>
    <s v="-"/>
    <s v="-"/>
    <s v="-"/>
    <s v="-"/>
    <s v="NO"/>
    <s v="-"/>
    <s v="-"/>
    <s v="NO"/>
    <x v="3"/>
    <n v="0"/>
    <s v="INSTRUMENTAL"/>
    <s v="CONTAMINACION"/>
    <m/>
    <d v="1899-12-30T00:00:00"/>
    <n v="1.7333333333954215"/>
    <n v="1.7333333333954215"/>
    <n v="3"/>
    <n v="0"/>
    <n v="5.2000000001862645"/>
    <n v="5.2000000001862645"/>
    <x v="1"/>
  </r>
  <r>
    <d v="2023-01-05T18:01:07"/>
    <x v="0"/>
    <s v="LOPEZ EMANUEL"/>
    <s v="RICALDI RAUL, LOPEZ EMANUEL"/>
    <s v="RONCAL FANNYNG"/>
    <s v="LIBERATO AMAEL"/>
    <s v="ACUÑA JORGE"/>
    <s v="ARACENA CARLOS"/>
    <x v="6"/>
    <x v="11"/>
    <x v="0"/>
    <x v="0"/>
    <s v="NO PROG (No programado)"/>
    <d v="2023-01-05T07:30:00"/>
    <d v="2023-01-05T12:00:00"/>
    <d v="2023-01-05T07:15:00"/>
    <d v="2023-01-05T12:15:00"/>
    <s v="Inspección y mantenimiento, cambio de conexión rápida y purgado de bomba de pistones"/>
    <x v="2"/>
    <m/>
    <s v="-"/>
    <s v="-"/>
    <s v="-"/>
    <s v="-"/>
    <s v="-"/>
    <s v="-"/>
    <s v="-"/>
    <s v="-"/>
    <s v="-"/>
    <s v="SI"/>
    <s v="-"/>
    <s v="-"/>
    <s v="NO"/>
    <x v="0"/>
    <n v="4.5"/>
    <s v="HIDRAULICO"/>
    <s v="MALA OPERACION"/>
    <m/>
    <d v="1899-12-30T00:00:00"/>
    <n v="4.9999999998835847"/>
    <n v="4.9999999998835847"/>
    <n v="4"/>
    <n v="0"/>
    <n v="19.999999999534339"/>
    <n v="19.999999999534339"/>
    <x v="1"/>
  </r>
  <r>
    <d v="2023-01-06T17:47:42"/>
    <x v="0"/>
    <s v="PAREDES JOSE"/>
    <s v="PAREDES JOSE"/>
    <s v="RONCAL FANNYNG"/>
    <s v="LIBERATO AMAEL"/>
    <s v="ACUÑA JORGE"/>
    <s v="ARACENA CARLOS"/>
    <x v="19"/>
    <x v="44"/>
    <x v="0"/>
    <x v="4"/>
    <s v="PROG (Programado)"/>
    <s v="-"/>
    <s v="-"/>
    <d v="2023-01-05T13:30:00"/>
    <d v="2023-01-05T17:30:00"/>
    <s v="Instalación de señalética de &quot;Instructivo de uso de equipos para el lavado de camiones&quot; en la bahía de lavado"/>
    <x v="1"/>
    <s v="Usuario"/>
    <s v="-"/>
    <s v="-"/>
    <s v="-"/>
    <s v="-"/>
    <s v="-"/>
    <s v="-"/>
    <d v="1899-12-30T03:45:00"/>
    <s v="-"/>
    <s v="-"/>
    <s v="NO"/>
    <s v="-"/>
    <s v="-"/>
    <s v="NO"/>
    <x v="4"/>
    <n v="0"/>
    <s v="-"/>
    <s v="-"/>
    <m/>
    <d v="1899-12-30T00:00:00"/>
    <n v="3.9999999999417923"/>
    <n v="3.9999999999417923"/>
    <n v="3"/>
    <n v="0"/>
    <n v="11.999999999825377"/>
    <n v="11.999999999825377"/>
    <x v="1"/>
  </r>
  <r>
    <d v="2023-01-05T18:11:48"/>
    <x v="0"/>
    <s v="LOPEZ EMANUEL"/>
    <s v="RICALDI RAUL, LOPEZ EMANUEL, PAREDES JOSE"/>
    <s v="RONCAL FANNYNG"/>
    <s v="LIBERATO AMAEL"/>
    <s v="ACUÑA JORGE"/>
    <s v="ARACENA CARLOS"/>
    <x v="17"/>
    <x v="39"/>
    <x v="0"/>
    <x v="3"/>
    <s v="PROG (Programado)"/>
    <s v="-"/>
    <s v="-"/>
    <d v="2023-01-05T14:00:00"/>
    <d v="2023-01-05T18:00:00"/>
    <s v="Modificación e instalación de conexiones, reemplazo de mangueras, niples,limpieza de vasos de filtro, drenado de agua de líneas de aire. No se realiza prueba por falta de aire"/>
    <x v="0"/>
    <m/>
    <s v="-"/>
    <s v="-"/>
    <s v="-"/>
    <s v="-"/>
    <s v="-"/>
    <s v="-"/>
    <d v="1899-12-30T02:00:00"/>
    <s v="-"/>
    <s v="-"/>
    <s v="SI"/>
    <s v="-"/>
    <s v="-"/>
    <s v="NO"/>
    <x v="3"/>
    <n v="0"/>
    <s v="NEUMATICO"/>
    <s v="MAL MONTAJE"/>
    <m/>
    <d v="1899-12-30T00:00:00"/>
    <n v="4.0000000001164153"/>
    <n v="4.0000000001164153"/>
    <n v="5"/>
    <n v="0"/>
    <n v="20.000000000582077"/>
    <n v="20.000000000582077"/>
    <x v="1"/>
  </r>
  <r>
    <d v="2023-01-06T17:27:26"/>
    <x v="0"/>
    <s v="LOPEZ EMANUEL"/>
    <s v="RICALDI RAUL, LOPEZ EMANUEL"/>
    <s v="RONCAL FANNYNG"/>
    <s v="LIBERATO AMAEL"/>
    <s v="ACUÑA JORGE"/>
    <s v="ARACENA CARLOS"/>
    <x v="17"/>
    <x v="39"/>
    <x v="0"/>
    <x v="3"/>
    <s v="PROG (Programado)"/>
    <s v="-"/>
    <s v="-"/>
    <d v="2023-01-06T07:30:00"/>
    <d v="2023-01-06T17:30:00"/>
    <s v="Modificación de líneas de aire, cambio de mangueras de bomba de doble diafragma"/>
    <x v="0"/>
    <m/>
    <s v="-"/>
    <s v="-"/>
    <d v="1899-12-30T02:00:00"/>
    <s v="-"/>
    <s v="-"/>
    <s v="-"/>
    <d v="1899-12-30T02:00:00"/>
    <s v="-"/>
    <s v="-"/>
    <s v="SI"/>
    <s v="-"/>
    <s v="-"/>
    <s v="NO"/>
    <x v="3"/>
    <n v="0"/>
    <s v="NEUMATICO"/>
    <s v="MAL MONTAJE"/>
    <m/>
    <d v="1899-12-30T00:00:00"/>
    <n v="10.000000000116415"/>
    <n v="10.000000000116415"/>
    <n v="4"/>
    <n v="0"/>
    <n v="40.000000000465661"/>
    <n v="40.000000000465661"/>
    <x v="1"/>
  </r>
  <r>
    <d v="2023-01-06T18:03:47"/>
    <x v="0"/>
    <s v="PAREDES JOSE"/>
    <s v="PAREDES JOSE"/>
    <s v="RONCAL FANNYNG"/>
    <s v="LIBERATO AMAEL"/>
    <s v="ACUÑA JORGE"/>
    <s v="ARACENA CARLOS"/>
    <x v="1"/>
    <x v="1"/>
    <x v="0"/>
    <x v="0"/>
    <s v="NO PROG (No programado)"/>
    <d v="2023-01-06T12:30:00"/>
    <d v="2023-01-06T17:15:00"/>
    <d v="2023-01-06T13:30:00"/>
    <d v="2023-01-06T17:45:00"/>
    <s v="Identificación de terminales, conexiónado de switchs de apertura de emergencia, calibración de distancias de ubicación de finales de carrera del estado de &quot;cierre&quot; y pruebas de funciónamiento teniendo como resultado una correcta operación del sistema de puerta levadiza"/>
    <x v="1"/>
    <m/>
    <s v="-"/>
    <s v="-"/>
    <d v="1899-12-30T04:30:00"/>
    <s v="-"/>
    <s v="-"/>
    <s v="-"/>
    <s v="-"/>
    <s v="-"/>
    <s v="-"/>
    <s v="NO"/>
    <s v="-"/>
    <s v="-"/>
    <s v="NO"/>
    <x v="0"/>
    <n v="4.7499999999417923"/>
    <s v="ELECTRICO"/>
    <s v="DISEÑO INADECUADO"/>
    <m/>
    <d v="1899-12-30T00:00:00"/>
    <n v="4.2500000000582077"/>
    <n v="4.2500000000582077"/>
    <n v="1"/>
    <n v="0"/>
    <n v="4.2500000000582077"/>
    <n v="4.2500000000582077"/>
    <x v="1"/>
  </r>
  <r>
    <d v="2023-01-07T17:33:04"/>
    <x v="0"/>
    <s v="PAREDES JOSE"/>
    <s v="PAREDES JOSE"/>
    <s v="RONCAL FANNYNG"/>
    <s v="LIBERATO AMAEL"/>
    <s v="ACUÑA JORGE"/>
    <s v="ARACENA CARLOS"/>
    <x v="2"/>
    <x v="3"/>
    <x v="0"/>
    <x v="0"/>
    <s v="NO PROG (No programado)"/>
    <d v="2023-01-07T07:10:00"/>
    <d v="2023-01-07T09:30:00"/>
    <d v="2023-01-07T07:20:00"/>
    <d v="2023-01-07T09:45:00"/>
    <s v="Revisión, restauración de la energía eléctrica del taller Truck SHOP AK-11"/>
    <x v="0"/>
    <m/>
    <s v="-"/>
    <s v="-"/>
    <s v="-"/>
    <s v="-"/>
    <s v="-"/>
    <s v="-"/>
    <s v="-"/>
    <s v="-"/>
    <s v="-"/>
    <s v="NO"/>
    <s v="-"/>
    <s v="-"/>
    <s v="NO"/>
    <x v="0"/>
    <n v="2.3333333332557231"/>
    <s v="-"/>
    <s v="-"/>
    <m/>
    <d v="1899-12-30T00:00:00"/>
    <n v="2.4166666666860692"/>
    <n v="2.4166666666860692"/>
    <n v="1"/>
    <n v="0"/>
    <n v="2.4166666666860692"/>
    <n v="2.4166666666860692"/>
    <x v="1"/>
  </r>
  <r>
    <d v="2023-01-07T18:04:29"/>
    <x v="0"/>
    <s v="LOPEZ EMANUEL"/>
    <s v="RICALDI RAUL, LOPEZ EMANUEL"/>
    <s v="RONCAL FANNYNG"/>
    <s v="LIBERATO AMAEL"/>
    <s v="ACUÑA JORGE"/>
    <s v="ARACENA CARLOS"/>
    <x v="17"/>
    <x v="40"/>
    <x v="0"/>
    <x v="3"/>
    <s v="PROG (Programado)"/>
    <s v="-"/>
    <s v="-"/>
    <d v="2023-01-07T07:20:00"/>
    <d v="2023-01-07T08:15:00"/>
    <s v="Prueba de funcionamiento de bombas de doble diafragma, desmontaje y limpieza de filtro regulador"/>
    <x v="0"/>
    <m/>
    <s v="-"/>
    <s v="-"/>
    <s v="-"/>
    <s v="-"/>
    <s v="-"/>
    <s v="-"/>
    <s v="-"/>
    <s v="-"/>
    <s v="-"/>
    <s v="NO"/>
    <s v="-"/>
    <s v="-"/>
    <s v="NO"/>
    <x v="3"/>
    <n v="0"/>
    <s v="NEUMATICO"/>
    <s v="MAL MONTAJE"/>
    <m/>
    <d v="1899-12-30T00:00:00"/>
    <n v="0.91666666668606922"/>
    <n v="0.91666666668606922"/>
    <n v="4"/>
    <n v="0"/>
    <n v="3.6666666667442769"/>
    <n v="3.6666666667442769"/>
    <x v="1"/>
  </r>
  <r>
    <d v="2023-01-07T18:04:29"/>
    <x v="0"/>
    <s v="LOPEZ EMANUEL"/>
    <s v="RICALDI RAUL, LOPEZ EMANUEL"/>
    <s v="RONCAL FANNYNG"/>
    <s v="LIBERATO AMAEL"/>
    <s v="ACUÑA JORGE"/>
    <s v="ARACENA CARLOS"/>
    <x v="17"/>
    <x v="42"/>
    <x v="0"/>
    <x v="3"/>
    <s v="PROG (Programado)"/>
    <s v="-"/>
    <s v="-"/>
    <d v="2023-01-07T08:15:01"/>
    <d v="2023-01-07T09:00:00"/>
    <s v="Prueba de funcionamiento de bombas de doble diafragma, desmontaje y limpieza de filtro regulador"/>
    <x v="0"/>
    <m/>
    <s v="-"/>
    <s v="-"/>
    <s v="-"/>
    <s v="-"/>
    <s v="-"/>
    <s v="-"/>
    <s v="-"/>
    <s v="-"/>
    <s v="-"/>
    <s v="NO"/>
    <s v="-"/>
    <s v="-"/>
    <s v="NO"/>
    <x v="3"/>
    <n v="0"/>
    <s v="NEUMATICO"/>
    <s v="MAL MONTAJE"/>
    <m/>
    <d v="1899-12-30T00:00:00"/>
    <n v="0.74972222215728834"/>
    <n v="0.74972222215728834"/>
    <n v="4"/>
    <n v="0"/>
    <n v="2.9988888886291534"/>
    <n v="2.9988888886291534"/>
    <x v="1"/>
  </r>
  <r>
    <d v="2023-01-07T18:04:29"/>
    <x v="0"/>
    <s v="LOPEZ EMANUEL"/>
    <s v="RICALDI RAUL, LOPEZ EMANUEL"/>
    <s v="RONCAL FANNYNG"/>
    <s v="LIBERATO AMAEL"/>
    <s v="ACUÑA JORGE"/>
    <s v="ARACENA CARLOS"/>
    <x v="17"/>
    <x v="39"/>
    <x v="0"/>
    <x v="3"/>
    <s v="PROG (Programado)"/>
    <s v="-"/>
    <s v="-"/>
    <d v="2023-01-07T09:00:01"/>
    <d v="2023-01-07T09:45:00"/>
    <s v="Prueba de funcionamiento de bombas de doble diafragma, desmontaje y limpieza de filtro regulador"/>
    <x v="0"/>
    <m/>
    <s v="-"/>
    <s v="-"/>
    <s v="-"/>
    <s v="-"/>
    <s v="-"/>
    <s v="-"/>
    <s v="-"/>
    <s v="-"/>
    <s v="-"/>
    <s v="NO"/>
    <s v="-"/>
    <s v="-"/>
    <s v="NO"/>
    <x v="3"/>
    <n v="0"/>
    <s v="NEUMATICO"/>
    <s v="MAL MONTAJE"/>
    <m/>
    <d v="1899-12-30T00:00:00"/>
    <n v="0.74972222215728834"/>
    <n v="0.74972222215728834"/>
    <n v="4"/>
    <n v="0"/>
    <n v="2.9988888886291534"/>
    <n v="2.9988888886291534"/>
    <x v="1"/>
  </r>
  <r>
    <d v="2023-01-07T18:04:29"/>
    <x v="0"/>
    <s v="LOPEZ EMANUEL"/>
    <s v="RICALDI RAUL, LOPEZ EMANUEL"/>
    <s v="RONCAL FANNYNG"/>
    <s v="LIBERATO AMAEL"/>
    <s v="ACUÑA JORGE"/>
    <s v="ARACENA CARLOS"/>
    <x v="17"/>
    <x v="43"/>
    <x v="0"/>
    <x v="3"/>
    <s v="PROG (Programado)"/>
    <s v="-"/>
    <s v="-"/>
    <d v="2023-01-07T09:45:01"/>
    <d v="2023-01-07T10:30:00"/>
    <s v="Prueba de funcionamiento de bombas de doble diafragma, desmontaje y limpieza de filtro regulador"/>
    <x v="0"/>
    <m/>
    <s v="-"/>
    <s v="-"/>
    <s v="-"/>
    <s v="-"/>
    <s v="-"/>
    <s v="-"/>
    <s v="-"/>
    <s v="-"/>
    <s v="-"/>
    <s v="NO"/>
    <s v="-"/>
    <s v="-"/>
    <s v="NO"/>
    <x v="3"/>
    <n v="0"/>
    <s v="NEUMATICO"/>
    <s v="MAL MONTAJE"/>
    <m/>
    <d v="1899-12-30T00:00:00"/>
    <n v="0.74972222215728834"/>
    <n v="0.74972222215728834"/>
    <n v="4"/>
    <n v="0"/>
    <n v="2.9988888886291534"/>
    <n v="2.9988888886291534"/>
    <x v="1"/>
  </r>
  <r>
    <d v="2023-01-07T18:04:29"/>
    <x v="0"/>
    <s v="LOPEZ EMANUEL"/>
    <s v="RICALDI RAUL, LOPEZ EMANUEL"/>
    <s v="RONCAL FANNYNG"/>
    <s v="LIBERATO AMAEL"/>
    <s v="ACUÑA JORGE"/>
    <s v="ARACENA CARLOS"/>
    <x v="18"/>
    <x v="41"/>
    <x v="0"/>
    <x v="3"/>
    <s v="PROG (Programado)"/>
    <s v="-"/>
    <s v="-"/>
    <d v="2023-01-07T10:30:01"/>
    <d v="2023-01-07T11:15:00"/>
    <s v="Prueba de funcionamiento de bombas de doble diafragma, desmontaje y limpieza de filtro regulador"/>
    <x v="0"/>
    <m/>
    <s v="-"/>
    <s v="-"/>
    <s v="-"/>
    <s v="-"/>
    <s v="-"/>
    <s v="-"/>
    <s v="-"/>
    <s v="-"/>
    <s v="-"/>
    <s v="NO"/>
    <s v="-"/>
    <s v="-"/>
    <s v="NO"/>
    <x v="3"/>
    <n v="0"/>
    <s v="NEUMATICO"/>
    <s v="MAL MONTAJE"/>
    <m/>
    <d v="1899-12-30T00:00:00"/>
    <n v="0.74972222215728834"/>
    <n v="0.74972222215728834"/>
    <n v="4"/>
    <n v="0"/>
    <n v="2.9988888886291534"/>
    <n v="2.9988888886291534"/>
    <x v="1"/>
  </r>
  <r>
    <d v="2023-01-07T18:04:29"/>
    <x v="0"/>
    <s v="LOPEZ EMANUEL"/>
    <s v="RICALDI RAUL, LOPEZ EMANUEL"/>
    <s v="RONCAL FANNYNG"/>
    <s v="LIBERATO AMAEL"/>
    <s v="ACUÑA JORGE"/>
    <s v="ARACENA CARLOS"/>
    <x v="20"/>
    <x v="45"/>
    <x v="0"/>
    <x v="3"/>
    <s v="PROG (Programado)"/>
    <s v="-"/>
    <s v="-"/>
    <d v="2023-01-07T11:15:01"/>
    <d v="2023-01-07T11:55:00"/>
    <s v="Prueba de funcionamiento de bombas de doble diafragma, desmontaje y limpieza de filtro regulador"/>
    <x v="0"/>
    <m/>
    <s v="-"/>
    <s v="-"/>
    <s v="-"/>
    <s v="-"/>
    <s v="-"/>
    <s v="-"/>
    <s v="-"/>
    <s v="-"/>
    <s v="-"/>
    <s v="NO"/>
    <s v="-"/>
    <s v="-"/>
    <s v="NO"/>
    <x v="3"/>
    <n v="0"/>
    <s v="NEUMATICO"/>
    <s v="MAL MONTAJE"/>
    <m/>
    <d v="1899-12-30T00:00:00"/>
    <n v="0.66638888890156522"/>
    <n v="0.66638888890156522"/>
    <n v="4"/>
    <n v="0"/>
    <n v="2.6655555556062609"/>
    <n v="2.6655555556062609"/>
    <x v="1"/>
  </r>
  <r>
    <d v="2023-01-07T18:04:29"/>
    <x v="0"/>
    <s v="LOPEZ EMANUEL"/>
    <s v="RICALDI RAUL, LOPEZ EMANUEL"/>
    <s v="RONCAL FANNYNG"/>
    <s v="LIBERATO AMAEL"/>
    <s v="ACUÑA JORGE"/>
    <s v="ARACENA CARLOS"/>
    <x v="21"/>
    <x v="46"/>
    <x v="0"/>
    <x v="3"/>
    <s v="PROG (Programado)"/>
    <s v="-"/>
    <s v="-"/>
    <d v="2023-01-07T11:55:01"/>
    <d v="2023-01-07T12:30:00"/>
    <s v="Prueba de funcionamiento de bombas de doble diafragma, desmontaje y limpieza de filtro regulador"/>
    <x v="0"/>
    <m/>
    <s v="-"/>
    <s v="-"/>
    <s v="-"/>
    <s v="-"/>
    <s v="-"/>
    <s v="-"/>
    <s v="-"/>
    <s v="-"/>
    <s v="-"/>
    <s v="NO"/>
    <s v="-"/>
    <s v="-"/>
    <s v="NO"/>
    <x v="3"/>
    <n v="0"/>
    <s v="NEUMATICO"/>
    <s v="MAL MONTAJE"/>
    <m/>
    <d v="1899-12-30T00:00:00"/>
    <n v="0.58305555547121912"/>
    <n v="0.58305555547121912"/>
    <n v="4"/>
    <n v="0"/>
    <n v="2.3322222218848765"/>
    <n v="2.3322222218848765"/>
    <x v="1"/>
  </r>
  <r>
    <d v="2023-01-08T17:02:36"/>
    <x v="0"/>
    <s v="LOPEZ EMANUEL"/>
    <s v="RICALDI RAUL, PAREDES JOSE, LOPEZ EMANUEL"/>
    <s v="RONCAL FANNYNG"/>
    <s v="LIBERATO AMAEL"/>
    <s v="ACUÑA JORGE"/>
    <s v="ARACENA CARLOS"/>
    <x v="6"/>
    <x v="47"/>
    <x v="0"/>
    <x v="0"/>
    <s v="NO PROG (No programado)"/>
    <d v="2023-01-08T07:30:00"/>
    <d v="2023-01-08T09:30:00"/>
    <d v="2023-01-08T07:15:00"/>
    <d v="2023-01-08T09:30:00"/>
    <s v="Mantenimiento de bombas de succión de aceite, modificación, purgado, prueba de funciónamiento y limpieza"/>
    <x v="2"/>
    <m/>
    <s v="-"/>
    <s v="-"/>
    <s v="-"/>
    <s v="-"/>
    <s v="-"/>
    <s v="-"/>
    <s v="-"/>
    <s v="-"/>
    <s v="-"/>
    <s v="SI"/>
    <s v="-"/>
    <s v="-"/>
    <s v="NO"/>
    <x v="0"/>
    <n v="2.0000000000582077"/>
    <s v="HIDRAULICO"/>
    <s v="MALA OPERACION"/>
    <m/>
    <d v="1899-12-30T00:00:00"/>
    <n v="2.25"/>
    <n v="2.25"/>
    <n v="5"/>
    <n v="0"/>
    <n v="11.25"/>
    <n v="11.25"/>
    <x v="1"/>
  </r>
  <r>
    <d v="2023-01-08T17:02:36"/>
    <x v="0"/>
    <s v="LOPEZ EMANUEL"/>
    <s v="RICALDI RAUL, PAREDES JOSE, LOPEZ EMANUEL"/>
    <s v="RONCAL FANNYNG"/>
    <s v="LIBERATO AMAEL"/>
    <s v="ACUÑA JORGE"/>
    <s v="ARACENA CARLOS"/>
    <x v="6"/>
    <x v="11"/>
    <x v="0"/>
    <x v="0"/>
    <s v="NO PROG (No programado)"/>
    <d v="2023-01-08T09:31:00"/>
    <d v="2023-01-08T11:00:00"/>
    <d v="2023-01-08T09:31:00"/>
    <d v="2023-01-08T11:30:00"/>
    <s v="Mantenimiento de bombas de succión de aceite, modificación, purgado, prueba de funciónamiento y limpieza"/>
    <x v="2"/>
    <m/>
    <s v="-"/>
    <s v="-"/>
    <s v="-"/>
    <s v="-"/>
    <s v="-"/>
    <s v="-"/>
    <s v="-"/>
    <s v="-"/>
    <s v="-"/>
    <s v="SI"/>
    <s v="-"/>
    <s v="-"/>
    <s v="NO"/>
    <x v="0"/>
    <n v="1.4833333332790062"/>
    <s v="HIDRAULICO"/>
    <s v="MALA OPERACION"/>
    <m/>
    <d v="1899-12-30T00:00:00"/>
    <n v="1.9833333333372138"/>
    <n v="1.9833333333372138"/>
    <n v="5"/>
    <n v="0"/>
    <n v="9.9166666666860692"/>
    <n v="9.9166666666860692"/>
    <x v="1"/>
  </r>
  <r>
    <d v="2023-01-08T16:57:38"/>
    <x v="0"/>
    <s v="LOPEZ EMANUEL,PAREDES JOSE"/>
    <s v="RICALDI RAUL, PAREDES JOSE, LOPEZ EMANUEL"/>
    <s v="RONCAL FANNYNG"/>
    <s v="LIBERATO AMAEL"/>
    <s v="ACUÑA JORGE"/>
    <s v="ARACENA CARLOS"/>
    <x v="17"/>
    <x v="40"/>
    <x v="0"/>
    <x v="3"/>
    <s v="PROG (Programado)"/>
    <s v="-"/>
    <s v="-"/>
    <d v="2023-01-08T11:30:01"/>
    <d v="2023-01-08T12:30:00"/>
    <s v="Inspección, energización y operación de bombas de doble diafragma para el abastecimiento de aceites 10W, SAE60 y refrigerante hacia los tanques de almacenamiento en la Isla de Tanques"/>
    <x v="0"/>
    <m/>
    <s v="-"/>
    <s v="-"/>
    <s v="-"/>
    <s v="-"/>
    <s v="-"/>
    <s v="-"/>
    <s v="-"/>
    <s v="-"/>
    <s v="-"/>
    <s v="NO"/>
    <s v="-"/>
    <s v="-"/>
    <s v="NO"/>
    <x v="3"/>
    <n v="0"/>
    <s v="-"/>
    <s v="-"/>
    <m/>
    <d v="1899-12-30T00:00:00"/>
    <n v="0.99972222227370366"/>
    <n v="0.99972222227370366"/>
    <n v="5"/>
    <n v="0"/>
    <n v="4.9986111113685183"/>
    <n v="4.9986111113685183"/>
    <x v="1"/>
  </r>
  <r>
    <d v="2023-01-08T16:57:38"/>
    <x v="0"/>
    <s v="LOPEZ EMANUEL,PAREDES JOSE"/>
    <s v="RICALDI RAUL, PAREDES JOSE, LOPEZ EMANUEL"/>
    <s v="RONCAL FANNYNG"/>
    <s v="LIBERATO AMAEL"/>
    <s v="ACUÑA JORGE"/>
    <s v="ARACENA CARLOS"/>
    <x v="17"/>
    <x v="43"/>
    <x v="0"/>
    <x v="3"/>
    <s v="PROG (Programado)"/>
    <s v="-"/>
    <s v="-"/>
    <d v="2023-01-08T12:30:01"/>
    <d v="2023-01-08T13:30:00"/>
    <s v="Inspección, energización y operación de bombas de doble diafragma para el abastecimiento de aceites 10W, SAE60 y refrigerante hacia los tanques de almacenamiento en la Isla de Tanques"/>
    <x v="0"/>
    <m/>
    <s v="-"/>
    <s v="-"/>
    <s v="-"/>
    <s v="-"/>
    <s v="-"/>
    <s v="-"/>
    <s v="-"/>
    <s v="-"/>
    <s v="-"/>
    <s v="NO"/>
    <s v="-"/>
    <s v="-"/>
    <s v="NO"/>
    <x v="3"/>
    <n v="0"/>
    <s v="-"/>
    <s v="-"/>
    <m/>
    <d v="1899-12-30T00:00:00"/>
    <n v="0.99972222227370366"/>
    <n v="0.99972222227370366"/>
    <n v="5"/>
    <n v="0"/>
    <n v="4.9986111113685183"/>
    <n v="4.9986111113685183"/>
    <x v="1"/>
  </r>
  <r>
    <d v="2023-01-08T16:57:38"/>
    <x v="0"/>
    <s v="LOPEZ EMANUEL,PAREDES JOSE"/>
    <s v="RICALDI RAUL, PAREDES JOSE, LOPEZ EMANUEL"/>
    <s v="RONCAL FANNYNG"/>
    <s v="LIBERATO AMAEL"/>
    <s v="ACUÑA JORGE"/>
    <s v="ARACENA CARLOS"/>
    <x v="18"/>
    <x v="41"/>
    <x v="0"/>
    <x v="3"/>
    <s v="PROG (Programado)"/>
    <s v="-"/>
    <s v="-"/>
    <d v="2023-01-08T13:30:01"/>
    <d v="2023-01-08T13:50:00"/>
    <s v="Inspección, energización y operación de bombas de doble diafragma para el abastecimiento de aceites 10W, SAE60 y refrigerante hacia los tanques de almacenamiento en la Isla de Tanques"/>
    <x v="0"/>
    <m/>
    <s v="-"/>
    <s v="-"/>
    <s v="-"/>
    <s v="-"/>
    <s v="-"/>
    <s v="-"/>
    <s v="-"/>
    <s v="-"/>
    <s v="-"/>
    <s v="NO"/>
    <s v="-"/>
    <s v="-"/>
    <s v="NO"/>
    <x v="3"/>
    <n v="0"/>
    <s v="-"/>
    <s v="-"/>
    <m/>
    <d v="1899-12-30T00:00:00"/>
    <n v="0.33305555552942678"/>
    <n v="0.33305555552942678"/>
    <n v="5"/>
    <n v="0"/>
    <n v="1.6652777776471339"/>
    <n v="1.6652777776471339"/>
    <x v="1"/>
  </r>
  <r>
    <d v="2023-01-08T18:11:50"/>
    <x v="0"/>
    <s v="PAREDES JOSE"/>
    <s v="PAREDES JOSE"/>
    <s v="RONCAL FANNYNG"/>
    <s v="LIBERATO AMAEL"/>
    <s v="ACUÑA JORGE"/>
    <s v="ARACENA CARLOS"/>
    <x v="2"/>
    <x v="7"/>
    <x v="0"/>
    <x v="0"/>
    <s v="NO PROG (No programado)"/>
    <d v="2023-01-08T12:30:00"/>
    <d v="2023-01-08T14:00:00"/>
    <d v="2023-01-08T13:50:01"/>
    <d v="2023-01-08T14:00:00"/>
    <s v="Restablecimiento de energía, reset de falla en el display del relé de la bomba de agua 140-PP-154, configuración, monitoreo del funciónamiento del sistema de control del área de Lavado de Camiones"/>
    <x v="0"/>
    <m/>
    <s v="-"/>
    <s v="-"/>
    <s v="-"/>
    <s v="-"/>
    <s v="-"/>
    <s v="-"/>
    <s v="-"/>
    <s v="-"/>
    <s v="-"/>
    <s v="NO"/>
    <s v="-"/>
    <s v="-"/>
    <s v="NO"/>
    <x v="0"/>
    <n v="1.500000000174623"/>
    <s v="ELECTRICO"/>
    <s v="DISEÑO INADECUADO"/>
    <m/>
    <d v="1899-12-30T00:00:00"/>
    <n v="0.16638888901798055"/>
    <n v="0.16638888901798055"/>
    <n v="3"/>
    <n v="0"/>
    <n v="0.49916666705394164"/>
    <n v="0.49916666705394164"/>
    <x v="1"/>
  </r>
  <r>
    <d v="2023-01-08T18:11:50"/>
    <x v="0"/>
    <s v="PAREDES JOSE"/>
    <s v="PAREDES JOSE"/>
    <s v="RONCAL FANNYNG"/>
    <s v="LIBERATO AMAEL"/>
    <s v="ACUÑA JORGE"/>
    <s v="ARACENA CARLOS"/>
    <x v="0"/>
    <x v="0"/>
    <x v="0"/>
    <x v="0"/>
    <s v="NO PROG (No programado)"/>
    <d v="2023-01-08T12:30:00"/>
    <d v="2023-01-08T15:15:00"/>
    <d v="2023-01-08T14:01:00"/>
    <d v="2023-01-08T16:00:00"/>
    <s v="Restablecimiento de energía, reset de falla en el display del relé de la bomba de agua 140-PP-154, configuración, monitoreo del funciónamiento del sistema de control del área de Lavado de Camiones"/>
    <x v="0"/>
    <m/>
    <s v="-"/>
    <s v="-"/>
    <s v="-"/>
    <s v="-"/>
    <s v="-"/>
    <s v="-"/>
    <s v="-"/>
    <s v="-"/>
    <s v="-"/>
    <s v="NO"/>
    <s v="-"/>
    <s v="-"/>
    <s v="NO"/>
    <x v="0"/>
    <n v="2.7500000002328306"/>
    <s v="ELECTRICO"/>
    <s v="DISEÑO INADECUADO"/>
    <m/>
    <d v="1899-12-30T00:00:00"/>
    <n v="1.9833333335118368"/>
    <n v="1.9833333335118368"/>
    <n v="3"/>
    <n v="0"/>
    <n v="5.9500000005355105"/>
    <n v="5.9500000005355105"/>
    <x v="1"/>
  </r>
  <r>
    <d v="2023-01-09T09:00:00"/>
    <x v="0"/>
    <s v="RONCAL FANNYNG"/>
    <s v="RICALDI RAUL, LOPEZ EMANUEL, PAREDES JOSE"/>
    <s v="RONCAL FANNYNG"/>
    <s v="LIBERATO AMAEL"/>
    <s v="ACUÑA JORGE"/>
    <s v="ARACENA CARLOS"/>
    <x v="13"/>
    <x v="48"/>
    <x v="0"/>
    <x v="2"/>
    <s v="BC (Basado en la Condición)"/>
    <s v="-"/>
    <s v="-"/>
    <d v="2023-01-09T08:00:00"/>
    <d v="2023-01-09T09:00:00"/>
    <s v="* Limpieza de piso por agua drenada de filtros de secadores"/>
    <x v="1"/>
    <m/>
    <s v="-"/>
    <s v="-"/>
    <s v="-"/>
    <s v="-"/>
    <s v="-"/>
    <s v="-"/>
    <s v="-"/>
    <s v="-"/>
    <s v="-"/>
    <s v="NO"/>
    <s v="-"/>
    <s v="-"/>
    <s v="NO"/>
    <x v="2"/>
    <n v="0"/>
    <s v="-"/>
    <s v="-"/>
    <m/>
    <d v="1899-12-30T00:00:00"/>
    <n v="0.99999999994179234"/>
    <n v="0.99999999994179234"/>
    <n v="5"/>
    <n v="0"/>
    <n v="4.9999999997089617"/>
    <n v="4.9999999997089617"/>
    <x v="1"/>
  </r>
  <r>
    <d v="2023-01-09T10:00:00"/>
    <x v="0"/>
    <s v="RONCAL FANNYNG"/>
    <s v="RICALDI RAUL, LOPEZ EMANUEL, PAREDES JOSE"/>
    <s v="RONCAL FANNYNG"/>
    <s v="LIBERATO AMAEL"/>
    <s v="ACUÑA JORGE"/>
    <s v="ARACENA CARLOS"/>
    <x v="13"/>
    <x v="31"/>
    <x v="0"/>
    <x v="2"/>
    <s v="BC (Basado en la Condición)"/>
    <d v="2023-01-09T14:00:00"/>
    <s v="TBD"/>
    <d v="2023-01-09T09:00:01"/>
    <d v="2023-01-09T10:00:00"/>
    <s v="* Limpieza de piso por agua drenada de filtros de secadores"/>
    <x v="1"/>
    <m/>
    <s v="-"/>
    <s v="-"/>
    <s v="-"/>
    <s v="-"/>
    <s v="-"/>
    <s v="-"/>
    <s v="-"/>
    <s v="-"/>
    <s v="-"/>
    <s v="NO"/>
    <s v="-"/>
    <s v="-"/>
    <s v="NO"/>
    <x v="2"/>
    <n v="0"/>
    <s v="-"/>
    <s v="-"/>
    <m/>
    <d v="1899-12-30T00:00:00"/>
    <n v="0.99972222209908068"/>
    <n v="0.99972222209908068"/>
    <n v="5"/>
    <n v="0"/>
    <n v="4.9986111104954034"/>
    <n v="4.9986111104954034"/>
    <x v="1"/>
  </r>
  <r>
    <d v="2023-01-09T12:00:00"/>
    <x v="0"/>
    <s v="RONCAL FANNYNG"/>
    <s v="RICALDI RAUL, LOPEZ EMANUEL, PAREDES JOSE"/>
    <s v="RONCAL FANNYNG"/>
    <s v="LIBERATO AMAEL"/>
    <s v="ACUÑA JORGE"/>
    <s v="ARACENA CARLOS"/>
    <x v="13"/>
    <x v="31"/>
    <x v="0"/>
    <x v="2"/>
    <s v="IN (Inspección)"/>
    <d v="2023-01-09T14:00:00"/>
    <s v="-"/>
    <d v="2023-01-09T10:00:01"/>
    <d v="2023-01-09T12:00:00"/>
    <s v="* Se verificó que el panel de control del secador se encontraba desenergizado_x000a_* Se identificó que el fusible se encontraba en estado “abierto”, se realizó la inspección del conexionado eléctrico encontrándose un terminal mal conexionado en el panel de control para ello se tomó de referencia la conexión del panel de control del secador 140-GD-111"/>
    <x v="0"/>
    <m/>
    <s v="-"/>
    <s v="-"/>
    <s v="-"/>
    <s v="-"/>
    <s v="-"/>
    <s v="-"/>
    <s v="-"/>
    <s v="-"/>
    <s v="-"/>
    <s v="NO"/>
    <s v="-"/>
    <s v="-"/>
    <s v="NO"/>
    <x v="2"/>
    <n v="0"/>
    <s v="-"/>
    <s v="-"/>
    <m/>
    <d v="1899-12-30T00:00:00"/>
    <n v="1.999722222215496"/>
    <n v="1.999722222215496"/>
    <n v="5"/>
    <n v="0"/>
    <n v="9.99861111107748"/>
    <n v="9.99861111107748"/>
    <x v="1"/>
  </r>
  <r>
    <d v="2023-01-09T17:08:21"/>
    <x v="0"/>
    <s v="LOPEZ EMANUEL"/>
    <s v="RICALDI RAUL, LOPEZ EMANUEL"/>
    <s v="RONCAL FANNYNG"/>
    <s v="LIBERATO AMAEL"/>
    <s v="ACUÑA JORGE"/>
    <s v="ARACENA CARLOS"/>
    <x v="6"/>
    <x v="15"/>
    <x v="0"/>
    <x v="4"/>
    <s v="PROG (Programado)"/>
    <d v="2023-01-09T14:00:00"/>
    <d v="2023-01-09T17:30:00"/>
    <d v="2023-01-09T13:45:00"/>
    <d v="2023-01-09T18:00:00"/>
    <s v="Mantenimiento y modificación de línea de descarga de la bomba de succión"/>
    <x v="2"/>
    <m/>
    <s v="-"/>
    <d v="1899-12-30T00:30:00"/>
    <d v="1899-12-30T01:00:00"/>
    <s v="-"/>
    <s v="-"/>
    <s v="-"/>
    <s v="-"/>
    <s v="-"/>
    <s v="-"/>
    <s v="SI"/>
    <s v="-"/>
    <s v="-"/>
    <s v="NO"/>
    <x v="4"/>
    <n v="3.5000000002328306"/>
    <s v="-"/>
    <s v="-"/>
    <m/>
    <d v="1899-12-30T00:00:00"/>
    <n v="4.2500000000582077"/>
    <n v="4.2500000000582077"/>
    <n v="4"/>
    <n v="0"/>
    <n v="17.000000000232831"/>
    <n v="17.000000000232831"/>
    <x v="1"/>
  </r>
  <r>
    <d v="2023-01-25T11:42:18"/>
    <x v="0"/>
    <s v="LOPEZ EMANUEL"/>
    <s v="RICALDI RAUL, PAREDES JOSE, LOPEZ EMANUEL"/>
    <s v="RONCAL FANNYNG"/>
    <s v="LIBERATO AMAEL"/>
    <s v="CHACALTANA JOSÉ"/>
    <s v="HURTADO RICARDO"/>
    <x v="6"/>
    <x v="15"/>
    <x v="0"/>
    <x v="0"/>
    <s v="NO PROG (No programado)"/>
    <d v="2023-01-25T06:00:00"/>
    <d v="2023-01-25T09:15:00"/>
    <d v="2023-01-25T07:20:00"/>
    <d v="2023-01-25T09:20:00"/>
    <s v="Revisión y mantenimiento de bomba de succión de aceite usado, retiró y cambió de acoples rápido, recirculación  de fluido y pruebas"/>
    <x v="2"/>
    <m/>
    <d v="1899-12-30T00:35:00"/>
    <s v="-"/>
    <s v="-"/>
    <s v="-"/>
    <s v="-"/>
    <s v="-"/>
    <s v="-"/>
    <s v="-"/>
    <s v="-"/>
    <s v="NO"/>
    <s v="-"/>
    <s v="-"/>
    <s v="NO"/>
    <x v="0"/>
    <n v="3.2499999999417923"/>
    <s v="HIDRAULICO"/>
    <s v="MALA OPERACION"/>
    <m/>
    <d v="1899-12-30T00:00:00"/>
    <n v="2.0000000000582077"/>
    <n v="2.0000000000582077"/>
    <n v="5"/>
    <n v="0"/>
    <n v="10.000000000291038"/>
    <n v="10.000000000291038"/>
    <x v="1"/>
  </r>
  <r>
    <d v="2023-01-25T11:42:18"/>
    <x v="0"/>
    <s v="LOPEZ EMANUEL"/>
    <s v="RICALDI RAUL, PAREDES JOSE, LOPEZ EMANUEL"/>
    <s v="RONCAL FANNYNG"/>
    <s v="LIBERATO AMAEL"/>
    <s v="CHACALTANA JOSÉ"/>
    <s v="HURTADO RICARDO"/>
    <x v="6"/>
    <x v="11"/>
    <x v="0"/>
    <x v="0"/>
    <s v="NO PROG (No programado)"/>
    <d v="2023-01-25T07:52:00"/>
    <d v="2023-01-25T10:00:00"/>
    <d v="2023-01-25T09:21:00"/>
    <d v="2023-01-25T10:40:00"/>
    <s v="Revisión y mantenimiento de bomba de succión de aceite usado, retiró y cambió de acoples rápido, recirculación  de fluido y pruebas"/>
    <x v="2"/>
    <m/>
    <d v="1899-12-30T00:35:00"/>
    <s v="-"/>
    <s v="-"/>
    <s v="-"/>
    <s v="-"/>
    <s v="-"/>
    <s v="-"/>
    <s v="-"/>
    <s v="-"/>
    <s v="NO"/>
    <s v="-"/>
    <s v="-"/>
    <s v="NO"/>
    <x v="0"/>
    <n v="2.1333333333022892"/>
    <s v="HIDRAULICO"/>
    <s v="MALA OPERACION"/>
    <m/>
    <d v="1899-12-30T00:00:00"/>
    <n v="1.3166666667675599"/>
    <n v="1.3166666667675599"/>
    <n v="5"/>
    <n v="0"/>
    <n v="6.5833333338377997"/>
    <n v="6.5833333338377997"/>
    <x v="1"/>
  </r>
  <r>
    <d v="2023-01-25T17:43:36"/>
    <x v="0"/>
    <s v="LOPEZ EMANUEL"/>
    <s v="RICALDI RAUL, PAREDES JOSE, LOPEZ EMANUEL"/>
    <s v="RONCAL FANNYNG"/>
    <s v="LIBERATO AMAEL"/>
    <s v="CHACALTANA JOSÉ"/>
    <s v="HURTADO RICARDO"/>
    <x v="1"/>
    <x v="36"/>
    <x v="0"/>
    <x v="0"/>
    <s v="NO PROG (No programado)"/>
    <d v="2023-01-25T15:00:00"/>
    <d v="2023-01-25T17:10:00"/>
    <d v="2023-01-25T14:30:00"/>
    <d v="2023-01-25T18:00:00"/>
    <s v="Desconexión de cable de los swich de apertura de emergencia e aislamiento de los mismos. Y elaboración del reporte técnico"/>
    <x v="0"/>
    <m/>
    <s v="-"/>
    <s v="-"/>
    <s v="-"/>
    <s v="-"/>
    <s v="-"/>
    <s v="-"/>
    <s v="-"/>
    <s v="-"/>
    <s v="-"/>
    <s v="NO"/>
    <s v="-"/>
    <s v="-"/>
    <s v="NO"/>
    <x v="0"/>
    <n v="2.1666666667442769"/>
    <s v="ELECTRICO"/>
    <s v="DISEÑO INADECUADO"/>
    <m/>
    <d v="1899-12-30T00:00:00"/>
    <n v="3.5000000000582077"/>
    <n v="3.5000000000582077"/>
    <n v="5"/>
    <n v="0"/>
    <n v="17.500000000291038"/>
    <n v="17.500000000291038"/>
    <x v="1"/>
  </r>
  <r>
    <d v="2023-01-26T17:07:41"/>
    <x v="0"/>
    <s v="LOPEZ EMANUEL"/>
    <s v="RICALDI RAUL, PAREDES JOSE, LOPEZ EMANUEL"/>
    <s v="RONCAL FANNYNG"/>
    <s v="LIBERATO AMAEL"/>
    <s v="CHACALTANA JOSÉ"/>
    <s v="ARACENA CARLOS"/>
    <x v="1"/>
    <x v="36"/>
    <x v="0"/>
    <x v="4"/>
    <s v="PROG (Programado)"/>
    <s v="-"/>
    <s v="-"/>
    <d v="2023-01-26T07:30:00"/>
    <d v="2023-01-26T12:00:00"/>
    <s v="Limpieza y lavado de piso para pintar señaletica. Espera por trabajos simultáneos en bahías. Una vez limpio y seco el piso se cancela el pintado debido a las lluvias"/>
    <x v="1"/>
    <m/>
    <s v="-"/>
    <s v="-"/>
    <s v="-"/>
    <s v="-"/>
    <s v="-"/>
    <s v="-"/>
    <s v="-"/>
    <s v="-"/>
    <s v="-"/>
    <s v="NO"/>
    <s v="-"/>
    <s v="-"/>
    <s v="NO"/>
    <x v="4"/>
    <n v="0"/>
    <s v="-"/>
    <s v="-"/>
    <m/>
    <d v="1899-12-30T00:00:00"/>
    <n v="4.5"/>
    <n v="4.5"/>
    <n v="5"/>
    <n v="0"/>
    <n v="22.5"/>
    <n v="22.5"/>
    <x v="1"/>
  </r>
  <r>
    <d v="2023-01-26T08:08:47"/>
    <x v="0"/>
    <s v="LOPEZ EMANUEL"/>
    <s v="RICALDI RAUL, LOPEZ EMANUEL"/>
    <s v="RONCAL FANNYNG"/>
    <s v="LIBERATO AMAEL"/>
    <s v="CHACALTANA JOSÉ"/>
    <s v="HURTADO RICARDO"/>
    <x v="22"/>
    <x v="49"/>
    <x v="0"/>
    <x v="2"/>
    <s v="IN (Inspección)"/>
    <s v="-"/>
    <s v="-"/>
    <d v="2023-01-26T13:45:00"/>
    <d v="2023-01-26T14:10:00"/>
    <s v="Inspección y toma de datos de surtidores de aceite y refrigerante para repuestos"/>
    <x v="1"/>
    <s v="Mantenimiento"/>
    <s v="-"/>
    <s v="-"/>
    <s v="-"/>
    <s v="-"/>
    <s v="-"/>
    <s v="-"/>
    <s v="-"/>
    <s v="-"/>
    <s v="-"/>
    <s v="NO"/>
    <s v="-"/>
    <s v="-"/>
    <s v="NO"/>
    <x v="2"/>
    <n v="0"/>
    <s v="-"/>
    <s v="-"/>
    <m/>
    <d v="1899-12-30T00:00:00"/>
    <n v="0.41666666680248454"/>
    <n v="0.41666666680248454"/>
    <n v="4"/>
    <n v="0"/>
    <n v="1.6666666672099382"/>
    <n v="1.6666666672099382"/>
    <x v="1"/>
  </r>
  <r>
    <d v="2023-01-26T17:02:35"/>
    <x v="0"/>
    <s v="LOPEZ EMANUEL"/>
    <s v="RICALDI RAUL, LOPEZ EMANUEL"/>
    <s v="RONCAL FANNYNG"/>
    <s v="LIBERATO AMAEL"/>
    <s v="CHACALTANA JOSÉ"/>
    <s v="ARACENA CARLOS"/>
    <x v="22"/>
    <x v="50"/>
    <x v="0"/>
    <x v="2"/>
    <s v="IN (Inspección)"/>
    <s v="-"/>
    <s v="-"/>
    <d v="2023-01-26T14:10:01"/>
    <d v="2023-01-26T14:40:00"/>
    <s v="Inspección y toma de datos de surtidores de aceite y refrigerante para repuestos"/>
    <x v="1"/>
    <s v="Mantenimiento"/>
    <s v="-"/>
    <s v="-"/>
    <d v="1899-12-30T00:05:00"/>
    <s v="-"/>
    <s v="-"/>
    <s v="-"/>
    <d v="1899-12-30T00:12:00"/>
    <s v="-"/>
    <s v="-"/>
    <s v="NO"/>
    <s v="-"/>
    <s v="-"/>
    <s v="NO"/>
    <x v="2"/>
    <n v="0"/>
    <s v="-"/>
    <s v="-"/>
    <m/>
    <d v="1899-12-30T00:00:00"/>
    <n v="0.499722222215496"/>
    <n v="0.499722222215496"/>
    <n v="4"/>
    <n v="0"/>
    <n v="1.998888888861984"/>
    <n v="1.998888888861984"/>
    <x v="1"/>
  </r>
  <r>
    <d v="2023-01-26T17:02:35"/>
    <x v="0"/>
    <s v="LOPEZ EMANUEL"/>
    <s v="RICALDI RAUL, LOPEZ EMANUEL"/>
    <s v="RONCAL FANNYNG"/>
    <s v="LIBERATO AMAEL"/>
    <s v="CHACALTANA JOSÉ"/>
    <s v="ARACENA CARLOS"/>
    <x v="22"/>
    <x v="51"/>
    <x v="0"/>
    <x v="2"/>
    <s v="IN (Inspección)"/>
    <s v="-"/>
    <s v="-"/>
    <d v="2023-01-26T14:40:01"/>
    <d v="2023-01-26T15:20:00"/>
    <s v="Inspección y toma de datos de surtidores de aceite y refrigerante para repuestos"/>
    <x v="1"/>
    <s v="Mantenimiento"/>
    <s v="-"/>
    <s v="-"/>
    <d v="1899-12-30T00:05:00"/>
    <s v="-"/>
    <s v="-"/>
    <s v="-"/>
    <d v="1899-12-30T00:12:00"/>
    <s v="-"/>
    <s v="-"/>
    <s v="NO"/>
    <s v="-"/>
    <s v="-"/>
    <s v="NO"/>
    <x v="2"/>
    <n v="0"/>
    <s v="-"/>
    <s v="-"/>
    <m/>
    <d v="1899-12-30T00:00:00"/>
    <n v="0.66638888890156522"/>
    <n v="0.66638888890156522"/>
    <n v="4"/>
    <n v="0"/>
    <n v="2.6655555556062609"/>
    <n v="2.6655555556062609"/>
    <x v="1"/>
  </r>
  <r>
    <d v="2023-01-26T17:02:35"/>
    <x v="0"/>
    <s v="LOPEZ EMANUEL"/>
    <s v="RICALDI RAUL, LOPEZ EMANUEL"/>
    <s v="RONCAL FANNYNG"/>
    <s v="LIBERATO AMAEL"/>
    <s v="CHACALTANA JOSÉ"/>
    <s v="ARACENA CARLOS"/>
    <x v="22"/>
    <x v="52"/>
    <x v="0"/>
    <x v="2"/>
    <s v="IN (Inspección)"/>
    <s v="-"/>
    <s v="-"/>
    <d v="2023-01-26T15:20:01"/>
    <d v="2023-01-26T16:00:00"/>
    <s v="Inspección y toma de datos de surtidores de aceite y refrigerante para repuestos"/>
    <x v="1"/>
    <s v="Mantenimiento"/>
    <s v="-"/>
    <s v="-"/>
    <d v="1899-12-30T00:05:00"/>
    <s v="-"/>
    <s v="-"/>
    <s v="-"/>
    <d v="1899-12-30T00:12:00"/>
    <s v="-"/>
    <s v="-"/>
    <s v="NO"/>
    <s v="-"/>
    <s v="-"/>
    <s v="NO"/>
    <x v="2"/>
    <n v="0"/>
    <s v="-"/>
    <s v="-"/>
    <m/>
    <d v="1899-12-30T00:00:00"/>
    <n v="0.66638888890156522"/>
    <n v="0.66638888890156522"/>
    <n v="4"/>
    <n v="0"/>
    <n v="2.6655555556062609"/>
    <n v="2.6655555556062609"/>
    <x v="1"/>
  </r>
  <r>
    <d v="2023-01-26T17:02:35"/>
    <x v="0"/>
    <s v="LOPEZ EMANUEL"/>
    <s v="RICALDI RAUL, LOPEZ EMANUEL"/>
    <s v="RONCAL FANNYNG"/>
    <s v="LIBERATO AMAEL"/>
    <s v="CHACALTANA JOSÉ"/>
    <s v="ARACENA CARLOS"/>
    <x v="22"/>
    <x v="53"/>
    <x v="0"/>
    <x v="2"/>
    <s v="IN (Inspección)"/>
    <s v="-"/>
    <s v="-"/>
    <d v="2023-01-26T16:00:01"/>
    <d v="2023-01-26T16:30:00"/>
    <s v="Inspección y toma de datos de surtidores de aceite y refrigerante para repuestos"/>
    <x v="1"/>
    <s v="Mantenimiento"/>
    <s v="-"/>
    <s v="-"/>
    <d v="1899-12-30T00:05:00"/>
    <s v="-"/>
    <s v="-"/>
    <s v="-"/>
    <d v="1899-12-30T00:12:00"/>
    <s v="-"/>
    <s v="-"/>
    <s v="NO"/>
    <s v="-"/>
    <s v="-"/>
    <s v="NO"/>
    <x v="2"/>
    <n v="0"/>
    <s v="-"/>
    <s v="-"/>
    <m/>
    <d v="1899-12-30T00:00:00"/>
    <n v="0.499722222215496"/>
    <n v="0.499722222215496"/>
    <n v="4"/>
    <n v="0"/>
    <n v="1.998888888861984"/>
    <n v="1.998888888861984"/>
    <x v="1"/>
  </r>
  <r>
    <d v="2023-01-26T17:02:35"/>
    <x v="0"/>
    <s v="LOPEZ EMANUEL"/>
    <s v="RICALDI RAUL, LOPEZ EMANUEL"/>
    <s v="RONCAL FANNYNG"/>
    <s v="LIBERATO AMAEL"/>
    <s v="CHACALTANA JOSÉ"/>
    <s v="ARACENA CARLOS"/>
    <x v="22"/>
    <x v="54"/>
    <x v="0"/>
    <x v="2"/>
    <s v="IN (Inspección)"/>
    <s v="-"/>
    <s v="-"/>
    <d v="2023-01-26T16:30:01"/>
    <d v="2023-01-26T17:00:00"/>
    <s v="Inspección y toma de datos de surtidores de aceite y refrigerante para repuestos"/>
    <x v="1"/>
    <s v="Mantenimiento"/>
    <s v="-"/>
    <s v="-"/>
    <d v="1899-12-30T00:05:00"/>
    <s v="-"/>
    <s v="-"/>
    <s v="-"/>
    <d v="1899-12-30T00:12:00"/>
    <s v="-"/>
    <s v="-"/>
    <s v="NO"/>
    <s v="-"/>
    <s v="-"/>
    <s v="NO"/>
    <x v="2"/>
    <n v="0"/>
    <s v="-"/>
    <s v="-"/>
    <m/>
    <d v="1899-12-30T00:00:00"/>
    <n v="0.49972222204087302"/>
    <n v="0.49972222204087302"/>
    <n v="4"/>
    <n v="0"/>
    <n v="1.9988888881634921"/>
    <n v="1.9988888881634921"/>
    <x v="1"/>
  </r>
  <r>
    <d v="2023-01-27T17:50:31"/>
    <x v="0"/>
    <s v="LOPEZ EMANUEL"/>
    <s v="RICALDI RAUL, LOPEZ EMANUEL"/>
    <s v="RONCAL FANNYNG"/>
    <s v="LIBERATO AMAEL"/>
    <s v="CHACALTANA JOSÉ"/>
    <s v="ARACENA CARLOS"/>
    <x v="22"/>
    <x v="49"/>
    <x v="0"/>
    <x v="0"/>
    <s v="PROG (Programado)"/>
    <d v="2023-01-27T07:30:00"/>
    <d v="2023-01-27T16:00:00"/>
    <d v="2023-01-27T07:30:00"/>
    <d v="2023-01-27T17:00:00"/>
    <s v="Mantenimiento correctivo de mangueras, limpieza e inspección de Estación de Lubricación bahía 4"/>
    <x v="0"/>
    <s v="Mantenimiento"/>
    <s v="-"/>
    <s v="-"/>
    <s v="-"/>
    <s v="-"/>
    <s v="-"/>
    <s v="-"/>
    <s v="-"/>
    <s v="-"/>
    <s v="-"/>
    <s v="SI"/>
    <s v="-"/>
    <s v="-"/>
    <s v="NO"/>
    <x v="0"/>
    <n v="8.4999999999417923"/>
    <s v="HIDRAULICO"/>
    <s v="MAL MONTAJE"/>
    <m/>
    <d v="1899-12-30T00:00:00"/>
    <n v="9.4999999998835847"/>
    <n v="9.4999999998835847"/>
    <n v="4"/>
    <n v="0"/>
    <n v="37.999999999534339"/>
    <n v="37.999999999534339"/>
    <x v="1"/>
  </r>
  <r>
    <d v="2023-01-27T11:50:00"/>
    <x v="0"/>
    <s v="PAREDES JOSE"/>
    <s v="PAREDES JOSE"/>
    <s v="RONCAL FANNYNG"/>
    <s v="LIBERATO AMAEL"/>
    <s v="ACUÑA JORGE"/>
    <s v="ARACENA CARLOS"/>
    <x v="14"/>
    <x v="35"/>
    <x v="0"/>
    <x v="1"/>
    <s v="PROG (Programado)"/>
    <s v="-"/>
    <s v="-"/>
    <d v="2023-01-27T08:00:00"/>
    <d v="2023-01-27T11:50:00"/>
    <s v="Recolección de datos para el llenado del máster"/>
    <x v="1"/>
    <s v="Mantenimiento"/>
    <s v="-"/>
    <s v="-"/>
    <s v="-"/>
    <s v="-"/>
    <s v="-"/>
    <s v="-"/>
    <s v="-"/>
    <s v="-"/>
    <s v="-"/>
    <s v="NO"/>
    <s v="-"/>
    <s v="-"/>
    <s v="NO"/>
    <x v="1"/>
    <n v="0"/>
    <s v="-"/>
    <s v="-"/>
    <m/>
    <d v="1899-12-30T00:00:00"/>
    <n v="3.8333333334303461"/>
    <n v="3.8333333334303461"/>
    <n v="1"/>
    <n v="0"/>
    <n v="3.8333333334303461"/>
    <n v="3.8333333334303461"/>
    <x v="1"/>
  </r>
  <r>
    <d v="2023-01-28T17:30:00"/>
    <x v="0"/>
    <s v="LOPEZ EMANUEL"/>
    <s v="RICALDI RAUL, LOPEZ EMANUEL"/>
    <s v="RONCAL FANNYNG"/>
    <s v="LIBERATO AMAEL"/>
    <s v="ACUÑA JORGE"/>
    <s v="ARACENA CARLOS"/>
    <x v="22"/>
    <x v="53"/>
    <x v="0"/>
    <x v="0"/>
    <s v="PROG (Programado)"/>
    <d v="2023-01-28T07:00:00"/>
    <d v="2023-01-28T16:00:00"/>
    <d v="2023-01-28T07:00:00"/>
    <d v="2023-01-28T17:30:00"/>
    <s v="Modificación de mangueras, líneas y válvula de bola, limpieza mecánica general"/>
    <x v="0"/>
    <s v="Mantenimiento"/>
    <s v="-"/>
    <s v="-"/>
    <d v="1899-12-30T01:00:00"/>
    <s v="-"/>
    <s v="-"/>
    <d v="1899-12-30T01:30:00"/>
    <d v="1899-12-30T01:00:00"/>
    <s v="-"/>
    <s v="-"/>
    <s v="SI"/>
    <s v="-"/>
    <s v="-"/>
    <s v="NO"/>
    <x v="0"/>
    <n v="8.999999999825377"/>
    <s v="HIDRAULICO"/>
    <s v="MAL MONTAJE"/>
    <m/>
    <d v="1899-12-30T00:00:00"/>
    <n v="10.5"/>
    <n v="10.5"/>
    <n v="4"/>
    <n v="0"/>
    <n v="42"/>
    <n v="42"/>
    <x v="1"/>
  </r>
  <r>
    <d v="2023-01-28T17:05:00"/>
    <x v="0"/>
    <s v="RONCAL FANNYNG"/>
    <s v="PAREDES JOSE"/>
    <s v="RONCAL FANNYNG"/>
    <s v="LIBERATO AMAEL"/>
    <s v="ACUÑA JORGE"/>
    <s v="ARACENA CARLOS"/>
    <x v="3"/>
    <x v="4"/>
    <x v="0"/>
    <x v="2"/>
    <s v="IN (Inspección)"/>
    <s v="-"/>
    <s v="-"/>
    <d v="2023-01-28T17:00:00"/>
    <d v="2023-01-28T17:05:00"/>
    <s v="* Se inspecciona el nivel del canal de drenaje y su profundidad para programa un mantenimiento al sistema_x000a_* Se verifica que el canal es 1.77 m de profundidad"/>
    <x v="1"/>
    <s v="Mantenimiento"/>
    <s v="-"/>
    <s v="-"/>
    <s v="-"/>
    <s v="-"/>
    <s v="-"/>
    <s v="-"/>
    <s v="-"/>
    <s v="-"/>
    <s v="-"/>
    <s v="NO"/>
    <s v="-"/>
    <s v="-"/>
    <s v="NO"/>
    <x v="2"/>
    <n v="0"/>
    <s v="-"/>
    <s v="-"/>
    <m/>
    <d v="1899-12-30T00:00:00"/>
    <n v="8.3333333255723119E-2"/>
    <n v="8.3333333255723119E-2"/>
    <n v="1"/>
    <n v="0"/>
    <n v="8.3333333255723119E-2"/>
    <n v="8.3333333255723119E-2"/>
    <x v="1"/>
  </r>
  <r>
    <d v="2023-01-28T17:08:00"/>
    <x v="0"/>
    <s v="RONCAL FANNYNG"/>
    <s v="PAREDES JOSE"/>
    <s v="RONCAL FANNYNG"/>
    <s v="LIBERATO AMAEL"/>
    <s v="ACUÑA JORGE"/>
    <s v="ARACENA CARLOS"/>
    <x v="0"/>
    <x v="2"/>
    <x v="0"/>
    <x v="2"/>
    <s v="IN (Inspección)"/>
    <s v="-"/>
    <s v="-"/>
    <d v="2023-01-28T17:05:01"/>
    <d v="2023-01-28T17:08:00"/>
    <s v="Inspección visual de equipos en zona de lavado"/>
    <x v="1"/>
    <s v="Mantenimiento"/>
    <s v="-"/>
    <m/>
    <m/>
    <m/>
    <m/>
    <m/>
    <m/>
    <s v="-"/>
    <m/>
    <s v="NO"/>
    <s v="-"/>
    <s v="NO"/>
    <s v="NO"/>
    <x v="2"/>
    <n v="0"/>
    <s v="-"/>
    <s v="-"/>
    <m/>
    <d v="1899-12-30T00:00:00"/>
    <n v="4.9722222145646811E-2"/>
    <n v="4.9722222145646811E-2"/>
    <n v="1"/>
    <n v="0"/>
    <n v="4.9722222145646811E-2"/>
    <n v="4.9722222145646811E-2"/>
    <x v="1"/>
  </r>
  <r>
    <d v="2023-01-28T17:11:00"/>
    <x v="0"/>
    <s v="RONCAL FANNYNG"/>
    <s v="PAREDES JOSE"/>
    <s v="RONCAL FANNYNG"/>
    <s v="LIBERATO AMAEL"/>
    <s v="ACUÑA JORGE"/>
    <s v="ARACENA CARLOS"/>
    <x v="0"/>
    <x v="5"/>
    <x v="0"/>
    <x v="2"/>
    <s v="IN (Inspección)"/>
    <s v="-"/>
    <s v="-"/>
    <d v="2023-01-28T17:08:01"/>
    <d v="2023-01-28T17:11:00"/>
    <s v="Inspección visual de equipos en zona de lavado"/>
    <x v="1"/>
    <s v="Mantenimiento"/>
    <s v="-"/>
    <m/>
    <m/>
    <m/>
    <m/>
    <m/>
    <m/>
    <s v="-"/>
    <m/>
    <s v="NO"/>
    <s v="-"/>
    <s v="NO"/>
    <s v="NO"/>
    <x v="2"/>
    <n v="0"/>
    <s v="-"/>
    <s v="-"/>
    <m/>
    <d v="1899-12-30T00:00:00"/>
    <n v="4.9722222145646811E-2"/>
    <n v="4.9722222145646811E-2"/>
    <n v="1"/>
    <n v="0"/>
    <n v="4.9722222145646811E-2"/>
    <n v="4.9722222145646811E-2"/>
    <x v="1"/>
  </r>
  <r>
    <d v="2023-01-28T17:14:00"/>
    <x v="0"/>
    <s v="RONCAL FANNYNG"/>
    <s v="PAREDES JOSE"/>
    <s v="RONCAL FANNYNG"/>
    <s v="LIBERATO AMAEL"/>
    <s v="ACUÑA JORGE"/>
    <s v="ARACENA CARLOS"/>
    <x v="0"/>
    <x v="0"/>
    <x v="0"/>
    <x v="2"/>
    <s v="IN (Inspección)"/>
    <s v="-"/>
    <s v="-"/>
    <d v="2023-01-28T17:11:01"/>
    <d v="2023-01-28T17:14:00"/>
    <s v="Inspección visual de equipos en zona de lavado"/>
    <x v="1"/>
    <s v="Mantenimiento"/>
    <s v="-"/>
    <m/>
    <m/>
    <m/>
    <m/>
    <m/>
    <m/>
    <s v="-"/>
    <m/>
    <s v="NO"/>
    <s v="-"/>
    <s v="NO"/>
    <s v="NO"/>
    <x v="2"/>
    <n v="0"/>
    <s v="-"/>
    <s v="-"/>
    <m/>
    <d v="1899-12-30T00:00:00"/>
    <n v="4.9722222145646811E-2"/>
    <n v="4.9722222145646811E-2"/>
    <n v="1"/>
    <n v="0"/>
    <n v="4.9722222145646811E-2"/>
    <n v="4.9722222145646811E-2"/>
    <x v="1"/>
  </r>
  <r>
    <d v="2023-01-28T17:17:00"/>
    <x v="0"/>
    <s v="RONCAL FANNYNG"/>
    <s v="PAREDES JOSE"/>
    <s v="RONCAL FANNYNG"/>
    <s v="LIBERATO AMAEL"/>
    <s v="ACUÑA JORGE"/>
    <s v="ARACENA CARLOS"/>
    <x v="0"/>
    <x v="55"/>
    <x v="0"/>
    <x v="2"/>
    <s v="IN (Inspección)"/>
    <s v="-"/>
    <s v="-"/>
    <d v="2023-01-28T17:14:01"/>
    <d v="2023-01-28T17:17:00"/>
    <s v="Inspección visual de equipos en zona de lavado"/>
    <x v="1"/>
    <s v="Mantenimiento"/>
    <s v="-"/>
    <m/>
    <m/>
    <m/>
    <m/>
    <m/>
    <m/>
    <s v="-"/>
    <m/>
    <s v="NO"/>
    <s v="-"/>
    <s v="NO"/>
    <s v="NO"/>
    <x v="2"/>
    <n v="0"/>
    <s v="-"/>
    <s v="-"/>
    <m/>
    <d v="1899-12-30T00:00:00"/>
    <n v="4.9722222145646811E-2"/>
    <n v="4.9722222145646811E-2"/>
    <n v="1"/>
    <n v="0"/>
    <n v="4.9722222145646811E-2"/>
    <n v="4.9722222145646811E-2"/>
    <x v="1"/>
  </r>
  <r>
    <d v="2023-01-28T17:20:00"/>
    <x v="0"/>
    <s v="RONCAL FANNYNG"/>
    <s v="PAREDES JOSE"/>
    <s v="RONCAL FANNYNG"/>
    <s v="LIBERATO AMAEL"/>
    <s v="ACUÑA JORGE"/>
    <s v="ARACENA CARLOS"/>
    <x v="0"/>
    <x v="56"/>
    <x v="0"/>
    <x v="2"/>
    <s v="IN (Inspección)"/>
    <s v="-"/>
    <s v="-"/>
    <d v="2023-01-28T17:17:01"/>
    <d v="2023-01-28T17:20:00"/>
    <s v="Inspección visual de equipos en zona de lavado"/>
    <x v="1"/>
    <s v="Mantenimiento"/>
    <s v="-"/>
    <m/>
    <m/>
    <m/>
    <m/>
    <m/>
    <m/>
    <s v="-"/>
    <m/>
    <s v="NO"/>
    <s v="-"/>
    <s v="NO"/>
    <s v="NO"/>
    <x v="2"/>
    <n v="0"/>
    <s v="-"/>
    <s v="-"/>
    <m/>
    <d v="1899-12-30T00:00:00"/>
    <n v="4.9722222145646811E-2"/>
    <n v="4.9722222145646811E-2"/>
    <n v="1"/>
    <n v="0"/>
    <n v="4.9722222145646811E-2"/>
    <n v="4.9722222145646811E-2"/>
    <x v="1"/>
  </r>
  <r>
    <d v="2023-01-28T17:23:00"/>
    <x v="0"/>
    <s v="RONCAL FANNYNG"/>
    <s v="PAREDES JOSE"/>
    <s v="RONCAL FANNYNG"/>
    <s v="LIBERATO AMAEL"/>
    <s v="ACUÑA JORGE"/>
    <s v="ARACENA CARLOS"/>
    <x v="0"/>
    <x v="10"/>
    <x v="0"/>
    <x v="2"/>
    <s v="IN (Inspección)"/>
    <s v="-"/>
    <s v="-"/>
    <d v="2023-01-28T17:20:01"/>
    <d v="2023-01-28T17:23:00"/>
    <s v="Inspección visual de equipos en zona de lavado"/>
    <x v="1"/>
    <s v="Mantenimiento"/>
    <s v="-"/>
    <m/>
    <m/>
    <m/>
    <m/>
    <m/>
    <m/>
    <s v="-"/>
    <m/>
    <s v="NO"/>
    <s v="-"/>
    <s v="NO"/>
    <s v="NO"/>
    <x v="2"/>
    <n v="0"/>
    <s v="-"/>
    <s v="-"/>
    <m/>
    <d v="1899-12-30T00:00:00"/>
    <n v="4.9722222320269793E-2"/>
    <n v="4.9722222320269793E-2"/>
    <n v="1"/>
    <n v="0"/>
    <n v="4.9722222320269793E-2"/>
    <n v="4.9722222320269793E-2"/>
    <x v="1"/>
  </r>
  <r>
    <d v="2023-01-28T17:30:00"/>
    <x v="0"/>
    <s v="RONCAL FANNYNG"/>
    <s v="PAREDES JOSE"/>
    <s v="RONCAL FANNYNG"/>
    <s v="LIBERATO AMAEL"/>
    <s v="ACUÑA JORGE"/>
    <s v="ARACENA CARLOS"/>
    <x v="0"/>
    <x v="57"/>
    <x v="0"/>
    <x v="2"/>
    <s v="IN (Inspección)"/>
    <s v="-"/>
    <s v="-"/>
    <d v="2023-01-28T17:23:01"/>
    <d v="2023-01-28T17:30:00"/>
    <s v="Inspección visual de equipos en zona de lavado"/>
    <x v="1"/>
    <s v="Mantenimiento"/>
    <s v="-"/>
    <m/>
    <m/>
    <m/>
    <m/>
    <m/>
    <m/>
    <s v="-"/>
    <m/>
    <s v="NO"/>
    <s v="-"/>
    <s v="NO"/>
    <s v="NO"/>
    <x v="2"/>
    <n v="0"/>
    <s v="-"/>
    <s v="-"/>
    <m/>
    <d v="1899-12-30T00:00:00"/>
    <n v="0.1163888888549991"/>
    <n v="0.1163888888549991"/>
    <n v="1"/>
    <n v="0"/>
    <n v="0.1163888888549991"/>
    <n v="0.1163888888549991"/>
    <x v="1"/>
  </r>
  <r>
    <d v="2023-01-29T18:20:13"/>
    <x v="0"/>
    <s v="LOPEZ EMANUEL"/>
    <s v="RICALDI RAUL, LOPEZ EMANUEL"/>
    <s v="RONCAL FANNYNG"/>
    <s v="LIBERATO AMAEL"/>
    <s v="ACUÑA JORGE"/>
    <s v="VASQUEZ OMAR"/>
    <x v="23"/>
    <x v="58"/>
    <x v="0"/>
    <x v="2"/>
    <s v="BC (Basado en la Condición)"/>
    <d v="2023-01-29T07:00:00"/>
    <s v="TBD"/>
    <d v="2023-01-29T07:00:00"/>
    <d v="2023-01-29T10:0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0"/>
    <s v="-"/>
    <s v="-"/>
    <m/>
    <d v="1899-12-30T00:00:00"/>
    <n v="2.999999999825377"/>
    <n v="2.999999999825377"/>
    <n v="4"/>
    <n v="0"/>
    <n v="11.999999999301508"/>
    <n v="11.999999999301508"/>
    <x v="1"/>
  </r>
  <r>
    <d v="2023-01-29T18:20:13"/>
    <x v="0"/>
    <s v="LOPEZ EMANUEL"/>
    <s v="RICALDI RAUL, LOPEZ EMANUEL"/>
    <s v="RONCAL FANNYNG"/>
    <s v="LIBERATO AMAEL"/>
    <s v="ACUÑA JORGE"/>
    <s v="VASQUEZ OMAR"/>
    <x v="23"/>
    <x v="59"/>
    <x v="0"/>
    <x v="2"/>
    <s v="BC (Basado en la Condición)"/>
    <d v="2023-01-29T10:01:00"/>
    <s v="TBD"/>
    <d v="2023-01-29T10:00:01"/>
    <d v="2023-01-29T12:3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0"/>
    <s v="-"/>
    <s v="-"/>
    <m/>
    <d v="1899-12-30T00:00:00"/>
    <n v="2.4997222222737037"/>
    <n v="2.4997222222737037"/>
    <n v="4"/>
    <n v="0"/>
    <n v="9.9988888890948147"/>
    <n v="9.9988888890948147"/>
    <x v="1"/>
  </r>
  <r>
    <d v="2023-01-29T18:20:13"/>
    <x v="0"/>
    <s v="LOPEZ EMANUEL"/>
    <s v="RICALDI RAUL, LOPEZ EMANUEL"/>
    <s v="RONCAL FANNYNG"/>
    <s v="LIBERATO AMAEL"/>
    <s v="ACUÑA JORGE"/>
    <s v="VASQUEZ OMAR"/>
    <x v="23"/>
    <x v="60"/>
    <x v="0"/>
    <x v="2"/>
    <s v="BC (Basado en la Condición)"/>
    <d v="2023-01-29T13:31:00"/>
    <s v="TBD"/>
    <d v="2023-01-29T13:30:01"/>
    <d v="2023-01-29T16:0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0"/>
    <s v="-"/>
    <s v="-"/>
    <m/>
    <d v="1899-12-30T00:00:00"/>
    <n v="2.4997222220990807"/>
    <n v="2.4997222220990807"/>
    <n v="4"/>
    <n v="0"/>
    <n v="9.9988888883963227"/>
    <n v="9.9988888883963227"/>
    <x v="1"/>
  </r>
  <r>
    <d v="2023-01-29T15:40:00"/>
    <x v="0"/>
    <s v="PAREDES JOSE"/>
    <s v="PAREDES JOSE"/>
    <s v="RONCAL FANNYNG"/>
    <s v="LIBERATO AMAEL"/>
    <s v="ACUÑA JORGE"/>
    <s v="VASQUEZ OMAR"/>
    <x v="0"/>
    <x v="5"/>
    <x v="0"/>
    <x v="0"/>
    <s v="NO PROG (No programado)"/>
    <d v="2023-01-29T14:45:00"/>
    <d v="2023-01-29T15:40:00"/>
    <d v="2023-01-29T14:15:00"/>
    <d v="2023-01-29T15:40:00"/>
    <s v="Revisión del sistema eléctrico en campo y restauración de la alimentación eléctrica de la bomba"/>
    <x v="0"/>
    <m/>
    <s v="-"/>
    <s v="-"/>
    <s v="-"/>
    <s v="-"/>
    <s v="-"/>
    <s v="-"/>
    <s v="-"/>
    <s v="-"/>
    <s v="-"/>
    <s v="NO"/>
    <s v="-"/>
    <s v="-"/>
    <s v="NO"/>
    <x v="0"/>
    <n v="0.9166666668606922"/>
    <s v="ELECTRICO"/>
    <s v="DISEÑO INADECUADO"/>
    <m/>
    <d v="1899-12-30T00:00:00"/>
    <n v="1.4166666667442769"/>
    <n v="1.4166666667442769"/>
    <n v="1"/>
    <n v="0"/>
    <n v="1.4166666667442769"/>
    <n v="1.4166666667442769"/>
    <x v="1"/>
  </r>
  <r>
    <d v="2023-01-29T18:20:13"/>
    <x v="0"/>
    <s v="LOPEZ EMANUEL"/>
    <s v="RICALDI RAUL, LOPEZ EMANUEL"/>
    <s v="RONCAL FANNYNG"/>
    <s v="LIBERATO AMAEL"/>
    <s v="ACUÑA JORGE"/>
    <s v="VASQUEZ OMAR"/>
    <x v="23"/>
    <x v="61"/>
    <x v="0"/>
    <x v="2"/>
    <s v="BC (Basado en la Condición)"/>
    <d v="2023-01-29T16:01:00"/>
    <s v="TBD"/>
    <d v="2023-01-29T16:00:01"/>
    <d v="2023-01-29T18:30:00"/>
    <s v="Inspección, diagnostico y toma de datos de sistema de dializador de aceite, los filtros se hallan oxidados y saturados (falla en controlador)"/>
    <x v="0"/>
    <s v="Mantenimiento"/>
    <s v="-"/>
    <s v="-"/>
    <s v="-"/>
    <s v="-"/>
    <s v="-"/>
    <s v="-"/>
    <s v="-"/>
    <s v="-"/>
    <s v="-"/>
    <s v="NO"/>
    <s v="-"/>
    <s v="-"/>
    <s v="NO"/>
    <x v="2"/>
    <n v="0"/>
    <s v="-"/>
    <s v="-"/>
    <m/>
    <d v="1899-12-30T00:00:00"/>
    <n v="2.4997222222737037"/>
    <n v="2.4997222222737037"/>
    <n v="4"/>
    <n v="0"/>
    <n v="9.9988888890948147"/>
    <n v="9.9988888890948147"/>
    <x v="1"/>
  </r>
  <r>
    <d v="2023-01-29T16:15:00"/>
    <x v="0"/>
    <s v="PAREDES JOSE"/>
    <s v="PAREDES JOSE"/>
    <s v="RONCAL FANNYNG"/>
    <s v="LIBERATO AMAEL"/>
    <s v="ACUÑA JORGE"/>
    <s v="VASQUEZ OMAR"/>
    <x v="24"/>
    <x v="62"/>
    <x v="0"/>
    <x v="2"/>
    <s v="IN (Inspección)"/>
    <s v="-"/>
    <s v="-"/>
    <d v="2023-01-29T15:55:00"/>
    <d v="2023-01-29T16:15:00"/>
    <s v="Revisión e inspección del estado de funcionamiento eléctrico y prevención de fallas en las bombas neumáticas del Patio de Tanques para envío de lubricante a Taller"/>
    <x v="1"/>
    <s v="Mantenimiento"/>
    <s v="-"/>
    <s v="-"/>
    <s v="-"/>
    <s v="-"/>
    <s v="-"/>
    <s v="-"/>
    <s v="-"/>
    <s v="-"/>
    <s v="-"/>
    <s v="NO"/>
    <s v="-"/>
    <s v="-"/>
    <s v="NO"/>
    <x v="2"/>
    <n v="0"/>
    <s v="-"/>
    <s v="-"/>
    <m/>
    <d v="1899-12-30T00:00:00"/>
    <n v="0.33333333337213844"/>
    <n v="0.33333333337213844"/>
    <n v="1"/>
    <n v="0"/>
    <n v="0.33333333337213844"/>
    <n v="0.33333333337213844"/>
    <x v="1"/>
  </r>
  <r>
    <d v="2023-01-29T16:35:00"/>
    <x v="0"/>
    <s v="PAREDES JOSE"/>
    <s v="PAREDES JOSE"/>
    <s v="RONCAL FANNYNG"/>
    <s v="LIBERATO AMAEL"/>
    <s v="ACUÑA JORGE"/>
    <s v="VASQUEZ OMAR"/>
    <x v="24"/>
    <x v="63"/>
    <x v="0"/>
    <x v="2"/>
    <s v="IN (Inspección)"/>
    <s v="-"/>
    <s v="-"/>
    <d v="2023-01-29T16:15:01"/>
    <d v="2023-01-29T16:35:00"/>
    <s v="Revisión e inspección del estado de funcionamiento eléctrico y prevención de fallas en las bombas neumáticas del Patio de Tanques para envío de lubricante a Taller"/>
    <x v="1"/>
    <s v="Mantenimiento"/>
    <s v="-"/>
    <s v="-"/>
    <s v="-"/>
    <s v="-"/>
    <s v="-"/>
    <s v="-"/>
    <s v="-"/>
    <s v="-"/>
    <s v="-"/>
    <s v="NO"/>
    <s v="-"/>
    <s v="-"/>
    <s v="NO"/>
    <x v="2"/>
    <n v="0"/>
    <s v="-"/>
    <s v="-"/>
    <m/>
    <d v="1899-12-30T00:00:00"/>
    <n v="0.33305555552942678"/>
    <n v="0.33305555552942678"/>
    <n v="1"/>
    <n v="0"/>
    <n v="0.33305555552942678"/>
    <n v="0.33305555552942678"/>
    <x v="1"/>
  </r>
  <r>
    <d v="2023-01-29T16:55:00"/>
    <x v="0"/>
    <s v="PAREDES JOSE"/>
    <s v="PAREDES JOSE"/>
    <s v="RONCAL FANNYNG"/>
    <s v="LIBERATO AMAEL"/>
    <s v="ACUÑA JORGE"/>
    <s v="VASQUEZ OMAR"/>
    <x v="24"/>
    <x v="64"/>
    <x v="0"/>
    <x v="2"/>
    <s v="IN (Inspección)"/>
    <s v="-"/>
    <s v="-"/>
    <d v="2023-01-29T16:35:01"/>
    <d v="2023-01-29T16:55:00"/>
    <s v="Revisión e inspección del estado de funcionamiento eléctrico y prevención de fallas en las bombas neumáticas del Patio de Tanques para envío de lubricante a Taller"/>
    <x v="1"/>
    <s v="Mantenimiento"/>
    <s v="-"/>
    <s v="-"/>
    <s v="-"/>
    <s v="-"/>
    <s v="-"/>
    <s v="-"/>
    <s v="-"/>
    <s v="-"/>
    <s v="-"/>
    <s v="NO"/>
    <s v="-"/>
    <s v="-"/>
    <s v="NO"/>
    <x v="2"/>
    <n v="0"/>
    <s v="-"/>
    <s v="-"/>
    <m/>
    <d v="1899-12-30T00:00:00"/>
    <n v="0.33305555552942678"/>
    <n v="0.33305555552942678"/>
    <n v="1"/>
    <n v="0"/>
    <n v="0.33305555552942678"/>
    <n v="0.33305555552942678"/>
    <x v="1"/>
  </r>
  <r>
    <d v="2023-01-29T17:15:00"/>
    <x v="0"/>
    <s v="PAREDES JOSE"/>
    <s v="PAREDES JOSE"/>
    <s v="RONCAL FANNYNG"/>
    <s v="LIBERATO AMAEL"/>
    <s v="ACUÑA JORGE"/>
    <s v="VASQUEZ OMAR"/>
    <x v="24"/>
    <x v="65"/>
    <x v="0"/>
    <x v="2"/>
    <s v="IN (Inspección)"/>
    <s v="-"/>
    <s v="-"/>
    <d v="2023-01-29T16:55:01"/>
    <d v="2023-01-29T17:15:00"/>
    <s v="Revisión e inspección del estado de funcionamiento eléctrico y prevención de fallas en las bombas neumáticas del Patio de Tanques para envío de lubricante a Taller"/>
    <x v="1"/>
    <s v="Mantenimiento"/>
    <s v="-"/>
    <s v="-"/>
    <s v="-"/>
    <s v="-"/>
    <s v="-"/>
    <s v="-"/>
    <s v="-"/>
    <s v="-"/>
    <s v="-"/>
    <s v="NO"/>
    <s v="-"/>
    <s v="-"/>
    <s v="NO"/>
    <x v="2"/>
    <n v="0"/>
    <s v="-"/>
    <s v="-"/>
    <m/>
    <d v="1899-12-30T00:00:00"/>
    <n v="0.33305555552942678"/>
    <n v="0.33305555552942678"/>
    <n v="1"/>
    <n v="0"/>
    <n v="0.33305555552942678"/>
    <n v="0.33305555552942678"/>
    <x v="1"/>
  </r>
  <r>
    <d v="2023-01-29T17:35:00"/>
    <x v="0"/>
    <s v="PAREDES JOSE"/>
    <s v="PAREDES JOSE"/>
    <s v="RONCAL FANNYNG"/>
    <s v="LIBERATO AMAEL"/>
    <s v="ACUÑA JORGE"/>
    <s v="VASQUEZ OMAR"/>
    <x v="24"/>
    <x v="66"/>
    <x v="0"/>
    <x v="2"/>
    <s v="IN (Inspección)"/>
    <s v="-"/>
    <s v="-"/>
    <d v="2023-01-29T17:15:01"/>
    <d v="2023-01-29T17:35:00"/>
    <s v="Revisión e inspección del estado de funcionamiento eléctrico y prevención de fallas en las bombas neumáticas del Patio de Tanques para envío de lubricante a Taller"/>
    <x v="1"/>
    <s v="Mantenimiento"/>
    <s v="-"/>
    <s v="-"/>
    <s v="-"/>
    <s v="-"/>
    <s v="-"/>
    <s v="-"/>
    <s v="-"/>
    <s v="-"/>
    <s v="-"/>
    <s v="NO"/>
    <s v="-"/>
    <s v="-"/>
    <s v="NO"/>
    <x v="2"/>
    <n v="0"/>
    <s v="-"/>
    <s v="-"/>
    <m/>
    <d v="1899-12-30T00:00:00"/>
    <n v="0.33305555552942678"/>
    <n v="0.33305555552942678"/>
    <n v="1"/>
    <n v="0"/>
    <n v="0.33305555552942678"/>
    <n v="0.33305555552942678"/>
    <x v="1"/>
  </r>
  <r>
    <d v="2023-01-31T09:15:00"/>
    <x v="0"/>
    <s v="RONCAL FANNYNG"/>
    <s v="RICALDI RAUL, PAREDES JOSE, LOPEZ EMANUEL"/>
    <s v="RONCAL FANNYNG"/>
    <s v="LIBERATO AMAEL"/>
    <s v="ACUÑA JORGE"/>
    <s v="VASQUEZ OMAR"/>
    <x v="23"/>
    <x v="59"/>
    <x v="0"/>
    <x v="2"/>
    <s v="BC (Basado en la Condición)"/>
    <s v="-"/>
    <s v="-"/>
    <d v="2023-01-31T07:45:01"/>
    <d v="2023-01-31T09:15:00"/>
    <s v="Inspección, revisión y prueba de funcionamiento del proceso de micro filtrado"/>
    <x v="0"/>
    <s v="Mantenimiento"/>
    <s v="-"/>
    <s v="-"/>
    <s v="-"/>
    <s v="-"/>
    <s v="-"/>
    <s v="-"/>
    <s v="-"/>
    <s v="-"/>
    <s v="-"/>
    <s v="NO"/>
    <s v="-"/>
    <s v="-"/>
    <s v="NO"/>
    <x v="2"/>
    <n v="0"/>
    <s v="-"/>
    <s v="-"/>
    <m/>
    <d v="1899-12-30T00:00:00"/>
    <n v="1.4997222221572883"/>
    <n v="1.4997222221572883"/>
    <n v="5"/>
    <n v="0"/>
    <n v="7.4986111107864417"/>
    <n v="7.4986111107864417"/>
    <x v="1"/>
  </r>
  <r>
    <d v="2023-01-31T10:50:00"/>
    <x v="0"/>
    <s v="RONCAL FANNYNG"/>
    <s v="RICALDI RAUL, PAREDES JOSE, LOPEZ EMANUEL"/>
    <s v="RONCAL FANNYNG"/>
    <s v="LIBERATO AMAEL"/>
    <s v="ACUÑA JORGE"/>
    <s v="VASQUEZ OMAR"/>
    <x v="23"/>
    <x v="60"/>
    <x v="0"/>
    <x v="2"/>
    <s v="BC (Basado en la Condición)"/>
    <s v="-"/>
    <s v="-"/>
    <d v="2023-01-31T09:15:01"/>
    <d v="2023-01-31T10:50:00"/>
    <s v="Inspección, revisión y prueba de funcionamiento del proceso de micro filtrado"/>
    <x v="0"/>
    <s v="Mantenimiento"/>
    <s v="-"/>
    <s v="-"/>
    <s v="-"/>
    <s v="-"/>
    <s v="-"/>
    <s v="-"/>
    <s v="-"/>
    <s v="-"/>
    <s v="-"/>
    <s v="NO"/>
    <s v="-"/>
    <s v="-"/>
    <s v="NO"/>
    <x v="2"/>
    <n v="0"/>
    <s v="-"/>
    <s v="-"/>
    <m/>
    <d v="1899-12-30T00:00:00"/>
    <n v="1.5830555555876344"/>
    <n v="1.5830555555876344"/>
    <n v="5"/>
    <n v="0"/>
    <n v="7.9152777779381722"/>
    <n v="7.9152777779381722"/>
    <x v="1"/>
  </r>
  <r>
    <d v="2023-01-31T00:20:00"/>
    <x v="0"/>
    <s v="RONCAL FANNYNG"/>
    <s v="RICALDI RAUL, PAREDES JOSE, LOPEZ EMANUEL"/>
    <s v="RONCAL FANNYNG"/>
    <s v="LIBERATO AMAEL"/>
    <s v="ACUÑA JORGE"/>
    <s v="VASQUEZ OMAR"/>
    <x v="23"/>
    <x v="59"/>
    <x v="0"/>
    <x v="2"/>
    <s v="BC (Basado en la Condición)"/>
    <s v="-"/>
    <s v="-"/>
    <d v="2023-01-31T11:10:00"/>
    <d v="2023-01-31T12:20:00"/>
    <s v="Trabajo de análisis vibracional y de alineamiento del conjunto de motor-bomba del proceso de micro filtrado con personal de mcp-confiabilidad"/>
    <x v="0"/>
    <s v="Mantenimiento"/>
    <s v="-"/>
    <s v="-"/>
    <s v="-"/>
    <s v="-"/>
    <s v="-"/>
    <s v="-"/>
    <s v="-"/>
    <s v="-"/>
    <s v="-"/>
    <s v="NO"/>
    <s v="-"/>
    <s v="-"/>
    <s v="NO"/>
    <x v="2"/>
    <n v="0"/>
    <s v="-"/>
    <s v="-"/>
    <m/>
    <d v="1899-12-30T00:00:00"/>
    <n v="1.1666666666278616"/>
    <n v="1.1666666666278616"/>
    <n v="5"/>
    <n v="0"/>
    <n v="5.8333333331393078"/>
    <n v="5.8333333331393078"/>
    <x v="1"/>
  </r>
  <r>
    <d v="2023-01-31T18:30:00"/>
    <x v="0"/>
    <s v="PAREDES JOSE"/>
    <s v="RICALDI RAUL, PAREDES JOSE, LOPEZ EMANUEL"/>
    <s v="RONCAL FANNYNG"/>
    <s v="LIBERATO AMAEL"/>
    <s v="ACUÑA JORGE"/>
    <s v="VASQUEZ OMAR"/>
    <x v="1"/>
    <x v="29"/>
    <x v="0"/>
    <x v="0"/>
    <s v="NO PROG (No programado)"/>
    <d v="2023-01-28T07:30:00"/>
    <d v="2023-01-31T18:00:00"/>
    <d v="2023-01-31T14:00:00"/>
    <d v="2023-01-31T18:30:00"/>
    <s v="Revisión, desconexión y conexión del cable del switch de apertura de emergencia. Espera de Manlift para trabajo en altura."/>
    <x v="0"/>
    <s v="Mantenimiento"/>
    <s v="-"/>
    <s v="-"/>
    <s v="-"/>
    <s v="-"/>
    <s v="-"/>
    <s v="-"/>
    <s v="-"/>
    <s v="-"/>
    <s v="-"/>
    <s v="NO"/>
    <s v="-"/>
    <s v="-"/>
    <s v="NO"/>
    <x v="0"/>
    <n v="82.5"/>
    <s v="ELECTRICO"/>
    <s v="DISEÑO INADECUADO"/>
    <m/>
    <d v="1899-12-30T00:00:00"/>
    <n v="4.5"/>
    <n v="4.5"/>
    <n v="5"/>
    <n v="0"/>
    <n v="22.5"/>
    <n v="22.5"/>
    <x v="1"/>
  </r>
  <r>
    <d v="2023-02-02T08:27:47"/>
    <x v="0"/>
    <s v="LOPEZ EMANUEL"/>
    <s v="RICALDI RAUL, PAREDES JOSE, LOPEZ EMANUEL"/>
    <s v="RONCAL FANNYNG"/>
    <s v="LIBERATO AMAEL"/>
    <s v="ACUÑA JORGE"/>
    <s v="VASQUEZ OMAR"/>
    <x v="25"/>
    <x v="67"/>
    <x v="0"/>
    <x v="0"/>
    <s v="NO PROG (No programado)"/>
    <d v="2023-02-01T14:00:00"/>
    <d v="2023-02-01T17:00:00"/>
    <d v="2023-02-01T14:00:00"/>
    <d v="2023-02-01T17:15:00"/>
    <s v="Cambio e instalación de conector rápido debido a obstrucción de FODs"/>
    <x v="2"/>
    <m/>
    <s v="-"/>
    <s v="-"/>
    <d v="1899-12-30T02:00:00"/>
    <s v="-"/>
    <s v="-"/>
    <s v="-"/>
    <s v="-"/>
    <s v="-"/>
    <s v="-"/>
    <s v="SI"/>
    <s v="-"/>
    <s v="-"/>
    <s v="NO"/>
    <x v="0"/>
    <n v="3"/>
    <s v="HIDRAULICO"/>
    <s v="MALA OPERACION"/>
    <m/>
    <d v="1899-12-30T00:00:00"/>
    <n v="3.2500000001164153"/>
    <n v="3.2500000001164153"/>
    <n v="5"/>
    <n v="0"/>
    <n v="16.250000000582077"/>
    <n v="16.250000000582077"/>
    <x v="2"/>
  </r>
  <r>
    <d v="2023-02-01T18:00:00"/>
    <x v="0"/>
    <s v="RONCAL FANNYNG"/>
    <s v="PAREDES JOSE"/>
    <s v="RONCAL FANNYNG"/>
    <s v="LIBERATO AMAEL"/>
    <s v="ACUÑA JORGE"/>
    <s v="AMADO RAUL"/>
    <x v="14"/>
    <x v="35"/>
    <x v="0"/>
    <x v="1"/>
    <s v="PROG (Programado)"/>
    <s v="-"/>
    <s v="-"/>
    <d v="2023-02-01T17:15:01"/>
    <d v="2023-02-01T18:00:00"/>
    <s v="* Recolección de datos para completar máster de equipos"/>
    <x v="1"/>
    <s v="Mantenimiento"/>
    <s v="-"/>
    <s v="-"/>
    <s v="-"/>
    <s v="-"/>
    <s v="-"/>
    <s v="-"/>
    <s v="-"/>
    <s v="-"/>
    <s v="-"/>
    <s v="NO"/>
    <s v="-"/>
    <s v="-"/>
    <s v="NO"/>
    <x v="1"/>
    <n v="0"/>
    <s v="-"/>
    <s v="-"/>
    <m/>
    <d v="1899-12-30T00:00:00"/>
    <n v="0.74972222215728834"/>
    <n v="0.74972222215728834"/>
    <n v="3"/>
    <n v="0"/>
    <n v="2.249166666471865"/>
    <n v="2.249166666471865"/>
    <x v="2"/>
  </r>
  <r>
    <d v="2023-02-02T17:59:41"/>
    <x v="0"/>
    <s v="LOPEZ EMANUEL"/>
    <s v="RICALDI RAUL, LOPEZ EMANUEL"/>
    <s v="RONCAL FANNYNG"/>
    <s v="LIBERATO AMAEL"/>
    <s v="ACUÑA JORGE"/>
    <s v="VASQUEZ OMAR"/>
    <x v="22"/>
    <x v="52"/>
    <x v="0"/>
    <x v="2"/>
    <s v="BC (Basado en la Condición)"/>
    <d v="2023-02-02T14:00:00"/>
    <d v="2023-02-02T17:30:00"/>
    <d v="2023-02-02T14:00:00"/>
    <d v="2023-02-02T18:00:00"/>
    <s v="Modificación de líneas de lubricación, válvula de bola y limpieza mecánica"/>
    <x v="0"/>
    <s v="Mantenimiento"/>
    <s v="-"/>
    <s v="-"/>
    <d v="1899-12-30T01:30:00"/>
    <s v="-"/>
    <s v="-"/>
    <s v="-"/>
    <s v="-"/>
    <s v="-"/>
    <s v="-"/>
    <s v="SI"/>
    <s v="-"/>
    <s v="-"/>
    <s v="NO"/>
    <x v="2"/>
    <n v="3.5000000002328306"/>
    <s v="-"/>
    <s v="-"/>
    <m/>
    <d v="1899-12-30T00:00:00"/>
    <n v="4.0000000001164153"/>
    <n v="4.0000000001164153"/>
    <n v="4"/>
    <n v="0"/>
    <n v="16.000000000465661"/>
    <n v="16.000000000465661"/>
    <x v="2"/>
  </r>
  <r>
    <d v="2023-02-03T17:35:56"/>
    <x v="0"/>
    <s v="RONCAL FANNYNG"/>
    <s v="PAREDES JOSE"/>
    <s v="RONCAL FANNYNG"/>
    <s v="LIBERATO AMAEL"/>
    <s v="ACUÑA JORGE"/>
    <s v="VASQUEZ OMAR"/>
    <x v="1"/>
    <x v="29"/>
    <x v="0"/>
    <x v="0"/>
    <s v="NO PROG (No programado)"/>
    <d v="2023-02-02T15:00:00"/>
    <d v="2023-02-02T17:15:00"/>
    <d v="2023-02-02T14:45:00"/>
    <d v="2023-02-02T18:00:00"/>
    <s v="Habilitación de sistema de apertura eléctrica de puerta levadiza # 108. Inicialmente se programó el cambio del cable de switch de apertura de emergencia más la actividad fue cancelada debido a que en el área se estaba reparando y retirando una de las llantas de un camión que saldría a media noche."/>
    <x v="0"/>
    <m/>
    <s v="-"/>
    <s v="-"/>
    <s v="-"/>
    <s v="-"/>
    <s v="-"/>
    <s v="-"/>
    <s v="-"/>
    <s v="-"/>
    <s v="-"/>
    <s v="NO"/>
    <s v="-"/>
    <s v="-"/>
    <s v="NO"/>
    <x v="0"/>
    <n v="2.25"/>
    <s v="ELECTRICO"/>
    <s v="DISEÑO INADECUADO"/>
    <m/>
    <d v="1899-12-30T00:00:00"/>
    <n v="3.2499999999417923"/>
    <n v="3.2499999999417923"/>
    <n v="1"/>
    <n v="0"/>
    <n v="3.2499999999417923"/>
    <n v="3.2499999999417923"/>
    <x v="2"/>
  </r>
  <r>
    <d v="2023-02-03T18:02:40"/>
    <x v="0"/>
    <s v="LOPEZ EMANUEL"/>
    <s v="RICALDI RAUL, PAREDES JOSE, LOPEZ EMANUEL"/>
    <s v="RONCAL FANNYNG"/>
    <s v="LIBERATO AMAEL"/>
    <s v="ACUÑA JORGE"/>
    <s v="VASQUEZ OMAR"/>
    <x v="22"/>
    <x v="52"/>
    <x v="0"/>
    <x v="0"/>
    <s v="-"/>
    <d v="2023-02-03T08:30:00"/>
    <d v="2023-02-03T16:00:00"/>
    <d v="2023-02-03T07:30:00"/>
    <d v="2023-02-03T18:00:00"/>
    <s v="* Modificación de líneas de lubricación, cambio de manguera, válvula y conexiones de punto de agua, limpieza mecánica general_x000a_* Actividad PP-132, para evitar duplicidad de horas x técnico eléctricista se restaron (1:41 HH) a la celda HORAS HH_x000a_* Actividad PP-116, para evitar duplicidad de horas, se restaron (3:30 H OT, TRABAJOS SIMULTÁNEOS) a la celda HORAS OT"/>
    <x v="0"/>
    <m/>
    <d v="1899-12-30T00:30:00"/>
    <s v="-"/>
    <d v="1899-12-30T01:00:00"/>
    <s v="-"/>
    <d v="1899-12-30T03:30:00"/>
    <d v="1899-12-30T01:30:00"/>
    <s v="-"/>
    <d v="1899-12-30T01:00:00"/>
    <s v="-"/>
    <s v="SI"/>
    <s v="-"/>
    <s v="-"/>
    <s v="NO"/>
    <x v="0"/>
    <n v="7.5"/>
    <s v="HIDRAULICO"/>
    <s v="MAL MONTAJE"/>
    <d v="1899-12-30T01:41:00"/>
    <d v="1899-12-30T04:30:00"/>
    <n v="10.5"/>
    <n v="6"/>
    <n v="5"/>
    <n v="1.6833333333333333"/>
    <n v="30"/>
    <n v="28.316666666666666"/>
    <x v="2"/>
  </r>
  <r>
    <d v="2023-02-03T18:08:39"/>
    <x v="0"/>
    <s v="LOPEZ EMANUEL"/>
    <s v="RICALDI RAUL, LOPEZ EMANUEL"/>
    <s v="RONCAL FANNYNG"/>
    <s v="LIBERATO AMAEL"/>
    <s v="ACUÑA JORGE"/>
    <s v="VASQUEZ OMAR"/>
    <x v="25"/>
    <x v="68"/>
    <x v="0"/>
    <x v="0"/>
    <s v="NO PROG (No programado)"/>
    <d v="2023-01-03T07:00:00"/>
    <d v="2023-01-03T10:30:00"/>
    <d v="2023-02-03T07:30:00"/>
    <d v="2023-02-03T11:00:00"/>
    <s v="Inspección y mantenimiento de bomba de succión refrigerante"/>
    <x v="2"/>
    <m/>
    <s v="-"/>
    <s v="-"/>
    <d v="1899-12-30T01:00:00"/>
    <s v="-"/>
    <s v="-"/>
    <s v="-"/>
    <s v="-"/>
    <s v="-"/>
    <s v="-"/>
    <s v="SI"/>
    <s v="-"/>
    <s v="-"/>
    <s v="NO"/>
    <x v="0"/>
    <n v="3.4999999998835847"/>
    <s v="HIDRAULICO"/>
    <s v="OTROS"/>
    <m/>
    <d v="1899-12-30T00:00:00"/>
    <n v="3.4999999998835847"/>
    <n v="3.4999999998835847"/>
    <n v="2"/>
    <n v="0"/>
    <n v="6.9999999997671694"/>
    <n v="6.9999999997671694"/>
    <x v="2"/>
  </r>
  <r>
    <d v="2023-02-03T18:11:03"/>
    <x v="0"/>
    <s v="RONCAL FANNYNG"/>
    <s v="PAREDES JOSE"/>
    <s v="RONCAL FANNYNG"/>
    <s v="LIBERATO AMAEL"/>
    <s v="ACUÑA JORGE"/>
    <s v="VASQUEZ OMAR"/>
    <x v="3"/>
    <x v="4"/>
    <x v="0"/>
    <x v="0"/>
    <s v="NO PROG (No programado)"/>
    <d v="2023-02-03T08:29:00"/>
    <d v="2023-02-03T09:50:00"/>
    <d v="2023-02-03T08:29:00"/>
    <d v="2023-02-03T10:10:00"/>
    <s v="Inspección, identificación del sistema eléctrico, reset de falla (low power), prueba de funciónamiento y monitoreo de la bomba de sumidero de taller"/>
    <x v="2"/>
    <m/>
    <s v="-"/>
    <s v="-"/>
    <s v="-"/>
    <s v="-"/>
    <s v="-"/>
    <s v="-"/>
    <s v="-"/>
    <s v="-"/>
    <s v="-"/>
    <s v="NO"/>
    <s v="-"/>
    <s v="-"/>
    <s v="NO"/>
    <x v="0"/>
    <n v="1.3499999998603016"/>
    <s v="ELECTRICO"/>
    <s v="DISEÑO INADECUADO"/>
    <m/>
    <d v="1899-12-30T00:00:00"/>
    <n v="1.6833333332324401"/>
    <n v="1.6833333332324401"/>
    <n v="1"/>
    <n v="0"/>
    <n v="1.6833333332324401"/>
    <n v="1.6833333332324401"/>
    <x v="2"/>
  </r>
  <r>
    <d v="2023-02-04T18:13:33"/>
    <x v="0"/>
    <s v="LOPEZ EMANUEL"/>
    <s v="RICALDI RAUL, LOPEZ EMANUEL, PAREDES JOSE"/>
    <s v="RONCAL FANNYNG"/>
    <s v="LIBERATO AMAEL"/>
    <s v="ARRAYAN CARLOS"/>
    <s v="ARACENA CARLOS"/>
    <x v="22"/>
    <x v="51"/>
    <x v="0"/>
    <x v="0"/>
    <s v="-"/>
    <d v="2023-02-04T08:30:00"/>
    <d v="2023-02-04T17:00:00"/>
    <d v="2023-02-04T07:30:00"/>
    <d v="2023-02-04T12:30:00"/>
    <s v="Modificación de línea de lubricación, cambio de válvula y limpieza mecánica general. Se culminó a las 18:30 más como hubieron trabajos en paralelo se recorta el término de la operación a las 12:30 pm para evitar duplicidad de horas._x000a_* Para evitar duplicidad de horas, se resta desde las (Actividad CB1) 8:45 - 12:30 (3:45 h) HH y así no traslapar horas con la actividad CB4"/>
    <x v="0"/>
    <m/>
    <s v="-"/>
    <s v="-"/>
    <s v="-"/>
    <s v="-"/>
    <s v="-"/>
    <s v="-"/>
    <s v="-"/>
    <s v="-"/>
    <s v="-"/>
    <s v="SI"/>
    <s v="-"/>
    <s v="-"/>
    <s v="NO"/>
    <x v="0"/>
    <n v="8.5000000001164153"/>
    <s v="HIDRAULICO"/>
    <s v="MAL MONTAJE"/>
    <d v="1899-12-30T03:45:00"/>
    <d v="1899-12-30T00:00:00"/>
    <n v="5.0000000000582077"/>
    <n v="5.0000000000582077"/>
    <n v="5"/>
    <n v="3.75"/>
    <n v="25.000000000291038"/>
    <n v="21.250000000291038"/>
    <x v="2"/>
  </r>
  <r>
    <d v="2023-02-04T18:11:56"/>
    <x v="0"/>
    <s v="RONCAL FANNYNG"/>
    <s v="PAREDES JOSE"/>
    <s v="RONCAL FANNYNG"/>
    <s v="LIBERATO AMAEL"/>
    <s v="ARRAYAN CARLOS"/>
    <s v="ARACENA CARLOS"/>
    <x v="2"/>
    <x v="3"/>
    <x v="14"/>
    <x v="0"/>
    <s v="NO PROG (No programado)"/>
    <d v="2023-02-04T08:45:00"/>
    <d v="2023-02-04T09:06:00"/>
    <d v="2023-02-04T08:45:00"/>
    <d v="2023-02-04T08:55:00"/>
    <s v="* Identificación del sistema de conexionado eléctrico, identificación de las llaves termomagnéticas unipolares las cuales se encontraban en estado de “TRIP” y se visualizó quemaduras en los terminales de los cables conectados hacia los contactores._x000a_* Reseteo del estado de “TRIP” a las llaves termomagnéticas unipolares, teniendo como resultado la reenergización del sistema de luminarias."/>
    <x v="0"/>
    <m/>
    <d v="1899-12-30T00:08:00"/>
    <s v="-"/>
    <s v="-"/>
    <s v="-"/>
    <s v="-"/>
    <s v="-"/>
    <s v="-"/>
    <s v="-"/>
    <s v="-"/>
    <s v="NO"/>
    <s v="-"/>
    <s v="-"/>
    <s v="NO"/>
    <x v="0"/>
    <n v="0.35000000009313226"/>
    <s v="ELECTRICO"/>
    <s v="DISEÑO INADECUADO"/>
    <m/>
    <d v="1899-12-30T00:00:00"/>
    <n v="0.1666666668606922"/>
    <n v="0.1666666668606922"/>
    <n v="1"/>
    <n v="0"/>
    <n v="0.1666666668606922"/>
    <n v="0.1666666668606922"/>
    <x v="2"/>
  </r>
  <r>
    <d v="2023-02-04T18:11:56"/>
    <x v="0"/>
    <s v="RONCAL FANNYNG"/>
    <s v="PAREDES JOSE"/>
    <s v="RONCAL FANNYNG"/>
    <s v="LIBERATO AMAEL"/>
    <s v="ARRAYAN CARLOS"/>
    <s v="ARACENA CARLOS"/>
    <x v="2"/>
    <x v="3"/>
    <x v="15"/>
    <x v="0"/>
    <s v="NO PROG (No programado)"/>
    <d v="2023-02-04T08:45:00"/>
    <d v="2023-02-04T09:06:00"/>
    <d v="2023-02-04T08:55:01"/>
    <d v="2023-02-04T18:30:00"/>
    <s v="* Identificación del sistema de conexionado eléctrico, identificación de las llaves termomagnéticas unipolares las cuales se encontraban en estado de “TRIP” y se visualizó quemaduras en los terminales de los cables conectados hacia los contactores. Elaboración de informe técnico para presentación a la Jefatura de Mantenimiento MCP_x000a_* Reseteo del estado de “TRIP” a las llaves termomagnéticas unipolares, teniendo como resultado la reenergización del sistema de luminarias._x000a_* Restar actividad PP-153h OT (45 min)"/>
    <x v="0"/>
    <m/>
    <d v="1899-12-30T00:07:00"/>
    <s v="-"/>
    <s v="-"/>
    <s v="-"/>
    <d v="1899-12-30T00:45:00"/>
    <s v="-"/>
    <s v="-"/>
    <d v="1899-12-30T01:00:00"/>
    <s v="-"/>
    <s v="NO"/>
    <s v="-"/>
    <s v="-"/>
    <s v="NO"/>
    <x v="0"/>
    <n v="0.35000000009313226"/>
    <s v="ELECTRICO"/>
    <s v="DISEÑO INADECUADO"/>
    <m/>
    <d v="1899-12-30T01:45:00"/>
    <n v="9.5830555556458421"/>
    <n v="7.8330555556458421"/>
    <n v="1"/>
    <n v="0"/>
    <n v="7.8330555556458421"/>
    <n v="7.8330555556458421"/>
    <x v="2"/>
  </r>
  <r>
    <d v="2023-02-04T18:29:56"/>
    <x v="0"/>
    <s v="RONCAL FANNYNG"/>
    <s v="PAREDES JOSE"/>
    <s v="RONCAL FANNYNG"/>
    <s v="LIBERATO AMAEL"/>
    <s v="ARRAYAN CARLOS"/>
    <s v="ARACENA CARLOS"/>
    <x v="0"/>
    <x v="5"/>
    <x v="0"/>
    <x v="0"/>
    <s v="NO PROG (No programado)"/>
    <d v="2023-02-04T08:00:00"/>
    <d v="2023-02-04T10:00:00"/>
    <d v="2023-02-04T09:30:01"/>
    <d v="2023-02-04T10:15:00"/>
    <s v="Inspección y reseteo de bomba 140-PP-153 en Sala Eléctrica._x000a_Los 45 min de esta actividad fueron restados a la actividad del CB4 para evitar duplicidad de horas del Técnico."/>
    <x v="0"/>
    <m/>
    <d v="1899-12-30T00:15:00"/>
    <s v="-"/>
    <s v="-"/>
    <s v="-"/>
    <s v="-"/>
    <s v="-"/>
    <s v="-"/>
    <s v="-"/>
    <s v="-"/>
    <s v="NO"/>
    <s v="-"/>
    <s v="-"/>
    <s v="NO"/>
    <x v="0"/>
    <n v="2.0000000002328306"/>
    <s v="ELECTRICO"/>
    <s v="DISEÑO INADECUADO"/>
    <m/>
    <d v="1899-12-30T00:00:00"/>
    <n v="0.74972222233191133"/>
    <n v="0.74972222233191133"/>
    <n v="1"/>
    <n v="0"/>
    <n v="0.74972222233191133"/>
    <n v="0.74972222233191133"/>
    <x v="2"/>
  </r>
  <r>
    <d v="2023-02-04T18:18:23"/>
    <x v="0"/>
    <s v="LOPEZ EMANUEL"/>
    <s v="RICALDI RAUL, LOPEZ EMANUEL"/>
    <s v="RONCAL FANNYNG"/>
    <s v="LIBERATO AMAEL"/>
    <s v="ARRAYAN CARLOS"/>
    <s v="ARACENA CARLOS"/>
    <x v="25"/>
    <x v="69"/>
    <x v="0"/>
    <x v="2"/>
    <s v="BC (Basado en la Condición)"/>
    <d v="2023-02-04T14:00:00"/>
    <d v="2023-02-04T15:00:00"/>
    <d v="2023-02-04T13:30:00"/>
    <d v="2023-02-04T15:00:00"/>
    <s v="Retiro de egua acumulado en bandeja y limpieza mecánica general"/>
    <x v="1"/>
    <s v="Mantenimiento"/>
    <s v="-"/>
    <s v="-"/>
    <s v="-"/>
    <s v="-"/>
    <s v="-"/>
    <s v="-"/>
    <s v="-"/>
    <s v="-"/>
    <s v="-"/>
    <s v="NO"/>
    <s v="-"/>
    <s v="-"/>
    <s v="NO"/>
    <x v="2"/>
    <n v="1.0000000001164153"/>
    <s v="-"/>
    <s v="-"/>
    <m/>
    <d v="1899-12-30T00:00:00"/>
    <n v="1.5"/>
    <n v="1.5"/>
    <n v="4"/>
    <n v="0"/>
    <n v="6"/>
    <n v="6"/>
    <x v="2"/>
  </r>
  <r>
    <d v="2023-02-04T18:23:47"/>
    <x v="0"/>
    <s v="LOPEZ EMANUEL"/>
    <s v="RICALDI RAUL, LOPEZ EMANUEL"/>
    <s v="RONCAL FANNYNG"/>
    <s v="LIBERATO AMAEL"/>
    <s v="ARRAYAN CARLOS"/>
    <s v="ARACENA CARLOS"/>
    <x v="6"/>
    <x v="15"/>
    <x v="0"/>
    <x v="0"/>
    <s v="NO PROG (No programado)"/>
    <d v="2023-02-04T14:00:00"/>
    <d v="2023-02-04T16:00:00"/>
    <d v="2023-02-04T15:00:01"/>
    <d v="2023-02-04T16:00:00"/>
    <s v="Inspección y mantenimiento de bomba de succión de aceite, cambio de conector rápido y prueba de funcionamiento"/>
    <x v="2"/>
    <m/>
    <s v="-"/>
    <s v="-"/>
    <s v="-"/>
    <s v="-"/>
    <s v="-"/>
    <s v="-"/>
    <s v="-"/>
    <s v="-"/>
    <s v="-"/>
    <s v="SI"/>
    <s v="-"/>
    <s v="-"/>
    <s v="NO"/>
    <x v="0"/>
    <n v="2.0000000002328306"/>
    <s v="HIDRAULICO"/>
    <s v="MALA OPERACION"/>
    <m/>
    <d v="1899-12-30T00:00:00"/>
    <n v="0.99972222227370366"/>
    <n v="0.99972222227370366"/>
    <n v="4"/>
    <n v="0"/>
    <n v="3.9988888890948147"/>
    <n v="3.9988888890948147"/>
    <x v="2"/>
  </r>
  <r>
    <d v="2023-02-04T18:26:15"/>
    <x v="0"/>
    <s v="LOPEZ EMANUEL"/>
    <s v="RICALDI RAUL, LOPEZ EMANUEL"/>
    <s v="RONCAL FANNYNG"/>
    <s v="LIBERATO AMAEL"/>
    <s v="ARRAYAN CARLOS"/>
    <s v="ARACENA CARLOS"/>
    <x v="25"/>
    <x v="70"/>
    <x v="0"/>
    <x v="0"/>
    <s v="NO PROG (No programado)"/>
    <d v="2023-02-04T16:00:00"/>
    <d v="2023-02-04T18:00:00"/>
    <d v="2023-02-04T16:01:00"/>
    <d v="2023-02-04T18:30:00"/>
    <s v="Inspección y mantenimiento de bomba de refrigerante"/>
    <x v="2"/>
    <m/>
    <s v="-"/>
    <s v="-"/>
    <s v="-"/>
    <s v="-"/>
    <s v="-"/>
    <s v="-"/>
    <s v="-"/>
    <s v="-"/>
    <s v="-"/>
    <s v="NO"/>
    <s v="-"/>
    <s v="-"/>
    <s v="NO"/>
    <x v="0"/>
    <n v="1.9999999998835847"/>
    <s v="HIDRAULICO"/>
    <s v="MALA OPERACION"/>
    <m/>
    <d v="1899-12-30T00:00:00"/>
    <n v="2.4833333333954215"/>
    <n v="2.4833333333954215"/>
    <n v="4"/>
    <n v="0"/>
    <n v="9.933333333581686"/>
    <n v="9.933333333581686"/>
    <x v="2"/>
  </r>
  <r>
    <d v="2023-02-05T07:55:00"/>
    <x v="0"/>
    <s v="RONCAL FANNYNG"/>
    <s v="RICALDI RAUL, LOPEZ EMANUEL, PAREDES JOSE"/>
    <s v="RONCAL FANNYNG"/>
    <s v="LIBERATO AMAEL"/>
    <s v="ARRAYAN CARLOS"/>
    <s v="ARACENA CARLOS"/>
    <x v="3"/>
    <x v="4"/>
    <x v="0"/>
    <x v="2"/>
    <s v="IN (Inspección)"/>
    <s v="-"/>
    <s v="-"/>
    <d v="2023-02-05T07:45:00"/>
    <d v="2023-02-05T07:55:00"/>
    <s v="* Se inspecciona el nivel del canal de drenaje y operatividad de equipo"/>
    <x v="1"/>
    <s v="Mantenimiento"/>
    <s v="-"/>
    <s v="-"/>
    <s v="-"/>
    <s v="-"/>
    <s v="-"/>
    <s v="-"/>
    <s v="-"/>
    <s v="-"/>
    <s v="-"/>
    <s v="NO"/>
    <s v="-"/>
    <s v="-"/>
    <s v="NO"/>
    <x v="2"/>
    <n v="0"/>
    <s v="-"/>
    <s v="-"/>
    <m/>
    <d v="1899-12-30T00:00:00"/>
    <n v="0.16666666668606922"/>
    <n v="0.16666666668606922"/>
    <n v="5"/>
    <n v="0"/>
    <n v="0.8333333334303461"/>
    <n v="0.8333333334303461"/>
    <x v="2"/>
  </r>
  <r>
    <d v="2023-02-05T08:05:00"/>
    <x v="0"/>
    <s v="RONCAL FANNYNG"/>
    <s v="RICALDI RAUL, LOPEZ EMANUEL, PAREDES JOSE"/>
    <s v="RONCAL FANNYNG"/>
    <s v="LIBERATO AMAEL"/>
    <s v="ARRAYAN CARLOS"/>
    <s v="ARACENA CARLOS"/>
    <x v="0"/>
    <x v="2"/>
    <x v="0"/>
    <x v="2"/>
    <s v="IN (Inspección)"/>
    <s v="-"/>
    <s v="-"/>
    <d v="2023-02-05T07:55:01"/>
    <d v="2023-02-05T08:05:00"/>
    <s v="Inspección visual de equipos en zona de lavado, zona de tanques y zona de compresores"/>
    <x v="1"/>
    <s v="Mantenimiento"/>
    <s v="-"/>
    <m/>
    <m/>
    <m/>
    <m/>
    <m/>
    <m/>
    <s v="-"/>
    <m/>
    <s v="NO"/>
    <s v="-"/>
    <s v="NO"/>
    <s v="NO"/>
    <x v="2"/>
    <n v="0"/>
    <s v="-"/>
    <s v="-"/>
    <m/>
    <d v="1899-12-30T00:00:00"/>
    <n v="0.16638888884335756"/>
    <n v="0.16638888884335756"/>
    <n v="5"/>
    <n v="0"/>
    <n v="0.83194444421678782"/>
    <n v="0.83194444421678782"/>
    <x v="2"/>
  </r>
  <r>
    <d v="2023-02-05T08:13:00"/>
    <x v="0"/>
    <s v="RONCAL FANNYNG"/>
    <s v="RICALDI RAUL, LOPEZ EMANUEL, PAREDES JOSE"/>
    <s v="RONCAL FANNYNG"/>
    <s v="LIBERATO AMAEL"/>
    <s v="ARRAYAN CARLOS"/>
    <s v="ARACENA CARLOS"/>
    <x v="0"/>
    <x v="5"/>
    <x v="0"/>
    <x v="2"/>
    <s v="IN (Inspección)"/>
    <s v="-"/>
    <s v="-"/>
    <d v="2023-02-05T08:05:01"/>
    <d v="2023-02-05T08:13: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8:21:00"/>
    <x v="0"/>
    <s v="RONCAL FANNYNG"/>
    <s v="RICALDI RAUL, LOPEZ EMANUEL, PAREDES JOSE"/>
    <s v="RONCAL FANNYNG"/>
    <s v="LIBERATO AMAEL"/>
    <s v="ARRAYAN CARLOS"/>
    <s v="ARACENA CARLOS"/>
    <x v="0"/>
    <x v="0"/>
    <x v="0"/>
    <x v="2"/>
    <s v="IN (Inspección)"/>
    <s v="-"/>
    <s v="-"/>
    <d v="2023-02-05T08:13:01"/>
    <d v="2023-02-05T08:21: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8:29:00"/>
    <x v="0"/>
    <s v="RONCAL FANNYNG"/>
    <s v="RICALDI RAUL, LOPEZ EMANUEL, PAREDES JOSE"/>
    <s v="RONCAL FANNYNG"/>
    <s v="LIBERATO AMAEL"/>
    <s v="ARRAYAN CARLOS"/>
    <s v="ARACENA CARLOS"/>
    <x v="0"/>
    <x v="55"/>
    <x v="0"/>
    <x v="2"/>
    <s v="IN (Inspección)"/>
    <s v="-"/>
    <s v="-"/>
    <d v="2023-02-05T08:21:01"/>
    <d v="2023-02-05T08:29: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8:37:00"/>
    <x v="0"/>
    <s v="RONCAL FANNYNG"/>
    <s v="RICALDI RAUL, LOPEZ EMANUEL, PAREDES JOSE"/>
    <s v="RONCAL FANNYNG"/>
    <s v="LIBERATO AMAEL"/>
    <s v="ARRAYAN CARLOS"/>
    <s v="ARACENA CARLOS"/>
    <x v="0"/>
    <x v="56"/>
    <x v="0"/>
    <x v="2"/>
    <s v="IN (Inspección)"/>
    <s v="-"/>
    <s v="-"/>
    <d v="2023-02-05T08:29:01"/>
    <d v="2023-02-05T08:37: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8:45:00"/>
    <x v="0"/>
    <s v="RONCAL FANNYNG"/>
    <s v="RICALDI RAUL, LOPEZ EMANUEL, PAREDES JOSE"/>
    <s v="RONCAL FANNYNG"/>
    <s v="LIBERATO AMAEL"/>
    <s v="ARRAYAN CARLOS"/>
    <s v="ARACENA CARLOS"/>
    <x v="0"/>
    <x v="10"/>
    <x v="0"/>
    <x v="2"/>
    <s v="IN (Inspección)"/>
    <s v="-"/>
    <s v="-"/>
    <d v="2023-02-05T08:37:01"/>
    <d v="2023-02-05T08:45: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8:53:00"/>
    <x v="0"/>
    <s v="RONCAL FANNYNG"/>
    <s v="RICALDI RAUL, LOPEZ EMANUEL, PAREDES JOSE"/>
    <s v="RONCAL FANNYNG"/>
    <s v="LIBERATO AMAEL"/>
    <s v="ARRAYAN CARLOS"/>
    <s v="ARACENA CARLOS"/>
    <x v="0"/>
    <x v="57"/>
    <x v="0"/>
    <x v="2"/>
    <s v="IN (Inspección)"/>
    <s v="-"/>
    <s v="-"/>
    <d v="2023-02-05T08:45:01"/>
    <d v="2023-02-05T08:53:00"/>
    <s v="Inspección visual de equipos en zona de lavado, zona de tanques y zona de compresores"/>
    <x v="1"/>
    <s v="Mantenimiento"/>
    <s v="-"/>
    <m/>
    <m/>
    <m/>
    <m/>
    <m/>
    <m/>
    <s v="-"/>
    <m/>
    <s v="NO"/>
    <s v="-"/>
    <s v="NO"/>
    <s v="NO"/>
    <x v="2"/>
    <n v="0"/>
    <s v="-"/>
    <s v="-"/>
    <m/>
    <d v="1899-12-30T00:00:00"/>
    <n v="0.13305555557599291"/>
    <n v="0.13305555557599291"/>
    <n v="5"/>
    <n v="0"/>
    <n v="0.66527777787996456"/>
    <n v="0.66527777787996456"/>
    <x v="2"/>
  </r>
  <r>
    <d v="2023-02-05T09:01:00"/>
    <x v="0"/>
    <s v="RONCAL FANNYNG"/>
    <s v="RICALDI RAUL, LOPEZ EMANUEL, PAREDES JOSE"/>
    <s v="RONCAL FANNYNG"/>
    <s v="LIBERATO AMAEL"/>
    <s v="ARRAYAN CARLOS"/>
    <s v="ARACENA CARLOS"/>
    <x v="11"/>
    <x v="71"/>
    <x v="0"/>
    <x v="2"/>
    <s v="IN (Inspección)"/>
    <s v="-"/>
    <s v="-"/>
    <d v="2023-02-05T08:53:01"/>
    <d v="2023-02-05T09:01: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09:00"/>
    <x v="0"/>
    <s v="RONCAL FANNYNG"/>
    <s v="RICALDI RAUL, LOPEZ EMANUEL, PAREDES JOSE"/>
    <s v="RONCAL FANNYNG"/>
    <s v="LIBERATO AMAEL"/>
    <s v="ARRAYAN CARLOS"/>
    <s v="ARACENA CARLOS"/>
    <x v="11"/>
    <x v="72"/>
    <x v="0"/>
    <x v="2"/>
    <s v="IN (Inspección)"/>
    <s v="-"/>
    <s v="-"/>
    <d v="2023-02-05T09:01:01"/>
    <d v="2023-02-05T09:09: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17:00"/>
    <x v="0"/>
    <s v="RONCAL FANNYNG"/>
    <s v="RICALDI RAUL, LOPEZ EMANUEL, PAREDES JOSE"/>
    <s v="RONCAL FANNYNG"/>
    <s v="LIBERATO AMAEL"/>
    <s v="ARRAYAN CARLOS"/>
    <s v="ARACENA CARLOS"/>
    <x v="11"/>
    <x v="73"/>
    <x v="0"/>
    <x v="2"/>
    <s v="IN (Inspección)"/>
    <s v="-"/>
    <s v="-"/>
    <d v="2023-02-05T09:09:01"/>
    <d v="2023-02-05T09:17: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25:00"/>
    <x v="0"/>
    <s v="RONCAL FANNYNG"/>
    <s v="RICALDI RAUL, LOPEZ EMANUEL, PAREDES JOSE"/>
    <s v="RONCAL FANNYNG"/>
    <s v="LIBERATO AMAEL"/>
    <s v="ARRAYAN CARLOS"/>
    <s v="ARACENA CARLOS"/>
    <x v="11"/>
    <x v="74"/>
    <x v="0"/>
    <x v="2"/>
    <s v="IN (Inspección)"/>
    <s v="-"/>
    <s v="-"/>
    <d v="2023-02-05T09:17:01"/>
    <d v="2023-02-05T09:25: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33:00"/>
    <x v="0"/>
    <s v="RONCAL FANNYNG"/>
    <s v="RICALDI RAUL, LOPEZ EMANUEL, PAREDES JOSE"/>
    <s v="RONCAL FANNYNG"/>
    <s v="LIBERATO AMAEL"/>
    <s v="ARRAYAN CARLOS"/>
    <s v="ARACENA CARLOS"/>
    <x v="11"/>
    <x v="25"/>
    <x v="0"/>
    <x v="2"/>
    <s v="IN (Inspección)"/>
    <s v="-"/>
    <s v="-"/>
    <d v="2023-02-05T09:25:01"/>
    <d v="2023-02-05T09:33: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41:00"/>
    <x v="0"/>
    <s v="RONCAL FANNYNG"/>
    <s v="RICALDI RAUL, LOPEZ EMANUEL, PAREDES JOSE"/>
    <s v="RONCAL FANNYNG"/>
    <s v="LIBERATO AMAEL"/>
    <s v="ARRAYAN CARLOS"/>
    <s v="ARACENA CARLOS"/>
    <x v="11"/>
    <x v="27"/>
    <x v="0"/>
    <x v="2"/>
    <s v="IN (Inspección)"/>
    <s v="-"/>
    <s v="-"/>
    <d v="2023-02-05T09:33:01"/>
    <d v="2023-02-05T09:41: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49:00"/>
    <x v="0"/>
    <s v="RONCAL FANNYNG"/>
    <s v="RICALDI RAUL, LOPEZ EMANUEL, PAREDES JOSE"/>
    <s v="RONCAL FANNYNG"/>
    <s v="LIBERATO AMAEL"/>
    <s v="ARRAYAN CARLOS"/>
    <s v="ARACENA CARLOS"/>
    <x v="11"/>
    <x v="28"/>
    <x v="0"/>
    <x v="2"/>
    <s v="IN (Inspección)"/>
    <s v="-"/>
    <s v="-"/>
    <d v="2023-02-05T09:41:01"/>
    <d v="2023-02-05T09:49:00"/>
    <s v="Inspección visual de equipos en zona de lavado, zona de tanques y zona de compresores"/>
    <x v="1"/>
    <s v="Mantenimiento"/>
    <m/>
    <m/>
    <m/>
    <m/>
    <m/>
    <m/>
    <m/>
    <s v="-"/>
    <m/>
    <s v="NO"/>
    <m/>
    <s v="NO"/>
    <s v="NO"/>
    <x v="2"/>
    <n v="0"/>
    <s v="-"/>
    <s v="-"/>
    <m/>
    <d v="1899-12-30T00:00:00"/>
    <n v="0.13305555557599291"/>
    <n v="0.13305555557599291"/>
    <n v="5"/>
    <n v="0"/>
    <n v="0.66527777787996456"/>
    <n v="0.66527777787996456"/>
    <x v="2"/>
  </r>
  <r>
    <d v="2023-02-05T09:53:00"/>
    <x v="0"/>
    <s v="RONCAL FANNYNG"/>
    <s v="RICALDI RAUL, LOPEZ EMANUEL, PAREDES JOSE"/>
    <s v="RONCAL FANNYNG"/>
    <s v="LIBERATO AMAEL"/>
    <s v="ARRAYAN CARLOS"/>
    <s v="ARACENA CARLOS"/>
    <x v="5"/>
    <x v="8"/>
    <x v="0"/>
    <x v="2"/>
    <s v="IN (Inspección)"/>
    <s v="-"/>
    <s v="-"/>
    <d v="2023-02-05T09:49:01"/>
    <d v="2023-02-05T09:53:00"/>
    <s v="Inspección visual de equipos en zona de lavado, zona de tanques y zona de compresores"/>
    <x v="1"/>
    <s v="Mantenimiento"/>
    <m/>
    <m/>
    <m/>
    <m/>
    <m/>
    <m/>
    <m/>
    <s v="-"/>
    <m/>
    <s v="NO"/>
    <m/>
    <s v="NO"/>
    <s v="NO"/>
    <x v="2"/>
    <n v="0"/>
    <s v="-"/>
    <s v="-"/>
    <m/>
    <d v="1899-12-30T00:00:00"/>
    <n v="6.638888904126361E-2"/>
    <n v="6.638888904126361E-2"/>
    <n v="5"/>
    <n v="0"/>
    <n v="0.33194444520631805"/>
    <n v="0.33194444520631805"/>
    <x v="2"/>
  </r>
  <r>
    <d v="2023-02-05T09:57:00"/>
    <x v="0"/>
    <s v="RONCAL FANNYNG"/>
    <s v="RICALDI RAUL, LOPEZ EMANUEL, PAREDES JOSE"/>
    <s v="RONCAL FANNYNG"/>
    <s v="LIBERATO AMAEL"/>
    <s v="ARRAYAN CARLOS"/>
    <s v="ARACENA CARLOS"/>
    <x v="5"/>
    <x v="30"/>
    <x v="0"/>
    <x v="2"/>
    <s v="IN (Inspección)"/>
    <s v="-"/>
    <s v="-"/>
    <d v="2023-02-05T09:53:01"/>
    <d v="2023-02-05T09:57:00"/>
    <s v="Inspección visual de equipos en zona de lavado, zona de tanques y zona de compresores"/>
    <x v="1"/>
    <s v="Mantenimiento"/>
    <m/>
    <m/>
    <m/>
    <m/>
    <m/>
    <m/>
    <m/>
    <s v="-"/>
    <m/>
    <s v="NO"/>
    <m/>
    <s v="NO"/>
    <s v="NO"/>
    <x v="2"/>
    <n v="0"/>
    <s v="-"/>
    <s v="-"/>
    <m/>
    <d v="1899-12-30T00:00:00"/>
    <n v="6.6388888866640627E-2"/>
    <n v="6.6388888866640627E-2"/>
    <n v="5"/>
    <n v="0"/>
    <n v="0.33194444433320314"/>
    <n v="0.33194444433320314"/>
    <x v="2"/>
  </r>
  <r>
    <d v="2023-02-05T10:00:00"/>
    <x v="0"/>
    <s v="RONCAL FANNYNG"/>
    <s v="RICALDI RAUL, LOPEZ EMANUEL, PAREDES JOSE"/>
    <s v="RONCAL FANNYNG"/>
    <s v="LIBERATO AMAEL"/>
    <s v="ARRAYAN CARLOS"/>
    <s v="ARACENA CARLOS"/>
    <x v="5"/>
    <x v="34"/>
    <x v="0"/>
    <x v="2"/>
    <s v="IN (Inspección)"/>
    <s v="-"/>
    <s v="-"/>
    <d v="2023-02-05T09:57:01"/>
    <d v="2023-02-05T10:00:00"/>
    <s v="Inspección visual de equipos en zona de lavado, zona de tanques y zona de compresores"/>
    <x v="1"/>
    <s v="Mantenimiento"/>
    <m/>
    <m/>
    <m/>
    <m/>
    <m/>
    <m/>
    <m/>
    <s v="-"/>
    <m/>
    <s v="NO"/>
    <m/>
    <s v="NO"/>
    <s v="NO"/>
    <x v="2"/>
    <n v="0"/>
    <s v="-"/>
    <s v="-"/>
    <m/>
    <d v="1899-12-30T00:00:00"/>
    <n v="4.9722222145646811E-2"/>
    <n v="4.9722222145646811E-2"/>
    <n v="5"/>
    <n v="0"/>
    <n v="0.24861111072823405"/>
    <n v="0.24861111072823405"/>
    <x v="2"/>
  </r>
  <r>
    <d v="2023-02-06T18:10:31"/>
    <x v="0"/>
    <s v="LOPEZ EMANUEL"/>
    <s v="RICALDI RAUL, LOPEZ EMANUEL"/>
    <s v="RONCAL FANNYNG"/>
    <s v="LIBERATO AMAEL"/>
    <s v="ARRAYAN CARLOS"/>
    <s v="ARACENA CARLOS"/>
    <x v="26"/>
    <x v="75"/>
    <x v="0"/>
    <x v="4"/>
    <s v="PROG (Programado)"/>
    <s v="-"/>
    <s v="-"/>
    <d v="2023-02-06T07:30:00"/>
    <d v="2023-02-06T09:45:00"/>
    <s v="Traslado, trazado, corte y acondiciónado de geo menbrana en techo de oficina y pañol de herramientas"/>
    <x v="1"/>
    <s v="Mantenimiento"/>
    <s v="-"/>
    <s v="-"/>
    <s v="-"/>
    <s v="-"/>
    <s v="-"/>
    <s v="-"/>
    <s v="-"/>
    <s v="-"/>
    <s v="-"/>
    <s v="NO"/>
    <s v="-"/>
    <s v="-"/>
    <s v="NO"/>
    <x v="4"/>
    <n v="0"/>
    <s v="-"/>
    <s v="-"/>
    <m/>
    <d v="1899-12-30T00:00:00"/>
    <n v="2.25"/>
    <n v="2.25"/>
    <n v="4"/>
    <n v="0"/>
    <n v="9"/>
    <n v="9"/>
    <x v="2"/>
  </r>
  <r>
    <d v="2023-02-06T18:10:31"/>
    <x v="0"/>
    <s v="LOPEZ EMANUEL"/>
    <s v="RICALDI RAUL, LOPEZ EMANUEL"/>
    <s v="RONCAL FANNYNG"/>
    <s v="LIBERATO AMAEL"/>
    <s v="ARRAYAN CARLOS"/>
    <s v="ARACENA CARLOS"/>
    <x v="26"/>
    <x v="76"/>
    <x v="0"/>
    <x v="4"/>
    <s v="PROG (Programado)"/>
    <s v="-"/>
    <s v="-"/>
    <d v="2023-02-06T09:45:01"/>
    <d v="2023-02-06T11:00:00"/>
    <s v="Traslado, trazado, corte y acondiciónado de geo menbrana en techo de oficina y pañol de herramientas"/>
    <x v="1"/>
    <s v="Mantenimiento"/>
    <s v="-"/>
    <s v="-"/>
    <s v="-"/>
    <s v="-"/>
    <s v="-"/>
    <s v="-"/>
    <s v="-"/>
    <s v="-"/>
    <s v="-"/>
    <s v="NO"/>
    <s v="-"/>
    <s v="-"/>
    <s v="NO"/>
    <x v="4"/>
    <n v="0"/>
    <s v="-"/>
    <s v="-"/>
    <m/>
    <d v="1899-12-30T00:00:00"/>
    <n v="1.249722222040873"/>
    <n v="1.249722222040873"/>
    <n v="4"/>
    <n v="0"/>
    <n v="4.9988888881634921"/>
    <n v="4.9988888881634921"/>
    <x v="2"/>
  </r>
  <r>
    <d v="2023-02-06T18:20:01"/>
    <x v="0"/>
    <s v="LOPEZ EMANUEL"/>
    <s v="RICALDI RAUL, LOPEZ EMANUEL"/>
    <s v="RONCAL FANNYNG"/>
    <s v="LIBERATO AMAEL"/>
    <s v="ARRAYAN CARLOS"/>
    <s v="ARACENA CARLOS"/>
    <x v="27"/>
    <x v="58"/>
    <x v="0"/>
    <x v="0"/>
    <s v="PROG (Programado)"/>
    <s v="-"/>
    <s v="-"/>
    <d v="2023-02-06T14:00:00"/>
    <d v="2023-02-06T16:00:00"/>
    <s v="Retiro de pernos de anclaje de la base, desconexión de línea tierra y mangueras de ingreso y salida de aceite, montaje de tapones en puntos de ingreso y salida. Movimiento de base para desmontaje de sistema microfiltrado y envío a Lima para un mantenimiento correctivo integral"/>
    <x v="0"/>
    <m/>
    <s v="-"/>
    <s v="-"/>
    <s v="-"/>
    <s v="-"/>
    <s v="-"/>
    <s v="-"/>
    <d v="1899-12-30T00:30:00"/>
    <s v="-"/>
    <s v="-"/>
    <s v="SI"/>
    <s v="-"/>
    <s v="-"/>
    <s v="NO"/>
    <x v="0"/>
    <n v="0"/>
    <s v="MECANICO"/>
    <s v="DISEÑO INADECUADO"/>
    <m/>
    <d v="1899-12-30T00:00:00"/>
    <n v="2.0000000002328306"/>
    <n v="2.0000000002328306"/>
    <n v="4"/>
    <n v="0"/>
    <n v="8.0000000009313226"/>
    <n v="8.0000000009313226"/>
    <x v="2"/>
  </r>
  <r>
    <d v="2023-02-06T18:23:45"/>
    <x v="0"/>
    <s v="LOPEZ EMANUEL"/>
    <s v="RICALDI RAUL, LOPEZ EMANUEL"/>
    <s v="RONCAL FANNYNG"/>
    <s v="LIBERATO AMAEL"/>
    <s v="ARRAYAN CARLOS"/>
    <s v="ARACENA CARLOS"/>
    <x v="24"/>
    <x v="62"/>
    <x v="16"/>
    <x v="2"/>
    <s v="IN (Inspección)"/>
    <s v="-"/>
    <s v="-"/>
    <d v="2023-02-06T16:00:01"/>
    <d v="2023-02-06T17:00:00"/>
    <s v="Inspección de filtro de ingreso de tanque sae 60"/>
    <x v="0"/>
    <s v="Mantenimiento"/>
    <s v="-"/>
    <s v="-"/>
    <s v="-"/>
    <s v="-"/>
    <s v="-"/>
    <s v="-"/>
    <d v="1899-12-30T00:15:00"/>
    <s v="-"/>
    <s v="-"/>
    <s v="NO"/>
    <s v="-"/>
    <s v="-"/>
    <s v="NO"/>
    <x v="2"/>
    <n v="0"/>
    <s v="-"/>
    <s v="-"/>
    <m/>
    <d v="1899-12-30T00:00:00"/>
    <n v="0.99972222227370366"/>
    <n v="0.99972222227370366"/>
    <n v="4"/>
    <n v="0"/>
    <n v="3.9988888890948147"/>
    <n v="3.9988888890948147"/>
    <x v="2"/>
  </r>
  <r>
    <d v="2023-02-06T18:23:45"/>
    <x v="0"/>
    <s v="LOPEZ EMANUEL"/>
    <s v="RICALDI RAUL, LOPEZ EMANUEL"/>
    <s v="RONCAL FANNYNG"/>
    <s v="LIBERATO AMAEL"/>
    <s v="ARRAYAN CARLOS"/>
    <s v="ARACENA CARLOS"/>
    <x v="24"/>
    <x v="62"/>
    <x v="17"/>
    <x v="2"/>
    <s v="IN (Inspección)"/>
    <s v="-"/>
    <s v="-"/>
    <d v="2023-02-06T17:00:01"/>
    <d v="2023-02-06T18:00:00"/>
    <s v="Inspección de filtro de salida de tanque sae 60"/>
    <x v="0"/>
    <s v="Mantenimiento"/>
    <s v="-"/>
    <s v="-"/>
    <s v="-"/>
    <s v="-"/>
    <s v="-"/>
    <s v="-"/>
    <d v="1899-12-30T00:15:00"/>
    <s v="-"/>
    <s v="-"/>
    <s v="NO"/>
    <s v="-"/>
    <s v="-"/>
    <s v="NO"/>
    <x v="2"/>
    <n v="0"/>
    <s v="-"/>
    <s v="-"/>
    <m/>
    <d v="1899-12-30T00:00:00"/>
    <n v="0.99972222227370366"/>
    <n v="0.99972222227370366"/>
    <n v="4"/>
    <n v="0"/>
    <n v="3.9988888890948147"/>
    <n v="3.9988888890948147"/>
    <x v="2"/>
  </r>
  <r>
    <d v="2023-02-07T11:30:00"/>
    <x v="0"/>
    <s v="RONCAL FANNYNG"/>
    <s v="PAREDES JOSE"/>
    <s v="RONCAL FANNYNG"/>
    <s v="LIBERATO AMAEL"/>
    <s v="ARRAYAN CARLOS"/>
    <s v="ARACENA CARLOS"/>
    <x v="3"/>
    <x v="38"/>
    <x v="0"/>
    <x v="2"/>
    <s v="IN (Inspección)"/>
    <s v="-"/>
    <s v="-"/>
    <d v="2023-02-07T10:31:00"/>
    <d v="2023-02-07T11:30:00"/>
    <s v="* Bahia de tanques de lubricantes: punto de drenaje de tuberías de sumidero 140-PP-131 y 140-PP-133_x000a_- Reunión con personal del area de medio ambiente y a su solicitud reconocimiento fisico del punto de drenaje de la tubería de sumidero de la bahía de tanques de lubricantes"/>
    <x v="1"/>
    <s v="Mantenimiento"/>
    <s v="-"/>
    <s v="-"/>
    <s v="-"/>
    <s v="-"/>
    <s v="-"/>
    <s v="-"/>
    <s v="-"/>
    <s v="-"/>
    <s v="-"/>
    <s v="NO"/>
    <s v="-"/>
    <s v="-"/>
    <s v="NO"/>
    <x v="2"/>
    <n v="0"/>
    <s v="-"/>
    <s v="-"/>
    <m/>
    <d v="1899-12-30T00:00:00"/>
    <n v="0.98333333322079852"/>
    <n v="0.98333333322079852"/>
    <n v="3"/>
    <n v="0"/>
    <n v="2.9499999996623956"/>
    <n v="2.9499999996623956"/>
    <x v="2"/>
  </r>
  <r>
    <d v="2023-02-07T12:30:00"/>
    <x v="0"/>
    <s v="RONCAL FANNYNG"/>
    <s v="PAREDES JOSE"/>
    <s v="RONCAL FANNYNG"/>
    <s v="LIBERATO AMAEL"/>
    <s v="ARRAYAN CARLOS"/>
    <s v="ARACENA CARLOS"/>
    <x v="3"/>
    <x v="77"/>
    <x v="0"/>
    <x v="2"/>
    <s v="IN (Inspección)"/>
    <s v="-"/>
    <s v="-"/>
    <d v="2023-02-07T11:30:01"/>
    <d v="2023-02-07T12:30:00"/>
    <s v="* Bahia de tanques de lubricantes: punto de drenaje de tuberías de sumidero 140-PP-131 y 140-PP-133_x000a_- Reunión con personal del area de medio ambiente y a su solicitud reconocimiento fisico del punto de drenaje de la tubería de sumidero de la bahía de tanques de lubricantes"/>
    <x v="1"/>
    <s v="Mantenimiento"/>
    <s v="-"/>
    <s v="-"/>
    <s v="-"/>
    <s v="-"/>
    <s v="-"/>
    <s v="-"/>
    <s v="-"/>
    <s v="-"/>
    <s v="-"/>
    <s v="NO"/>
    <s v="-"/>
    <s v="-"/>
    <s v="NO"/>
    <x v="2"/>
    <n v="0"/>
    <s v="-"/>
    <s v="-"/>
    <m/>
    <d v="1899-12-30T00:00:00"/>
    <n v="0.99972222227370366"/>
    <n v="0.99972222227370366"/>
    <n v="3"/>
    <n v="0"/>
    <n v="2.999166666821111"/>
    <n v="2.999166666821111"/>
    <x v="2"/>
  </r>
  <r>
    <d v="2023-02-23T07:49:49"/>
    <x v="0"/>
    <s v="FILIPES JEAN"/>
    <s v="FILIPES JEAN, PAREDES JOSE"/>
    <s v="RONCAL FANNYNG"/>
    <s v="LIBERATO AMAEL"/>
    <s v="ARRAYAN CARLOS"/>
    <s v="VASQUEZ OMAR"/>
    <x v="5"/>
    <x v="8"/>
    <x v="0"/>
    <x v="2"/>
    <s v="FR (Frecuencia)"/>
    <d v="2023-02-22T14:45:00"/>
    <d v="2023-02-22T17:30:00"/>
    <d v="2023-02-22T14:00:00"/>
    <d v="2023-02-22T18:30:00"/>
    <s v="Mantenimiento preventivo de 1000h compresor de aire:_x000a_Condiciónes iniciales del equipo encontrando con polvadera, filtro de aire sucio, base del filtro de aire con aceite_x000a_-Se realizó una limpieza interna y externa del compresor con presión de aire eliminando particulas de polvo. _x000a_-Se procedió a retirar el filtro de aire para hacer su limpieza respectiva._x000a_-Se verificó niveles de aceite y de grasa dejando en optimas condiciónes._x000a_-Se procedió a limpiar la reja protector_x000a_- Operativo en stand- by"/>
    <x v="1"/>
    <s v="Mantenimiento"/>
    <d v="1899-12-30T00:30:00"/>
    <s v="-"/>
    <s v="-"/>
    <s v="-"/>
    <s v="-"/>
    <s v="-"/>
    <d v="1899-12-30T00:20:00"/>
    <s v="-"/>
    <s v="-"/>
    <s v="NO"/>
    <s v="-"/>
    <s v="-"/>
    <s v="NO"/>
    <x v="2"/>
    <n v="2.7500000002328306"/>
    <s v="-"/>
    <s v="-"/>
    <m/>
    <d v="1899-12-30T00:00:00"/>
    <n v="4.5"/>
    <n v="4.5"/>
    <n v="4"/>
    <n v="0"/>
    <n v="18"/>
    <n v="18"/>
    <x v="2"/>
  </r>
  <r>
    <d v="2023-02-24T07:47:53"/>
    <x v="0"/>
    <s v="RONCAL FANNYNG"/>
    <s v="FILIPES JEAN, PAREDES JOSE"/>
    <s v="RONCAL FANNYNG"/>
    <s v="LIBERATO AMAEL"/>
    <s v="ACUÑA JORGE"/>
    <s v="VASQUEZ OMAR"/>
    <x v="27"/>
    <x v="78"/>
    <x v="18"/>
    <x v="0"/>
    <s v="NO PROG (No programado)"/>
    <d v="2023-02-20T18:00:00"/>
    <d v="2023-02-26T18:00:00"/>
    <d v="2023-02-23T07:30:00"/>
    <d v="2023-02-23T19:00:00"/>
    <s v="Desmontaje y mantenimiento correctivo del controlador del sistema de filtrado multimedia. Se incluye el tiempo de elaboración del Informe Técnico (1H durante almuerzo + 1/2 hora 18:30 - 19:30)"/>
    <x v="1"/>
    <m/>
    <d v="1899-12-30T00:30:00"/>
    <d v="1899-12-30T01:00:00"/>
    <s v="-"/>
    <d v="1899-12-30T01:00:00"/>
    <s v="-"/>
    <s v="-"/>
    <s v="-"/>
    <s v="-"/>
    <s v="-"/>
    <s v="NO"/>
    <s v="-"/>
    <s v="-"/>
    <s v="NO"/>
    <x v="0"/>
    <n v="144"/>
    <s v="HIDRAULICO"/>
    <s v="CONTAMINACION"/>
    <m/>
    <d v="1899-12-30T00:00:00"/>
    <n v="11.499999999941792"/>
    <n v="11.499999999941792"/>
    <n v="4"/>
    <n v="0"/>
    <n v="45.999999999767169"/>
    <n v="45.999999999767169"/>
    <x v="2"/>
  </r>
  <r>
    <d v="2023-02-23T11:40:00"/>
    <x v="0"/>
    <s v="RONCAL FANNYNG"/>
    <s v="FILIPES JEAN, PAREDES JOSE"/>
    <s v="RONCAL FANNYNG"/>
    <s v="LIBERATO AMAEL"/>
    <s v="ACUÑA JORGE"/>
    <s v="VASQUEZ OMAR"/>
    <x v="0"/>
    <x v="55"/>
    <x v="0"/>
    <x v="2"/>
    <s v="IN (Inspección)"/>
    <s v="-"/>
    <s v="-"/>
    <d v="2023-02-23T11:00:00"/>
    <d v="2023-02-23T11:40:00"/>
    <s v="* Bombas de trasvase 140-PP-158 y 159 para tanque de aguas frescas 800-TK-102: acondicionamiento, accionamiento y monitoreo_x000a_- Acondicionamiento mecánico para instalación de manguera de cisterna para abastecimiento a tanque de aguas frescas 800-TK-102_x000a_- Instalación de manguera en toma de bombas_x000a_- Accionamiento de bombas y apoyo al monitoreo del abastecimiento"/>
    <x v="2"/>
    <m/>
    <s v="-"/>
    <d v="1899-12-30T00:30:00"/>
    <s v="-"/>
    <s v="-"/>
    <s v="-"/>
    <s v="-"/>
    <s v="-"/>
    <s v="-"/>
    <s v="-"/>
    <s v="NO"/>
    <s v="-"/>
    <s v="-"/>
    <s v="NO"/>
    <x v="2"/>
    <n v="0"/>
    <s v="-"/>
    <s v="-"/>
    <m/>
    <d v="1899-12-30T00:00:00"/>
    <n v="0.6666666665696539"/>
    <n v="0.6666666665696539"/>
    <n v="2"/>
    <n v="0"/>
    <n v="1.3333333331393078"/>
    <n v="1.3333333331393078"/>
    <x v="2"/>
  </r>
  <r>
    <d v="2023-02-23T12:20:00"/>
    <x v="0"/>
    <s v="RONCAL FANNYNG"/>
    <s v="FILIPES JEAN, PAREDES JOSE"/>
    <s v="RONCAL FANNYNG"/>
    <s v="LIBERATO AMAEL"/>
    <s v="ACUÑA JORGE"/>
    <s v="VASQUEZ OMAR"/>
    <x v="0"/>
    <x v="56"/>
    <x v="0"/>
    <x v="2"/>
    <s v="IN (Inspección)"/>
    <s v="-"/>
    <s v="-"/>
    <d v="2023-02-23T11:40:01"/>
    <d v="2023-02-23T12:20:00"/>
    <s v="* Bombas de trasvase 140-PP-158 y 159 para tanque de aguas frescas 800-TK-102: acondicionamiento, accionamiento y monitoreo_x000a_- Acondicionamiento mecánico para instalación de manguera de cisterna para abastecimiento a tanque de aguas frescas 800-TK-102_x000a_- Instalación de manguera en toma de bombas_x000a_- Accionamiento de bombas y apoyo al monitoreo del abastecimiento"/>
    <x v="2"/>
    <m/>
    <s v="-"/>
    <d v="1899-12-30T00:30:00"/>
    <s v="-"/>
    <s v="-"/>
    <s v="-"/>
    <s v="-"/>
    <s v="-"/>
    <s v="-"/>
    <s v="-"/>
    <s v="NO"/>
    <s v="-"/>
    <s v="-"/>
    <s v="NO"/>
    <x v="2"/>
    <n v="0"/>
    <s v="-"/>
    <s v="-"/>
    <m/>
    <d v="1899-12-30T00:00:00"/>
    <n v="0.66638888890156522"/>
    <n v="0.66638888890156522"/>
    <n v="2"/>
    <n v="0"/>
    <n v="1.3327777778031304"/>
    <n v="1.3327777778031304"/>
    <x v="2"/>
  </r>
  <r>
    <d v="2023-02-24T14:11:13"/>
    <x v="0"/>
    <s v="FILIPES JEAN"/>
    <s v="FILIPES JEAN, CADENAS ANGEL"/>
    <s v="RONCAL FANNYNG"/>
    <s v="LIBERATO AMAEL"/>
    <s v="ACUÑA JORGE"/>
    <s v="SUCASACA FAUSTO"/>
    <x v="27"/>
    <x v="78"/>
    <x v="18"/>
    <x v="0"/>
    <s v="NO PROG (No programado)"/>
    <d v="2023-02-20T18:00:00"/>
    <s v="-"/>
    <d v="2023-02-24T07:30:00"/>
    <d v="2023-02-24T12:30:00"/>
    <s v="* Armado y Montaje del controlador del filtro Multimedia"/>
    <x v="1"/>
    <m/>
    <d v="1899-12-30T00:20:00"/>
    <s v="-"/>
    <s v="-"/>
    <s v="-"/>
    <s v="-"/>
    <s v="-"/>
    <s v="-"/>
    <s v="-"/>
    <s v="-"/>
    <s v="NO"/>
    <s v="-"/>
    <s v="-"/>
    <s v="NO"/>
    <x v="0"/>
    <n v="0"/>
    <s v="HIDRAULICO"/>
    <s v="CONTAMINACION"/>
    <m/>
    <d v="1899-12-30T00:00:00"/>
    <n v="4.9999999998835847"/>
    <n v="4.9999999998835847"/>
    <n v="4"/>
    <n v="0"/>
    <n v="19.999999999534339"/>
    <n v="19.999999999534339"/>
    <x v="2"/>
  </r>
  <r>
    <d v="2023-02-24T14:18:49"/>
    <x v="0"/>
    <s v="RONCAL FANNYNG"/>
    <s v="PAREDES JOSE"/>
    <s v="RONCAL FANNYNG"/>
    <s v="LIBERATO AMAEL"/>
    <s v="ACUÑA JORGE"/>
    <s v="SUCASACA FAUSTO"/>
    <x v="0"/>
    <x v="2"/>
    <x v="0"/>
    <x v="0"/>
    <s v="NO PROG (No programado)"/>
    <d v="2023-02-24T08:55:00"/>
    <d v="2023-02-24T09:19:00"/>
    <d v="2023-02-24T08:55:00"/>
    <d v="2023-02-24T09:30:00"/>
    <s v="Revisión, reset de fallas y pruebas de funcionamiento "/>
    <x v="0"/>
    <m/>
    <d v="1899-12-30T00:15:00"/>
    <s v="-"/>
    <s v="-"/>
    <s v="-"/>
    <s v="-"/>
    <s v="-"/>
    <s v="-"/>
    <s v="-"/>
    <s v="-"/>
    <s v="NO"/>
    <s v="-"/>
    <s v="-"/>
    <s v="NO"/>
    <x v="0"/>
    <n v="0.39999999990686774"/>
    <s v="ELECTRICO"/>
    <s v="DISEÑO INADECUADO"/>
    <m/>
    <d v="1899-12-30T00:00:00"/>
    <n v="0.58333333331393078"/>
    <n v="0.58333333331393078"/>
    <n v="1"/>
    <n v="0"/>
    <n v="0.58333333331393078"/>
    <n v="0.58333333331393078"/>
    <x v="2"/>
  </r>
  <r>
    <d v="2023-02-24T14:22:48"/>
    <x v="0"/>
    <s v="PAREDES JOSE"/>
    <s v="PAREDES JOSE, FILIPES JEAN"/>
    <s v="RONCAL FANNYNG"/>
    <s v="LIBERATO AMAEL"/>
    <s v="ACUÑA JORGE"/>
    <s v="SUCASACA FAUSTO"/>
    <x v="0"/>
    <x v="2"/>
    <x v="0"/>
    <x v="0"/>
    <s v="NO PROG (No programado)"/>
    <d v="2023-02-24T10:40:00"/>
    <d v="2023-02-24T10:49:00"/>
    <d v="2023-02-24T10:40:00"/>
    <d v="2023-02-24T10:50:00"/>
    <s v="Revisión, reset de falla y pruebas de funcionamiento_x000a_* Se retira 10 min HH de Mecánico para evitar duplicidad de horas"/>
    <x v="0"/>
    <m/>
    <s v="-"/>
    <s v="-"/>
    <s v="-"/>
    <s v="-"/>
    <s v="-"/>
    <s v="-"/>
    <s v="-"/>
    <s v="-"/>
    <s v="-"/>
    <s v="NO"/>
    <s v="-"/>
    <s v="-"/>
    <s v="NO"/>
    <x v="0"/>
    <n v="0.1499999999650754"/>
    <s v="ELECTRICO"/>
    <s v="DISEÑO INADECUADO"/>
    <d v="1899-12-30T00:10:00"/>
    <d v="1899-12-30T00:00:00"/>
    <n v="0.16666666668606922"/>
    <n v="0.16666666668606922"/>
    <n v="2"/>
    <n v="0.16666666666666666"/>
    <n v="0.33333333337213844"/>
    <n v="0.16666666670547178"/>
    <x v="2"/>
  </r>
  <r>
    <d v="2023-02-24T14:22:48"/>
    <x v="0"/>
    <s v="PAREDES JOSE"/>
    <s v="PAREDES JOSE, FILIPES JEAN"/>
    <s v="RONCAL FANNYNG"/>
    <s v="LIBERATO AMAEL"/>
    <s v="ACUÑA JORGE"/>
    <s v="SUCASACA FAUSTO"/>
    <x v="0"/>
    <x v="5"/>
    <x v="0"/>
    <x v="0"/>
    <s v="NO PROG (No programado)"/>
    <d v="2023-02-24T10:40:00"/>
    <d v="2023-02-24T10:52:00"/>
    <d v="2023-02-24T10:50:01"/>
    <d v="2023-02-24T11:05:00"/>
    <s v="Revisión, reset de falla y pruebas de funcionamiento_x000a_* Se restan 15 min HH de Mecánico para evitar duplicidad de horas"/>
    <x v="0"/>
    <m/>
    <s v="-"/>
    <s v="-"/>
    <s v="-"/>
    <s v="-"/>
    <s v="-"/>
    <s v="-"/>
    <s v="-"/>
    <s v="-"/>
    <s v="-"/>
    <s v="NO"/>
    <s v="-"/>
    <s v="-"/>
    <s v="NO"/>
    <x v="0"/>
    <n v="0.19999999995343387"/>
    <s v="ELECTRICO"/>
    <s v="DISEÑO INADECUADO"/>
    <d v="1899-12-30T00:15:00"/>
    <d v="1899-12-30T00:00:00"/>
    <n v="0.24972222227370366"/>
    <n v="0.24972222227370366"/>
    <n v="2"/>
    <n v="0.25"/>
    <n v="0.49944444454740733"/>
    <n v="0.24944444454740733"/>
    <x v="2"/>
  </r>
  <r>
    <d v="2023-02-24T18:16:56"/>
    <x v="0"/>
    <s v="PAREDES JOSE"/>
    <s v="FILIPES JEAN, PAREDES JOSE, CADENAS ANGEL"/>
    <s v="RONCAL FANNYNG"/>
    <s v="LIBERATO AMAEL"/>
    <s v="ACUÑA JORGE"/>
    <s v="SUCASACA FAUSTO"/>
    <x v="3"/>
    <x v="77"/>
    <x v="0"/>
    <x v="4"/>
    <s v="PROG (Programado)"/>
    <s v="-"/>
    <s v="-"/>
    <d v="2023-02-24T14:15:00"/>
    <d v="2023-02-24T16:30:00"/>
    <s v="Evaluación de re-ubicación de bomba y elementos y componentes a necesitar para reemplazo de bomba 140-PP-131"/>
    <x v="0"/>
    <s v="Mantenimiento"/>
    <s v="-"/>
    <s v="-"/>
    <s v="-"/>
    <s v="-"/>
    <s v="-"/>
    <s v="-"/>
    <s v="-"/>
    <s v="-"/>
    <s v="-"/>
    <s v="NO"/>
    <s v="-"/>
    <s v="-"/>
    <s v="NO"/>
    <x v="4"/>
    <n v="0"/>
    <s v="-"/>
    <s v="-"/>
    <m/>
    <d v="1899-12-30T00:00:00"/>
    <n v="2.25"/>
    <n v="2.25"/>
    <n v="5"/>
    <n v="0"/>
    <n v="11.25"/>
    <n v="11.25"/>
    <x v="2"/>
  </r>
  <r>
    <d v="2023-02-24T18:25:38"/>
    <x v="0"/>
    <s v="PAREDES JOSE"/>
    <s v="FILIPES JEAN, PAREDES JOSE, CADENAS ANGEL"/>
    <s v="RONCAL FANNYNG"/>
    <s v="LIBERATO AMAEL"/>
    <s v="ACUÑA JORGE"/>
    <s v="SUCASACA FAUSTO"/>
    <x v="11"/>
    <x v="71"/>
    <x v="19"/>
    <x v="1"/>
    <s v="PROG (Programado)"/>
    <s v="-"/>
    <s v="-"/>
    <d v="2023-02-24T16:30:01"/>
    <d v="2023-02-24T18:15:00"/>
    <s v="Recolección de datos para el solicitud de repuesto y reemplazo del sistema de calefacción abierto del tanque"/>
    <x v="0"/>
    <s v="Mantenimiento"/>
    <s v="-"/>
    <s v="-"/>
    <s v="-"/>
    <s v="-"/>
    <s v="-"/>
    <s v="-"/>
    <s v="-"/>
    <s v="-"/>
    <s v="-"/>
    <s v="NO"/>
    <s v="-"/>
    <s v="-"/>
    <s v="NO"/>
    <x v="1"/>
    <n v="0"/>
    <s v="-"/>
    <s v="-"/>
    <m/>
    <d v="1899-12-30T00:00:00"/>
    <n v="1.7497222222737037"/>
    <n v="1.7497222222737037"/>
    <n v="5"/>
    <n v="0"/>
    <n v="8.7486111113685183"/>
    <n v="8.7486111113685183"/>
    <x v="2"/>
  </r>
  <r>
    <d v="2023-02-25T18:33:31"/>
    <x v="0"/>
    <s v="FILIPES JEAN"/>
    <s v="FILIPES JEAN, PAREDES JOSE"/>
    <s v="RONCAL FANNYNG"/>
    <s v="LIBERATO AMAEL"/>
    <s v="ACUÑA JORGE"/>
    <s v="SUCASACA FAUSTO"/>
    <x v="6"/>
    <x v="47"/>
    <x v="0"/>
    <x v="0"/>
    <s v="NO PROG (No programado)"/>
    <d v="2023-02-25T00:49:00"/>
    <d v="2023-02-25T09:00:00"/>
    <d v="2023-02-25T07:15:00"/>
    <d v="2023-02-25T09:00:00"/>
    <s v="Mantenimiento correctivo de bomba por mala operación de succión en vacío"/>
    <x v="2"/>
    <m/>
    <s v="-"/>
    <s v="-"/>
    <s v="-"/>
    <d v="1899-12-30T00:10:00"/>
    <s v="-"/>
    <s v="-"/>
    <s v="-"/>
    <s v="-"/>
    <s v="-"/>
    <s v="NO"/>
    <s v="-"/>
    <s v="-"/>
    <s v="NO"/>
    <x v="0"/>
    <n v="8.1833333332906477"/>
    <s v="HIDRAULICO"/>
    <s v="MALA OPERACION"/>
    <m/>
    <d v="1899-12-30T00:00:00"/>
    <n v="1.7500000001164153"/>
    <n v="1.7500000001164153"/>
    <n v="4"/>
    <n v="0"/>
    <n v="7.0000000004656613"/>
    <n v="7.0000000004656613"/>
    <x v="2"/>
  </r>
  <r>
    <d v="2023-02-25T18:38:29"/>
    <x v="0"/>
    <s v="FILIPES JEAN"/>
    <s v="FILIPES JEAN, PAREDES JOSE"/>
    <s v="RONCAL FANNYNG"/>
    <s v="LIBERATO AMAEL"/>
    <s v="ACUÑA JORGE"/>
    <s v="SUCASACA FAUSTO"/>
    <x v="6"/>
    <x v="15"/>
    <x v="0"/>
    <x v="0"/>
    <s v="NO PROG (No programado)"/>
    <d v="2023-02-25T00:49:00"/>
    <d v="2023-02-25T10:45:00"/>
    <d v="2023-02-25T09:00:01"/>
    <d v="2023-02-25T10:45:00"/>
    <s v="Mantenimiento correctivo de bomba de succión de aceite por obstrucción de elemento extraño (tapón)"/>
    <x v="2"/>
    <m/>
    <s v="-"/>
    <s v="-"/>
    <s v="-"/>
    <s v="-"/>
    <s v="-"/>
    <s v="-"/>
    <s v="-"/>
    <s v="-"/>
    <s v="-"/>
    <s v="NO"/>
    <s v="-"/>
    <s v="-"/>
    <s v="NO"/>
    <x v="0"/>
    <n v="9.933333333407063"/>
    <s v="HIDRAULICO"/>
    <s v="MALA OPERACION"/>
    <m/>
    <d v="1899-12-30T00:00:00"/>
    <n v="1.7497222222737037"/>
    <n v="1.7497222222737037"/>
    <n v="4"/>
    <n v="0"/>
    <n v="6.9988888890948147"/>
    <n v="6.9988888890948147"/>
    <x v="2"/>
  </r>
  <r>
    <d v="2023-02-27T17:34:28"/>
    <x v="0"/>
    <s v="FILIPES JEAN"/>
    <s v="PAREDES JOSE, FILIPES JEAN"/>
    <s v="RONCAL FANNYNG"/>
    <s v="LIBERATO AMAEL"/>
    <s v="ACUÑA JORGE"/>
    <s v="SUCASACA FAUSTO"/>
    <x v="6"/>
    <x v="11"/>
    <x v="0"/>
    <x v="0"/>
    <s v="NO PROG (No programado)"/>
    <d v="2023-02-25T00:49:00"/>
    <d v="2023-02-25T11:50:00"/>
    <d v="2023-02-25T10:45:01"/>
    <d v="2023-02-25T12:30:00"/>
    <s v="Mantenimiento correctivo de bomba de aceite Usado Reparación por hacerlo funciónar en vacío"/>
    <x v="2"/>
    <m/>
    <s v="-"/>
    <s v="-"/>
    <s v="-"/>
    <s v="-"/>
    <s v="-"/>
    <s v="-"/>
    <s v="-"/>
    <s v="-"/>
    <s v="-"/>
    <s v="NO"/>
    <s v="-"/>
    <s v="-"/>
    <s v="NO"/>
    <x v="0"/>
    <n v="11.016666666604578"/>
    <s v="HIDRAULICO"/>
    <s v="MALA OPERACION"/>
    <m/>
    <d v="1899-12-30T00:00:00"/>
    <n v="1.7497222222737037"/>
    <n v="1.7497222222737037"/>
    <n v="4"/>
    <n v="0"/>
    <n v="6.9988888890948147"/>
    <n v="6.9988888890948147"/>
    <x v="2"/>
  </r>
  <r>
    <d v="2023-02-27T17:52:00"/>
    <x v="0"/>
    <s v="CADENAS ANGEL"/>
    <s v="PAREDES JOSE, FILIPES JEAN, CADENAS ANGEL"/>
    <s v="RONCAL FANNYNG"/>
    <s v="LIBERATO AMAEL"/>
    <s v="ACUÑA JORGE"/>
    <s v="SUCASACA FAUSTO"/>
    <x v="27"/>
    <x v="78"/>
    <x v="18"/>
    <x v="0"/>
    <s v="NO PROG (No programado)"/>
    <d v="2023-02-20T18:00:00"/>
    <s v="-"/>
    <d v="2023-02-26T07:30:00"/>
    <d v="2023-02-26T16:30:00"/>
    <s v="Montaje, calibración de posición y verificación de funciónamiento de sistema de filtración"/>
    <x v="1"/>
    <m/>
    <d v="1899-12-30T00:30:00"/>
    <s v="-"/>
    <s v="-"/>
    <s v="-"/>
    <s v="-"/>
    <s v="-"/>
    <s v="-"/>
    <s v="-"/>
    <s v="-"/>
    <s v="NO"/>
    <s v="-"/>
    <s v="-"/>
    <s v="NO"/>
    <x v="0"/>
    <n v="0"/>
    <s v="HIDRAULICO"/>
    <s v="CONTAMINACION"/>
    <m/>
    <d v="1899-12-30T00:00:00"/>
    <n v="9"/>
    <n v="9"/>
    <n v="5"/>
    <n v="0"/>
    <n v="45"/>
    <n v="45"/>
    <x v="2"/>
  </r>
  <r>
    <d v="2023-02-27T18:21:03"/>
    <x v="0"/>
    <s v="PAREDES JOSE"/>
    <s v="PAREDES JOSE, FILIPES JEAN, CADENAS ANGEL"/>
    <s v="RONCAL FANNYNG"/>
    <s v="LIBERATO AMAEL"/>
    <s v="ACUÑA JORGE"/>
    <s v="SUCASACA FAUSTO"/>
    <x v="1"/>
    <x v="79"/>
    <x v="0"/>
    <x v="0"/>
    <s v="NO PROG (No programado)"/>
    <d v="2023-02-26T15:15:00"/>
    <d v="2023-02-26T17:00:00"/>
    <d v="2023-02-26T16:30:01"/>
    <d v="2023-02-26T17:20:00"/>
    <s v="Revisión del sistema eléctrico, revisión visual del estado de las cadenas para el acciónamiento manual y el forzado de cierre de compuerta levadiza."/>
    <x v="0"/>
    <m/>
    <s v="-"/>
    <s v="-"/>
    <s v="-"/>
    <s v="-"/>
    <s v="-"/>
    <s v="-"/>
    <d v="1899-12-30T00:40:00"/>
    <s v="-"/>
    <s v="-"/>
    <s v="NO"/>
    <s v="-"/>
    <s v="-"/>
    <s v="NO"/>
    <x v="0"/>
    <n v="1.7499999999417923"/>
    <s v="ELECTRICO"/>
    <s v="DISEÑO INADECUADO"/>
    <m/>
    <d v="1899-12-30T00:00:00"/>
    <n v="0.83305555541301146"/>
    <n v="0.83305555541301146"/>
    <n v="5"/>
    <n v="0"/>
    <n v="4.1652777770650573"/>
    <n v="4.1652777770650573"/>
    <x v="2"/>
  </r>
  <r>
    <d v="2023-02-27T18:05:58"/>
    <x v="0"/>
    <s v="PAREDES JOSE"/>
    <s v="FILIPES JEAN, PAREDES JOSE, CADENAS ANGEL"/>
    <s v="RONCAL FANNYNG"/>
    <s v="LIBERATO AMAEL"/>
    <s v="ACUÑA JORGE"/>
    <s v="VASQUEZ OMAR"/>
    <x v="28"/>
    <x v="80"/>
    <x v="0"/>
    <x v="0"/>
    <s v="NO PROG (No programado)"/>
    <d v="2023-02-26T18:00:00"/>
    <d v="2023-02-26T19:52:00"/>
    <d v="2023-02-26T18:40:00"/>
    <d v="2023-02-26T19:52:00"/>
    <s v="Revisión del sistema eléctrico, toma de valores de tensión, revisión de estado de fusibles, remplazo de fusibles y pruebas de funciónamiento de las bombas de envío de aceite SAE 60. Término 8:20 pm. Se adiciona 40 min para generación de informe técnico de falla."/>
    <x v="0"/>
    <m/>
    <s v="-"/>
    <s v="-"/>
    <s v="-"/>
    <s v="-"/>
    <s v="-"/>
    <s v="-"/>
    <s v="-"/>
    <s v="-"/>
    <s v="-"/>
    <s v="NO"/>
    <s v="-"/>
    <s v="-"/>
    <s v="NO"/>
    <x v="0"/>
    <n v="1.8666666666395031"/>
    <s v="ELECTRICO"/>
    <s v="SOBRECORREINTE"/>
    <m/>
    <d v="1899-12-30T00:00:00"/>
    <n v="1.1999999998952262"/>
    <n v="1.1999999998952262"/>
    <n v="5"/>
    <n v="0"/>
    <n v="5.9999999994761311"/>
    <n v="5.9999999994761311"/>
    <x v="2"/>
  </r>
  <r>
    <d v="2023-02-27T18:05:58"/>
    <x v="0"/>
    <s v="PAREDES JOSE"/>
    <s v="FILIPES JEAN, PAREDES JOSE, CADENAS ANGEL"/>
    <s v="RONCAL FANNYNG"/>
    <s v="LIBERATO AMAEL"/>
    <s v="ACUÑA JORGE"/>
    <s v="VASQUEZ OMAR"/>
    <x v="28"/>
    <x v="81"/>
    <x v="0"/>
    <x v="0"/>
    <s v="NO PROG (No programado)"/>
    <d v="2023-02-26T18:00:00"/>
    <d v="2023-02-26T19:57:00"/>
    <d v="2023-02-26T19:52:01"/>
    <d v="2023-02-26T21:00:00"/>
    <s v="Revisión del sistema eléctrico, toma de valores de tensión, revisión de estado de fusibles, remplazo de fusibles y pruebas de funciónamiento de las bombas de envío de aceite SAE 60. Término 8:20 pm. Se adiciona 40 min para generación de informe técnico de falla."/>
    <x v="0"/>
    <m/>
    <s v="-"/>
    <s v="-"/>
    <s v="-"/>
    <s v="-"/>
    <s v="-"/>
    <s v="-"/>
    <s v="-"/>
    <s v="-"/>
    <s v="-"/>
    <s v="NO"/>
    <s v="-"/>
    <s v="-"/>
    <s v="NO"/>
    <x v="0"/>
    <n v="1.9500000000698492"/>
    <s v="ELECTRICO"/>
    <s v="SOBRECORREINTE"/>
    <m/>
    <d v="1899-12-30T00:00:00"/>
    <n v="1.1330555555177853"/>
    <n v="1.1330555555177853"/>
    <n v="5"/>
    <n v="0"/>
    <n v="5.6652777775889263"/>
    <n v="5.6652777775889263"/>
    <x v="2"/>
  </r>
  <r>
    <d v="2023-02-27T17:40:01"/>
    <x v="0"/>
    <s v="CADENAS ANGEL"/>
    <s v="PAREDES JOSE, FILIPES JEAN, CADENAS ANGEL"/>
    <s v="RONCAL FANNYNG"/>
    <s v="LIBERATO AMAEL"/>
    <s v="ACUÑA JORGE"/>
    <s v="SUCASACA FAUSTO"/>
    <x v="0"/>
    <x v="17"/>
    <x v="0"/>
    <x v="0"/>
    <s v="NO PROG (No programado)"/>
    <d v="2023-02-26T22:14:00"/>
    <d v="2023-02-27T15:55:00"/>
    <d v="2023-02-27T07:30:00"/>
    <d v="2023-02-27T18:00:00"/>
    <s v="Mantenimiento correctivo: deshabilitación de línea de carga y descarga de bomba 301 B por ruptura de tubería en línea por contra presión. Se adiciona el tiempo para generación del reporte técnico de intervención"/>
    <x v="0"/>
    <m/>
    <d v="1899-12-30T01:30:00"/>
    <s v="-"/>
    <d v="1899-12-30T00:30:00"/>
    <s v="-"/>
    <s v="-"/>
    <s v="-"/>
    <s v="-"/>
    <s v="-"/>
    <s v="-"/>
    <s v="NO"/>
    <s v="-"/>
    <s v="-"/>
    <s v="NO"/>
    <x v="0"/>
    <n v="17.683333333348855"/>
    <s v="HIDRAULICO"/>
    <s v="DISEÑO INADECUADO"/>
    <m/>
    <d v="1899-12-30T00:00:00"/>
    <n v="10.5"/>
    <n v="10.5"/>
    <n v="5"/>
    <n v="0"/>
    <n v="52.5"/>
    <n v="52.5"/>
    <x v="2"/>
  </r>
  <r>
    <d v="2023-02-28T11:30:00"/>
    <x v="0"/>
    <s v="RONCAL FANNYNG"/>
    <s v="PAREDES JOSE, FILIPES JEAN, CADENAS ANGEL"/>
    <s v="RONCAL FANNYNG"/>
    <s v="LIBERATO AMAEL"/>
    <s v="ACUÑA JORGE"/>
    <s v="SUCASACA FAUSTO"/>
    <x v="6"/>
    <x v="15"/>
    <x v="0"/>
    <x v="0"/>
    <s v="NO PROG (No programado)"/>
    <d v="2023-02-28T09:11:00"/>
    <d v="2023-02-28T11:10:00"/>
    <d v="2023-02-28T09:11:00"/>
    <d v="2023-02-28T11:30:00"/>
    <s v="* Bomba de succión aceite usado 140-PP-118 (bahia#6): mantto correctivo_x000a_- Intervención en equipo debido a falla por obstrucción de acople debido a objetos extraños"/>
    <x v="2"/>
    <m/>
    <s v="-"/>
    <s v="-"/>
    <s v="-"/>
    <s v="-"/>
    <s v="-"/>
    <s v="-"/>
    <s v="-"/>
    <s v="-"/>
    <s v="-"/>
    <s v="NO"/>
    <s v="-"/>
    <s v="-"/>
    <s v="NO"/>
    <x v="0"/>
    <n v="1.9833333333372138"/>
    <s v="HIDRAULICO"/>
    <s v="MALA OPERACION"/>
    <m/>
    <d v="1899-12-30T00:00:00"/>
    <n v="2.3166666665347293"/>
    <n v="2.3166666665347293"/>
    <n v="5"/>
    <n v="0"/>
    <n v="11.583333332673647"/>
    <n v="11.583333332673647"/>
    <x v="2"/>
  </r>
  <r>
    <d v="2023-02-28T13:40:00"/>
    <x v="0"/>
    <s v="RONCAL FANNYNG"/>
    <s v="PAREDES JOSE, FILIPES JEAN, CADENAS ANGEL"/>
    <s v="RONCAL FANNYNG"/>
    <s v="LIBERATO AMAEL"/>
    <s v="ACUÑA JORGE"/>
    <s v="SUCASACA FAUSTO"/>
    <x v="1"/>
    <x v="79"/>
    <x v="0"/>
    <x v="0"/>
    <s v="NO PROG (No programado)"/>
    <d v="2023-02-28T11:11:00"/>
    <d v="2023-02-28T13:25:00"/>
    <d v="2023-02-28T11:30:01"/>
    <d v="2023-02-28T13:40:00"/>
    <s v="* Puerta levadiza 140-do-118 (8l): mantto correctivo_x000a_- Intervención en equipo debido a falla en el sistema eléctrico de apertura_x000a_- Análisis de falla: falso contacto en terminales del cable del sistema de apertura de emergencia (por elongación de cable) y descarrillado de cadena de apertura manual."/>
    <x v="0"/>
    <m/>
    <s v="-"/>
    <s v="-"/>
    <s v="-"/>
    <s v="-"/>
    <s v="-"/>
    <s v="-"/>
    <s v="-"/>
    <s v="-"/>
    <s v="-"/>
    <s v="NO"/>
    <s v="-"/>
    <s v="-"/>
    <s v="NO"/>
    <x v="0"/>
    <n v="2.2333333334536292"/>
    <s v="ELECTRICO"/>
    <s v="DISEÑO INADECUADO"/>
    <m/>
    <d v="1899-12-30T00:00:00"/>
    <n v="2.1663888889015652"/>
    <n v="2.1663888889015652"/>
    <n v="5"/>
    <n v="0"/>
    <n v="10.831944444507826"/>
    <n v="10.831944444507826"/>
    <x v="2"/>
  </r>
  <r>
    <d v="2023-03-01T17:40:05"/>
    <x v="0"/>
    <s v="RICALDI RAUL"/>
    <s v="RICALDI RAUL, CADENAS ANGEL"/>
    <s v="RONCAL FANNYNG"/>
    <s v="LIBERATO AMAEL"/>
    <s v="ACUÑA JORGE"/>
    <s v="SUCASACA FAUSTO"/>
    <x v="0"/>
    <x v="2"/>
    <x v="20"/>
    <x v="0"/>
    <s v="NO PROG (No programado)"/>
    <d v="2023-03-01T08:00:00"/>
    <d v="2023-03-01T08:30:00"/>
    <d v="2023-03-01T08:00:00"/>
    <d v="2023-03-01T08:30:00"/>
    <s v="Inspección y reseteo"/>
    <x v="0"/>
    <m/>
    <s v="-"/>
    <s v="-"/>
    <s v="-"/>
    <s v="-"/>
    <s v="-"/>
    <s v="-"/>
    <s v="-"/>
    <s v="-"/>
    <s v="-"/>
    <s v="NO"/>
    <s v="-"/>
    <s v="-"/>
    <s v="NO"/>
    <x v="0"/>
    <n v="0.50000000005820766"/>
    <s v="ELECTRICO"/>
    <s v="DISEÑO INADECUADO"/>
    <m/>
    <d v="1899-12-30T00:00:00"/>
    <n v="0.50000000005820766"/>
    <n v="0.50000000005820766"/>
    <n v="4"/>
    <n v="0"/>
    <n v="2.0000000002328306"/>
    <n v="2.0000000002328306"/>
    <x v="3"/>
  </r>
  <r>
    <d v="2023-03-01T17:40:05"/>
    <x v="0"/>
    <s v="RICALDI RAUL"/>
    <s v="RICALDI RAUL, CADENAS ANGEL, GALVEZ ALBERT"/>
    <s v="RONCAL FANNYNG"/>
    <s v="LIBERATO AMAEL"/>
    <s v="ACUÑA JORGE"/>
    <s v="SUCASACA FAUSTO"/>
    <x v="3"/>
    <x v="77"/>
    <x v="21"/>
    <x v="0"/>
    <s v="NO PROG (No programado)"/>
    <d v="2023-03-01T08:31:00"/>
    <d v="2023-03-01T09:00:00"/>
    <d v="2023-03-01T08:30:01"/>
    <d v="2023-03-01T09:15:00"/>
    <s v="Inspección y reseteo"/>
    <x v="0"/>
    <m/>
    <s v="-"/>
    <s v="-"/>
    <s v="-"/>
    <s v="-"/>
    <s v="-"/>
    <s v="-"/>
    <s v="-"/>
    <s v="-"/>
    <s v="-"/>
    <s v="NO"/>
    <s v="-"/>
    <s v="-"/>
    <s v="NO"/>
    <x v="0"/>
    <n v="0.48333333333721384"/>
    <s v="ELECTRICO"/>
    <s v="DISEÑO INADECUADO"/>
    <m/>
    <d v="1899-12-30T00:00:00"/>
    <n v="0.74972222215728834"/>
    <n v="0.74972222215728834"/>
    <n v="5"/>
    <n v="0"/>
    <n v="3.7486111107864417"/>
    <n v="3.7486111107864417"/>
    <x v="3"/>
  </r>
  <r>
    <d v="2023-03-03T16:15:34"/>
    <x v="0"/>
    <s v="GALVEZ ALBERT"/>
    <s v="RICALDI RAUL, CADENAS ANGEL, GALVEZ ALBERT"/>
    <s v="RONCAL FANNYNG"/>
    <s v="LIBERATO AMAEL"/>
    <s v="ARRAYAN CARLOS"/>
    <s v="ARACENA CARLOS"/>
    <x v="0"/>
    <x v="2"/>
    <x v="0"/>
    <x v="2"/>
    <s v="IN (Inspección)"/>
    <s v="-"/>
    <s v="-"/>
    <d v="2023-03-01T11:10:00"/>
    <d v="2023-03-01T11:20:00"/>
    <s v="Inspección general de Sistema de Zona de Lavado"/>
    <x v="1"/>
    <s v="Mantenimiento"/>
    <s v="-"/>
    <s v="-"/>
    <s v="-"/>
    <s v="-"/>
    <s v="-"/>
    <s v="-"/>
    <s v="-"/>
    <s v="-"/>
    <s v="-"/>
    <s v="NO"/>
    <s v="-"/>
    <s v="-"/>
    <s v="NO"/>
    <x v="2"/>
    <n v="0"/>
    <s v="-"/>
    <s v="-"/>
    <m/>
    <d v="1899-12-30T00:00:00"/>
    <n v="0.16666666651144624"/>
    <n v="0.16666666651144624"/>
    <n v="5"/>
    <n v="0"/>
    <n v="0.83333333255723119"/>
    <n v="0.83333333255723119"/>
    <x v="3"/>
  </r>
  <r>
    <d v="2023-03-03T16:15:34"/>
    <x v="0"/>
    <s v="GALVEZ ALBERT"/>
    <s v="RICALDI RAUL, CADENAS ANGEL, GALVEZ ALBERT"/>
    <s v="RONCAL FANNYNG"/>
    <s v="LIBERATO AMAEL"/>
    <s v="ARRAYAN CARLOS"/>
    <s v="ARACENA CARLOS"/>
    <x v="0"/>
    <x v="5"/>
    <x v="0"/>
    <x v="2"/>
    <s v="IN (Inspección)"/>
    <s v="-"/>
    <s v="-"/>
    <d v="2023-03-01T11:20:01"/>
    <d v="2023-03-01T11:30:00"/>
    <s v="Inspección general de Sistema de Zona de Lavado"/>
    <x v="1"/>
    <s v="Mantenimiento"/>
    <s v="-"/>
    <s v="-"/>
    <s v="-"/>
    <s v="-"/>
    <s v="-"/>
    <s v="-"/>
    <s v="-"/>
    <s v="-"/>
    <s v="-"/>
    <s v="NO"/>
    <s v="-"/>
    <s v="-"/>
    <s v="NO"/>
    <x v="2"/>
    <n v="0"/>
    <s v="-"/>
    <s v="-"/>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0"/>
    <x v="0"/>
    <x v="2"/>
    <s v="IN (Inspección)"/>
    <s v="-"/>
    <s v="-"/>
    <d v="2023-03-01T11:30:01"/>
    <d v="2023-03-01T11:40:00"/>
    <s v="Inspección general de Sistema de Zona de Lavado"/>
    <x v="1"/>
    <s v="Mantenimiento"/>
    <s v="-"/>
    <s v="-"/>
    <s v="-"/>
    <s v="-"/>
    <s v="-"/>
    <s v="-"/>
    <s v="-"/>
    <s v="-"/>
    <s v="-"/>
    <s v="NO"/>
    <s v="-"/>
    <s v="-"/>
    <s v="NO"/>
    <x v="2"/>
    <n v="0"/>
    <s v="-"/>
    <s v="-"/>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0"/>
    <x v="0"/>
    <x v="2"/>
    <s v="IN (Inspección)"/>
    <s v="-"/>
    <s v="-"/>
    <d v="2023-03-01T11:40:01"/>
    <d v="2023-03-01T11:50:00"/>
    <s v="Inspección general de Sistema de Zona de Lavado"/>
    <x v="1"/>
    <s v="Mantenimiento"/>
    <s v="-"/>
    <s v="-"/>
    <s v="-"/>
    <s v="-"/>
    <s v="-"/>
    <s v="-"/>
    <s v="-"/>
    <s v="-"/>
    <s v="-"/>
    <s v="NO"/>
    <s v="-"/>
    <s v="-"/>
    <s v="NO"/>
    <x v="2"/>
    <n v="0"/>
    <s v="-"/>
    <s v="-"/>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57"/>
    <x v="0"/>
    <x v="2"/>
    <s v="IN (Inspección)"/>
    <s v="-"/>
    <s v="-"/>
    <d v="2023-03-01T11:50:01"/>
    <d v="2023-03-01T12:00:00"/>
    <s v="Inspección general de Sistema de Zona de Lavado"/>
    <x v="1"/>
    <s v="Mantenimiento"/>
    <s v="-"/>
    <s v="-"/>
    <s v="-"/>
    <s v="-"/>
    <s v="-"/>
    <s v="-"/>
    <s v="-"/>
    <s v="-"/>
    <s v="-"/>
    <s v="NO"/>
    <s v="-"/>
    <s v="-"/>
    <s v="NO"/>
    <x v="2"/>
    <n v="0"/>
    <s v="-"/>
    <s v="-"/>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8"/>
    <x v="0"/>
    <x v="2"/>
    <s v="IN (Inspección)"/>
    <s v="-"/>
    <s v="-"/>
    <d v="2023-03-01T12:00:01"/>
    <d v="2023-03-01T12:10:00"/>
    <s v="Inspección general de Sistema de Zona de Lavado"/>
    <x v="1"/>
    <s v="Mantenimiento"/>
    <s v="-"/>
    <s v="-"/>
    <s v="-"/>
    <s v="-"/>
    <s v="-"/>
    <s v="-"/>
    <s v="-"/>
    <s v="-"/>
    <s v="-"/>
    <s v="NO"/>
    <s v="-"/>
    <s v="-"/>
    <s v="NO"/>
    <x v="2"/>
    <n v="0"/>
    <s v="-"/>
    <s v="-"/>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7"/>
    <x v="0"/>
    <x v="2"/>
    <s v="IN (Inspección)"/>
    <s v="-"/>
    <s v="-"/>
    <d v="2023-03-01T12:10:01"/>
    <d v="2023-03-01T12:15:00"/>
    <s v="Inspección general de Sistema de Zona de Lavado"/>
    <x v="1"/>
    <s v="Mantenimiento"/>
    <s v="-"/>
    <s v="-"/>
    <s v="-"/>
    <s v="-"/>
    <s v="-"/>
    <s v="-"/>
    <s v="-"/>
    <s v="-"/>
    <s v="-"/>
    <s v="NO"/>
    <s v="-"/>
    <s v="-"/>
    <s v="NO"/>
    <x v="2"/>
    <n v="0"/>
    <s v="-"/>
    <s v="-"/>
    <m/>
    <d v="1899-12-30T00:00:00"/>
    <n v="8.3055555587634444E-2"/>
    <n v="8.3055555587634444E-2"/>
    <n v="5"/>
    <n v="0"/>
    <n v="0.41527777793817222"/>
    <n v="0.41527777793817222"/>
    <x v="3"/>
  </r>
  <r>
    <d v="2023-03-03T15:37:03"/>
    <x v="0"/>
    <s v="CADENAS ANGEL"/>
    <s v="RICALDI RAUL, CADENAS ANGEL"/>
    <s v="RONCAL FANNYNG"/>
    <s v="LIBERATO AMAEL"/>
    <s v="ARRAYAN CARLOS"/>
    <s v="ARACENA CARLOS"/>
    <x v="0"/>
    <x v="10"/>
    <x v="0"/>
    <x v="0"/>
    <s v="NO PROG (No programado)"/>
    <d v="2023-03-02T12:00:00"/>
    <d v="2023-03-02T15:00:00"/>
    <d v="2023-03-02T13:30:00"/>
    <d v="2023-03-02T15:05:00"/>
    <s v="Inspección, pruebas de funcionamiento en campo, reseteo de display en sala eléctrica y monitoreo"/>
    <x v="0"/>
    <m/>
    <d v="1899-12-30T00:15:00"/>
    <s v="-"/>
    <s v="-"/>
    <s v="-"/>
    <s v="-"/>
    <s v="-"/>
    <d v="1899-12-30T00:20:00"/>
    <s v="-"/>
    <s v="-"/>
    <s v="NO"/>
    <s v="-"/>
    <s v="-"/>
    <s v="NO"/>
    <x v="0"/>
    <n v="3"/>
    <s v="ELECTRICO"/>
    <s v="DISEÑO INADECUADO"/>
    <m/>
    <d v="1899-12-30T00:00:00"/>
    <n v="1.5833333332557231"/>
    <n v="1.5833333332557231"/>
    <n v="4"/>
    <n v="0"/>
    <n v="6.3333333330228925"/>
    <n v="6.3333333330228925"/>
    <x v="3"/>
  </r>
  <r>
    <d v="2023-03-03T15:37:03"/>
    <x v="0"/>
    <s v="CADENAS ANGEL"/>
    <s v="RICALDI RAUL, CADENAS ANGEL"/>
    <s v="RONCAL FANNYNG"/>
    <s v="LIBERATO AMAEL"/>
    <s v="ARRAYAN CARLOS"/>
    <s v="ARACENA CARLOS"/>
    <x v="0"/>
    <x v="57"/>
    <x v="0"/>
    <x v="0"/>
    <s v="NO PROG (No programado)"/>
    <d v="2023-03-02T12:00:00"/>
    <d v="2023-03-02T15:30:00"/>
    <d v="2023-03-02T15:05:01"/>
    <d v="2023-03-02T16:30:00"/>
    <s v="Inspección, pruebas de funcionamiento en campo, reseteo de display en sala eléctrica y monitoreo"/>
    <x v="0"/>
    <m/>
    <d v="1899-12-30T00:15:00"/>
    <s v="-"/>
    <s v="-"/>
    <s v="-"/>
    <s v="-"/>
    <s v="-"/>
    <d v="1899-12-30T00:20:00"/>
    <s v="-"/>
    <s v="-"/>
    <s v="NO"/>
    <s v="-"/>
    <s v="-"/>
    <s v="NO"/>
    <x v="0"/>
    <n v="3.4999999998835847"/>
    <s v="ELECTRICO"/>
    <s v="DISEÑO INADECUADO"/>
    <m/>
    <d v="1899-12-30T00:00:00"/>
    <n v="1.4163888889015652"/>
    <n v="1.4163888889015652"/>
    <n v="4"/>
    <n v="0"/>
    <n v="5.6655555556062609"/>
    <n v="5.6655555556062609"/>
    <x v="3"/>
  </r>
  <r>
    <d v="2023-03-03T15:47:50"/>
    <x v="0"/>
    <s v="CADENAS ANGEL"/>
    <s v="RICALDI RAUL, CADENAS ANGEL"/>
    <s v="RONCAL FANNYNG"/>
    <s v="LIBERATO AMAEL"/>
    <s v="ARRAYAN CARLOS"/>
    <s v="ARACENA CARLOS"/>
    <x v="4"/>
    <x v="9"/>
    <x v="0"/>
    <x v="0"/>
    <s v="NO PROG (No programado)"/>
    <d v="2023-03-02T17:00:00"/>
    <d v="2023-03-02T17:30:00"/>
    <d v="2023-03-02T17:05:01"/>
    <d v="2023-03-02T17:40:00"/>
    <s v="Inspección de botonera y puesta en marcha del motor de puerta enrollable 140-DO-109"/>
    <x v="2"/>
    <m/>
    <s v="-"/>
    <s v="-"/>
    <s v="-"/>
    <s v="-"/>
    <s v="-"/>
    <s v="-"/>
    <s v="-"/>
    <s v="-"/>
    <s v="-"/>
    <s v="NO"/>
    <s v="-"/>
    <s v="-"/>
    <s v="NO"/>
    <x v="0"/>
    <n v="0.50000000023283064"/>
    <s v="ELECTRICO"/>
    <s v="OTROS"/>
    <m/>
    <d v="1899-12-30T00:00:00"/>
    <n v="0.58305555547121912"/>
    <n v="0.58305555547121912"/>
    <n v="4"/>
    <n v="0"/>
    <n v="2.3322222218848765"/>
    <n v="2.3322222218848765"/>
    <x v="3"/>
  </r>
  <r>
    <d v="2023-03-03T16:31:01"/>
    <x v="0"/>
    <s v="GALVEZ ALBERT"/>
    <s v="RICALDI RAUL, CADENAS ANGEL, GALVEZ ALBERT"/>
    <s v="RONCAL FANNYNG"/>
    <s v="LIBERATO AMAEL"/>
    <s v="ARRAYAN CARLOS"/>
    <s v="ARACENA CARLOS"/>
    <x v="1"/>
    <x v="82"/>
    <x v="0"/>
    <x v="0"/>
    <s v="NO PROG (No programado)"/>
    <d v="2023-03-03T08:20:00"/>
    <d v="2023-03-03T08:50:00"/>
    <d v="2023-03-03T08:20:00"/>
    <d v="2023-03-03T09:00:00"/>
    <s v="Inspección de puerta y habilitación de apertura en modo manual y el modo eléctrico queda inoperativo por falta de manlift para la intervención eléctrica en switch de apertura de emergencia"/>
    <x v="0"/>
    <m/>
    <s v="-"/>
    <s v="-"/>
    <s v="-"/>
    <s v="-"/>
    <s v="-"/>
    <s v="-"/>
    <s v="-"/>
    <s v="-"/>
    <s v="-"/>
    <s v="NO"/>
    <s v="-"/>
    <s v="-"/>
    <s v="NO"/>
    <x v="0"/>
    <n v="0.50000000005820766"/>
    <s v="ELECTRICO"/>
    <s v="DISEÑO INADECUADO"/>
    <m/>
    <d v="1899-12-30T00:00:00"/>
    <n v="0.66666666674427688"/>
    <n v="0.66666666674427688"/>
    <n v="5"/>
    <n v="0"/>
    <n v="3.3333333337213844"/>
    <n v="3.3333333337213844"/>
    <x v="3"/>
  </r>
  <r>
    <d v="2023-03-03T15:24:03"/>
    <x v="0"/>
    <s v="CADENAS ANGEL"/>
    <s v="RICALDI RAUL, CADENAS ANGEL, GALVEZ ALBERT"/>
    <s v="RONCAL FANNYNG"/>
    <s v="LIBERATO AMAEL"/>
    <s v="ARRAYAN CARLOS"/>
    <s v="ARACENA CARLOS"/>
    <x v="15"/>
    <x v="83"/>
    <x v="0"/>
    <x v="0"/>
    <s v="NO PROG (No programado)"/>
    <d v="2023-03-03T09:00:00"/>
    <d v="2023-03-03T11:00:00"/>
    <d v="2023-03-03T09:00:01"/>
    <d v="2023-03-03T11:45:00"/>
    <s v="Mantenimiento correctivo: inspección mecánica del sistema de elevación del polipasto y ajuste de bornes de tablero de control de la grúa._x000a_OBSERVAción: Se observa que el cable de acero alojado en el tambor del polipasto se encuentra fuera de de posición a la altura de las grapas"/>
    <x v="0"/>
    <m/>
    <d v="1899-12-30T00:30:00"/>
    <d v="1899-12-30T00:40:00"/>
    <s v="-"/>
    <s v="-"/>
    <s v="-"/>
    <s v="-"/>
    <s v="-"/>
    <s v="-"/>
    <s v="-"/>
    <s v="NO"/>
    <s v="-"/>
    <s v="-"/>
    <s v="NO"/>
    <x v="0"/>
    <n v="1.9999999998835847"/>
    <s v="MECANICO"/>
    <s v="DISEÑO INADECUADO"/>
    <m/>
    <d v="1899-12-30T00:00:00"/>
    <n v="2.749722222215496"/>
    <n v="2.749722222215496"/>
    <n v="5"/>
    <n v="0"/>
    <n v="13.74861111107748"/>
    <n v="13.74861111107748"/>
    <x v="3"/>
  </r>
  <r>
    <d v="2023-03-03T15:10:02"/>
    <x v="0"/>
    <s v="CADENAS ANGEL"/>
    <s v="RICALDI RAUL, CADENAS ANGEL, GALVEZ ALBERT"/>
    <s v="RONCAL FANNYNG"/>
    <s v="LIBERATO AMAEL"/>
    <s v="ARRAYAN CARLOS"/>
    <s v="ARACENA CARLOS"/>
    <x v="29"/>
    <x v="84"/>
    <x v="0"/>
    <x v="0"/>
    <s v="NO PROG (No programado)"/>
    <d v="2023-02-26T02:58:00"/>
    <d v="2023-03-03T14:40:00"/>
    <d v="2023-03-03T13:00:00"/>
    <d v="2023-03-03T14:45:00"/>
    <s v="Mantenimiento correctivo: inspección y reconexión de cableado eléctrico en botonera del extractor de gases. Condición desde etapa de comisionamiento"/>
    <x v="0"/>
    <m/>
    <d v="1899-12-30T00:30:00"/>
    <s v="-"/>
    <s v="-"/>
    <s v="-"/>
    <s v="-"/>
    <s v="-"/>
    <s v="-"/>
    <s v="-"/>
    <s v="-"/>
    <s v="NO"/>
    <s v="-"/>
    <s v="-"/>
    <s v="NO"/>
    <x v="0"/>
    <n v="131.70000000006985"/>
    <s v="ELECTRICO"/>
    <s v="MAL MONTAJE"/>
    <m/>
    <d v="1899-12-30T00:00:00"/>
    <n v="1.7499999999417923"/>
    <n v="1.7499999999417923"/>
    <n v="5"/>
    <n v="0"/>
    <n v="8.7499999997089617"/>
    <n v="8.7499999997089617"/>
    <x v="3"/>
  </r>
  <r>
    <d v="2023-03-04T17:51:38"/>
    <x v="0"/>
    <s v="GALVEZ ALBERT"/>
    <s v="RICALDI RAUL, CADENAS ANGEL, GALVEZ ALBERT"/>
    <s v="RONCAL FANNYNG"/>
    <s v="LIBERATO AMAEL"/>
    <s v="ARRAYAN CARLOS"/>
    <s v="ARACENA CARLOS"/>
    <x v="28"/>
    <x v="81"/>
    <x v="0"/>
    <x v="0"/>
    <s v="NO PROG (No programado)"/>
    <d v="2023-03-04T14:30:00"/>
    <d v="2023-03-04T15:00:00"/>
    <d v="2023-03-04T14:45:01"/>
    <d v="2023-03-04T15:05:00"/>
    <s v="Se procede a realizar las pruebas de operación, en donde se puede observar que el desplazamiento del pistón es lento al realizar los ciclos. Se pone fuera de servicio la bomba y se procede a retirar tapón de la línea de purga de la bomba, encontrandose equipo presurizado. Se retira remanente de aire y aceite de la camara de la bomba. Se retira acoples rápidos de la línea de descarga y se verifica estado. Encontrándose ligeramente sucio. Se procede a realizar limpieza y se conecta._x000a_Se realiza lo siguiente:_x000a_* Se instala acople rapido_x000a_* Se realiza pruebas de operación del equipo respondiendo con normalidad_x000a_* Se entrega equipo operativo a líder de Taller de MCP"/>
    <x v="2"/>
    <m/>
    <s v="-"/>
    <s v="-"/>
    <s v="-"/>
    <s v="-"/>
    <s v="-"/>
    <s v="-"/>
    <s v="-"/>
    <s v="-"/>
    <s v="-"/>
    <s v="NO"/>
    <s v="-"/>
    <s v="-"/>
    <s v="NO"/>
    <x v="0"/>
    <n v="0.50000000005820766"/>
    <s v="NEUMATICO"/>
    <s v="FALTA DE MANTENIMIENTO"/>
    <m/>
    <d v="1899-12-30T00:00:00"/>
    <n v="0.33305555552942678"/>
    <n v="0.33305555552942678"/>
    <n v="5"/>
    <n v="0"/>
    <n v="1.6652777776471339"/>
    <n v="1.6652777776471339"/>
    <x v="3"/>
  </r>
  <r>
    <d v="2023-03-04T18:02:36"/>
    <x v="0"/>
    <s v="GALVEZ ALBERT"/>
    <s v="RICALDI RAUL, CADENAS ANGEL, GALVEZ ALBERT"/>
    <s v="RONCAL FANNYNG"/>
    <s v="LIBERATO AMAEL"/>
    <s v="ARRAYAN CARLOS"/>
    <s v="ARACENA CARLOS"/>
    <x v="6"/>
    <x v="15"/>
    <x v="0"/>
    <x v="0"/>
    <s v="NO PROG (No programado)"/>
    <d v="2023-03-04T14:30:00"/>
    <d v="2023-03-04T15:40:00"/>
    <d v="2023-03-04T15:05:01"/>
    <d v="2023-03-04T16:55:00"/>
    <s v=" Se realizó la limpieza  ala bomba neumática de aceite usado. Se realiza lo siguiente:_x000a_* Se realizó limpieza a la manguera de succión  de aceite usado_x000a_* Se realiza pruebas de operación del equipo respondiendo con normalidad_x000a_* Se entrega equipo operativo a lider de taller de MCP."/>
    <x v="1"/>
    <m/>
    <s v="-"/>
    <s v="-"/>
    <s v="-"/>
    <s v="-"/>
    <s v="-"/>
    <s v="-"/>
    <s v="-"/>
    <s v="-"/>
    <s v="-"/>
    <s v="NO"/>
    <s v="-"/>
    <s v="-"/>
    <s v="NO"/>
    <x v="0"/>
    <n v="1.1666666666278616"/>
    <s v="HIDRAULICO"/>
    <s v="CONTAMINACION"/>
    <m/>
    <d v="1899-12-30T00:00:00"/>
    <n v="1.8330555555294268"/>
    <n v="1.8330555555294268"/>
    <n v="5"/>
    <n v="0"/>
    <n v="9.1652777776471339"/>
    <n v="9.1652777776471339"/>
    <x v="3"/>
  </r>
  <r>
    <d v="2023-03-07T10:42:57"/>
    <x v="0"/>
    <s v="GALVEZ ALBERT"/>
    <s v="RICALDI RAUL, CADENAS ANGEL, GALVEZ ALBERT"/>
    <s v="RONCAL FANNYNG"/>
    <s v="LIBERATO AMAEL"/>
    <s v="ARRAYAN CARLOS"/>
    <s v="ARACENA CARLOS"/>
    <x v="11"/>
    <x v="73"/>
    <x v="0"/>
    <x v="2"/>
    <s v="BC (Basado en la Condición)"/>
    <d v="2023-03-05T14:00:00"/>
    <d v="2023-03-05T16:30:00"/>
    <d v="2023-03-05T14:00:00"/>
    <d v="2023-03-05T16:30:00"/>
    <s v="Se hizo inspección al  tanque 15w40, se realizó una verificación  de aceite y se revisó que  no tenia sucedia y también se verificó que no tenia corrupción interna el tanque de aceite 15w40"/>
    <x v="1"/>
    <s v="Mantenimiento"/>
    <s v="-"/>
    <s v="-"/>
    <s v="-"/>
    <s v="-"/>
    <s v="-"/>
    <s v="-"/>
    <s v="-"/>
    <s v="-"/>
    <s v="-"/>
    <s v="NO"/>
    <s v="-"/>
    <s v="-"/>
    <s v="NO"/>
    <x v="2"/>
    <n v="2.4999999999417923"/>
    <s v="-"/>
    <s v="-"/>
    <m/>
    <d v="1899-12-30T00:00:00"/>
    <n v="2.4999999999417923"/>
    <n v="2.4999999999417923"/>
    <n v="5"/>
    <n v="0"/>
    <n v="12.499999999708962"/>
    <n v="12.499999999708962"/>
    <x v="3"/>
  </r>
  <r>
    <d v="2023-03-07T11:53:36"/>
    <x v="0"/>
    <s v="RONCAL FANNYNG"/>
    <s v="RICALDI RAUL, CADENAS ANGEL"/>
    <s v="RONCAL FANNYNG"/>
    <s v="LIBERATO AMAEL"/>
    <s v="ARRAYAN CARLOS"/>
    <s v="HURTADO RICARDO"/>
    <x v="2"/>
    <x v="3"/>
    <x v="22"/>
    <x v="0"/>
    <s v="NO PROG (No programado)"/>
    <d v="2023-03-05T20:45:00"/>
    <d v="2023-03-05T23:00:00"/>
    <d v="2023-03-05T21:15:00"/>
    <d v="2023-03-05T23:00:00"/>
    <s v="Reenergización de circuito de iluminación, cambio de modo automático a modo manual del selector para energizar todas las luces led del exterior del Taller. Falla: desconocimiento de la operación del selector de las luminarias por parte del usuario"/>
    <x v="1"/>
    <m/>
    <d v="1899-12-30T00:30:00"/>
    <s v="-"/>
    <s v="-"/>
    <s v="-"/>
    <s v="-"/>
    <d v="1899-12-30T01:00:00"/>
    <s v="-"/>
    <s v="-"/>
    <s v="-"/>
    <s v="NO"/>
    <s v="-"/>
    <s v="-"/>
    <s v="NO"/>
    <x v="0"/>
    <n v="2.25"/>
    <s v="ELECTRICO"/>
    <s v="OTROS"/>
    <m/>
    <d v="1899-12-30T00:00:00"/>
    <n v="1.7499999999417923"/>
    <n v="1.7499999999417923"/>
    <n v="4"/>
    <n v="0"/>
    <n v="6.9999999997671694"/>
    <n v="6.9999999997671694"/>
    <x v="3"/>
  </r>
  <r>
    <d v="2023-03-07T12:06:56"/>
    <x v="0"/>
    <s v="CADENAS ANGEL"/>
    <s v="RICALDI RAUL, CADENAS ANGEL"/>
    <s v="RONCAL FANNYNG"/>
    <s v="LIBERATO AMAEL"/>
    <s v="ARRAYAN CARLOS"/>
    <s v="HURTADO RICARDO"/>
    <x v="1"/>
    <x v="1"/>
    <x v="0"/>
    <x v="0"/>
    <s v="NO PROG (No programado)"/>
    <d v="2023-03-06T20:47:00"/>
    <d v="2023-03-06T21:40:00"/>
    <d v="2023-03-06T21:10:00"/>
    <d v="2023-03-06T22:00:00"/>
    <s v="Atención en horario extendido: Se realizó la inspección puesto que  la botonera no acciónaba, se realizó el reset del circuito y se dejó operativo eléctricamente, pero el sistema manual se encuentra trabado"/>
    <x v="0"/>
    <m/>
    <d v="1899-12-30T00:10:00"/>
    <s v="-"/>
    <s v="-"/>
    <s v="-"/>
    <s v="-"/>
    <d v="1899-12-30T00:40:00"/>
    <s v="-"/>
    <s v="-"/>
    <s v="-"/>
    <s v="NO"/>
    <s v="-"/>
    <s v="-"/>
    <s v="NO"/>
    <x v="0"/>
    <n v="0.88333333341870457"/>
    <s v="MECANICO"/>
    <s v="DISEÑO INADECUADO"/>
    <m/>
    <d v="1899-12-30T00:00:00"/>
    <n v="0.8333333334303461"/>
    <n v="0.8333333334303461"/>
    <n v="4"/>
    <n v="0"/>
    <n v="3.3333333337213844"/>
    <n v="3.3333333337213844"/>
    <x v="3"/>
  </r>
  <r>
    <d v="2023-03-07T12:16:27"/>
    <x v="0"/>
    <s v="GALVEZ ALBERT"/>
    <s v="RICALDI RAUL, CADENAS ANGEL, GALVEZ ALBERT"/>
    <s v="RONCAL FANNYNG"/>
    <s v="LIBERATO AMAEL"/>
    <s v="ARRAYAN CARLOS"/>
    <s v="ARACENA CARLOS"/>
    <x v="15"/>
    <x v="37"/>
    <x v="0"/>
    <x v="0"/>
    <s v="NO PROG (No programado)"/>
    <d v="2023-03-07T10:00:00"/>
    <d v="2023-03-07T12:10:00"/>
    <d v="2023-03-07T10:30:00"/>
    <d v="2023-03-07T13:00:00"/>
    <s v="* Se hizo la inspección al puente grúa y se verificó  que el cable del sensor del final de carrera del puente grua se había roto._x000a_* Se realizó la reconección del cable. El puente del grúa queda operativo "/>
    <x v="1"/>
    <m/>
    <s v="-"/>
    <s v="-"/>
    <s v="-"/>
    <s v="-"/>
    <s v="-"/>
    <s v="-"/>
    <s v="-"/>
    <s v="-"/>
    <s v="-"/>
    <s v="NO"/>
    <s v="-"/>
    <s v="-"/>
    <s v="NO"/>
    <x v="0"/>
    <n v="2.1666666667442769"/>
    <s v="ELECTRICO"/>
    <s v="DESGASTE NORMAL"/>
    <m/>
    <d v="1899-12-30T00:00:00"/>
    <n v="2.4999999999417923"/>
    <n v="2.4999999999417923"/>
    <n v="5"/>
    <n v="0"/>
    <n v="12.499999999708962"/>
    <n v="12.499999999708962"/>
    <x v="3"/>
  </r>
  <r>
    <d v="2023-03-23T07:26:35"/>
    <x v="0"/>
    <s v="CADENAS ANGEL"/>
    <s v="FILIPES JEAN, CADENAS ANGEL"/>
    <s v="RONCAL FANNYNG"/>
    <s v="LIBERATO AMAEL"/>
    <s v="ARRAYAN CARLOS"/>
    <s v="VASQUEZ OMAR"/>
    <x v="4"/>
    <x v="85"/>
    <x v="0"/>
    <x v="4"/>
    <s v="PROG (Programado)"/>
    <s v="-"/>
    <s v="-"/>
    <d v="2023-03-23T08:00:00"/>
    <d v="2023-03-23T12:00:00"/>
    <s v="Pintado de señaléticas debajo de puertas"/>
    <x v="1"/>
    <s v="Seguridad"/>
    <d v="1899-12-30T00:20:00"/>
    <s v="-"/>
    <s v="-"/>
    <s v="-"/>
    <s v="-"/>
    <s v="-"/>
    <s v="-"/>
    <s v="-"/>
    <s v="-"/>
    <s v="NO"/>
    <s v="-"/>
    <s v="-"/>
    <s v="NO"/>
    <x v="4"/>
    <n v="0"/>
    <s v="-"/>
    <s v="-"/>
    <m/>
    <d v="1899-12-30T00:00:00"/>
    <n v="3.9999999999417923"/>
    <n v="3.9999999999417923"/>
    <n v="4"/>
    <n v="0"/>
    <n v="15.999999999767169"/>
    <n v="15.999999999767169"/>
    <x v="3"/>
  </r>
  <r>
    <d v="2023-03-23T07:26:35"/>
    <x v="0"/>
    <s v="CADENAS ANGEL"/>
    <s v="FILIPES JEAN, CADENAS ANGEL"/>
    <s v="RONCAL FANNYNG"/>
    <s v="LIBERATO AMAEL"/>
    <s v="ARRAYAN CARLOS"/>
    <s v="VASQUEZ OMAR"/>
    <x v="4"/>
    <x v="86"/>
    <x v="0"/>
    <x v="4"/>
    <s v="PROG (Programado)"/>
    <s v="-"/>
    <s v="-"/>
    <d v="2023-03-23T13:00:00"/>
    <d v="2023-03-23T16:00:00"/>
    <s v="Pintado de señaléticas debajo de puertas"/>
    <x v="1"/>
    <s v="Seguridad"/>
    <d v="1899-12-30T00:20:00"/>
    <s v="-"/>
    <s v="-"/>
    <s v="-"/>
    <s v="-"/>
    <s v="-"/>
    <s v="-"/>
    <s v="-"/>
    <s v="-"/>
    <s v="NO"/>
    <s v="-"/>
    <s v="-"/>
    <s v="NO"/>
    <x v="4"/>
    <n v="0"/>
    <s v="-"/>
    <s v="-"/>
    <m/>
    <d v="1899-12-30T00:00:00"/>
    <n v="3"/>
    <n v="3"/>
    <n v="4"/>
    <n v="0"/>
    <n v="12"/>
    <n v="12"/>
    <x v="3"/>
  </r>
  <r>
    <d v="2023-03-26T09:10:49"/>
    <x v="0"/>
    <s v="FILIPES JEAN"/>
    <s v="ROSALES PAOLO, FILIPES JEAN, CADENAS ANGEL"/>
    <s v="RONCAL FANNYNG"/>
    <s v="LIBERATO AMAEL"/>
    <s v="SANCHEZ DELIO"/>
    <s v="VASQUEZ OMAR"/>
    <x v="6"/>
    <x v="15"/>
    <x v="0"/>
    <x v="0"/>
    <s v="NO PROG (No programado)"/>
    <d v="2023-03-23T14:12:00"/>
    <d v="2023-03-23T18:00:00"/>
    <d v="2023-03-23T16:30:00"/>
    <d v="2023-03-23T18:30:00"/>
    <s v="Mannto Correctivo de bomba de succión de aceite usado, presentaba trabajo en vacío, succión de aire y obstrucción de partículas en los acoples rápidos._x000a_* Se realizó el purgado de todo el sistema y la limpieza (hubo tiempo de espera por motivo de pintado de señaléticas)"/>
    <x v="2"/>
    <m/>
    <d v="1899-12-30T00:30:00"/>
    <s v="-"/>
    <s v="-"/>
    <s v="-"/>
    <s v="-"/>
    <s v="-"/>
    <s v="-"/>
    <s v="-"/>
    <s v="-"/>
    <s v="NO"/>
    <s v="-"/>
    <s v="-"/>
    <s v="NO"/>
    <x v="0"/>
    <n v="3.7999999999883585"/>
    <s v="HIDRAULICO"/>
    <s v="MALA OPERACION"/>
    <m/>
    <d v="1899-12-30T00:00:00"/>
    <n v="2.0000000000582077"/>
    <n v="2.0000000000582077"/>
    <n v="5"/>
    <n v="0"/>
    <n v="10.000000000291038"/>
    <n v="10.000000000291038"/>
    <x v="3"/>
  </r>
  <r>
    <d v="2023-03-26T08:44:57"/>
    <x v="0"/>
    <s v="CADENAS ANGEL"/>
    <s v="ROSALES PAOLO, FILIPES JEAN, CADENAS ANGEL, RONCAL FANNYNG, LIBERATO AMAEL"/>
    <s v="RONCAL FANNYNG"/>
    <s v="LIBERATO AMAEL"/>
    <s v="SANCHEZ DELIO"/>
    <s v="VASQUEZ OMAR"/>
    <x v="14"/>
    <x v="35"/>
    <x v="0"/>
    <x v="2"/>
    <s v="IN (Inspección)"/>
    <s v="-"/>
    <s v="-"/>
    <d v="2023-03-24T07:30:00"/>
    <d v="2023-03-24T08:30:00"/>
    <s v="Inspección general y reconocimiento de planta con personal nuevo de Lube System: zona lavadero, patio de tanques de lubricantes y equipos de taller."/>
    <x v="1"/>
    <s v="Mantenimiento"/>
    <d v="1899-12-30T00:20:00"/>
    <s v="-"/>
    <s v="-"/>
    <s v="-"/>
    <s v="-"/>
    <s v="-"/>
    <s v="-"/>
    <s v="-"/>
    <s v="-"/>
    <s v="NO"/>
    <s v="-"/>
    <s v="-"/>
    <s v="NO"/>
    <x v="2"/>
    <n v="0"/>
    <s v="-"/>
    <s v="-"/>
    <m/>
    <d v="1899-12-30T00:00:00"/>
    <n v="1.0000000001164153"/>
    <n v="1.0000000001164153"/>
    <n v="5"/>
    <n v="0"/>
    <n v="5.0000000005820766"/>
    <n v="5.0000000005820766"/>
    <x v="3"/>
  </r>
  <r>
    <d v="2023-03-26T08:39:02"/>
    <x v="0"/>
    <s v="CADENAS ANGEL"/>
    <s v="ROSALES PAOLO, FILIPES JEAN, CADENAS ANGEL"/>
    <s v="RONCAL FANNYNG"/>
    <s v="LIBERATO AMAEL"/>
    <s v="SANCHEZ DELIO"/>
    <s v="VASQUEZ OMAR"/>
    <x v="15"/>
    <x v="37"/>
    <x v="0"/>
    <x v="2"/>
    <s v="IN (Inspección)"/>
    <s v="-"/>
    <s v="-"/>
    <d v="2023-03-24T08:30:01"/>
    <d v="2023-03-24T10:40:00"/>
    <s v="Inspección visual de gancho de izaje de polea secundaria (5 TN) pues se hallaba inclinada para un costado haciendo que sólo 2 de sus cables se tensen más. El equipo continúa trabajando con esta observación "/>
    <x v="0"/>
    <s v="Mantenimiento"/>
    <s v="-"/>
    <d v="1899-12-30T01:30:00"/>
    <s v="-"/>
    <s v="-"/>
    <s v="-"/>
    <s v="-"/>
    <s v="-"/>
    <s v="-"/>
    <s v="-"/>
    <s v="NO"/>
    <s v="-"/>
    <s v="-"/>
    <s v="NO"/>
    <x v="2"/>
    <n v="0"/>
    <s v="-"/>
    <s v="-"/>
    <m/>
    <d v="1899-12-30T00:00:00"/>
    <n v="2.1663888889015652"/>
    <n v="2.1663888889015652"/>
    <n v="5"/>
    <n v="0"/>
    <n v="10.831944444507826"/>
    <n v="10.831944444507826"/>
    <x v="3"/>
  </r>
  <r>
    <d v="2023-03-26T09:21:54"/>
    <x v="0"/>
    <s v="FILIPES JEAN"/>
    <s v="ROSALES PAOLO, FILIPES JEAN"/>
    <s v="RONCAL FANNYNG"/>
    <s v="LIBERATO AMAEL"/>
    <s v="SANCHEZ DELIO"/>
    <s v="VASQUEZ OMAR"/>
    <x v="6"/>
    <x v="12"/>
    <x v="0"/>
    <x v="0"/>
    <s v="NO PROG (No programado)"/>
    <d v="2023-03-24T15:30:00"/>
    <d v="2023-03-24T16:30:00"/>
    <d v="2023-03-24T15:30:00"/>
    <d v="2023-03-24T17:00:00"/>
    <s v="* Mantto correctivo de Bomba de succión de aceite usado_x000a_* Estado no operativo por motivo de trabajo en vacío_x000a_* Se purgó el sistema y el equipo queda operativo"/>
    <x v="2"/>
    <m/>
    <d v="1899-12-30T00:05:00"/>
    <s v="-"/>
    <s v="-"/>
    <s v="-"/>
    <s v="-"/>
    <s v="-"/>
    <s v="-"/>
    <s v="-"/>
    <s v="-"/>
    <s v="NO"/>
    <s v="-"/>
    <s v="-"/>
    <s v="NO"/>
    <x v="0"/>
    <n v="1.0000000001164153"/>
    <s v="HIDRAULICO"/>
    <s v="MALA OPERACION"/>
    <m/>
    <d v="1899-12-30T00:00:00"/>
    <n v="1.500000000174623"/>
    <n v="1.500000000174623"/>
    <n v="4"/>
    <n v="0"/>
    <n v="6.0000000006984919"/>
    <n v="6.0000000006984919"/>
    <x v="3"/>
  </r>
  <r>
    <d v="2023-03-26T08:22:28"/>
    <x v="0"/>
    <s v="CADENAS ANGEL"/>
    <s v="ROSALES PAOLO"/>
    <s v="RONCAL FANNYNG"/>
    <s v="LIBERATO AMAEL"/>
    <s v="SANCHEZ DELIO"/>
    <s v="VASQUEZ OMAR"/>
    <x v="8"/>
    <x v="87"/>
    <x v="23"/>
    <x v="0"/>
    <s v="NO PROG (No programado)"/>
    <d v="2023-03-24T17:28:00"/>
    <d v="2023-03-24T18:35:00"/>
    <d v="2023-03-24T17:30:00"/>
    <d v="2023-03-24T18:45:00"/>
    <s v="Cambio de acople rápido en línea de succión de refrigerante usado debido a que el acople anterior se hallaba con fuga, se solicitó repuesto acople rápido de 1&quot; NPT a Marco peruana "/>
    <x v="1"/>
    <m/>
    <d v="1899-12-30T00:20:00"/>
    <s v="-"/>
    <s v="-"/>
    <s v="-"/>
    <s v="-"/>
    <s v="-"/>
    <s v="-"/>
    <s v="-"/>
    <s v="-"/>
    <s v="SI"/>
    <s v="-"/>
    <s v="-"/>
    <s v="NO"/>
    <x v="0"/>
    <n v="1.1166666666395031"/>
    <s v="HIDRAULICO"/>
    <s v="MALA OPERACION"/>
    <m/>
    <d v="1899-12-30T00:00:00"/>
    <n v="1.2500000000582077"/>
    <n v="1.2500000000582077"/>
    <n v="3"/>
    <n v="0"/>
    <n v="3.750000000174623"/>
    <n v="3.750000000174623"/>
    <x v="3"/>
  </r>
  <r>
    <d v="2023-03-25T08:10:00"/>
    <x v="0"/>
    <s v="CADENAS ANGEL"/>
    <s v="FILIPES JEAN, CADENAS ANGEL"/>
    <s v="RONCAL FANNYNG"/>
    <s v="LIBERATO AMAEL"/>
    <s v="SANCHEZ DELIO"/>
    <s v="VASQUEZ OMAR"/>
    <x v="22"/>
    <x v="50"/>
    <x v="0"/>
    <x v="0"/>
    <s v="-"/>
    <d v="2023-01-25T06:00:00"/>
    <d v="2023-03-25T08:10:00"/>
    <d v="2023-03-25T07:30:00"/>
    <d v="2023-03-25T08:10:00"/>
    <s v="Mantenimiento correctivo, se realizó el by pasa de los flujometros de la línea de aceite SAE 60 y 15W40"/>
    <x v="0"/>
    <m/>
    <d v="1899-12-30T00:05:00"/>
    <s v="-"/>
    <s v="-"/>
    <s v="-"/>
    <s v="-"/>
    <s v="-"/>
    <s v="-"/>
    <s v="-"/>
    <s v="-"/>
    <s v="SI"/>
    <s v="-"/>
    <s v="-"/>
    <s v="NO"/>
    <x v="0"/>
    <n v="1418.1666666667443"/>
    <s v="HIDRAULICO"/>
    <s v="INSTRUMENTAL"/>
    <m/>
    <d v="1899-12-30T00:00:00"/>
    <n v="0.66666666674427688"/>
    <n v="0.66666666674427688"/>
    <n v="4"/>
    <n v="0"/>
    <n v="2.6666666669771075"/>
    <n v="2.6666666669771075"/>
    <x v="3"/>
  </r>
  <r>
    <d v="2023-03-25T09:00:00"/>
    <x v="0"/>
    <s v="CADENAS ANGEL"/>
    <s v="FILIPES JEAN, CADENAS ANGEL"/>
    <s v="RONCAL FANNYNG"/>
    <s v="LIBERATO AMAEL"/>
    <s v="SANCHEZ DELIO"/>
    <s v="VASQUEZ OMAR"/>
    <x v="22"/>
    <x v="51"/>
    <x v="0"/>
    <x v="0"/>
    <s v="-"/>
    <d v="2023-01-25T06:00:00"/>
    <d v="2023-03-25T09:00:00"/>
    <d v="2023-03-25T08:10:01"/>
    <d v="2023-03-25T09:00:00"/>
    <s v="Mantenimiento correctivo, se realizó el by pasa de los flujometros de la línea de aceite SAE 60 y 15W40"/>
    <x v="0"/>
    <m/>
    <d v="1899-12-30T00:05:00"/>
    <s v="-"/>
    <s v="-"/>
    <s v="-"/>
    <s v="-"/>
    <s v="-"/>
    <s v="-"/>
    <s v="-"/>
    <s v="-"/>
    <s v="SI"/>
    <s v="-"/>
    <s v="-"/>
    <s v="NO"/>
    <x v="0"/>
    <n v="1419"/>
    <s v="HIDRAULICO"/>
    <s v="INSTRUMENTAL"/>
    <m/>
    <d v="1899-12-30T00:00:00"/>
    <n v="0.83305555558763444"/>
    <n v="0.83305555558763444"/>
    <n v="4"/>
    <n v="0"/>
    <n v="3.3322222223505378"/>
    <n v="3.3322222223505378"/>
    <x v="3"/>
  </r>
  <r>
    <d v="2023-03-25T09:50:00"/>
    <x v="0"/>
    <s v="CADENAS ANGEL"/>
    <s v="FILIPES JEAN, CADENAS ANGEL"/>
    <s v="RONCAL FANNYNG"/>
    <s v="LIBERATO AMAEL"/>
    <s v="SANCHEZ DELIO"/>
    <s v="VASQUEZ OMAR"/>
    <x v="22"/>
    <x v="52"/>
    <x v="0"/>
    <x v="0"/>
    <s v="-"/>
    <d v="2023-01-25T06:00:00"/>
    <d v="2023-03-25T09:50:00"/>
    <d v="2023-03-25T09:00:01"/>
    <d v="2023-03-25T09:50:00"/>
    <s v="Mantenimiento correctivo, se realizó el by pasa de los flujometros de la línea de aceite SAE 60 y 15W40"/>
    <x v="0"/>
    <m/>
    <d v="1899-12-30T00:05:00"/>
    <s v="-"/>
    <s v="-"/>
    <s v="-"/>
    <s v="-"/>
    <s v="-"/>
    <s v="-"/>
    <s v="-"/>
    <s v="-"/>
    <s v="SI"/>
    <s v="-"/>
    <s v="-"/>
    <s v="NO"/>
    <x v="0"/>
    <n v="1419.8333333332557"/>
    <s v="HIDRAULICO"/>
    <s v="INSTRUMENTAL"/>
    <m/>
    <d v="1899-12-30T00:00:00"/>
    <n v="0.83305555541301146"/>
    <n v="0.83305555541301146"/>
    <n v="4"/>
    <n v="0"/>
    <n v="3.3322222216520458"/>
    <n v="3.3322222216520458"/>
    <x v="3"/>
  </r>
  <r>
    <d v="2023-03-25T10:40:00"/>
    <x v="0"/>
    <s v="CADENAS ANGEL"/>
    <s v="FILIPES JEAN, CADENAS ANGEL"/>
    <s v="RONCAL FANNYNG"/>
    <s v="LIBERATO AMAEL"/>
    <s v="SANCHEZ DELIO"/>
    <s v="VASQUEZ OMAR"/>
    <x v="22"/>
    <x v="49"/>
    <x v="0"/>
    <x v="0"/>
    <s v="-"/>
    <d v="2023-01-25T06:00:00"/>
    <d v="2023-03-25T10:40:00"/>
    <d v="2023-03-25T09:50:01"/>
    <d v="2023-03-25T10:40:00"/>
    <s v="Mantenimiento correctivo, se realizó el by pasa de los flujometros de la línea de aceite SAE 60 y 15W40"/>
    <x v="0"/>
    <m/>
    <d v="1899-12-30T00:05:00"/>
    <s v="-"/>
    <s v="-"/>
    <s v="-"/>
    <s v="-"/>
    <s v="-"/>
    <s v="-"/>
    <s v="-"/>
    <s v="-"/>
    <s v="SI"/>
    <s v="-"/>
    <s v="-"/>
    <s v="NO"/>
    <x v="0"/>
    <n v="1420.6666666666861"/>
    <s v="HIDRAULICO"/>
    <s v="INSTRUMENTAL"/>
    <m/>
    <d v="1899-12-30T00:00:00"/>
    <n v="0.83305555558763444"/>
    <n v="0.83305555558763444"/>
    <n v="4"/>
    <n v="0"/>
    <n v="3.3322222223505378"/>
    <n v="3.3322222223505378"/>
    <x v="3"/>
  </r>
  <r>
    <d v="2023-03-25T11:30:00"/>
    <x v="0"/>
    <s v="CADENAS ANGEL"/>
    <s v="FILIPES JEAN, CADENAS ANGEL"/>
    <s v="RONCAL FANNYNG"/>
    <s v="LIBERATO AMAEL"/>
    <s v="SANCHEZ DELIO"/>
    <s v="VASQUEZ OMAR"/>
    <x v="22"/>
    <x v="53"/>
    <x v="0"/>
    <x v="0"/>
    <s v="-"/>
    <d v="2023-01-25T06:00:00"/>
    <d v="2023-03-25T11:30:00"/>
    <d v="2023-03-25T10:40:01"/>
    <d v="2023-03-25T11:30:00"/>
    <s v="Mantenimiento correctivo, se realizó el by pasa de los flujometros de la línea de aceite SAE 60 y 15W40"/>
    <x v="0"/>
    <m/>
    <d v="1899-12-30T00:05:00"/>
    <s v="-"/>
    <s v="-"/>
    <s v="-"/>
    <s v="-"/>
    <s v="-"/>
    <s v="-"/>
    <s v="-"/>
    <s v="-"/>
    <s v="SI"/>
    <s v="-"/>
    <s v="-"/>
    <s v="NO"/>
    <x v="0"/>
    <n v="1421.4999999999418"/>
    <s v="HIDRAULICO"/>
    <s v="INSTRUMENTAL"/>
    <m/>
    <d v="1899-12-30T00:00:00"/>
    <n v="0.83305555541301146"/>
    <n v="0.83305555541301146"/>
    <n v="4"/>
    <n v="0"/>
    <n v="3.3322222216520458"/>
    <n v="3.3322222216520458"/>
    <x v="3"/>
  </r>
  <r>
    <d v="2023-03-25T12:30:00"/>
    <x v="0"/>
    <s v="CADENAS ANGEL"/>
    <s v="FILIPES JEAN, CADENAS ANGEL"/>
    <s v="RONCAL FANNYNG"/>
    <s v="LIBERATO AMAEL"/>
    <s v="SANCHEZ DELIO"/>
    <s v="VASQUEZ OMAR"/>
    <x v="22"/>
    <x v="54"/>
    <x v="0"/>
    <x v="0"/>
    <s v="-"/>
    <d v="2023-01-25T06:00:00"/>
    <d v="2023-03-25T12:15:00"/>
    <d v="2023-03-25T11:30:01"/>
    <d v="2023-03-25T12:30:00"/>
    <s v="Mantenimiento correctivo, se realizó el by pasa de los flujometros de la línea de aceite SAE 60 y 15W40"/>
    <x v="0"/>
    <m/>
    <d v="1899-12-30T00:05:00"/>
    <s v="-"/>
    <s v="-"/>
    <s v="-"/>
    <s v="-"/>
    <s v="-"/>
    <s v="-"/>
    <s v="-"/>
    <s v="-"/>
    <s v="SI"/>
    <s v="-"/>
    <s v="-"/>
    <s v="NO"/>
    <x v="0"/>
    <n v="1422.2499999999418"/>
    <s v="HIDRAULICO"/>
    <s v="INSTRUMENTAL"/>
    <m/>
    <d v="1899-12-30T00:00:00"/>
    <n v="0.99972222209908068"/>
    <n v="0.99972222209908068"/>
    <n v="4"/>
    <n v="0"/>
    <n v="3.9988888883963227"/>
    <n v="3.9988888883963227"/>
    <x v="3"/>
  </r>
  <r>
    <d v="2023-03-25T18:13:12"/>
    <x v="0"/>
    <s v="CADENAS ANGEL"/>
    <s v="FILIPES JEAN, CADENAS ANGEL"/>
    <s v="RONCAL FANNYNG"/>
    <s v="LIBERATO AMAEL"/>
    <s v="SANCHEZ DELIO"/>
    <s v="VASQUEZ OMAR"/>
    <x v="30"/>
    <x v="88"/>
    <x v="0"/>
    <x v="0"/>
    <s v="NO PROG (No programado)"/>
    <d v="2023-03-25T16:33:00"/>
    <d v="2023-03-25T17:35:00"/>
    <d v="2023-03-25T16:45:00"/>
    <d v="2023-03-25T18:00:00"/>
    <s v="Fijación de canaleta pluvial sobre puerta levadiza 140-DO-104 con autorroscante"/>
    <x v="0"/>
    <m/>
    <d v="1899-12-30T00:20:00"/>
    <s v="-"/>
    <s v="-"/>
    <s v="-"/>
    <s v="-"/>
    <s v="-"/>
    <s v="-"/>
    <s v="-"/>
    <s v="-"/>
    <s v="SI"/>
    <s v="-"/>
    <s v="-"/>
    <s v="NO"/>
    <x v="0"/>
    <n v="1.03333333338378"/>
    <s v="MECANICO"/>
    <s v="FATIGA DE MATERIAL"/>
    <m/>
    <d v="1899-12-30T00:00:00"/>
    <n v="1.2499999998835847"/>
    <n v="1.2499999998835847"/>
    <n v="4"/>
    <n v="0"/>
    <n v="4.9999999995343387"/>
    <n v="4.9999999995343387"/>
    <x v="3"/>
  </r>
  <r>
    <d v="2023-03-26T09:21:16"/>
    <x v="0"/>
    <s v="CADENAS ANGEL"/>
    <s v="FILIPES JEAN, CADENAS ANGEL"/>
    <s v="RONCAL FANNYNG"/>
    <s v="LIBERATO AMAEL"/>
    <s v="SANCHEZ DELIO"/>
    <s v="VASQUEZ OMAR"/>
    <x v="3"/>
    <x v="4"/>
    <x v="0"/>
    <x v="2"/>
    <s v="IN (Inspección)"/>
    <s v="-"/>
    <s v="-"/>
    <d v="2023-03-26T07:20:00"/>
    <d v="2023-03-26T07:40:00"/>
    <s v="Inspección rutinaria de bomba de sumidero 140-PP-132"/>
    <x v="1"/>
    <s v="Mantenimiento"/>
    <s v="-"/>
    <s v="-"/>
    <s v="-"/>
    <s v="-"/>
    <s v="-"/>
    <s v="-"/>
    <s v="-"/>
    <s v="-"/>
    <s v="-"/>
    <s v="NO"/>
    <s v="-"/>
    <s v="-"/>
    <s v="NO"/>
    <x v="2"/>
    <n v="0"/>
    <s v="-"/>
    <s v="-"/>
    <m/>
    <d v="1899-12-30T00:00:00"/>
    <n v="0.33333333337213844"/>
    <n v="0.33333333337213844"/>
    <n v="4"/>
    <n v="0"/>
    <n v="1.3333333334885538"/>
    <n v="1.3333333334885538"/>
    <x v="3"/>
  </r>
  <r>
    <d v="2023-03-27T07:43:36"/>
    <x v="0"/>
    <s v="ROSALES PAOLO"/>
    <s v="ROSALES PAOLO, FILIPES JEAN, CADENAS ANGEL"/>
    <s v="RONCAL FANNYNG"/>
    <s v="LIBERATO AMAEL"/>
    <s v="SANCHEZ DELIO"/>
    <s v="VASQUEZ OMAR"/>
    <x v="4"/>
    <x v="89"/>
    <x v="0"/>
    <x v="4"/>
    <s v="PROG (Programado)"/>
    <s v="-"/>
    <s v="-"/>
    <d v="2023-03-26T14:00:00"/>
    <d v="2023-03-26T17:00:00"/>
    <s v="Pintado de señaleticas debajo de puertas_x000a_* Para evitar duplicidad de horas se restan 32 min OT (5 pm - 4:28 pm) de la actividad PP-118"/>
    <x v="1"/>
    <s v="Seguridad"/>
    <d v="1899-12-30T00:20:00"/>
    <s v="-"/>
    <s v="-"/>
    <s v="-"/>
    <d v="1899-12-30T00:32:00"/>
    <s v="-"/>
    <s v="-"/>
    <s v="-"/>
    <s v="-"/>
    <s v="SI"/>
    <s v="-"/>
    <s v="-"/>
    <s v="NO"/>
    <x v="4"/>
    <n v="0"/>
    <s v="-"/>
    <s v="-"/>
    <m/>
    <d v="1899-12-30T00:32:00"/>
    <n v="3.000000000174623"/>
    <n v="2.4666666668412898"/>
    <n v="5"/>
    <n v="0"/>
    <n v="12.333333334206449"/>
    <n v="12.333333334206449"/>
    <x v="3"/>
  </r>
  <r>
    <d v="2023-03-27T08:06:00"/>
    <x v="0"/>
    <s v="ROSALES PAOLO"/>
    <s v="ROSALES PAOLO, FILIPES JEAN, CADENAS ANGEL"/>
    <s v="RONCAL FANNYNG"/>
    <s v="LIBERATO AMAEL"/>
    <s v="SANCHEZ DELIO"/>
    <s v="VASQUEZ OMAR"/>
    <x v="6"/>
    <x v="15"/>
    <x v="0"/>
    <x v="0"/>
    <s v="NO PROG (No programado)"/>
    <d v="2023-03-26T16:28:00"/>
    <d v="2023-03-27T10:17:00"/>
    <d v="2023-03-26T16:28:01"/>
    <d v="2023-03-26T18:30:00"/>
    <s v="Revisión de sistema, se trata de dejar el equipo operativo pero debido a la manguera de succión rota no es posible pues por allí succiona aire. Se hace la solicitud a Marco Peruana en el momento, queda pendiente el cambio. Equipo queda inoperativo hasta el día siguiente por entrega de repuesto"/>
    <x v="1"/>
    <m/>
    <s v="-"/>
    <s v="-"/>
    <d v="1899-12-30T00:10:00"/>
    <s v="-"/>
    <s v="-"/>
    <d v="1899-12-30T00:10:00"/>
    <s v="-"/>
    <s v="-"/>
    <s v="-"/>
    <s v="SI"/>
    <s v="-"/>
    <s v="-"/>
    <s v="NO"/>
    <x v="0"/>
    <n v="17.81666666676756"/>
    <s v="HIDRAULICO"/>
    <s v="DESGASTE NORMAL"/>
    <m/>
    <d v="1899-12-30T00:00:00"/>
    <n v="2.0330555554828607"/>
    <n v="2.0330555554828607"/>
    <n v="5"/>
    <n v="0"/>
    <n v="10.165277777414303"/>
    <n v="10.165277777414303"/>
    <x v="3"/>
  </r>
  <r>
    <d v="2023-03-27T10:40:57"/>
    <x v="0"/>
    <s v="CADENAS ANGEL"/>
    <s v="FILIPES JEAN, CADENAS ANGEL"/>
    <s v="RONCAL FANNYNG"/>
    <s v="LIBERATO AMAEL"/>
    <s v="SANCHEZ DELIO"/>
    <s v="VASQUEZ OMAR"/>
    <x v="3"/>
    <x v="4"/>
    <x v="0"/>
    <x v="2"/>
    <s v="IN (Inspección)"/>
    <s v="-"/>
    <s v="-"/>
    <d v="2023-03-27T07:20:00"/>
    <d v="2023-03-27T07:30:00"/>
    <s v="Inspección rutinaria de bomba de sumidero 140-PP-132"/>
    <x v="1"/>
    <s v="Mantenimiento"/>
    <s v="-"/>
    <s v="-"/>
    <s v="-"/>
    <s v="-"/>
    <s v="-"/>
    <s v="-"/>
    <s v="-"/>
    <s v="-"/>
    <s v="-"/>
    <s v="NO"/>
    <s v="-"/>
    <s v="-"/>
    <s v="NO"/>
    <x v="2"/>
    <n v="0"/>
    <s v="-"/>
    <s v="-"/>
    <m/>
    <d v="1899-12-30T00:00:00"/>
    <n v="0.16666666668606922"/>
    <n v="0.16666666668606922"/>
    <n v="4"/>
    <n v="0"/>
    <n v="0.66666666674427688"/>
    <n v="0.66666666674427688"/>
    <x v="3"/>
  </r>
  <r>
    <d v="2023-03-27T10:44:17"/>
    <x v="0"/>
    <s v="CADENAS ANGEL"/>
    <s v="ROSALES PAOLO, FILIPES JEAN, CADENAS ANGEL"/>
    <s v="RONCAL FANNYNG"/>
    <s v="LIBERATO AMAEL"/>
    <s v="SANCHEZ DELIO"/>
    <s v="VASQUEZ OMAR"/>
    <x v="11"/>
    <x v="71"/>
    <x v="0"/>
    <x v="2"/>
    <s v="IN (Inspección)"/>
    <s v="-"/>
    <s v="-"/>
    <d v="2023-03-27T07:30:01"/>
    <d v="2023-03-27T07:32:00"/>
    <s v="Inspección de niveles de los tanques de lubricación"/>
    <x v="1"/>
    <s v="Mantenimiento"/>
    <s v="-"/>
    <s v="-"/>
    <s v="-"/>
    <s v="-"/>
    <s v="-"/>
    <s v="-"/>
    <s v="-"/>
    <s v="-"/>
    <s v="-"/>
    <s v="NO"/>
    <s v="-"/>
    <s v="-"/>
    <s v="NO"/>
    <x v="2"/>
    <n v="0"/>
    <s v="-"/>
    <s v="-"/>
    <m/>
    <d v="1899-12-30T00:00:00"/>
    <n v="3.3055555424652994E-2"/>
    <n v="3.3055555424652994E-2"/>
    <n v="5"/>
    <n v="0"/>
    <n v="0.16527777712326497"/>
    <n v="0.16527777712326497"/>
    <x v="3"/>
  </r>
  <r>
    <d v="2023-03-27T10:44:17"/>
    <x v="0"/>
    <s v="CADENAS ANGEL"/>
    <s v="ROSALES PAOLO, FILIPES JEAN, CADENAS ANGEL"/>
    <s v="RONCAL FANNYNG"/>
    <s v="LIBERATO AMAEL"/>
    <s v="SANCHEZ DELIO"/>
    <s v="VASQUEZ OMAR"/>
    <x v="11"/>
    <x v="72"/>
    <x v="0"/>
    <x v="2"/>
    <s v="IN (Inspección)"/>
    <s v="-"/>
    <s v="-"/>
    <d v="2023-03-27T07:32:00"/>
    <d v="2023-03-27T07:34:00"/>
    <s v="Inspección de niveles de los tanques de lubricación"/>
    <x v="1"/>
    <s v="Mantenimiento"/>
    <s v="-"/>
    <s v="-"/>
    <s v="-"/>
    <s v="-"/>
    <s v="-"/>
    <s v="-"/>
    <s v="-"/>
    <s v="-"/>
    <s v="-"/>
    <s v="NO"/>
    <s v="-"/>
    <s v="-"/>
    <s v="NO"/>
    <x v="2"/>
    <n v="0"/>
    <s v="-"/>
    <s v="-"/>
    <m/>
    <d v="1899-12-30T00:00:00"/>
    <n v="3.3333333441987634E-2"/>
    <n v="3.3333333441987634E-2"/>
    <n v="5"/>
    <n v="0"/>
    <n v="0.16666666720993817"/>
    <n v="0.16666666720993817"/>
    <x v="3"/>
  </r>
  <r>
    <d v="2023-03-27T10:44:17"/>
    <x v="0"/>
    <s v="CADENAS ANGEL"/>
    <s v="ROSALES PAOLO, FILIPES JEAN, CADENAS ANGEL"/>
    <s v="RONCAL FANNYNG"/>
    <s v="LIBERATO AMAEL"/>
    <s v="SANCHEZ DELIO"/>
    <s v="VASQUEZ OMAR"/>
    <x v="11"/>
    <x v="73"/>
    <x v="0"/>
    <x v="2"/>
    <s v="IN (Inspección)"/>
    <s v="-"/>
    <s v="-"/>
    <d v="2023-03-27T07:34:00"/>
    <d v="2023-03-27T07:36:00"/>
    <s v="Inspección de niveles de los tanques de lubricación"/>
    <x v="1"/>
    <s v="Mantenimiento"/>
    <s v="-"/>
    <s v="-"/>
    <s v="-"/>
    <s v="-"/>
    <s v="-"/>
    <s v="-"/>
    <s v="-"/>
    <s v="-"/>
    <s v="-"/>
    <s v="NO"/>
    <s v="-"/>
    <s v="-"/>
    <s v="NO"/>
    <x v="2"/>
    <n v="0"/>
    <s v="-"/>
    <s v="-"/>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74"/>
    <x v="0"/>
    <x v="2"/>
    <s v="IN (Inspección)"/>
    <s v="-"/>
    <s v="-"/>
    <d v="2023-03-27T07:36:00"/>
    <d v="2023-03-27T07:38:00"/>
    <s v="Inspección de niveles de los tanques de lubricación"/>
    <x v="1"/>
    <s v="Mantenimiento"/>
    <s v="-"/>
    <s v="-"/>
    <s v="-"/>
    <s v="-"/>
    <s v="-"/>
    <s v="-"/>
    <s v="-"/>
    <s v="-"/>
    <s v="-"/>
    <s v="NO"/>
    <s v="-"/>
    <s v="-"/>
    <s v="NO"/>
    <x v="2"/>
    <n v="0"/>
    <s v="-"/>
    <s v="-"/>
    <m/>
    <d v="1899-12-30T00:00:00"/>
    <n v="3.3333333441987634E-2"/>
    <n v="3.3333333441987634E-2"/>
    <n v="5"/>
    <n v="0"/>
    <n v="0.16666666720993817"/>
    <n v="0.16666666720993817"/>
    <x v="3"/>
  </r>
  <r>
    <d v="2023-03-27T10:44:17"/>
    <x v="0"/>
    <s v="CADENAS ANGEL"/>
    <s v="ROSALES PAOLO, FILIPES JEAN, CADENAS ANGEL"/>
    <s v="RONCAL FANNYNG"/>
    <s v="LIBERATO AMAEL"/>
    <s v="SANCHEZ DELIO"/>
    <s v="VASQUEZ OMAR"/>
    <x v="11"/>
    <x v="25"/>
    <x v="0"/>
    <x v="2"/>
    <s v="IN (Inspección)"/>
    <s v="-"/>
    <s v="-"/>
    <d v="2023-03-27T07:38:00"/>
    <d v="2023-03-27T07:40:00"/>
    <s v="Inspección de niveles de los tanques de lubricación"/>
    <x v="1"/>
    <s v="Mantenimiento"/>
    <s v="-"/>
    <s v="-"/>
    <s v="-"/>
    <s v="-"/>
    <s v="-"/>
    <s v="-"/>
    <s v="-"/>
    <s v="-"/>
    <s v="-"/>
    <s v="NO"/>
    <s v="-"/>
    <s v="-"/>
    <s v="NO"/>
    <x v="2"/>
    <n v="0"/>
    <s v="-"/>
    <s v="-"/>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27"/>
    <x v="0"/>
    <x v="2"/>
    <s v="IN (Inspección)"/>
    <s v="-"/>
    <s v="-"/>
    <d v="2023-03-27T07:40:00"/>
    <d v="2023-03-27T07:42:00"/>
    <s v="Inspección de niveles de los tanques de lubricación"/>
    <x v="1"/>
    <s v="Mantenimiento"/>
    <s v="-"/>
    <s v="-"/>
    <s v="-"/>
    <s v="-"/>
    <s v="-"/>
    <s v="-"/>
    <s v="-"/>
    <s v="-"/>
    <s v="-"/>
    <s v="NO"/>
    <s v="-"/>
    <s v="-"/>
    <s v="NO"/>
    <x v="2"/>
    <n v="0"/>
    <s v="-"/>
    <s v="-"/>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28"/>
    <x v="0"/>
    <x v="2"/>
    <s v="IN (Inspección)"/>
    <s v="-"/>
    <s v="-"/>
    <d v="2023-03-27T07:42:00"/>
    <d v="2023-03-27T07:45:00"/>
    <s v="Inspección de niveles de los tanques de lubricación"/>
    <x v="1"/>
    <s v="Mantenimiento"/>
    <s v="-"/>
    <s v="-"/>
    <s v="-"/>
    <s v="-"/>
    <s v="-"/>
    <s v="-"/>
    <s v="-"/>
    <s v="-"/>
    <s v="-"/>
    <s v="NO"/>
    <s v="-"/>
    <s v="-"/>
    <s v="NO"/>
    <x v="2"/>
    <n v="0"/>
    <s v="-"/>
    <s v="-"/>
    <m/>
    <d v="1899-12-30T00:00:00"/>
    <n v="5.0000000162981451E-2"/>
    <n v="5.0000000162981451E-2"/>
    <n v="5"/>
    <n v="0"/>
    <n v="0.25000000081490725"/>
    <n v="0.25000000081490725"/>
    <x v="3"/>
  </r>
  <r>
    <d v="2023-03-27T18:14:33"/>
    <x v="0"/>
    <s v="CADENAS ANGEL"/>
    <s v="ROSALES PAOLO, FILIPES JEAN, CADENAS ANGEL"/>
    <s v="RONCAL FANNYNG"/>
    <s v="LIBERATO AMAEL"/>
    <s v="SANCHEZ DELIO"/>
    <s v="VASQUEZ OMAR"/>
    <x v="1"/>
    <x v="90"/>
    <x v="0"/>
    <x v="4"/>
    <s v="PROG (Programado)"/>
    <s v="-"/>
    <s v="-"/>
    <d v="2023-03-27T14:00:00"/>
    <d v="2023-03-27T14:25:00"/>
    <s v="Pegado de Señaletica de seguridad para las compuertas "/>
    <x v="1"/>
    <s v="Seguridad"/>
    <d v="1899-12-30T00:02:00"/>
    <s v="-"/>
    <s v="-"/>
    <s v="-"/>
    <s v="-"/>
    <s v="-"/>
    <s v="-"/>
    <s v="-"/>
    <s v="-"/>
    <s v="NO"/>
    <s v="-"/>
    <s v="-"/>
    <s v="NO"/>
    <x v="4"/>
    <n v="0"/>
    <s v="-"/>
    <s v="-"/>
    <m/>
    <d v="1899-12-30T00:00:00"/>
    <n v="0.41666666680248454"/>
    <n v="0.41666666680248454"/>
    <n v="5"/>
    <n v="0"/>
    <n v="2.0833333340124227"/>
    <n v="2.0833333340124227"/>
    <x v="3"/>
  </r>
  <r>
    <d v="2023-03-27T18:14:33"/>
    <x v="0"/>
    <s v="CADENAS ANGEL"/>
    <s v="ROSALES PAOLO, FILIPES JEAN, CADENAS ANGEL"/>
    <s v="RONCAL FANNYNG"/>
    <s v="LIBERATO AMAEL"/>
    <s v="SANCHEZ DELIO"/>
    <s v="VASQUEZ OMAR"/>
    <x v="1"/>
    <x v="91"/>
    <x v="0"/>
    <x v="4"/>
    <s v="PROG (Programado)"/>
    <s v="-"/>
    <s v="-"/>
    <d v="2023-03-27T14:26:00"/>
    <d v="2023-03-27T14:50:00"/>
    <s v="Pegado de Señaletica de seguridad para las compuertas "/>
    <x v="1"/>
    <s v="Seguridad"/>
    <d v="1899-12-30T00:02:00"/>
    <s v="-"/>
    <s v="-"/>
    <s v="-"/>
    <s v="-"/>
    <s v="-"/>
    <s v="-"/>
    <s v="-"/>
    <s v="-"/>
    <s v="NO"/>
    <s v="-"/>
    <s v="-"/>
    <s v="NO"/>
    <x v="4"/>
    <n v="0"/>
    <s v="-"/>
    <s v="-"/>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82"/>
    <x v="0"/>
    <x v="4"/>
    <s v="PROG (Programado)"/>
    <s v="-"/>
    <s v="-"/>
    <d v="2023-03-27T14:51:00"/>
    <d v="2023-03-27T15:15:00"/>
    <s v="Pegado de Señaletica de seguridad para las compuertas "/>
    <x v="1"/>
    <s v="Seguridad"/>
    <d v="1899-12-30T00:02:00"/>
    <s v="-"/>
    <s v="-"/>
    <s v="-"/>
    <s v="-"/>
    <s v="-"/>
    <s v="-"/>
    <s v="-"/>
    <s v="-"/>
    <s v="NO"/>
    <s v="-"/>
    <s v="-"/>
    <s v="NO"/>
    <x v="4"/>
    <n v="0"/>
    <s v="-"/>
    <s v="-"/>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92"/>
    <x v="0"/>
    <x v="4"/>
    <s v="PROG (Programado)"/>
    <s v="-"/>
    <s v="-"/>
    <d v="2023-03-27T15:16:00"/>
    <d v="2023-03-27T15:40:00"/>
    <s v="Pegado de Señaletica de seguridad para las compuertas "/>
    <x v="1"/>
    <s v="Seguridad"/>
    <d v="1899-12-30T00:02:00"/>
    <s v="-"/>
    <s v="-"/>
    <s v="-"/>
    <s v="-"/>
    <s v="-"/>
    <s v="-"/>
    <s v="-"/>
    <s v="-"/>
    <s v="NO"/>
    <s v="-"/>
    <s v="-"/>
    <s v="NO"/>
    <x v="4"/>
    <n v="0"/>
    <s v="-"/>
    <s v="-"/>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32"/>
    <x v="0"/>
    <x v="4"/>
    <s v="PROG (Programado)"/>
    <s v="-"/>
    <s v="-"/>
    <d v="2023-03-27T15:41:00"/>
    <d v="2023-03-27T16:05:00"/>
    <s v="Pegado de Señaletica de seguridad para las compuertas "/>
    <x v="1"/>
    <s v="Seguridad"/>
    <d v="1899-12-30T00:02:00"/>
    <s v="-"/>
    <s v="-"/>
    <s v="-"/>
    <s v="-"/>
    <s v="-"/>
    <s v="-"/>
    <s v="-"/>
    <s v="-"/>
    <s v="NO"/>
    <s v="-"/>
    <s v="-"/>
    <s v="NO"/>
    <x v="4"/>
    <n v="0"/>
    <s v="-"/>
    <s v="-"/>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1"/>
    <x v="0"/>
    <x v="4"/>
    <s v="PROG (Programado)"/>
    <s v="-"/>
    <s v="-"/>
    <d v="2023-03-27T16:06:00"/>
    <d v="2023-03-27T16:30:00"/>
    <s v="Pegado de Señaletica de seguridad para las compuertas "/>
    <x v="1"/>
    <s v="Seguridad"/>
    <d v="1899-12-30T00:02:00"/>
    <s v="-"/>
    <s v="-"/>
    <s v="-"/>
    <s v="-"/>
    <s v="-"/>
    <s v="-"/>
    <s v="-"/>
    <s v="-"/>
    <s v="NO"/>
    <s v="-"/>
    <s v="-"/>
    <s v="NO"/>
    <x v="4"/>
    <n v="0"/>
    <s v="-"/>
    <s v="-"/>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36"/>
    <x v="0"/>
    <x v="4"/>
    <s v="PROG (Programado)"/>
    <s v="-"/>
    <s v="-"/>
    <d v="2023-03-27T16:31:00"/>
    <d v="2023-03-27T16:55:00"/>
    <s v="Pegado de Señaletica de seguridad para las compuertas "/>
    <x v="1"/>
    <s v="Seguridad"/>
    <d v="1899-12-30T00:02:00"/>
    <s v="-"/>
    <s v="-"/>
    <s v="-"/>
    <s v="-"/>
    <s v="-"/>
    <s v="-"/>
    <s v="-"/>
    <s v="-"/>
    <s v="NO"/>
    <s v="-"/>
    <s v="-"/>
    <s v="NO"/>
    <x v="4"/>
    <n v="0"/>
    <s v="-"/>
    <s v="-"/>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29"/>
    <x v="0"/>
    <x v="4"/>
    <s v="PROG (Programado)"/>
    <s v="-"/>
    <s v="-"/>
    <d v="2023-03-27T16:56:00"/>
    <d v="2023-03-27T17:20:00"/>
    <s v="Pegado de Señaletica de seguridad para las compuertas "/>
    <x v="1"/>
    <s v="Seguridad"/>
    <d v="1899-12-30T00:02:00"/>
    <s v="-"/>
    <s v="-"/>
    <s v="-"/>
    <s v="-"/>
    <s v="-"/>
    <s v="-"/>
    <s v="-"/>
    <s v="-"/>
    <s v="NO"/>
    <s v="-"/>
    <s v="-"/>
    <s v="NO"/>
    <x v="4"/>
    <n v="0"/>
    <s v="-"/>
    <s v="-"/>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4"/>
    <x v="9"/>
    <x v="0"/>
    <x v="4"/>
    <s v="PROG (Programado)"/>
    <s v="-"/>
    <s v="-"/>
    <d v="2023-03-27T17:21:00"/>
    <d v="2023-03-27T17:45:00"/>
    <s v="Pegado de Señaletica de seguridad para las compuertas "/>
    <x v="1"/>
    <s v="Seguridad"/>
    <d v="1899-12-30T00:02:00"/>
    <s v="-"/>
    <s v="-"/>
    <s v="-"/>
    <s v="-"/>
    <s v="-"/>
    <s v="-"/>
    <s v="-"/>
    <s v="-"/>
    <s v="NO"/>
    <s v="-"/>
    <s v="-"/>
    <s v="NO"/>
    <x v="4"/>
    <n v="0"/>
    <s v="-"/>
    <s v="-"/>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4"/>
    <x v="6"/>
    <x v="0"/>
    <x v="4"/>
    <s v="PROG (Programado)"/>
    <s v="-"/>
    <s v="-"/>
    <d v="2023-03-27T17:46:00"/>
    <d v="2023-03-27T18:15:00"/>
    <s v="Pegado de Señaletica de seguridad para las compuertas "/>
    <x v="1"/>
    <s v="Seguridad"/>
    <d v="1899-12-30T00:02:00"/>
    <s v="-"/>
    <s v="-"/>
    <s v="-"/>
    <s v="-"/>
    <s v="-"/>
    <s v="-"/>
    <s v="-"/>
    <s v="-"/>
    <s v="NO"/>
    <s v="-"/>
    <s v="-"/>
    <s v="NO"/>
    <x v="4"/>
    <n v="0"/>
    <s v="-"/>
    <s v="-"/>
    <m/>
    <d v="1899-12-30T00:00:00"/>
    <n v="0.48333333333721384"/>
    <n v="0.48333333333721384"/>
    <n v="5"/>
    <n v="0"/>
    <n v="2.4166666666860692"/>
    <n v="2.4166666666860692"/>
    <x v="3"/>
  </r>
  <r>
    <d v="2023-03-27T10:34:16"/>
    <x v="0"/>
    <s v="CADENAS ANGEL"/>
    <s v="ROSALES PAOLO, FILIPES JEAN, CADENAS ANGEL"/>
    <s v="RONCAL FANNYNG"/>
    <s v="LIBERATO AMAEL"/>
    <s v="SANCHEZ DELIO"/>
    <s v="VASQUEZ OMAR"/>
    <x v="6"/>
    <x v="15"/>
    <x v="0"/>
    <x v="0"/>
    <s v="NO PROG (No programado)"/>
    <d v="2023-03-27T07:00:00"/>
    <d v="2023-03-27T08:30:00"/>
    <d v="2023-03-27T07:20:01"/>
    <d v="2023-03-27T10:35:00"/>
    <s v="* Cambio de manguera de succión de carrete._x000a_* Se restan 40 min HH (Jean, angel, liberato, fannyng) para evitar duplicidad de horas. _x000a_* Recojo de manguera nueva prensada de Marco Peruana (tiempo de espera)_x000a_* Entrega de manguera de manguera antigua a Marco Peruana para prensado y uso en otra bomba."/>
    <x v="1"/>
    <m/>
    <d v="1899-12-30T00:20:00"/>
    <s v="-"/>
    <d v="1899-12-30T00:10:00"/>
    <s v="-"/>
    <s v="-"/>
    <d v="1899-12-30T00:10:00"/>
    <s v="-"/>
    <s v="-"/>
    <s v="-"/>
    <s v="SI"/>
    <s v="01 Manguera R1 1 1/2&quot; x 4.60m, conexiones 1 1/2&quot; NPT por ambos lados"/>
    <s v="-"/>
    <s v="NO"/>
    <x v="0"/>
    <n v="1.500000000174623"/>
    <s v="HIDRAULICO"/>
    <s v="DESGASTE NORMAL"/>
    <d v="1899-12-30T00:40:00"/>
    <d v="1899-12-30T00:00:00"/>
    <n v="3.2497222220990807"/>
    <n v="3.2497222220990807"/>
    <n v="5"/>
    <n v="0.66666666666666663"/>
    <n v="16.248611110495403"/>
    <n v="15.581944443828737"/>
    <x v="3"/>
  </r>
  <r>
    <d v="2023-03-28T17:28:20"/>
    <x v="0"/>
    <s v="CADENAS ANGEL"/>
    <s v="ROSALES PAOLO, FILIPES JEAN, CADENAS ANGEL"/>
    <s v="RONCAL FANNYNG"/>
    <s v="LIBERATO AMAEL"/>
    <s v="SANCHEZ DELIO"/>
    <s v="VASQUEZ OMAR"/>
    <x v="1"/>
    <x v="90"/>
    <x v="0"/>
    <x v="4"/>
    <s v="PROG (Programado)"/>
    <s v="-"/>
    <s v="-"/>
    <d v="2023-03-28T07:30:00"/>
    <d v="2023-03-28T16:45:00"/>
    <s v="Pintado de señaléticas de compuerta, se realizó limpieza y secado del área a pintar a 3 horas_x000a_* Para evitar duplicidad de horas se resta el tiemp del técnico en la actividad PP-118. - 30 min HH"/>
    <x v="1"/>
    <s v="Seguridad"/>
    <d v="1899-12-30T00:20:00"/>
    <s v="-"/>
    <s v="-"/>
    <s v="-"/>
    <s v="-"/>
    <s v="-"/>
    <s v="-"/>
    <d v="1899-12-30T01:00:00"/>
    <d v="1899-12-30T03:00:00"/>
    <s v="SI"/>
    <s v="-"/>
    <s v="-"/>
    <s v="NO"/>
    <x v="4"/>
    <n v="0"/>
    <s v="-"/>
    <s v="-"/>
    <d v="1899-12-30T00:30:00"/>
    <d v="1899-12-30T01:00:00"/>
    <n v="9.2499999999417923"/>
    <n v="8.2499999999417923"/>
    <n v="5"/>
    <n v="0.5"/>
    <n v="41.249999999708962"/>
    <n v="40.749999999708962"/>
    <x v="3"/>
  </r>
  <r>
    <d v="2023-03-28T17:36:12"/>
    <x v="0"/>
    <s v="CADENAS ANGEL"/>
    <s v="FILIPES JEAN"/>
    <s v="RONCAL FANNYNG"/>
    <s v="LIBERATO AMAEL"/>
    <s v="SANCHEZ DELIO"/>
    <s v="VASQUEZ OMAR"/>
    <x v="6"/>
    <x v="15"/>
    <x v="0"/>
    <x v="0"/>
    <s v="NO PROG (No programado)"/>
    <d v="2023-03-28T14:00:00"/>
    <d v="2023-03-28T14:30:00"/>
    <d v="2023-03-28T14:00:00"/>
    <d v="2023-03-28T14:30:00"/>
    <s v="Cambio de acople rápido debido a obstrucción por FOD. El cambio lo realizó el usuario por qué el personal de lube system se encontraba pintando las señaléticas"/>
    <x v="2"/>
    <m/>
    <s v="-"/>
    <s v="-"/>
    <s v="-"/>
    <s v="-"/>
    <s v="-"/>
    <s v="-"/>
    <s v="-"/>
    <s v="-"/>
    <s v="-"/>
    <s v="SI"/>
    <s v="-"/>
    <s v="-"/>
    <s v="NO"/>
    <x v="0"/>
    <n v="0.50000000023283064"/>
    <s v="HIDRAULICO"/>
    <s v="MALA OPERACION"/>
    <m/>
    <d v="1899-12-30T00:00:00"/>
    <n v="0.50000000005820766"/>
    <n v="0.50000000005820766"/>
    <n v="1"/>
    <n v="0"/>
    <n v="0.50000000005820766"/>
    <n v="0.50000000005820766"/>
    <x v="3"/>
  </r>
  <r>
    <d v="2023-03-29T07:18:00"/>
    <x v="0"/>
    <s v="CADENAS ANGEL"/>
    <s v="FILIPES JEAN, CADENAS ANGEL"/>
    <s v="RONCAL FANNYNG"/>
    <s v="LIBERATO AMAEL"/>
    <s v="SANCHEZ DELIO"/>
    <s v="VASQUEZ OMAR"/>
    <x v="3"/>
    <x v="4"/>
    <x v="0"/>
    <x v="2"/>
    <s v="IN (Inspección)"/>
    <s v="-"/>
    <s v="-"/>
    <d v="2023-03-29T07:15:00"/>
    <d v="2023-03-29T07:18:00"/>
    <s v="Inspección de funcionamiento de bomba sumidero, e inspección de niveles de tanques de lubricantes"/>
    <x v="1"/>
    <s v="Mantenimiento"/>
    <d v="1899-12-30T00:01:00"/>
    <s v="-"/>
    <s v="-"/>
    <s v="-"/>
    <s v="-"/>
    <s v="-"/>
    <s v="-"/>
    <s v="-"/>
    <s v="-"/>
    <s v="NO"/>
    <s v="-"/>
    <s v="-"/>
    <s v="NO"/>
    <x v="2"/>
    <n v="0"/>
    <s v="-"/>
    <s v="-"/>
    <m/>
    <d v="1899-12-30T00:00:00"/>
    <n v="5.0000000162981451E-2"/>
    <n v="5.0000000162981451E-2"/>
    <n v="4"/>
    <n v="0"/>
    <n v="0.2000000006519258"/>
    <n v="0.2000000006519258"/>
    <x v="3"/>
  </r>
  <r>
    <d v="2023-03-29T07:21:00"/>
    <x v="0"/>
    <s v="CADENAS ANGEL"/>
    <s v="FILIPES JEAN, CADENAS ANGEL"/>
    <s v="RONCAL FANNYNG"/>
    <s v="LIBERATO AMAEL"/>
    <s v="SANCHEZ DELIO"/>
    <s v="VASQUEZ OMAR"/>
    <x v="11"/>
    <x v="71"/>
    <x v="0"/>
    <x v="2"/>
    <s v="IN (Inspección)"/>
    <s v="-"/>
    <s v="-"/>
    <d v="2023-03-29T07:18:00"/>
    <d v="2023-03-29T07:21:00"/>
    <s v="Inspección de funcionamiento de bomba sumidero, e inspección de niveles de tanques de lubricantes"/>
    <x v="1"/>
    <s v="Mantenimiento"/>
    <d v="1899-12-30T00:01:00"/>
    <s v="-"/>
    <s v="-"/>
    <s v="-"/>
    <s v="-"/>
    <s v="-"/>
    <s v="-"/>
    <s v="-"/>
    <s v="-"/>
    <s v="NO"/>
    <s v="-"/>
    <s v="-"/>
    <s v="NO"/>
    <x v="2"/>
    <n v="0"/>
    <s v="-"/>
    <s v="-"/>
    <m/>
    <d v="1899-12-30T00:00:00"/>
    <n v="4.9999999988358468E-2"/>
    <n v="4.9999999988358468E-2"/>
    <n v="4"/>
    <n v="0"/>
    <n v="0.19999999995343387"/>
    <n v="0.19999999995343387"/>
    <x v="3"/>
  </r>
  <r>
    <d v="2023-03-29T07:24:00"/>
    <x v="0"/>
    <s v="CADENAS ANGEL"/>
    <s v="FILIPES JEAN, CADENAS ANGEL"/>
    <s v="RONCAL FANNYNG"/>
    <s v="LIBERATO AMAEL"/>
    <s v="SANCHEZ DELIO"/>
    <s v="VASQUEZ OMAR"/>
    <x v="11"/>
    <x v="72"/>
    <x v="0"/>
    <x v="2"/>
    <s v="IN (Inspección)"/>
    <s v="-"/>
    <s v="-"/>
    <d v="2023-03-29T07:21:00"/>
    <d v="2023-03-29T07:24:00"/>
    <s v="Inspección de funcionamiento de bomba sumidero, e inspección de niveles de tanques de lubricantes"/>
    <x v="1"/>
    <s v="Mantenimiento"/>
    <d v="1899-12-30T00:01:00"/>
    <s v="-"/>
    <s v="-"/>
    <s v="-"/>
    <s v="-"/>
    <s v="-"/>
    <s v="-"/>
    <s v="-"/>
    <s v="-"/>
    <s v="NO"/>
    <s v="-"/>
    <s v="-"/>
    <s v="NO"/>
    <x v="2"/>
    <n v="0"/>
    <s v="-"/>
    <s v="-"/>
    <m/>
    <d v="1899-12-30T00:00:00"/>
    <n v="4.9999999988358468E-2"/>
    <n v="4.9999999988358468E-2"/>
    <n v="4"/>
    <n v="0"/>
    <n v="0.19999999995343387"/>
    <n v="0.19999999995343387"/>
    <x v="3"/>
  </r>
  <r>
    <d v="2023-03-29T07:27:00"/>
    <x v="0"/>
    <s v="CADENAS ANGEL"/>
    <s v="FILIPES JEAN, CADENAS ANGEL"/>
    <s v="RONCAL FANNYNG"/>
    <s v="LIBERATO AMAEL"/>
    <s v="SANCHEZ DELIO"/>
    <s v="VASQUEZ OMAR"/>
    <x v="11"/>
    <x v="73"/>
    <x v="0"/>
    <x v="2"/>
    <s v="IN (Inspección)"/>
    <s v="-"/>
    <s v="-"/>
    <d v="2023-03-29T07:24:00"/>
    <d v="2023-03-29T07:27:00"/>
    <s v="Inspección de funcionamiento de bomba sumidero, e inspección de niveles de tanques de lubricantes"/>
    <x v="1"/>
    <s v="Mantenimiento"/>
    <d v="1899-12-30T00:01:00"/>
    <s v="-"/>
    <s v="-"/>
    <s v="-"/>
    <s v="-"/>
    <s v="-"/>
    <s v="-"/>
    <s v="-"/>
    <s v="-"/>
    <s v="NO"/>
    <s v="-"/>
    <s v="-"/>
    <s v="NO"/>
    <x v="2"/>
    <n v="0"/>
    <s v="-"/>
    <s v="-"/>
    <m/>
    <d v="1899-12-30T00:00:00"/>
    <n v="4.9999999988358468E-2"/>
    <n v="4.9999999988358468E-2"/>
    <n v="4"/>
    <n v="0"/>
    <n v="0.19999999995343387"/>
    <n v="0.19999999995343387"/>
    <x v="3"/>
  </r>
  <r>
    <d v="2023-03-29T07:31:00"/>
    <x v="0"/>
    <s v="CADENAS ANGEL"/>
    <s v="FILIPES JEAN, CADENAS ANGEL"/>
    <s v="RONCAL FANNYNG"/>
    <s v="LIBERATO AMAEL"/>
    <s v="SANCHEZ DELIO"/>
    <s v="VASQUEZ OMAR"/>
    <x v="11"/>
    <x v="74"/>
    <x v="0"/>
    <x v="2"/>
    <s v="IN (Inspección)"/>
    <s v="-"/>
    <s v="-"/>
    <d v="2023-03-29T07:28:00"/>
    <d v="2023-03-29T07:31:00"/>
    <s v="Inspección de funcionamiento de bomba sumidero, e inspección de niveles de tanques de lubricantes"/>
    <x v="1"/>
    <s v="Mantenimiento"/>
    <d v="1899-12-30T00:01:00"/>
    <s v="-"/>
    <s v="-"/>
    <s v="-"/>
    <s v="-"/>
    <s v="-"/>
    <s v="-"/>
    <s v="-"/>
    <s v="-"/>
    <s v="NO"/>
    <s v="-"/>
    <s v="-"/>
    <s v="NO"/>
    <x v="2"/>
    <n v="0"/>
    <s v="-"/>
    <s v="-"/>
    <m/>
    <d v="1899-12-30T00:00:00"/>
    <n v="4.9999999988358468E-2"/>
    <n v="4.9999999988358468E-2"/>
    <n v="4"/>
    <n v="0"/>
    <n v="0.19999999995343387"/>
    <n v="0.19999999995343387"/>
    <x v="3"/>
  </r>
  <r>
    <d v="2023-03-29T07:34:00"/>
    <x v="0"/>
    <s v="CADENAS ANGEL"/>
    <s v="FILIPES JEAN, CADENAS ANGEL"/>
    <s v="RONCAL FANNYNG"/>
    <s v="LIBERATO AMAEL"/>
    <s v="SANCHEZ DELIO"/>
    <s v="VASQUEZ OMAR"/>
    <x v="11"/>
    <x v="25"/>
    <x v="0"/>
    <x v="2"/>
    <s v="IN (Inspección)"/>
    <s v="-"/>
    <s v="-"/>
    <d v="2023-03-29T07:31:00"/>
    <d v="2023-03-29T07:34:00"/>
    <s v="Inspección de funcionamiento de bomba sumidero, e inspección de niveles de tanques de lubricantes"/>
    <x v="1"/>
    <s v="Mantenimiento"/>
    <s v="-"/>
    <s v="-"/>
    <s v="-"/>
    <s v="-"/>
    <s v="-"/>
    <s v="-"/>
    <s v="-"/>
    <s v="-"/>
    <s v="-"/>
    <s v="NO"/>
    <s v="-"/>
    <s v="-"/>
    <s v="NO"/>
    <x v="2"/>
    <n v="0"/>
    <s v="-"/>
    <s v="-"/>
    <m/>
    <d v="1899-12-30T00:00:00"/>
    <n v="4.9999999988358468E-2"/>
    <n v="4.9999999988358468E-2"/>
    <n v="4"/>
    <n v="0"/>
    <n v="0.19999999995343387"/>
    <n v="0.19999999995343387"/>
    <x v="3"/>
  </r>
  <r>
    <d v="2023-03-29T07:37:00"/>
    <x v="0"/>
    <s v="CADENAS ANGEL"/>
    <s v="FILIPES JEAN, CADENAS ANGEL"/>
    <s v="RONCAL FANNYNG"/>
    <s v="LIBERATO AMAEL"/>
    <s v="SANCHEZ DELIO"/>
    <s v="VASQUEZ OMAR"/>
    <x v="11"/>
    <x v="27"/>
    <x v="0"/>
    <x v="2"/>
    <s v="IN (Inspección)"/>
    <s v="-"/>
    <s v="-"/>
    <d v="2023-03-29T07:34:00"/>
    <d v="2023-03-29T07:37:00"/>
    <s v="Inspección de funcionamiento de bomba sumidero, e inspección de niveles de tanques de lubricantes"/>
    <x v="1"/>
    <s v="Mantenimiento"/>
    <s v="-"/>
    <s v="-"/>
    <s v="-"/>
    <s v="-"/>
    <s v="-"/>
    <s v="-"/>
    <s v="-"/>
    <s v="-"/>
    <s v="-"/>
    <s v="NO"/>
    <s v="-"/>
    <s v="-"/>
    <s v="NO"/>
    <x v="2"/>
    <n v="0"/>
    <s v="-"/>
    <s v="-"/>
    <m/>
    <d v="1899-12-30T00:00:00"/>
    <n v="4.9999999988358468E-2"/>
    <n v="4.9999999988358468E-2"/>
    <n v="4"/>
    <n v="0"/>
    <n v="0.19999999995343387"/>
    <n v="0.19999999995343387"/>
    <x v="3"/>
  </r>
  <r>
    <d v="2023-03-29T07:40:00"/>
    <x v="0"/>
    <s v="CADENAS ANGEL"/>
    <s v="FILIPES JEAN, CADENAS ANGEL"/>
    <s v="RONCAL FANNYNG"/>
    <s v="LIBERATO AMAEL"/>
    <s v="SANCHEZ DELIO"/>
    <s v="VASQUEZ OMAR"/>
    <x v="11"/>
    <x v="28"/>
    <x v="0"/>
    <x v="2"/>
    <s v="IN (Inspección)"/>
    <s v="-"/>
    <s v="-"/>
    <d v="2023-03-29T07:37:00"/>
    <d v="2023-03-29T07:40:00"/>
    <s v="Inspección de funcionamiento de bomba sumidero, e inspección de niveles de tanques de lubricantes"/>
    <x v="1"/>
    <s v="Mantenimiento"/>
    <s v="-"/>
    <s v="-"/>
    <s v="-"/>
    <s v="-"/>
    <s v="-"/>
    <s v="-"/>
    <s v="-"/>
    <s v="-"/>
    <s v="-"/>
    <s v="NO"/>
    <s v="-"/>
    <s v="-"/>
    <s v="NO"/>
    <x v="2"/>
    <n v="0"/>
    <s v="-"/>
    <s v="-"/>
    <m/>
    <d v="1899-12-30T00:00:00"/>
    <n v="4.9999999988358468E-2"/>
    <n v="4.9999999988358468E-2"/>
    <n v="4"/>
    <n v="0"/>
    <n v="0.19999999995343387"/>
    <n v="0.19999999995343387"/>
    <x v="3"/>
  </r>
  <r>
    <d v="2023-03-30T08:46:50"/>
    <x v="0"/>
    <s v="CADENAS ANGEL"/>
    <s v="FILIPES JEAN, CADENAS ANGEL"/>
    <s v="RONCAL FANNYNG"/>
    <s v="LIBERATO AMAEL"/>
    <s v="SANCHEZ DELIO"/>
    <s v="VASQUEZ OMAR"/>
    <x v="2"/>
    <x v="93"/>
    <x v="0"/>
    <x v="0"/>
    <s v="NO PROG (No programado)"/>
    <d v="2023-03-29T07:00:00"/>
    <d v="2023-03-29T08:20:00"/>
    <d v="2023-03-29T07:35:00"/>
    <d v="2023-03-29T08:10:00"/>
    <s v="Reemplazo de fusibles en el tablero 140-JBD-1002 y desconexión de válvula solenoide 140-SV-008 en tablero 140-LCS-1003"/>
    <x v="0"/>
    <m/>
    <d v="1899-12-30T00:10:00"/>
    <s v="-"/>
    <s v="-"/>
    <s v="-"/>
    <s v="-"/>
    <s v="-"/>
    <s v="-"/>
    <s v="-"/>
    <s v="-"/>
    <s v="SI"/>
    <s v="-"/>
    <s v="-"/>
    <s v="NO"/>
    <x v="0"/>
    <n v="1.3333333333139308"/>
    <s v="ELECTRICO"/>
    <s v="SOBRECORREINTE"/>
    <m/>
    <d v="1899-12-30T00:00:00"/>
    <n v="0.58333333348855376"/>
    <n v="0.58333333348855376"/>
    <n v="4"/>
    <n v="0"/>
    <n v="2.333333333954215"/>
    <n v="2.333333333954215"/>
    <x v="3"/>
  </r>
  <r>
    <d v="2023-03-30T08:46:50"/>
    <x v="0"/>
    <s v="CADENAS ANGEL"/>
    <s v="FILIPES JEAN, CADENAS ANGEL"/>
    <s v="RONCAL FANNYNG"/>
    <s v="LIBERATO AMAEL"/>
    <s v="SANCHEZ DELIO"/>
    <s v="VASQUEZ OMAR"/>
    <x v="2"/>
    <x v="94"/>
    <x v="0"/>
    <x v="0"/>
    <s v="NO PROG (No programado)"/>
    <d v="2023-03-29T07:00:00"/>
    <d v="2023-03-29T08:20:00"/>
    <d v="2023-03-29T08:11:00"/>
    <d v="2023-03-29T08:30:00"/>
    <s v="Reemplazo de fusibles en el tablero 140-JBD-1002 y desconexión de válvula solenoide 140-SV-008 en tablero 140-LCS-1003"/>
    <x v="0"/>
    <m/>
    <d v="1899-12-30T00:10:00"/>
    <s v="-"/>
    <s v="-"/>
    <s v="-"/>
    <s v="-"/>
    <s v="-"/>
    <s v="-"/>
    <s v="-"/>
    <s v="-"/>
    <s v="SI"/>
    <s v="-"/>
    <s v="-"/>
    <s v="NO"/>
    <x v="0"/>
    <n v="1.3333333333139308"/>
    <s v="ELECTRICO"/>
    <s v="SOBRECORREINTE"/>
    <m/>
    <d v="1899-12-30T00:00:00"/>
    <n v="0.31666666682576761"/>
    <n v="0.31666666682576761"/>
    <n v="4"/>
    <n v="0"/>
    <n v="1.2666666673030704"/>
    <n v="1.2666666673030704"/>
    <x v="3"/>
  </r>
  <r>
    <d v="2023-03-30T08:24:52"/>
    <x v="0"/>
    <s v="CADENAS ANGEL"/>
    <s v="ROSALES PAOLO, FILIPES JEAN, CADENAS ANGEL"/>
    <s v="RONCAL FANNYNG"/>
    <s v="LIBERATO AMAEL"/>
    <s v="SANCHEZ DELIO"/>
    <s v="VASQUEZ OMAR"/>
    <x v="31"/>
    <x v="95"/>
    <x v="0"/>
    <x v="3"/>
    <s v="PROG (Programado)"/>
    <s v="-"/>
    <s v="-"/>
    <d v="2023-03-29T08:30:01"/>
    <d v="2023-03-29T18:50:00"/>
    <s v="* Retiro de dializadora de caja donde fue transportada_x000a_* Pruebas de funciónamiento del dializador de aceite de alta viscosidad, identificación de niple para el acople al camion, acondiciónamiento de manguera de mandos finales (3 metros)"/>
    <x v="3"/>
    <m/>
    <d v="1899-12-30T00:20:00"/>
    <d v="1899-12-30T01:30:00"/>
    <d v="1899-12-30T02:00:00"/>
    <d v="1899-12-30T00:30:00"/>
    <s v="-"/>
    <s v="-"/>
    <s v="-"/>
    <s v="-"/>
    <s v="-"/>
    <s v="SI"/>
    <s v="-"/>
    <s v="-"/>
    <s v="NO"/>
    <x v="3"/>
    <n v="0"/>
    <s v="-"/>
    <s v="-"/>
    <m/>
    <d v="1899-12-30T00:00:00"/>
    <n v="10.333055555471219"/>
    <n v="10.333055555471219"/>
    <n v="5"/>
    <n v="0"/>
    <n v="51.665277777356096"/>
    <n v="51.665277777356096"/>
    <x v="3"/>
  </r>
  <r>
    <d v="2023-03-30T08:53:26"/>
    <x v="0"/>
    <s v="FILIPES JEAN"/>
    <s v="FILIPES JEAN, CADENAS ANGEL"/>
    <s v="RONCAL FANNYNG"/>
    <s v="LIBERATO AMAEL"/>
    <s v="SANCHEZ DELIO"/>
    <s v="VASQUEZ OMAR"/>
    <x v="6"/>
    <x v="12"/>
    <x v="0"/>
    <x v="0"/>
    <s v="NO PROG (No programado)"/>
    <d v="2023-03-29T15:45:00"/>
    <d v="2023-03-29T16:15:00"/>
    <d v="2023-03-29T15:55:00"/>
    <d v="2023-03-29T16:30:00"/>
    <s v="Se purgó el sistema y se verificó que no tuviera ningún objeto extraños que ocasióne obstrucción "/>
    <x v="2"/>
    <m/>
    <d v="1899-12-30T00:05:00"/>
    <s v="-"/>
    <s v="-"/>
    <s v="-"/>
    <s v="-"/>
    <s v="-"/>
    <s v="-"/>
    <s v="-"/>
    <s v="-"/>
    <s v="NO"/>
    <s v="-"/>
    <s v="-"/>
    <s v="NO"/>
    <x v="0"/>
    <n v="0.49999999988358468"/>
    <s v="HIDRAULICO"/>
    <s v="MALA OPERACION"/>
    <m/>
    <d v="1899-12-30T00:00:00"/>
    <n v="0.58333333331393078"/>
    <n v="0.58333333331393078"/>
    <n v="4"/>
    <n v="0"/>
    <n v="2.3333333332557231"/>
    <n v="2.3333333332557231"/>
    <x v="3"/>
  </r>
  <r>
    <d v="2023-03-30T08:54:21"/>
    <x v="0"/>
    <s v="CADENAS ANGEL"/>
    <s v="CADENAS ANGEL"/>
    <s v="RONCAL FANNYNG"/>
    <s v="LIBERATO AMAEL"/>
    <s v="SANCHEZ DELIO"/>
    <s v="VASQUEZ OMAR"/>
    <x v="2"/>
    <x v="3"/>
    <x v="0"/>
    <x v="0"/>
    <s v="NO PROG (No programado)"/>
    <d v="2023-03-29T17:30:00"/>
    <d v="2023-03-29T17:45:00"/>
    <d v="2023-03-29T17:30:00"/>
    <d v="2023-03-29T17:55:00"/>
    <s v="Re energización de circuitos de iluminación de bahías 1 y 2 en el Taller"/>
    <x v="0"/>
    <m/>
    <s v="-"/>
    <s v="-"/>
    <s v="-"/>
    <s v="-"/>
    <s v="-"/>
    <s v="-"/>
    <s v="-"/>
    <s v="-"/>
    <s v="-"/>
    <s v="NO"/>
    <s v="-"/>
    <s v="-"/>
    <s v="NO"/>
    <x v="0"/>
    <n v="0.24999999976716936"/>
    <s v="ELECTRICO"/>
    <s v="DISEÑO INADECUADO"/>
    <m/>
    <d v="1899-12-30T00:00:00"/>
    <n v="0.41666666662786156"/>
    <n v="0.41666666662786156"/>
    <n v="3"/>
    <n v="0"/>
    <n v="1.2499999998835847"/>
    <n v="1.2499999998835847"/>
    <x v="3"/>
  </r>
  <r>
    <d v="2023-03-30T18:27:14"/>
    <x v="0"/>
    <s v="CADENAS ANGEL"/>
    <s v="ROSALES PAOLO, FILIPES JEAN, CADENAS ANGEL"/>
    <s v="RONCAL FANNYNG"/>
    <s v="LIBERATO AMAEL"/>
    <s v="ARRAYAN CARLOS"/>
    <s v="ARACENA CARLOS"/>
    <x v="3"/>
    <x v="4"/>
    <x v="0"/>
    <x v="2"/>
    <s v="IN (Inspección)"/>
    <s v="-"/>
    <s v="-"/>
    <d v="2023-03-30T07:15:00"/>
    <d v="2023-03-30T07:18:00"/>
    <s v="Inspección de funcionamiento de bomba sumidero, e inspección de niveles de tanques de lubricantes"/>
    <x v="1"/>
    <s v="Mantenimiento"/>
    <s v="-"/>
    <s v="-"/>
    <s v="-"/>
    <s v="-"/>
    <s v="-"/>
    <s v="-"/>
    <s v="-"/>
    <s v="-"/>
    <s v="-"/>
    <s v="NO"/>
    <s v="-"/>
    <s v="-"/>
    <s v="NO"/>
    <x v="2"/>
    <n v="0"/>
    <s v="-"/>
    <s v="-"/>
    <m/>
    <d v="1899-12-30T00:00:00"/>
    <n v="5.0000000162981451E-2"/>
    <n v="5.0000000162981451E-2"/>
    <n v="5"/>
    <n v="0"/>
    <n v="0.25000000081490725"/>
    <n v="0.25000000081490725"/>
    <x v="3"/>
  </r>
  <r>
    <d v="2023-03-30T18:27:14"/>
    <x v="0"/>
    <s v="CADENAS ANGEL"/>
    <s v="ROSALES PAOLO, FILIPES JEAN, CADENAS ANGEL"/>
    <s v="RONCAL FANNYNG"/>
    <s v="LIBERATO AMAEL"/>
    <s v="ARRAYAN CARLOS"/>
    <s v="ARACENA CARLOS"/>
    <x v="11"/>
    <x v="71"/>
    <x v="0"/>
    <x v="2"/>
    <s v="IN (Inspección)"/>
    <s v="-"/>
    <s v="-"/>
    <d v="2023-03-30T07:18:00"/>
    <d v="2023-03-30T07:21: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2"/>
    <x v="0"/>
    <x v="2"/>
    <s v="IN (Inspección)"/>
    <s v="-"/>
    <s v="-"/>
    <d v="2023-03-30T07:21:00"/>
    <d v="2023-03-30T07:24: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3"/>
    <x v="0"/>
    <x v="2"/>
    <s v="IN (Inspección)"/>
    <s v="-"/>
    <s v="-"/>
    <d v="2023-03-30T07:24:00"/>
    <d v="2023-03-30T07:27: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4"/>
    <x v="0"/>
    <x v="2"/>
    <s v="IN (Inspección)"/>
    <s v="-"/>
    <s v="-"/>
    <d v="2023-03-30T07:28:00"/>
    <d v="2023-03-30T07:31: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5"/>
    <x v="0"/>
    <x v="2"/>
    <s v="IN (Inspección)"/>
    <s v="-"/>
    <s v="-"/>
    <d v="2023-03-30T07:31:00"/>
    <d v="2023-03-30T07:34: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7"/>
    <x v="0"/>
    <x v="2"/>
    <s v="IN (Inspección)"/>
    <s v="-"/>
    <s v="-"/>
    <d v="2023-03-30T07:34:00"/>
    <d v="2023-03-30T07:37: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8"/>
    <x v="0"/>
    <x v="2"/>
    <s v="IN (Inspección)"/>
    <s v="-"/>
    <s v="-"/>
    <d v="2023-03-30T07:37:00"/>
    <d v="2023-03-30T07:40:00"/>
    <s v="Inspección de funcionamiento de bomba sumidero, e inspección de niveles de tanques de lubricantes"/>
    <x v="1"/>
    <s v="Mantenimiento"/>
    <s v="-"/>
    <s v="-"/>
    <s v="-"/>
    <s v="-"/>
    <s v="-"/>
    <s v="-"/>
    <s v="-"/>
    <s v="-"/>
    <s v="-"/>
    <s v="NO"/>
    <s v="-"/>
    <s v="-"/>
    <s v="NO"/>
    <x v="2"/>
    <n v="0"/>
    <s v="-"/>
    <s v="-"/>
    <m/>
    <d v="1899-12-30T00:00:00"/>
    <n v="4.9999999988358468E-2"/>
    <n v="4.9999999988358468E-2"/>
    <n v="5"/>
    <n v="0"/>
    <n v="0.24999999994179234"/>
    <n v="0.24999999994179234"/>
    <x v="3"/>
  </r>
  <r>
    <d v="2023-03-30T18:31:22"/>
    <x v="0"/>
    <s v="CADENAS ANGEL"/>
    <s v="ROSALES PAOLO, FILIPES JEAN, CADENAS ANGEL"/>
    <s v="RONCAL FANNYNG"/>
    <s v="LIBERATO AMAEL"/>
    <s v="ARRAYAN CARLOS"/>
    <s v="ARACENA CARLOS"/>
    <x v="4"/>
    <x v="96"/>
    <x v="0"/>
    <x v="4"/>
    <s v="PROG (Programado)"/>
    <s v="-"/>
    <s v="-"/>
    <d v="2023-03-30T08:00:00"/>
    <d v="2023-03-30T08:15:00"/>
    <s v="Pegado de Señaletica de &quot;prohibición de permanecer debajo de compuerta&quot;"/>
    <x v="1"/>
    <s v="Seguridad"/>
    <d v="1899-12-30T00:04:00"/>
    <s v="-"/>
    <s v="-"/>
    <s v="-"/>
    <s v="-"/>
    <s v="-"/>
    <s v="-"/>
    <s v="-"/>
    <s v="-"/>
    <s v="SI"/>
    <s v="-"/>
    <s v="-"/>
    <s v="NO"/>
    <x v="4"/>
    <n v="0"/>
    <s v="-"/>
    <s v="-"/>
    <m/>
    <d v="1899-12-30T00:00:00"/>
    <n v="0.25000000011641532"/>
    <n v="0.25000000011641532"/>
    <n v="5"/>
    <n v="0"/>
    <n v="1.2500000005820766"/>
    <n v="1.2500000005820766"/>
    <x v="3"/>
  </r>
  <r>
    <d v="2023-03-30T18:31:22"/>
    <x v="0"/>
    <s v="CADENAS ANGEL"/>
    <s v="ROSALES PAOLO, FILIPES JEAN, CADENAS ANGEL"/>
    <s v="RONCAL FANNYNG"/>
    <s v="LIBERATO AMAEL"/>
    <s v="ARRAYAN CARLOS"/>
    <s v="ARACENA CARLOS"/>
    <x v="4"/>
    <x v="97"/>
    <x v="0"/>
    <x v="4"/>
    <s v="PROG (Programado)"/>
    <s v="-"/>
    <s v="-"/>
    <d v="2023-03-30T08:16:00"/>
    <d v="2023-03-30T08:30:00"/>
    <s v="Pegado de Señaletica de &quot;prohibición de permanecer debajo de compuerta&quot;"/>
    <x v="1"/>
    <s v="Seguridad"/>
    <d v="1899-12-30T00:04:00"/>
    <s v="-"/>
    <s v="-"/>
    <s v="-"/>
    <s v="-"/>
    <s v="-"/>
    <s v="-"/>
    <s v="-"/>
    <s v="-"/>
    <s v="SI"/>
    <s v="-"/>
    <s v="-"/>
    <s v="NO"/>
    <x v="4"/>
    <n v="0"/>
    <s v="-"/>
    <s v="-"/>
    <m/>
    <d v="1899-12-30T00:00:00"/>
    <n v="0.23333333322079852"/>
    <n v="0.23333333322079852"/>
    <n v="5"/>
    <n v="0"/>
    <n v="1.1666666661039926"/>
    <n v="1.1666666661039926"/>
    <x v="3"/>
  </r>
  <r>
    <d v="2023-03-30T18:31:22"/>
    <x v="0"/>
    <s v="CADENAS ANGEL"/>
    <s v="ROSALES PAOLO, FILIPES JEAN, CADENAS ANGEL"/>
    <s v="RONCAL FANNYNG"/>
    <s v="LIBERATO AMAEL"/>
    <s v="ARRAYAN CARLOS"/>
    <s v="ARACENA CARLOS"/>
    <x v="4"/>
    <x v="85"/>
    <x v="0"/>
    <x v="4"/>
    <s v="PROG (Programado)"/>
    <s v="-"/>
    <s v="-"/>
    <d v="2023-03-30T08:31:00"/>
    <d v="2023-03-30T08:45:00"/>
    <s v="Pegado de Señaletica de &quot;prohibición de permanecer debajo de compuerta&quot;"/>
    <x v="1"/>
    <s v="Seguridad"/>
    <d v="1899-12-30T00:04:00"/>
    <s v="-"/>
    <s v="-"/>
    <s v="-"/>
    <s v="-"/>
    <s v="-"/>
    <s v="-"/>
    <s v="-"/>
    <s v="-"/>
    <s v="SI"/>
    <s v="-"/>
    <s v="-"/>
    <s v="NO"/>
    <x v="4"/>
    <n v="0"/>
    <s v="-"/>
    <s v="-"/>
    <m/>
    <d v="1899-12-30T00:00:00"/>
    <n v="0.2333333333954215"/>
    <n v="0.2333333333954215"/>
    <n v="5"/>
    <n v="0"/>
    <n v="1.1666666669771075"/>
    <n v="1.1666666669771075"/>
    <x v="3"/>
  </r>
  <r>
    <d v="2023-03-30T18:31:22"/>
    <x v="0"/>
    <s v="CADENAS ANGEL"/>
    <s v="ROSALES PAOLO, FILIPES JEAN, CADENAS ANGEL"/>
    <s v="RONCAL FANNYNG"/>
    <s v="LIBERATO AMAEL"/>
    <s v="ARRAYAN CARLOS"/>
    <s v="ARACENA CARLOS"/>
    <x v="1"/>
    <x v="92"/>
    <x v="0"/>
    <x v="4"/>
    <s v="PROG (Programado)"/>
    <s v="-"/>
    <s v="-"/>
    <d v="2023-03-30T08:46:00"/>
    <d v="2023-03-30T09:00:00"/>
    <s v="Pegado de Señaletica de &quot;prohibición de permanecer debajo de compuerta&quot;"/>
    <x v="1"/>
    <s v="Seguridad"/>
    <d v="1899-12-30T00:04:00"/>
    <s v="-"/>
    <s v="-"/>
    <s v="-"/>
    <s v="-"/>
    <s v="-"/>
    <s v="-"/>
    <s v="-"/>
    <s v="-"/>
    <s v="SI"/>
    <s v="-"/>
    <s v="-"/>
    <s v="NO"/>
    <x v="4"/>
    <n v="0"/>
    <s v="-"/>
    <s v="-"/>
    <m/>
    <d v="1899-12-30T00:00:00"/>
    <n v="0.2333333333954215"/>
    <n v="0.2333333333954215"/>
    <n v="5"/>
    <n v="0"/>
    <n v="1.1666666669771075"/>
    <n v="1.1666666669771075"/>
    <x v="3"/>
  </r>
  <r>
    <d v="2023-03-30T18:31:22"/>
    <x v="0"/>
    <s v="CADENAS ANGEL"/>
    <s v="ROSALES PAOLO, FILIPES JEAN, CADENAS ANGEL"/>
    <s v="RONCAL FANNYNG"/>
    <s v="LIBERATO AMAEL"/>
    <s v="ARRAYAN CARLOS"/>
    <s v="ARACENA CARLOS"/>
    <x v="1"/>
    <x v="79"/>
    <x v="0"/>
    <x v="4"/>
    <s v="PROG (Programado)"/>
    <s v="-"/>
    <s v="-"/>
    <d v="2023-03-30T09:01:00"/>
    <d v="2023-03-30T09:15:00"/>
    <s v="Pegado de Señaletica de &quot;prohibición de permanecer debajo de compuerta&quot;"/>
    <x v="1"/>
    <s v="Seguridad"/>
    <d v="1899-12-30T00:04:00"/>
    <s v="-"/>
    <s v="-"/>
    <s v="-"/>
    <s v="-"/>
    <s v="-"/>
    <s v="-"/>
    <s v="-"/>
    <s v="-"/>
    <s v="SI"/>
    <s v="-"/>
    <s v="-"/>
    <s v="NO"/>
    <x v="4"/>
    <n v="0"/>
    <s v="-"/>
    <s v="-"/>
    <m/>
    <d v="1899-12-30T00:00:00"/>
    <n v="0.23333333322079852"/>
    <n v="0.23333333322079852"/>
    <n v="5"/>
    <n v="0"/>
    <n v="1.1666666661039926"/>
    <n v="1.1666666661039926"/>
    <x v="3"/>
  </r>
  <r>
    <d v="2023-03-30T18:34:28"/>
    <x v="0"/>
    <s v="CADENAS ANGEL"/>
    <s v="ROSALES PAOLO, FILIPES JEAN, CADENAS ANGEL"/>
    <s v="RONCAL FANNYNG"/>
    <s v="LIBERATO AMAEL"/>
    <s v="ARRAYAN CARLOS"/>
    <s v="ARACENA CARLOS"/>
    <x v="4"/>
    <x v="97"/>
    <x v="0"/>
    <x v="4"/>
    <s v="PROG (Programado)"/>
    <s v="-"/>
    <s v="-"/>
    <d v="2023-03-30T09:15:01"/>
    <d v="2023-03-30T12:30:00"/>
    <s v="Pintado de líneas de seguridad "/>
    <x v="1"/>
    <s v="Seguridad"/>
    <d v="1899-12-30T00:20:00"/>
    <s v="-"/>
    <s v="-"/>
    <s v="-"/>
    <s v="-"/>
    <s v="-"/>
    <s v="-"/>
    <s v="-"/>
    <s v="-"/>
    <s v="SI"/>
    <s v="-"/>
    <s v="-"/>
    <s v="NO"/>
    <x v="4"/>
    <n v="0"/>
    <s v="-"/>
    <s v="-"/>
    <m/>
    <d v="1899-12-30T00:00:00"/>
    <n v="3.2497222220990807"/>
    <n v="3.2497222220990807"/>
    <n v="5"/>
    <n v="0"/>
    <n v="16.248611110495403"/>
    <n v="16.248611110495403"/>
    <x v="3"/>
  </r>
  <r>
    <d v="2023-03-30T18:41:09"/>
    <x v="0"/>
    <s v="CADENAS ANGEL"/>
    <s v="ROSALES PAOLO, FILIPES JEAN, CADENAS ANGEL"/>
    <s v="RONCAL FANNYNG"/>
    <s v="LIBERATO AMAEL"/>
    <s v="ARRAYAN CARLOS"/>
    <s v="ARACENA CARLOS"/>
    <x v="32"/>
    <x v="98"/>
    <x v="24"/>
    <x v="0"/>
    <s v="NO PROG (No programado)"/>
    <d v="2023-03-30T14:00:00"/>
    <d v="2023-03-30T15:30:00"/>
    <d v="2023-03-30T14:05:00"/>
    <d v="2023-03-30T15:45:00"/>
    <s v="Mantenimiento de válvula solenoide de drenaje de tanque. Se escuchó un ruido fuerte proveniente del componente y se verificó su falla"/>
    <x v="1"/>
    <m/>
    <d v="1899-12-30T00:20:00"/>
    <s v="-"/>
    <s v="-"/>
    <s v="-"/>
    <s v="-"/>
    <s v="-"/>
    <s v="-"/>
    <s v="-"/>
    <s v="-"/>
    <s v="NO"/>
    <s v="-"/>
    <s v="-"/>
    <s v="NO"/>
    <x v="0"/>
    <n v="1.5"/>
    <s v="INSTRUMENTAL"/>
    <s v="DESGASTE PREMATURO"/>
    <m/>
    <d v="1899-12-30T00:00:00"/>
    <n v="1.6666666666860692"/>
    <n v="1.6666666666860692"/>
    <n v="5"/>
    <n v="0"/>
    <n v="8.3333333334303461"/>
    <n v="8.3333333334303461"/>
    <x v="3"/>
  </r>
  <r>
    <d v="2023-03-31T11:53:28"/>
    <x v="0"/>
    <s v="CADENAS ANGEL"/>
    <s v="ROSALES PAOLO, FILIPES JEAN, CADENAS ANGEL"/>
    <s v="RONCAL FANNYNG"/>
    <s v="LIBERATO AMAEL"/>
    <s v="SANCHEZ DELIO"/>
    <s v="VASQUEZ OMAR"/>
    <x v="5"/>
    <x v="99"/>
    <x v="0"/>
    <x v="4"/>
    <s v="PROG (Programado)"/>
    <s v="-"/>
    <s v="-"/>
    <d v="2023-03-30T15:50:00"/>
    <d v="2023-03-30T18:20:00"/>
    <s v="A solicitud del Ing. Carlos Aracena se realiza la inspección para la modificación de la línea de aire de zona de compresores de nitrógeno"/>
    <x v="3"/>
    <s v="Usuario"/>
    <s v="-"/>
    <s v="-"/>
    <s v="-"/>
    <s v="-"/>
    <s v="-"/>
    <s v="-"/>
    <s v="-"/>
    <s v="-"/>
    <s v="-"/>
    <s v="SI"/>
    <s v="-"/>
    <s v="-"/>
    <s v="NO"/>
    <x v="4"/>
    <n v="0"/>
    <s v="-"/>
    <s v="-"/>
    <m/>
    <d v="1899-12-30T00:00:00"/>
    <n v="2.5000000001164153"/>
    <n v="2.5000000001164153"/>
    <n v="5"/>
    <n v="0"/>
    <n v="12.500000000582077"/>
    <n v="12.500000000582077"/>
    <x v="3"/>
  </r>
  <r>
    <d v="2023-03-31T07:17:00"/>
    <x v="0"/>
    <s v="CADENAS ANGEL"/>
    <s v="CADENAS ANGEL"/>
    <s v="RONCAL FANNYNG"/>
    <s v="LIBERATO AMAEL"/>
    <s v="ARRAYAN CARLOS"/>
    <s v="ARACENA CARLOS"/>
    <x v="3"/>
    <x v="4"/>
    <x v="0"/>
    <x v="2"/>
    <s v="IN (Inspección)"/>
    <s v="-"/>
    <s v="-"/>
    <d v="2023-03-31T07:15:00"/>
    <d v="2023-03-31T07:17:00"/>
    <s v="Inspección de funcionamiento de bomba sumidero, e inspección de niveles de tanques de lubricantes"/>
    <x v="1"/>
    <s v="Mantenimiento"/>
    <s v="-"/>
    <s v="-"/>
    <s v="-"/>
    <s v="-"/>
    <s v="-"/>
    <s v="-"/>
    <s v="-"/>
    <s v="-"/>
    <s v="-"/>
    <s v="NO"/>
    <s v="-"/>
    <s v="-"/>
    <s v="NO"/>
    <x v="2"/>
    <n v="0"/>
    <s v="-"/>
    <s v="-"/>
    <m/>
    <d v="1899-12-30T00:00:00"/>
    <n v="3.3333333441987634E-2"/>
    <n v="3.3333333441987634E-2"/>
    <n v="3"/>
    <n v="0"/>
    <n v="0.1000000003259629"/>
    <n v="0.1000000003259629"/>
    <x v="3"/>
  </r>
  <r>
    <d v="2023-03-31T07:17:00"/>
    <x v="0"/>
    <s v="CADENAS ANGEL"/>
    <s v="CADENAS ANGEL"/>
    <s v="RONCAL FANNYNG"/>
    <s v="LIBERATO AMAEL"/>
    <s v="ARRAYAN CARLOS"/>
    <s v="ARACENA CARLOS"/>
    <x v="11"/>
    <x v="71"/>
    <x v="0"/>
    <x v="2"/>
    <s v="IN (Inspección)"/>
    <s v="-"/>
    <s v="-"/>
    <d v="2023-03-31T07:18:00"/>
    <d v="2023-03-31T07:20:00"/>
    <s v="Inspección de funcionamiento de bomba sumidero, e inspección de niveles de tanques de lubricantes"/>
    <x v="1"/>
    <s v="Mantenimiento"/>
    <s v="-"/>
    <s v="-"/>
    <s v="-"/>
    <s v="-"/>
    <s v="-"/>
    <s v="-"/>
    <s v="-"/>
    <s v="-"/>
    <s v="-"/>
    <s v="NO"/>
    <s v="-"/>
    <s v="-"/>
    <s v="NO"/>
    <x v="2"/>
    <n v="0"/>
    <s v="-"/>
    <s v="-"/>
    <m/>
    <d v="1899-12-30T00:00:00"/>
    <n v="3.3333333267364651E-2"/>
    <n v="3.3333333267364651E-2"/>
    <n v="3"/>
    <n v="0"/>
    <n v="9.9999999802093953E-2"/>
    <n v="9.9999999802093953E-2"/>
    <x v="3"/>
  </r>
  <r>
    <d v="2023-03-31T07:17:00"/>
    <x v="0"/>
    <s v="CADENAS ANGEL"/>
    <s v="CADENAS ANGEL"/>
    <s v="RONCAL FANNYNG"/>
    <s v="LIBERATO AMAEL"/>
    <s v="ARRAYAN CARLOS"/>
    <s v="ARACENA CARLOS"/>
    <x v="11"/>
    <x v="72"/>
    <x v="0"/>
    <x v="2"/>
    <s v="IN (Inspección)"/>
    <s v="-"/>
    <s v="-"/>
    <d v="2023-03-31T07:20:00"/>
    <d v="2023-03-31T07:22:00"/>
    <s v="Inspección de funcionamiento de bomba sumidero, e inspección de niveles de tanques de lubricantes"/>
    <x v="1"/>
    <s v="Mantenimiento"/>
    <s v="-"/>
    <s v="-"/>
    <s v="-"/>
    <s v="-"/>
    <s v="-"/>
    <s v="-"/>
    <s v="-"/>
    <s v="-"/>
    <s v="-"/>
    <s v="NO"/>
    <s v="-"/>
    <s v="-"/>
    <s v="NO"/>
    <x v="2"/>
    <n v="0"/>
    <s v="-"/>
    <s v="-"/>
    <m/>
    <d v="1899-12-30T00:00:00"/>
    <n v="3.3333333267364651E-2"/>
    <n v="3.3333333267364651E-2"/>
    <n v="3"/>
    <n v="0"/>
    <n v="9.9999999802093953E-2"/>
    <n v="9.9999999802093953E-2"/>
    <x v="3"/>
  </r>
  <r>
    <d v="2023-03-31T07:17:00"/>
    <x v="0"/>
    <s v="CADENAS ANGEL"/>
    <s v="CADENAS ANGEL"/>
    <s v="RONCAL FANNYNG"/>
    <s v="LIBERATO AMAEL"/>
    <s v="ARRAYAN CARLOS"/>
    <s v="ARACENA CARLOS"/>
    <x v="11"/>
    <x v="73"/>
    <x v="0"/>
    <x v="2"/>
    <s v="IN (Inspección)"/>
    <s v="-"/>
    <s v="-"/>
    <d v="2023-03-31T07:22:00"/>
    <d v="2023-03-31T07:24:00"/>
    <s v="Inspección de funcionamiento de bomba sumidero, e inspección de niveles de tanques de lubricantes"/>
    <x v="1"/>
    <s v="Mantenimiento"/>
    <s v="-"/>
    <s v="-"/>
    <s v="-"/>
    <s v="-"/>
    <s v="-"/>
    <s v="-"/>
    <s v="-"/>
    <s v="-"/>
    <s v="-"/>
    <s v="NO"/>
    <s v="-"/>
    <s v="-"/>
    <s v="NO"/>
    <x v="2"/>
    <n v="0"/>
    <s v="-"/>
    <s v="-"/>
    <m/>
    <d v="1899-12-30T00:00:00"/>
    <n v="3.3333333441987634E-2"/>
    <n v="3.3333333441987634E-2"/>
    <n v="3"/>
    <n v="0"/>
    <n v="0.1000000003259629"/>
    <n v="0.1000000003259629"/>
    <x v="3"/>
  </r>
  <r>
    <d v="2023-03-31T07:17:00"/>
    <x v="0"/>
    <s v="CADENAS ANGEL"/>
    <s v="CADENAS ANGEL"/>
    <s v="RONCAL FANNYNG"/>
    <s v="LIBERATO AMAEL"/>
    <s v="ARRAYAN CARLOS"/>
    <s v="ARACENA CARLOS"/>
    <x v="11"/>
    <x v="74"/>
    <x v="0"/>
    <x v="2"/>
    <s v="IN (Inspección)"/>
    <s v="-"/>
    <s v="-"/>
    <d v="2023-03-31T07:24:00"/>
    <d v="2023-03-31T07:26:00"/>
    <s v="Inspección de funcionamiento de bomba sumidero, e inspección de niveles de tanques de lubricantes"/>
    <x v="1"/>
    <s v="Mantenimiento"/>
    <s v="-"/>
    <s v="-"/>
    <s v="-"/>
    <s v="-"/>
    <s v="-"/>
    <s v="-"/>
    <s v="-"/>
    <s v="-"/>
    <s v="-"/>
    <s v="NO"/>
    <s v="-"/>
    <s v="-"/>
    <s v="NO"/>
    <x v="2"/>
    <n v="0"/>
    <s v="-"/>
    <s v="-"/>
    <m/>
    <d v="1899-12-30T00:00:00"/>
    <n v="3.3333333267364651E-2"/>
    <n v="3.3333333267364651E-2"/>
    <n v="3"/>
    <n v="0"/>
    <n v="9.9999999802093953E-2"/>
    <n v="9.9999999802093953E-2"/>
    <x v="3"/>
  </r>
  <r>
    <d v="2023-03-31T07:17:00"/>
    <x v="0"/>
    <s v="CADENAS ANGEL"/>
    <s v="CADENAS ANGEL"/>
    <s v="RONCAL FANNYNG"/>
    <s v="LIBERATO AMAEL"/>
    <s v="ARRAYAN CARLOS"/>
    <s v="ARACENA CARLOS"/>
    <x v="11"/>
    <x v="25"/>
    <x v="0"/>
    <x v="2"/>
    <s v="IN (Inspección)"/>
    <s v="-"/>
    <s v="-"/>
    <d v="2023-03-31T07:26:00"/>
    <d v="2023-03-31T07:28:00"/>
    <s v="Inspección de funcionamiento de bomba sumidero, e inspección de niveles de tanques de lubricantes"/>
    <x v="1"/>
    <s v="Mantenimiento"/>
    <s v="-"/>
    <s v="-"/>
    <s v="-"/>
    <s v="-"/>
    <s v="-"/>
    <s v="-"/>
    <s v="-"/>
    <s v="-"/>
    <s v="-"/>
    <s v="NO"/>
    <s v="-"/>
    <s v="-"/>
    <s v="NO"/>
    <x v="2"/>
    <n v="0"/>
    <s v="-"/>
    <s v="-"/>
    <m/>
    <d v="1899-12-30T00:00:00"/>
    <n v="3.3333333441987634E-2"/>
    <n v="3.3333333441987634E-2"/>
    <n v="3"/>
    <n v="0"/>
    <n v="0.1000000003259629"/>
    <n v="0.1000000003259629"/>
    <x v="3"/>
  </r>
  <r>
    <d v="2023-03-31T07:17:00"/>
    <x v="0"/>
    <s v="CADENAS ANGEL"/>
    <s v="CADENAS ANGEL"/>
    <s v="RONCAL FANNYNG"/>
    <s v="LIBERATO AMAEL"/>
    <s v="ARRAYAN CARLOS"/>
    <s v="ARACENA CARLOS"/>
    <x v="11"/>
    <x v="27"/>
    <x v="0"/>
    <x v="2"/>
    <s v="IN (Inspección)"/>
    <s v="-"/>
    <s v="-"/>
    <d v="2023-03-31T07:28:00"/>
    <d v="2023-03-31T07:30:00"/>
    <s v="Inspección de funcionamiento de bomba sumidero, e inspección de niveles de tanques de lubricantes"/>
    <x v="1"/>
    <s v="Mantenimiento"/>
    <s v="-"/>
    <s v="-"/>
    <s v="-"/>
    <s v="-"/>
    <s v="-"/>
    <s v="-"/>
    <s v="-"/>
    <s v="-"/>
    <s v="-"/>
    <s v="NO"/>
    <s v="-"/>
    <s v="-"/>
    <s v="NO"/>
    <x v="2"/>
    <n v="0"/>
    <s v="-"/>
    <s v="-"/>
    <m/>
    <d v="1899-12-30T00:00:00"/>
    <n v="3.3333333267364651E-2"/>
    <n v="3.3333333267364651E-2"/>
    <n v="3"/>
    <n v="0"/>
    <n v="9.9999999802093953E-2"/>
    <n v="9.9999999802093953E-2"/>
    <x v="3"/>
  </r>
  <r>
    <d v="2023-03-31T07:17:00"/>
    <x v="0"/>
    <s v="CADENAS ANGEL"/>
    <s v="CADENAS ANGEL"/>
    <s v="RONCAL FANNYNG"/>
    <s v="LIBERATO AMAEL"/>
    <s v="ARRAYAN CARLOS"/>
    <s v="ARACENA CARLOS"/>
    <x v="11"/>
    <x v="28"/>
    <x v="0"/>
    <x v="2"/>
    <s v="IN (Inspección)"/>
    <s v="-"/>
    <s v="-"/>
    <d v="2023-03-31T07:30:00"/>
    <d v="2023-03-31T07:32:00"/>
    <s v="Inspección de funcionamiento de bomba sumidero, e inspección de niveles de tanques de lubricantes"/>
    <x v="1"/>
    <s v="Mantenimiento"/>
    <s v="-"/>
    <s v="-"/>
    <s v="-"/>
    <s v="-"/>
    <s v="-"/>
    <s v="-"/>
    <s v="-"/>
    <s v="-"/>
    <s v="-"/>
    <s v="NO"/>
    <s v="-"/>
    <s v="-"/>
    <s v="NO"/>
    <x v="2"/>
    <n v="0"/>
    <s v="-"/>
    <s v="-"/>
    <m/>
    <d v="1899-12-30T00:00:00"/>
    <n v="3.3333333267364651E-2"/>
    <n v="3.3333333267364651E-2"/>
    <n v="3"/>
    <n v="0"/>
    <n v="9.9999999802093953E-2"/>
    <n v="9.9999999802093953E-2"/>
    <x v="3"/>
  </r>
  <r>
    <d v="2023-04-01T16:41:27"/>
    <x v="0"/>
    <s v="CADENAS ANGEL"/>
    <s v="ROSALES PAOLO, FILIPES JEAN, CADENAS ANGEL"/>
    <s v="RONCAL FANNYNG"/>
    <s v="LIBERATO AMAEL"/>
    <s v="ARRAYAN CARLOS"/>
    <s v="ARACENA CARLOS"/>
    <x v="15"/>
    <x v="37"/>
    <x v="0"/>
    <x v="0"/>
    <s v="NO PROG (No programado)"/>
    <d v="2023-03-31T09:30:00"/>
    <d v="2023-03-31T11:30:00"/>
    <d v="2023-03-31T07:45:00"/>
    <d v="2023-03-31T11:40:00"/>
    <s v="Se acude debido a reporte de usuario. Se realiza revisión de limitador de recorrido; se observa que no acciona correctamente debido a deformación de elementos de confirmación de limitador de recorrido; se desmontan  y proceden a modificar su forma. Montaje y pruebas._x000a_Se tuvo tiempo de espera debido a falta de operador de grúa. Finalmente un usuario del Área de Auxiliares realiza el apoyo en la operación"/>
    <x v="1"/>
    <m/>
    <d v="1899-12-30T00:15:00"/>
    <d v="1899-12-30T01:00:00"/>
    <s v="-"/>
    <s v="-"/>
    <s v="-"/>
    <s v="-"/>
    <s v="-"/>
    <s v="-"/>
    <s v="-"/>
    <s v="NO"/>
    <s v="-"/>
    <s v="-"/>
    <s v="NO"/>
    <x v="0"/>
    <n v="2.0000000002328306"/>
    <s v="MECANICO"/>
    <s v="FATIGA DE MATERIAL"/>
    <m/>
    <d v="1899-12-30T00:00:00"/>
    <n v="3.9166666666860692"/>
    <n v="3.9166666666860692"/>
    <n v="5"/>
    <n v="0"/>
    <n v="19.583333333430346"/>
    <n v="19.583333333430346"/>
    <x v="3"/>
  </r>
  <r>
    <d v="2023-04-01T17:00:10"/>
    <x v="0"/>
    <s v="FILIPES JEAN"/>
    <s v="FILIPES JEAN, CADENAS ANGEL"/>
    <s v="RONCAL FANNYNG"/>
    <s v="LIBERATO AMAEL"/>
    <s v="ARRAYAN CARLOS"/>
    <s v="ARACENA CARLOS"/>
    <x v="25"/>
    <x v="67"/>
    <x v="0"/>
    <x v="0"/>
    <s v="NO PROG (No programado)"/>
    <d v="2023-03-31T12:20:00"/>
    <d v="2023-03-31T12:40:00"/>
    <d v="2023-03-31T12:20:00"/>
    <d v="2023-03-31T13:00:00"/>
    <s v="Cambio de acople rápido en línea de aire de alimentación a la bomba, debido a obstrucción con FOD"/>
    <x v="2"/>
    <m/>
    <d v="1899-12-30T00:10:00"/>
    <s v="-"/>
    <s v="-"/>
    <s v="-"/>
    <s v="-"/>
    <s v="-"/>
    <s v="-"/>
    <s v="-"/>
    <s v="-"/>
    <s v="SI"/>
    <s v="-"/>
    <s v="-"/>
    <s v="NO"/>
    <x v="0"/>
    <n v="0.33333333337213844"/>
    <s v="HIDRAULICO"/>
    <s v="MALA OPERACION"/>
    <m/>
    <d v="1899-12-30T00:00:00"/>
    <n v="0.6666666665696539"/>
    <n v="0.6666666665696539"/>
    <n v="4"/>
    <n v="0"/>
    <n v="2.6666666662786156"/>
    <n v="2.6666666662786156"/>
    <x v="3"/>
  </r>
  <r>
    <d v="2023-04-01T16:53:56"/>
    <x v="0"/>
    <s v="FILIPES JEAN"/>
    <s v="ROSALES PAOLO, FILIPES JEAN, CADENAS ANGEL"/>
    <s v="RONCAL FANNYNG"/>
    <s v="LIBERATO AMAEL"/>
    <s v="ARRAYAN CARLOS"/>
    <s v="ARACENA CARLOS"/>
    <x v="5"/>
    <x v="99"/>
    <x v="0"/>
    <x v="4"/>
    <s v="PROG (Programado)"/>
    <s v="-"/>
    <s v="-"/>
    <d v="2023-03-31T13:30:01"/>
    <d v="2023-03-31T18:00:00"/>
    <s v="Pruebas de funciónamiento del compresor, secador y generador de nitrógeno"/>
    <x v="3"/>
    <s v="Usuario"/>
    <d v="1899-12-30T00:20:00"/>
    <s v="-"/>
    <s v="-"/>
    <s v="-"/>
    <s v="-"/>
    <s v="-"/>
    <s v="-"/>
    <s v="-"/>
    <s v="-"/>
    <s v="NO"/>
    <s v="-"/>
    <s v="-"/>
    <s v="NO"/>
    <x v="4"/>
    <n v="0"/>
    <s v="-"/>
    <s v="-"/>
    <m/>
    <d v="1899-12-30T00:00:00"/>
    <n v="4.4997222221572883"/>
    <n v="4.4997222221572883"/>
    <n v="5"/>
    <n v="0"/>
    <n v="22.498611110786442"/>
    <n v="22.498611110786442"/>
    <x v="3"/>
  </r>
  <r>
    <d v="2023-04-01T07:02:00"/>
    <x v="0"/>
    <s v="RONCAL FANNYNG"/>
    <s v="ROSALES PAOLO, FILIPES JEAN"/>
    <s v="RONCAL FANNYNG"/>
    <s v="LIBERATO AMAEL"/>
    <s v="SANCHEZ DELIO"/>
    <s v="VASQUEZ OMAR"/>
    <x v="11"/>
    <x v="71"/>
    <x v="0"/>
    <x v="2"/>
    <s v="IN (Inspección)"/>
    <s v="-"/>
    <s v="-"/>
    <d v="2023-04-01T07:00:00"/>
    <d v="2023-04-01T07:02:00"/>
    <s v="Medición y toma de parámetros de niveles de aceite y temperatura de tanques"/>
    <x v="1"/>
    <s v="Mantenimiento"/>
    <m/>
    <m/>
    <m/>
    <m/>
    <m/>
    <m/>
    <m/>
    <s v="-"/>
    <m/>
    <s v="NO"/>
    <m/>
    <s v="NO"/>
    <s v="NO"/>
    <x v="2"/>
    <n v="0"/>
    <s v="-"/>
    <s v="-"/>
    <m/>
    <d v="1899-12-30T00:00:00"/>
    <n v="3.3333333441987634E-2"/>
    <n v="3.3333333441987634E-2"/>
    <n v="4"/>
    <n v="0"/>
    <n v="0.13333333376795053"/>
    <n v="0.13333333376795053"/>
    <x v="4"/>
  </r>
  <r>
    <d v="2023-04-01T07:04:00"/>
    <x v="0"/>
    <s v="RONCAL FANNYNG"/>
    <s v="ROSALES PAOLO, FILIPES JEAN"/>
    <s v="RONCAL FANNYNG"/>
    <s v="LIBERATO AMAEL"/>
    <s v="SANCHEZ DELIO"/>
    <s v="VASQUEZ OMAR"/>
    <x v="11"/>
    <x v="72"/>
    <x v="0"/>
    <x v="2"/>
    <s v="IN (Inspección)"/>
    <s v="-"/>
    <s v="-"/>
    <d v="2023-04-01T07:02:01"/>
    <d v="2023-04-01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1T07:06:00"/>
    <x v="0"/>
    <s v="RONCAL FANNYNG"/>
    <s v="ROSALES PAOLO, FILIPES JEAN"/>
    <s v="RONCAL FANNYNG"/>
    <s v="LIBERATO AMAEL"/>
    <s v="SANCHEZ DELIO"/>
    <s v="VASQUEZ OMAR"/>
    <x v="11"/>
    <x v="73"/>
    <x v="0"/>
    <x v="2"/>
    <s v="IN (Inspección)"/>
    <s v="-"/>
    <s v="-"/>
    <d v="2023-04-01T07:04:01"/>
    <d v="2023-04-01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01T07:08:00"/>
    <x v="0"/>
    <s v="RONCAL FANNYNG"/>
    <s v="ROSALES PAOLO, FILIPES JEAN"/>
    <s v="RONCAL FANNYNG"/>
    <s v="LIBERATO AMAEL"/>
    <s v="SANCHEZ DELIO"/>
    <s v="VASQUEZ OMAR"/>
    <x v="11"/>
    <x v="74"/>
    <x v="0"/>
    <x v="2"/>
    <s v="IN (Inspección)"/>
    <s v="-"/>
    <s v="-"/>
    <d v="2023-04-01T07:06:01"/>
    <d v="2023-04-01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1T07:10:00"/>
    <x v="0"/>
    <s v="RONCAL FANNYNG"/>
    <s v="ROSALES PAOLO, FILIPES JEAN"/>
    <s v="RONCAL FANNYNG"/>
    <s v="LIBERATO AMAEL"/>
    <s v="SANCHEZ DELIO"/>
    <s v="VASQUEZ OMAR"/>
    <x v="11"/>
    <x v="25"/>
    <x v="0"/>
    <x v="2"/>
    <s v="IN (Inspección)"/>
    <s v="-"/>
    <s v="-"/>
    <d v="2023-04-01T07:08:01"/>
    <d v="2023-04-01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1T07:12:00"/>
    <x v="0"/>
    <s v="RONCAL FANNYNG"/>
    <s v="ROSALES PAOLO, FILIPES JEAN"/>
    <s v="RONCAL FANNYNG"/>
    <s v="LIBERATO AMAEL"/>
    <s v="SANCHEZ DELIO"/>
    <s v="VASQUEZ OMAR"/>
    <x v="11"/>
    <x v="27"/>
    <x v="0"/>
    <x v="2"/>
    <s v="IN (Inspección)"/>
    <s v="-"/>
    <s v="-"/>
    <d v="2023-04-01T07:10:01"/>
    <d v="2023-04-01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1T07:15:00"/>
    <x v="0"/>
    <s v="RONCAL FANNYNG"/>
    <s v="ROSALES PAOLO, FILIPES JEAN"/>
    <s v="RONCAL FANNYNG"/>
    <s v="LIBERATO AMAEL"/>
    <s v="SANCHEZ DELIO"/>
    <s v="VASQUEZ OMAR"/>
    <x v="11"/>
    <x v="28"/>
    <x v="0"/>
    <x v="2"/>
    <s v="IN (Inspección)"/>
    <s v="-"/>
    <s v="-"/>
    <d v="2023-04-01T07:12:01"/>
    <d v="2023-04-01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01T17:09:31"/>
    <x v="0"/>
    <s v="ROSALES PAOLO"/>
    <s v="ROSALES PAOLO, FILIPES JEAN, CADENAS ANGEL"/>
    <s v="RONCAL FANNYNG"/>
    <s v="LIBERATO AMAEL"/>
    <s v="ARRAYAN CARLOS"/>
    <s v="ARACENA CARLOS"/>
    <x v="5"/>
    <x v="99"/>
    <x v="0"/>
    <x v="4"/>
    <s v="PROG (Programado)"/>
    <d v="2022-10-19T06:30:00"/>
    <d v="2023-04-01T10:30:00"/>
    <d v="2023-04-01T07:30:00"/>
    <d v="2023-04-01T11:45:00"/>
    <s v="* A solicitud del Ing. Arrayán se procede a realizar las mejoras/modificaciones necesarias para la habilitación del compresor 140-GC-121._x000a_* Se realiza la instalación de un by-pass en la línea de descarga del secador y carga de tanque, quedando así deshabilitada el generador de nitrógeno._x000a_* Se procede al monitoreo del sistema"/>
    <x v="3"/>
    <m/>
    <d v="1899-12-30T00:20:00"/>
    <s v="-"/>
    <s v="-"/>
    <s v="-"/>
    <s v="-"/>
    <s v="-"/>
    <s v="-"/>
    <s v="-"/>
    <s v="-"/>
    <s v="SI"/>
    <s v="-"/>
    <s v="-"/>
    <s v="NO"/>
    <x v="4"/>
    <n v="3939.9999999999418"/>
    <s v="-"/>
    <s v="-"/>
    <m/>
    <d v="1899-12-30T00:00:00"/>
    <n v="4.2500000000582077"/>
    <n v="4.2500000000582077"/>
    <n v="5"/>
    <n v="0"/>
    <n v="21.250000000291038"/>
    <n v="21.250000000291038"/>
    <x v="4"/>
  </r>
  <r>
    <d v="2023-04-01T17:18:57"/>
    <x v="0"/>
    <s v="FILIPES JEAN"/>
    <s v="ROSALES PAOLO, FILIPES JEAN, CADENAS ANGEL"/>
    <s v="RONCAL FANNYNG"/>
    <s v="LIBERATO AMAEL"/>
    <s v="ARRAYAN CARLOS"/>
    <s v="ARACENA CARLOS"/>
    <x v="6"/>
    <x v="11"/>
    <x v="0"/>
    <x v="0"/>
    <s v="NO PROG (No programado)"/>
    <d v="2023-04-01T14:00:00"/>
    <d v="2023-04-01T14:40:00"/>
    <d v="2023-04-01T14:00:00"/>
    <d v="2023-04-01T15:00:00"/>
    <s v="Revisión de bomba por fallo en succión de aceite"/>
    <x v="1"/>
    <m/>
    <d v="1899-12-30T00:20:00"/>
    <s v="-"/>
    <s v="-"/>
    <s v="-"/>
    <s v="-"/>
    <s v="-"/>
    <s v="-"/>
    <s v="-"/>
    <s v="-"/>
    <s v="NO"/>
    <s v="-"/>
    <s v="-"/>
    <s v="NO"/>
    <x v="0"/>
    <n v="0.66666666674427688"/>
    <s v="HIDRAULICO"/>
    <s v="CONTAMINACION"/>
    <m/>
    <d v="1899-12-30T00:00:00"/>
    <n v="1.0000000001164153"/>
    <n v="1.0000000001164153"/>
    <n v="5"/>
    <n v="0"/>
    <n v="5.0000000005820766"/>
    <n v="5.0000000005820766"/>
    <x v="4"/>
  </r>
  <r>
    <d v="2023-04-02T07:02:00"/>
    <x v="0"/>
    <s v="RONCAL FANNYNG"/>
    <s v="ROSALES PAOLO, FILIPES JEAN"/>
    <s v="RONCAL FANNYNG"/>
    <s v="LIBERATO AMAEL"/>
    <s v="SANCHEZ DELIO"/>
    <s v="VASQUEZ OMAR"/>
    <x v="11"/>
    <x v="71"/>
    <x v="0"/>
    <x v="2"/>
    <s v="IN (Inspección)"/>
    <s v="-"/>
    <s v="-"/>
    <d v="2023-04-02T07:00:00"/>
    <d v="2023-04-02T07:02:00"/>
    <s v="Medición y toma de parámetros de niveles de aceite y temperatura de tanques"/>
    <x v="1"/>
    <s v="Mantenimiento"/>
    <m/>
    <m/>
    <m/>
    <m/>
    <m/>
    <m/>
    <m/>
    <s v="-"/>
    <m/>
    <s v="NO"/>
    <m/>
    <s v="NO"/>
    <s v="NO"/>
    <x v="2"/>
    <n v="0"/>
    <s v="-"/>
    <s v="-"/>
    <m/>
    <d v="1899-12-30T00:00:00"/>
    <n v="3.3333333441987634E-2"/>
    <n v="3.3333333441987634E-2"/>
    <n v="4"/>
    <n v="0"/>
    <n v="0.13333333376795053"/>
    <n v="0.13333333376795053"/>
    <x v="4"/>
  </r>
  <r>
    <d v="2023-04-02T07:04:00"/>
    <x v="0"/>
    <s v="RONCAL FANNYNG"/>
    <s v="ROSALES PAOLO, FILIPES JEAN"/>
    <s v="RONCAL FANNYNG"/>
    <s v="LIBERATO AMAEL"/>
    <s v="SANCHEZ DELIO"/>
    <s v="VASQUEZ OMAR"/>
    <x v="11"/>
    <x v="72"/>
    <x v="0"/>
    <x v="2"/>
    <s v="IN (Inspección)"/>
    <s v="-"/>
    <s v="-"/>
    <d v="2023-04-02T07:02:01"/>
    <d v="2023-04-02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2T07:06:00"/>
    <x v="0"/>
    <s v="RONCAL FANNYNG"/>
    <s v="ROSALES PAOLO, FILIPES JEAN"/>
    <s v="RONCAL FANNYNG"/>
    <s v="LIBERATO AMAEL"/>
    <s v="SANCHEZ DELIO"/>
    <s v="VASQUEZ OMAR"/>
    <x v="11"/>
    <x v="73"/>
    <x v="0"/>
    <x v="2"/>
    <s v="IN (Inspección)"/>
    <s v="-"/>
    <s v="-"/>
    <d v="2023-04-02T07:04:01"/>
    <d v="2023-04-02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02T07:08:00"/>
    <x v="0"/>
    <s v="RONCAL FANNYNG"/>
    <s v="ROSALES PAOLO, FILIPES JEAN"/>
    <s v="RONCAL FANNYNG"/>
    <s v="LIBERATO AMAEL"/>
    <s v="SANCHEZ DELIO"/>
    <s v="VASQUEZ OMAR"/>
    <x v="11"/>
    <x v="74"/>
    <x v="0"/>
    <x v="2"/>
    <s v="IN (Inspección)"/>
    <s v="-"/>
    <s v="-"/>
    <d v="2023-04-02T07:06:01"/>
    <d v="2023-04-02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2T07:10:00"/>
    <x v="0"/>
    <s v="RONCAL FANNYNG"/>
    <s v="ROSALES PAOLO, FILIPES JEAN"/>
    <s v="RONCAL FANNYNG"/>
    <s v="LIBERATO AMAEL"/>
    <s v="SANCHEZ DELIO"/>
    <s v="VASQUEZ OMAR"/>
    <x v="11"/>
    <x v="25"/>
    <x v="0"/>
    <x v="2"/>
    <s v="IN (Inspección)"/>
    <s v="-"/>
    <s v="-"/>
    <d v="2023-04-02T07:08:01"/>
    <d v="2023-04-02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2T07:12:00"/>
    <x v="0"/>
    <s v="RONCAL FANNYNG"/>
    <s v="ROSALES PAOLO, FILIPES JEAN"/>
    <s v="RONCAL FANNYNG"/>
    <s v="LIBERATO AMAEL"/>
    <s v="SANCHEZ DELIO"/>
    <s v="VASQUEZ OMAR"/>
    <x v="11"/>
    <x v="27"/>
    <x v="0"/>
    <x v="2"/>
    <s v="IN (Inspección)"/>
    <s v="-"/>
    <s v="-"/>
    <d v="2023-04-02T07:10:01"/>
    <d v="2023-04-02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2T07:15:00"/>
    <x v="0"/>
    <s v="RONCAL FANNYNG"/>
    <s v="ROSALES PAOLO, FILIPES JEAN"/>
    <s v="RONCAL FANNYNG"/>
    <s v="LIBERATO AMAEL"/>
    <s v="SANCHEZ DELIO"/>
    <s v="VASQUEZ OMAR"/>
    <x v="11"/>
    <x v="28"/>
    <x v="0"/>
    <x v="2"/>
    <s v="IN (Inspección)"/>
    <s v="-"/>
    <s v="-"/>
    <d v="2023-04-02T07:12:01"/>
    <d v="2023-04-02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04T08:35:11"/>
    <x v="0"/>
    <s v="CADENAS ANGEL"/>
    <s v="ROSALES PAOLO, FILIPES JEAN, CADENAS ANGEL"/>
    <s v="RONCAL FANNYNG"/>
    <s v="LIBERATO AMAEL"/>
    <s v="ARRAYAN CARLOS"/>
    <s v="ARACENA CARLOS"/>
    <x v="29"/>
    <x v="100"/>
    <x v="0"/>
    <x v="0"/>
    <s v="NO PROG (No programado)"/>
    <d v="2023-04-02T08:00:00"/>
    <d v="2023-04-02T12:30:00"/>
    <d v="2023-04-02T08:00:00"/>
    <d v="2023-04-02T13:00:00"/>
    <s v="* Desmontaje de sistema hidraulico de  desplazamiento vertical_x000a_* Desmontaje de bomba para revisión; se observa succión de bomba obstruida_x000a_* Se realiza limpieza y pruebas_x000a_* Desplazamiento horizontal necesitaba confirmación de desplazamiento vertical._x000a_* Pruebas de sentido de giro de ventilador"/>
    <x v="2"/>
    <m/>
    <d v="1899-12-30T00:20:00"/>
    <d v="1899-12-30T00:20:00"/>
    <s v="-"/>
    <s v="-"/>
    <s v="-"/>
    <s v="-"/>
    <s v="-"/>
    <s v="-"/>
    <s v="-"/>
    <s v="NO"/>
    <s v="-"/>
    <s v="-"/>
    <s v="NO"/>
    <x v="0"/>
    <n v="4.5"/>
    <s v="HIDRAULICO"/>
    <s v="CONTAMINACION"/>
    <m/>
    <d v="1899-12-30T00:00:00"/>
    <n v="5.0000000000582077"/>
    <n v="5.0000000000582077"/>
    <n v="5"/>
    <n v="0"/>
    <n v="25.000000000291038"/>
    <n v="25.000000000291038"/>
    <x v="4"/>
  </r>
  <r>
    <d v="2023-04-04T08:41:18"/>
    <x v="0"/>
    <s v="FILIPES JEAN"/>
    <s v="ROSALES PAOLO, FILIPES JEAN, CADENAS ANGEL"/>
    <s v="RONCAL FANNYNG"/>
    <s v="LIBERATO AMAEL"/>
    <s v="ARRAYAN CARLOS"/>
    <s v="ARACENA CARLOS"/>
    <x v="6"/>
    <x v="11"/>
    <x v="0"/>
    <x v="0"/>
    <s v="NO PROG (No programado)"/>
    <d v="2023-04-02T13:00:00"/>
    <d v="2023-04-03T11:30:00"/>
    <d v="2023-04-02T13:30:00"/>
    <d v="2023-04-02T14:45:00"/>
    <s v="Mantenimiento correctivo de bomba se succión de aceite, pendiente cambio de manguera por ruptura visible"/>
    <x v="2"/>
    <m/>
    <d v="1899-12-30T00:20:00"/>
    <s v="-"/>
    <s v="-"/>
    <s v="-"/>
    <s v="-"/>
    <s v="-"/>
    <s v="-"/>
    <s v="-"/>
    <s v="-"/>
    <s v="NO"/>
    <s v="-"/>
    <s v="-"/>
    <s v="NO"/>
    <x v="0"/>
    <n v="22.5"/>
    <s v="HIDRAULICO"/>
    <s v="DESGASTE NORMAL"/>
    <m/>
    <d v="1899-12-30T00:00:00"/>
    <n v="1.2499999998835847"/>
    <n v="1.2499999998835847"/>
    <n v="5"/>
    <n v="0"/>
    <n v="6.2499999994179234"/>
    <n v="6.2499999994179234"/>
    <x v="4"/>
  </r>
  <r>
    <d v="2023-04-04T08:44:21"/>
    <x v="0"/>
    <s v="FILIPES JEAN"/>
    <s v="ROSALES PAOLO, FILIPES JEAN, CADENAS ANGEL"/>
    <s v="RONCAL FANNYNG"/>
    <s v="LIBERATO AMAEL"/>
    <s v="ARRAYAN CARLOS"/>
    <s v="ARACENA CARLOS"/>
    <x v="7"/>
    <x v="101"/>
    <x v="0"/>
    <x v="0"/>
    <s v="-"/>
    <d v="2023-04-02T14:45:00"/>
    <d v="2023-04-02T17:30:00"/>
    <d v="2023-04-02T14:45:01"/>
    <d v="2023-04-02T18:00:00"/>
    <s v="Mantenimiento correctivo de bomba de abastecimiento de grasa, pernos robados de válvula piloto "/>
    <x v="1"/>
    <m/>
    <d v="1899-12-30T00:20:00"/>
    <s v="-"/>
    <s v="-"/>
    <s v="-"/>
    <s v="-"/>
    <s v="-"/>
    <s v="-"/>
    <s v="-"/>
    <s v="-"/>
    <s v="NO"/>
    <s v="-"/>
    <s v="-"/>
    <s v="NO"/>
    <x v="0"/>
    <n v="2.7500000002328306"/>
    <s v="MECANICO"/>
    <s v="FATIGA DE MATERIAL"/>
    <m/>
    <d v="1899-12-30T00:00:00"/>
    <n v="3.2497222222737037"/>
    <n v="3.2497222222737037"/>
    <n v="5"/>
    <n v="0"/>
    <n v="16.248611111368518"/>
    <n v="16.248611111368518"/>
    <x v="4"/>
  </r>
  <r>
    <d v="2023-04-03T07:02:00"/>
    <x v="0"/>
    <s v="RONCAL FANNYNG"/>
    <s v="ROSALES PAOLO, FILIPES JEAN"/>
    <s v="RONCAL FANNYNG"/>
    <s v="LIBERATO AMAEL"/>
    <s v="SANCHEZ DELIO"/>
    <s v="VASQUEZ OMAR"/>
    <x v="11"/>
    <x v="71"/>
    <x v="0"/>
    <x v="2"/>
    <s v="IN (Inspección)"/>
    <s v="-"/>
    <s v="-"/>
    <d v="2023-04-03T07:00:00"/>
    <d v="2023-04-03T07:02:00"/>
    <s v="Medición y toma de parámetros de niveles de aceite y temperatura de tanques"/>
    <x v="1"/>
    <s v="Mantenimiento"/>
    <m/>
    <m/>
    <m/>
    <m/>
    <m/>
    <m/>
    <m/>
    <s v="-"/>
    <m/>
    <s v="NO"/>
    <m/>
    <s v="NO"/>
    <s v="NO"/>
    <x v="2"/>
    <n v="0"/>
    <s v="-"/>
    <s v="-"/>
    <m/>
    <d v="1899-12-30T00:00:00"/>
    <n v="3.3333333441987634E-2"/>
    <n v="3.3333333441987634E-2"/>
    <n v="4"/>
    <n v="0"/>
    <n v="0.13333333376795053"/>
    <n v="0.13333333376795053"/>
    <x v="4"/>
  </r>
  <r>
    <d v="2023-04-03T07:04:00"/>
    <x v="0"/>
    <s v="RONCAL FANNYNG"/>
    <s v="ROSALES PAOLO, FILIPES JEAN"/>
    <s v="RONCAL FANNYNG"/>
    <s v="LIBERATO AMAEL"/>
    <s v="SANCHEZ DELIO"/>
    <s v="VASQUEZ OMAR"/>
    <x v="11"/>
    <x v="72"/>
    <x v="0"/>
    <x v="2"/>
    <s v="IN (Inspección)"/>
    <s v="-"/>
    <s v="-"/>
    <d v="2023-04-03T07:02:01"/>
    <d v="2023-04-03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06:00"/>
    <x v="0"/>
    <s v="RONCAL FANNYNG"/>
    <s v="ROSALES PAOLO, FILIPES JEAN"/>
    <s v="RONCAL FANNYNG"/>
    <s v="LIBERATO AMAEL"/>
    <s v="SANCHEZ DELIO"/>
    <s v="VASQUEZ OMAR"/>
    <x v="11"/>
    <x v="73"/>
    <x v="0"/>
    <x v="2"/>
    <s v="IN (Inspección)"/>
    <s v="-"/>
    <s v="-"/>
    <d v="2023-04-03T07:04:01"/>
    <d v="2023-04-03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03T07:08:00"/>
    <x v="0"/>
    <s v="RONCAL FANNYNG"/>
    <s v="ROSALES PAOLO, FILIPES JEAN"/>
    <s v="RONCAL FANNYNG"/>
    <s v="LIBERATO AMAEL"/>
    <s v="SANCHEZ DELIO"/>
    <s v="VASQUEZ OMAR"/>
    <x v="11"/>
    <x v="74"/>
    <x v="0"/>
    <x v="2"/>
    <s v="IN (Inspección)"/>
    <s v="-"/>
    <s v="-"/>
    <d v="2023-04-03T07:06:01"/>
    <d v="2023-04-03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0:00"/>
    <x v="0"/>
    <s v="RONCAL FANNYNG"/>
    <s v="ROSALES PAOLO, FILIPES JEAN"/>
    <s v="RONCAL FANNYNG"/>
    <s v="LIBERATO AMAEL"/>
    <s v="SANCHEZ DELIO"/>
    <s v="VASQUEZ OMAR"/>
    <x v="11"/>
    <x v="25"/>
    <x v="0"/>
    <x v="2"/>
    <s v="IN (Inspección)"/>
    <s v="-"/>
    <s v="-"/>
    <d v="2023-04-03T07:08:01"/>
    <d v="2023-04-03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2:00"/>
    <x v="0"/>
    <s v="RONCAL FANNYNG"/>
    <s v="ROSALES PAOLO, FILIPES JEAN"/>
    <s v="RONCAL FANNYNG"/>
    <s v="LIBERATO AMAEL"/>
    <s v="SANCHEZ DELIO"/>
    <s v="VASQUEZ OMAR"/>
    <x v="11"/>
    <x v="27"/>
    <x v="0"/>
    <x v="2"/>
    <s v="IN (Inspección)"/>
    <s v="-"/>
    <s v="-"/>
    <d v="2023-04-03T07:10:01"/>
    <d v="2023-04-03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5:00"/>
    <x v="0"/>
    <s v="RONCAL FANNYNG"/>
    <s v="ROSALES PAOLO, FILIPES JEAN"/>
    <s v="RONCAL FANNYNG"/>
    <s v="LIBERATO AMAEL"/>
    <s v="SANCHEZ DELIO"/>
    <s v="VASQUEZ OMAR"/>
    <x v="11"/>
    <x v="28"/>
    <x v="0"/>
    <x v="2"/>
    <s v="IN (Inspección)"/>
    <s v="-"/>
    <s v="-"/>
    <d v="2023-04-03T07:12:01"/>
    <d v="2023-04-03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04T08:03:52"/>
    <x v="0"/>
    <s v="ROSALES PAOLO"/>
    <s v="ROSALES PAOLO, FILIPES JEAN, CADENAS ANGEL"/>
    <s v="RONCAL FANNYNG"/>
    <s v="LIBERATO AMAEL"/>
    <s v="ARRAYAN CARLOS"/>
    <s v="ARACENA CARLOS"/>
    <x v="1"/>
    <x v="79"/>
    <x v="0"/>
    <x v="0"/>
    <s v="NO PROG (No programado)"/>
    <d v="2023-04-03T05:48:00"/>
    <d v="2023-04-03T10:00:00"/>
    <d v="2023-04-03T07:15:00"/>
    <d v="2023-04-03T10:20:00"/>
    <s v="Cambio de faja de transmisión para acciónamiento de puerta levadiza"/>
    <x v="1"/>
    <m/>
    <d v="1899-12-30T00:20:00"/>
    <s v="-"/>
    <s v="-"/>
    <d v="1899-12-30T01:00:00"/>
    <s v="-"/>
    <s v="-"/>
    <s v="-"/>
    <s v="-"/>
    <s v="-"/>
    <s v="SI"/>
    <s v="-"/>
    <s v="-"/>
    <s v="NO"/>
    <x v="0"/>
    <n v="4.2000000000698492"/>
    <s v="MECANICO"/>
    <s v="DESGASTE PREMATURO"/>
    <m/>
    <d v="1899-12-30T00:00:00"/>
    <n v="3.0833333334303461"/>
    <n v="3.0833333334303461"/>
    <n v="5"/>
    <n v="0"/>
    <n v="15.416666667151731"/>
    <n v="15.416666667151731"/>
    <x v="4"/>
  </r>
  <r>
    <d v="2023-04-04T08:08:44"/>
    <x v="0"/>
    <s v="FILIPES JEAN"/>
    <s v="ROSALES PAOLO, FILIPES JEAN, CADENAS ANGEL"/>
    <s v="RONCAL FANNYNG"/>
    <s v="LIBERATO AMAEL"/>
    <s v="ARRAYAN CARLOS"/>
    <s v="ARACENA CARLOS"/>
    <x v="6"/>
    <x v="11"/>
    <x v="0"/>
    <x v="0"/>
    <s v="NO PROG (No programado)"/>
    <d v="2023-04-02T13:00:00"/>
    <s v="-"/>
    <d v="2023-04-03T10:55:00"/>
    <d v="2023-04-03T11:45:00"/>
    <s v="Cambio de manguera de succión de aceite usado (se cambia por manguera rota reparada por Marco Peruana)"/>
    <x v="2"/>
    <m/>
    <d v="1899-12-30T00:10:00"/>
    <s v="-"/>
    <s v="-"/>
    <s v="-"/>
    <s v="-"/>
    <s v="-"/>
    <s v="-"/>
    <s v="-"/>
    <s v="-"/>
    <s v="SI"/>
    <s v="-"/>
    <s v="-"/>
    <s v="NO"/>
    <x v="0"/>
    <n v="0"/>
    <s v="HIDRAULICO"/>
    <s v="DESGASTE NORMAL"/>
    <m/>
    <d v="1899-12-30T00:00:00"/>
    <n v="0.8333333334303461"/>
    <n v="0.8333333334303461"/>
    <n v="5"/>
    <n v="0"/>
    <n v="4.1666666671517305"/>
    <n v="4.1666666671517305"/>
    <x v="4"/>
  </r>
  <r>
    <d v="2023-04-04T08:12:23"/>
    <x v="0"/>
    <s v="CADENAS ANGEL"/>
    <s v="ROSALES PAOLO, FILIPES JEAN, CADENAS ANGEL"/>
    <s v="RONCAL FANNYNG"/>
    <s v="LIBERATO AMAEL"/>
    <s v="ARRAYAN CARLOS"/>
    <s v="ARACENA CARLOS"/>
    <x v="7"/>
    <x v="101"/>
    <x v="0"/>
    <x v="0"/>
    <s v="NO PROG (No programado)"/>
    <d v="2023-04-03T11:40:00"/>
    <d v="2023-04-03T13:00:00"/>
    <d v="2023-04-03T11:45:01"/>
    <d v="2023-04-03T13:15:00"/>
    <s v="Mantenimiento correctivo de bomba de abastecimiento de grasa"/>
    <x v="1"/>
    <m/>
    <d v="1899-12-30T00:15:00"/>
    <s v="-"/>
    <s v="-"/>
    <s v="-"/>
    <s v="-"/>
    <s v="-"/>
    <s v="-"/>
    <s v="-"/>
    <s v="-"/>
    <s v="NO"/>
    <s v="-"/>
    <s v="-"/>
    <s v="NO"/>
    <x v="0"/>
    <n v="1.3333333334885538"/>
    <s v="MECANICO"/>
    <s v="OTROS"/>
    <m/>
    <d v="1899-12-30T00:00:00"/>
    <n v="1.4997222221572883"/>
    <n v="1.4997222221572883"/>
    <n v="5"/>
    <n v="0"/>
    <n v="7.4986111107864417"/>
    <n v="7.4986111107864417"/>
    <x v="4"/>
  </r>
  <r>
    <d v="2023-04-04T08:19:32"/>
    <x v="0"/>
    <s v="ROSALES PAOLO"/>
    <s v="ROSALES PAOLO, FILIPES JEAN, CADENAS ANGEL"/>
    <s v="RONCAL FANNYNG"/>
    <s v="LIBERATO AMAEL"/>
    <s v="ARRAYAN CARLOS"/>
    <s v="ARACENA CARLOS"/>
    <x v="15"/>
    <x v="83"/>
    <x v="0"/>
    <x v="2"/>
    <s v="IN (Inspección)"/>
    <d v="2023-04-03T14:00:00"/>
    <d v="2023-04-03T18:00:00"/>
    <d v="2023-04-03T14:00:00"/>
    <d v="2023-04-03T18:30:00"/>
    <s v="Revisión de mecanismo de levante del gancho de 5 toneladas, revisión del limitador sobrecarga mecánica "/>
    <x v="1"/>
    <s v="Mantenimiento"/>
    <d v="1899-12-30T00:20:00"/>
    <s v="-"/>
    <s v="-"/>
    <s v="-"/>
    <s v="-"/>
    <s v="-"/>
    <s v="-"/>
    <s v="-"/>
    <s v="-"/>
    <s v="NO"/>
    <s v="-"/>
    <s v="-"/>
    <s v="NO"/>
    <x v="2"/>
    <n v="4.0000000001164153"/>
    <s v="-"/>
    <s v="-"/>
    <m/>
    <d v="1899-12-30T00:00:00"/>
    <n v="4.500000000174623"/>
    <n v="4.500000000174623"/>
    <n v="5"/>
    <n v="0"/>
    <n v="22.500000000873115"/>
    <n v="22.500000000873115"/>
    <x v="4"/>
  </r>
  <r>
    <d v="2023-04-03T07:02:00"/>
    <x v="0"/>
    <s v="RONCAL FANNYNG"/>
    <s v="ROSALES PAOLO, FILIPES JEAN"/>
    <s v="RONCAL FANNYNG"/>
    <s v="LIBERATO AMAEL"/>
    <s v="SANCHEZ DELIO"/>
    <s v="VASQUEZ OMAR"/>
    <x v="11"/>
    <x v="71"/>
    <x v="0"/>
    <x v="2"/>
    <s v="IN (Inspección)"/>
    <s v="-"/>
    <s v="-"/>
    <d v="2023-04-04T07:00:00"/>
    <d v="2023-04-04T07:02:00"/>
    <s v="Medición y toma de parámetros de niveles de aceite y temperatura de tanques"/>
    <x v="1"/>
    <s v="Mantenimiento"/>
    <m/>
    <m/>
    <m/>
    <m/>
    <m/>
    <m/>
    <m/>
    <s v="-"/>
    <m/>
    <s v="NO"/>
    <m/>
    <s v="NO"/>
    <s v="NO"/>
    <x v="2"/>
    <n v="0"/>
    <s v="-"/>
    <s v="-"/>
    <m/>
    <d v="1899-12-30T00:00:00"/>
    <n v="3.3333333441987634E-2"/>
    <n v="3.3333333441987634E-2"/>
    <n v="4"/>
    <n v="0"/>
    <n v="0.13333333376795053"/>
    <n v="0.13333333376795053"/>
    <x v="4"/>
  </r>
  <r>
    <d v="2023-04-03T07:04:00"/>
    <x v="0"/>
    <s v="RONCAL FANNYNG"/>
    <s v="ROSALES PAOLO, FILIPES JEAN"/>
    <s v="RONCAL FANNYNG"/>
    <s v="LIBERATO AMAEL"/>
    <s v="SANCHEZ DELIO"/>
    <s v="VASQUEZ OMAR"/>
    <x v="11"/>
    <x v="72"/>
    <x v="0"/>
    <x v="2"/>
    <s v="IN (Inspección)"/>
    <s v="-"/>
    <s v="-"/>
    <d v="2023-04-04T07:02:01"/>
    <d v="2023-04-04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06:00"/>
    <x v="0"/>
    <s v="RONCAL FANNYNG"/>
    <s v="ROSALES PAOLO, FILIPES JEAN"/>
    <s v="RONCAL FANNYNG"/>
    <s v="LIBERATO AMAEL"/>
    <s v="SANCHEZ DELIO"/>
    <s v="VASQUEZ OMAR"/>
    <x v="11"/>
    <x v="73"/>
    <x v="0"/>
    <x v="2"/>
    <s v="IN (Inspección)"/>
    <s v="-"/>
    <s v="-"/>
    <d v="2023-04-04T07:04:01"/>
    <d v="2023-04-04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03T07:08:00"/>
    <x v="0"/>
    <s v="RONCAL FANNYNG"/>
    <s v="ROSALES PAOLO, FILIPES JEAN"/>
    <s v="RONCAL FANNYNG"/>
    <s v="LIBERATO AMAEL"/>
    <s v="SANCHEZ DELIO"/>
    <s v="VASQUEZ OMAR"/>
    <x v="11"/>
    <x v="74"/>
    <x v="0"/>
    <x v="2"/>
    <s v="IN (Inspección)"/>
    <s v="-"/>
    <s v="-"/>
    <d v="2023-04-04T07:06:01"/>
    <d v="2023-04-04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0:00"/>
    <x v="0"/>
    <s v="RONCAL FANNYNG"/>
    <s v="ROSALES PAOLO, FILIPES JEAN"/>
    <s v="RONCAL FANNYNG"/>
    <s v="LIBERATO AMAEL"/>
    <s v="SANCHEZ DELIO"/>
    <s v="VASQUEZ OMAR"/>
    <x v="11"/>
    <x v="25"/>
    <x v="0"/>
    <x v="2"/>
    <s v="IN (Inspección)"/>
    <s v="-"/>
    <s v="-"/>
    <d v="2023-04-04T07:08:01"/>
    <d v="2023-04-04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2:00"/>
    <x v="0"/>
    <s v="RONCAL FANNYNG"/>
    <s v="ROSALES PAOLO, FILIPES JEAN"/>
    <s v="RONCAL FANNYNG"/>
    <s v="LIBERATO AMAEL"/>
    <s v="SANCHEZ DELIO"/>
    <s v="VASQUEZ OMAR"/>
    <x v="11"/>
    <x v="27"/>
    <x v="0"/>
    <x v="2"/>
    <s v="IN (Inspección)"/>
    <s v="-"/>
    <s v="-"/>
    <d v="2023-04-04T07:10:01"/>
    <d v="2023-04-04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03T07:15:00"/>
    <x v="0"/>
    <s v="RONCAL FANNYNG"/>
    <s v="ROSALES PAOLO, FILIPES JEAN"/>
    <s v="RONCAL FANNYNG"/>
    <s v="LIBERATO AMAEL"/>
    <s v="SANCHEZ DELIO"/>
    <s v="VASQUEZ OMAR"/>
    <x v="11"/>
    <x v="28"/>
    <x v="0"/>
    <x v="2"/>
    <s v="IN (Inspección)"/>
    <s v="-"/>
    <s v="-"/>
    <d v="2023-04-04T07:12:01"/>
    <d v="2023-04-04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04T16:26:11"/>
    <x v="0"/>
    <s v="CADENAS ANGEL"/>
    <s v="ROSALES PAOLO, FILIPES JEAN, CADENAS ANGEL"/>
    <s v="RONCAL FANNYNG"/>
    <s v="LIBERATO AMAEL"/>
    <s v="ARRAYAN CARLOS"/>
    <s v="ARACENA CARLOS"/>
    <x v="31"/>
    <x v="95"/>
    <x v="0"/>
    <x v="3"/>
    <s v="PROG (Programado)"/>
    <d v="2023-04-04T10:00:00"/>
    <d v="2023-04-04T16:15:00"/>
    <d v="2023-04-04T09:30:00"/>
    <d v="2023-04-04T16:25:00"/>
    <s v="Pruebas de funciónamiento de dializador de aceite "/>
    <x v="3"/>
    <m/>
    <d v="1899-12-30T00:20:00"/>
    <d v="1899-12-30T00:30:00"/>
    <s v="-"/>
    <s v="-"/>
    <s v="-"/>
    <s v="-"/>
    <s v="-"/>
    <s v="-"/>
    <s v="-"/>
    <s v="NO"/>
    <s v="-"/>
    <s v="-"/>
    <s v="NO"/>
    <x v="3"/>
    <n v="6.2499999997671694"/>
    <s v="-"/>
    <s v="-"/>
    <m/>
    <d v="1899-12-30T00:00:00"/>
    <n v="6.9166666666860692"/>
    <n v="6.9166666666860692"/>
    <n v="5"/>
    <n v="0"/>
    <n v="34.583333333430346"/>
    <n v="34.583333333430346"/>
    <x v="4"/>
  </r>
  <r>
    <d v="2023-04-19T17:17:26"/>
    <x v="0"/>
    <s v="CADENAS ANGEL"/>
    <s v="ROSALES PAOLO, FILIPES JEAN, CADENAS ANGEL"/>
    <s v="RONCAL FANNYNG"/>
    <s v="LIBERATO AMAEL"/>
    <s v="ARRAYAN CARLOS"/>
    <s v="ALVAREZ CARLOS"/>
    <x v="11"/>
    <x v="71"/>
    <x v="0"/>
    <x v="2"/>
    <s v="IN (Inspección)"/>
    <s v="-"/>
    <s v="-"/>
    <d v="2023-04-19T08:00:00"/>
    <d v="2023-04-19T08:10:00"/>
    <s v="Medición y toma de parámetros de niveles de aceite y temperatura de tanques"/>
    <x v="1"/>
    <s v="Mantenimiento"/>
    <d v="1899-12-30T00:02:00"/>
    <m/>
    <m/>
    <m/>
    <m/>
    <m/>
    <m/>
    <s v="-"/>
    <m/>
    <s v="NO"/>
    <s v="-"/>
    <s v="NO"/>
    <s v="NO"/>
    <x v="2"/>
    <n v="0"/>
    <s v="-"/>
    <s v="-"/>
    <m/>
    <d v="1899-12-30T00:00:00"/>
    <n v="0.1666666668606922"/>
    <n v="0.1666666668606922"/>
    <n v="5"/>
    <n v="0"/>
    <n v="0.83333333430346102"/>
    <n v="0.83333333430346102"/>
    <x v="4"/>
  </r>
  <r>
    <d v="2023-04-19T17:17:26"/>
    <x v="0"/>
    <s v="CADENAS ANGEL"/>
    <s v="ROSALES PAOLO, FILIPES JEAN, CADENAS ANGEL"/>
    <s v="RONCAL FANNYNG"/>
    <s v="LIBERATO AMAEL"/>
    <s v="ARRAYAN CARLOS"/>
    <s v="ALVAREZ CARLOS"/>
    <x v="11"/>
    <x v="72"/>
    <x v="0"/>
    <x v="2"/>
    <s v="IN (Inspección)"/>
    <s v="-"/>
    <s v="-"/>
    <d v="2023-04-19T08:10:01"/>
    <d v="2023-04-19T08:20:00"/>
    <s v="Medición y toma de parámetros de niveles de aceite y temperatura de tanques"/>
    <x v="1"/>
    <s v="Mantenimiento"/>
    <d v="1899-12-30T00:02: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73"/>
    <x v="0"/>
    <x v="2"/>
    <s v="IN (Inspección)"/>
    <s v="-"/>
    <s v="-"/>
    <d v="2023-04-19T08:20:01"/>
    <d v="2023-04-19T08:30:00"/>
    <s v="Medición y toma de parámetros de niveles de aceite y temperatura de tanques"/>
    <x v="1"/>
    <s v="Mantenimiento"/>
    <d v="1899-12-30T00:02: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74"/>
    <x v="0"/>
    <x v="2"/>
    <s v="IN (Inspección)"/>
    <s v="-"/>
    <s v="-"/>
    <d v="2023-04-19T08:30:01"/>
    <d v="2023-04-19T08:40:00"/>
    <s v="Medición y toma de parámetros de niveles de aceite y temperatura de tanques"/>
    <x v="1"/>
    <s v="Mantenimiento"/>
    <d v="1899-12-30T00:02: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5"/>
    <x v="0"/>
    <x v="2"/>
    <s v="IN (Inspección)"/>
    <s v="-"/>
    <s v="-"/>
    <d v="2023-04-19T08:40:01"/>
    <d v="2023-04-19T08:50:00"/>
    <s v="Medición y toma de parámetros de niveles de aceite y temperatura de tanques"/>
    <x v="1"/>
    <s v="Mantenimiento"/>
    <d v="1899-12-30T00:01: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7"/>
    <x v="0"/>
    <x v="2"/>
    <s v="IN (Inspección)"/>
    <s v="-"/>
    <s v="-"/>
    <d v="2023-04-19T08:50:01"/>
    <d v="2023-04-19T09:00:00"/>
    <s v="Medición y toma de parámetros de niveles de aceite y temperatura de tanques"/>
    <x v="1"/>
    <s v="Mantenimiento"/>
    <d v="1899-12-30T00:01: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8"/>
    <x v="0"/>
    <x v="2"/>
    <s v="IN (Inspección)"/>
    <s v="-"/>
    <s v="-"/>
    <d v="2023-04-19T09:00:01"/>
    <d v="2023-04-19T09:10:00"/>
    <s v="Medición y toma de parámetros de niveles de aceite y temperatura de tanques"/>
    <x v="1"/>
    <s v="Mantenimiento"/>
    <d v="1899-12-30T00:01: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5"/>
    <x v="33"/>
    <x v="0"/>
    <x v="2"/>
    <s v="IN (Inspección)"/>
    <s v="-"/>
    <s v="-"/>
    <d v="2023-04-19T09:10:01"/>
    <d v="2023-04-19T09:20:00"/>
    <s v="Medición y toma de parámetros de presión, temperatura y horas de funcionamiento"/>
    <x v="1"/>
    <s v="Mantenimiento"/>
    <d v="1899-12-30T00:01:00"/>
    <m/>
    <m/>
    <m/>
    <m/>
    <m/>
    <m/>
    <s v="-"/>
    <m/>
    <s v="NO"/>
    <s v="-"/>
    <s v="NO"/>
    <s v="NO"/>
    <x v="2"/>
    <n v="0"/>
    <s v="-"/>
    <s v="-"/>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5"/>
    <x v="8"/>
    <x v="0"/>
    <x v="2"/>
    <s v="IN (Inspección)"/>
    <s v="-"/>
    <s v="-"/>
    <d v="2023-04-19T09:20:01"/>
    <d v="2023-04-19T09:30:00"/>
    <s v="Medición y toma de parámetros de presión, temperatura y horas de funcionamiento"/>
    <x v="1"/>
    <s v="Mantenimiento"/>
    <d v="1899-12-30T00:01:00"/>
    <m/>
    <m/>
    <m/>
    <m/>
    <m/>
    <m/>
    <s v="-"/>
    <m/>
    <s v="NO"/>
    <s v="-"/>
    <s v="NO"/>
    <s v="NO"/>
    <x v="2"/>
    <n v="0"/>
    <s v="-"/>
    <s v="-"/>
    <m/>
    <d v="1899-12-30T00:00:00"/>
    <n v="0.16638888901798055"/>
    <n v="0.16638888901798055"/>
    <n v="5"/>
    <n v="0"/>
    <n v="0.83194444508990273"/>
    <n v="0.83194444508990273"/>
    <x v="4"/>
  </r>
  <r>
    <d v="2023-04-19T17:17:26"/>
    <x v="0"/>
    <s v="CADENAS ANGEL"/>
    <s v="ROSALES PAOLO, FILIPES JEAN, CADENAS ANGEL"/>
    <s v="RONCAL FANNYNG"/>
    <s v="LIBERATO AMAEL"/>
    <s v="ARRAYAN CARLOS"/>
    <s v="ALVAREZ CARLOS"/>
    <x v="5"/>
    <x v="30"/>
    <x v="0"/>
    <x v="2"/>
    <s v="IN (Inspección)"/>
    <s v="-"/>
    <s v="-"/>
    <d v="2023-04-19T09:30:01"/>
    <d v="2023-04-19T09:40:00"/>
    <s v="Medición y toma de parámetros de presión, temperatura y horas de funcionamiento"/>
    <x v="1"/>
    <s v="Mantenimiento"/>
    <d v="1899-12-30T00:01:00"/>
    <m/>
    <m/>
    <m/>
    <m/>
    <m/>
    <m/>
    <s v="-"/>
    <m/>
    <s v="NO"/>
    <s v="-"/>
    <s v="NO"/>
    <s v="NO"/>
    <x v="2"/>
    <n v="0"/>
    <s v="-"/>
    <s v="-"/>
    <m/>
    <d v="1899-12-30T00:00:00"/>
    <n v="0.16638888901798055"/>
    <n v="0.16638888901798055"/>
    <n v="5"/>
    <n v="0"/>
    <n v="0.83194444508990273"/>
    <n v="0.83194444508990273"/>
    <x v="4"/>
  </r>
  <r>
    <d v="2023-04-19T17:17:26"/>
    <x v="0"/>
    <s v="CADENAS ANGEL"/>
    <s v="ROSALES PAOLO, FILIPES JEAN, CADENAS ANGEL"/>
    <s v="RONCAL FANNYNG"/>
    <s v="LIBERATO AMAEL"/>
    <s v="ARRAYAN CARLOS"/>
    <s v="ALVAREZ CARLOS"/>
    <x v="5"/>
    <x v="34"/>
    <x v="0"/>
    <x v="2"/>
    <s v="IN (Inspección)"/>
    <s v="-"/>
    <s v="-"/>
    <d v="2023-04-19T09:40:01"/>
    <d v="2023-04-19T09:55:00"/>
    <s v="Medición y toma de parámetros de presión, temperatura y horas de funcionamiento"/>
    <x v="1"/>
    <s v="Mantenimiento"/>
    <d v="1899-12-30T00:01:00"/>
    <m/>
    <m/>
    <m/>
    <m/>
    <m/>
    <m/>
    <s v="-"/>
    <m/>
    <s v="NO"/>
    <s v="-"/>
    <s v="NO"/>
    <s v="NO"/>
    <x v="2"/>
    <n v="0"/>
    <s v="-"/>
    <s v="-"/>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0"/>
    <x v="2"/>
    <x v="0"/>
    <x v="2"/>
    <s v="FR (Frecuencia)"/>
    <s v="-"/>
    <s v="-"/>
    <d v="2023-04-19T09:55:01"/>
    <d v="2023-04-19T10:25:00"/>
    <s v="Inspección visual de equipos en zona de lavado, zona de tanques y zona de compresores"/>
    <x v="1"/>
    <s v="Mantenimiento"/>
    <d v="1899-12-30T00:01:00"/>
    <m/>
    <m/>
    <m/>
    <m/>
    <m/>
    <m/>
    <s v="-"/>
    <m/>
    <s v="NO"/>
    <s v="-"/>
    <s v="NO"/>
    <s v="NO"/>
    <x v="2"/>
    <n v="0"/>
    <s v="-"/>
    <s v="-"/>
    <m/>
    <d v="1899-12-30T00:00:00"/>
    <n v="0.499722222215496"/>
    <n v="0.499722222215496"/>
    <n v="5"/>
    <n v="0"/>
    <n v="2.49861111107748"/>
    <n v="2.49861111107748"/>
    <x v="4"/>
  </r>
  <r>
    <d v="2023-04-19T17:17:26"/>
    <x v="0"/>
    <s v="CADENAS ANGEL"/>
    <s v="ROSALES PAOLO, FILIPES JEAN, CADENAS ANGEL"/>
    <s v="RONCAL FANNYNG"/>
    <s v="LIBERATO AMAEL"/>
    <s v="ARRAYAN CARLOS"/>
    <s v="ALVAREZ CARLOS"/>
    <x v="0"/>
    <x v="5"/>
    <x v="0"/>
    <x v="2"/>
    <s v="FR (Frecuencia)"/>
    <s v="-"/>
    <s v="-"/>
    <d v="2023-04-19T10:25:01"/>
    <d v="2023-04-19T10:40:00"/>
    <s v="Inspección visual de equipos en zona de lavado, zona de tanques y zona de compresores"/>
    <x v="1"/>
    <s v="Mantenimiento"/>
    <d v="1899-12-30T00:01:00"/>
    <m/>
    <m/>
    <m/>
    <m/>
    <m/>
    <m/>
    <s v="-"/>
    <m/>
    <s v="NO"/>
    <s v="-"/>
    <s v="NO"/>
    <s v="NO"/>
    <x v="2"/>
    <n v="0"/>
    <s v="-"/>
    <s v="-"/>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0"/>
    <x v="0"/>
    <x v="0"/>
    <x v="2"/>
    <s v="FR (Frecuencia)"/>
    <s v="-"/>
    <s v="-"/>
    <d v="2023-04-19T10:40:01"/>
    <d v="2023-04-19T10:55:00"/>
    <s v="Inspección visual de equipos en zona de lavado, zona de tanques y zona de compresores"/>
    <x v="1"/>
    <s v="Mantenimiento"/>
    <d v="1899-12-30T00:01:00"/>
    <m/>
    <m/>
    <m/>
    <m/>
    <m/>
    <m/>
    <s v="-"/>
    <m/>
    <s v="NO"/>
    <s v="-"/>
    <s v="NO"/>
    <s v="NO"/>
    <x v="2"/>
    <n v="0"/>
    <s v="-"/>
    <s v="-"/>
    <m/>
    <d v="1899-12-30T00:00:00"/>
    <n v="0.24972222209908068"/>
    <n v="0.24972222209908068"/>
    <n v="5"/>
    <n v="0"/>
    <n v="1.2486111104954034"/>
    <n v="1.2486111104954034"/>
    <x v="4"/>
  </r>
  <r>
    <d v="2023-04-19T17:17:26"/>
    <x v="0"/>
    <s v="CADENAS ANGEL"/>
    <s v="ROSALES PAOLO, FILIPES JEAN, CADENAS ANGEL"/>
    <s v="RONCAL FANNYNG"/>
    <s v="LIBERATO AMAEL"/>
    <s v="ARRAYAN CARLOS"/>
    <s v="ALVAREZ CARLOS"/>
    <x v="0"/>
    <x v="10"/>
    <x v="0"/>
    <x v="2"/>
    <s v="FR (Frecuencia)"/>
    <s v="-"/>
    <s v="-"/>
    <d v="2023-04-19T10:55:01"/>
    <d v="2023-04-19T11:10:00"/>
    <s v="Inspección visual de equipos en zona de lavado, zona de tanques y zona de compresores"/>
    <x v="1"/>
    <s v="Mantenimiento"/>
    <d v="1899-12-30T00:01:00"/>
    <m/>
    <m/>
    <m/>
    <m/>
    <m/>
    <m/>
    <s v="-"/>
    <m/>
    <s v="NO"/>
    <s v="-"/>
    <s v="NO"/>
    <s v="NO"/>
    <x v="2"/>
    <n v="0"/>
    <s v="-"/>
    <s v="-"/>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0"/>
    <x v="57"/>
    <x v="0"/>
    <x v="2"/>
    <s v="FR (Frecuencia)"/>
    <s v="-"/>
    <s v="-"/>
    <d v="2023-04-19T11:10:01"/>
    <d v="2023-04-19T11:30:00"/>
    <s v="Inspección visual de equipos en zona de lavado, zona de tanques y zona de compresores"/>
    <x v="1"/>
    <s v="Mantenimiento"/>
    <d v="1899-12-30T00:01:00"/>
    <m/>
    <m/>
    <m/>
    <m/>
    <m/>
    <m/>
    <s v="-"/>
    <m/>
    <s v="NO"/>
    <s v="-"/>
    <s v="NO"/>
    <s v="NO"/>
    <x v="2"/>
    <n v="0"/>
    <s v="-"/>
    <s v="-"/>
    <m/>
    <d v="1899-12-30T00:00:00"/>
    <n v="0.33305555570404977"/>
    <n v="0.33305555570404977"/>
    <n v="5"/>
    <n v="0"/>
    <n v="1.6652777785202488"/>
    <n v="1.6652777785202488"/>
    <x v="4"/>
  </r>
  <r>
    <d v="2023-04-19T17:28:40"/>
    <x v="0"/>
    <s v="CADENAS ANGEL"/>
    <s v="ROSALES PAOLO, FILIPES JEAN, CADENAS ANGEL"/>
    <s v="RONCAL FANNYNG"/>
    <s v="LIBERATO AMAEL"/>
    <s v="ARRAYAN CARLOS"/>
    <s v="ALVAREZ CARLOS"/>
    <x v="24"/>
    <x v="62"/>
    <x v="16"/>
    <x v="2"/>
    <s v="BC (Basado en la Condición)"/>
    <d v="2023-02-01T06:30:00"/>
    <d v="2023-04-19T14:45:00"/>
    <d v="2023-04-19T13:30:00"/>
    <d v="2023-04-19T14:45:00"/>
    <s v="Instalación de filtro en línea de ingreso al tanque SAE 60. El sistema no contaba con filtros desde su comisionamiento."/>
    <x v="0"/>
    <m/>
    <d v="1899-12-30T00:20:00"/>
    <m/>
    <m/>
    <m/>
    <m/>
    <m/>
    <m/>
    <s v="-"/>
    <m/>
    <s v="SI"/>
    <s v="Elemento de filtro - UE610AN40Z"/>
    <s v="SI"/>
    <s v="Trapo industrial, paños absorbentes "/>
    <x v="2"/>
    <n v="1856.25"/>
    <s v="-"/>
    <s v="-"/>
    <m/>
    <d v="1899-12-30T00:00:00"/>
    <n v="1.2500000000582077"/>
    <n v="1.2500000000582077"/>
    <n v="5"/>
    <n v="0"/>
    <n v="6.2500000002910383"/>
    <n v="6.2500000002910383"/>
    <x v="4"/>
  </r>
  <r>
    <d v="2023-04-19T17:34:06"/>
    <x v="0"/>
    <s v="CADENAS ANGEL"/>
    <s v="ROSALES PAOLO, FILIPES JEAN, CADENAS ANGEL"/>
    <s v="RONCAL FANNYNG"/>
    <s v="LIBERATO AMAEL"/>
    <s v="ARRAYAN CARLOS"/>
    <s v="ALVAREZ CARLOS"/>
    <x v="24"/>
    <x v="63"/>
    <x v="25"/>
    <x v="2"/>
    <s v="BC (Basado en la Condición)"/>
    <d v="2023-02-01T06:30:00"/>
    <d v="2023-04-19T15:30:00"/>
    <d v="2023-04-19T14:46:00"/>
    <d v="2023-04-19T15:30:00"/>
    <s v="Instalación de elemento de filtro en línea de ingreso a tanque de 15W40. El sistema no contaba con filtros desde su comisionamiento."/>
    <x v="0"/>
    <m/>
    <d v="1899-12-30T00:20:00"/>
    <m/>
    <m/>
    <m/>
    <m/>
    <m/>
    <m/>
    <s v="-"/>
    <m/>
    <s v="SI"/>
    <s v="Elemento de filtro - UE619AN20Z"/>
    <s v="SI"/>
    <s v="Trapo industrial  paños absorbentes "/>
    <x v="2"/>
    <n v="1857"/>
    <s v="-"/>
    <s v="-"/>
    <m/>
    <d v="1899-12-30T00:00:00"/>
    <n v="0.73333333345362917"/>
    <n v="0.73333333345362917"/>
    <n v="5"/>
    <n v="0"/>
    <n v="3.6666666672681458"/>
    <n v="3.6666666672681458"/>
    <x v="4"/>
  </r>
  <r>
    <d v="2023-04-19T17:37:58"/>
    <x v="0"/>
    <s v="CADENAS ANGEL"/>
    <s v="ROSALES PAOLO, FILIPES JEAN, CADENAS ANGEL"/>
    <s v="RONCAL FANNYNG"/>
    <s v="LIBERATO AMAEL"/>
    <s v="ARRAYAN CARLOS"/>
    <s v="ALVAREZ CARLOS"/>
    <x v="24"/>
    <x v="64"/>
    <x v="26"/>
    <x v="2"/>
    <s v="BC (Basado en la Condición)"/>
    <d v="2023-02-01T06:30:00"/>
    <d v="2023-04-19T16:15:00"/>
    <d v="2023-04-19T15:31:00"/>
    <d v="2023-04-19T16:15:00"/>
    <s v="Instalación de elemento de filtro en línea de salida a tanque de 15W40. El sistema no contaba con filtros desde su comisionamiento."/>
    <x v="0"/>
    <m/>
    <d v="1899-12-30T00:20:00"/>
    <m/>
    <m/>
    <m/>
    <m/>
    <m/>
    <m/>
    <s v="-"/>
    <m/>
    <s v="SI"/>
    <s v="Elemento de filtro - UE319AN13Z"/>
    <s v="SI"/>
    <s v="Trapo industrial, paños absorbentes "/>
    <x v="2"/>
    <n v="1857.75"/>
    <s v="-"/>
    <s v="-"/>
    <m/>
    <d v="1899-12-30T00:00:00"/>
    <n v="0.73333333345362917"/>
    <n v="0.73333333345362917"/>
    <n v="5"/>
    <n v="0"/>
    <n v="3.6666666672681458"/>
    <n v="3.6666666672681458"/>
    <x v="4"/>
  </r>
  <r>
    <d v="2023-04-19T17:42:47"/>
    <x v="0"/>
    <s v="CADENAS ANGEL"/>
    <s v="ROSALES PAOLO, FILIPES JEAN, CADENAS ANGEL"/>
    <s v="RONCAL FANNYNG"/>
    <s v="LIBERATO AMAEL"/>
    <s v="ARRAYAN CARLOS"/>
    <s v="ALVAREZ CARLOS"/>
    <x v="24"/>
    <x v="65"/>
    <x v="27"/>
    <x v="2"/>
    <s v="BC (Basado en la Condición)"/>
    <d v="2023-02-01T06:30:00"/>
    <d v="2023-04-19T16:57:00"/>
    <d v="2023-04-19T16:16:00"/>
    <d v="2023-04-19T17:15:00"/>
    <s v="Instalación de elemento de filtro en línea de ingreso al tanque del SAE10W. El sistema no contaba con filtros desde su comisionamiento."/>
    <x v="0"/>
    <m/>
    <d v="1899-12-30T00:20:00"/>
    <m/>
    <m/>
    <m/>
    <m/>
    <m/>
    <m/>
    <s v="-"/>
    <m/>
    <s v="SI"/>
    <s v="Elemento de filtro - UE610AN20Z "/>
    <s v="SI"/>
    <s v="Trapo industrial, paños absorbentes "/>
    <x v="2"/>
    <n v="1858.4500000000116"/>
    <s v="-"/>
    <s v="-"/>
    <m/>
    <d v="1899-12-30T00:00:00"/>
    <n v="0.9833333333954215"/>
    <n v="0.9833333333954215"/>
    <n v="5"/>
    <n v="0"/>
    <n v="4.9166666669771075"/>
    <n v="4.9166666669771075"/>
    <x v="4"/>
  </r>
  <r>
    <d v="2023-04-20T16:57:31"/>
    <x v="0"/>
    <s v="CADENAS ANGEL"/>
    <s v="ROSALES PAOLO, FILIPES JEAN, CADENAS ANGEL"/>
    <s v="RONCAL FANNYNG"/>
    <s v="LIBERATO AMAEL"/>
    <s v="ACUÑA JORGE"/>
    <s v="VASQUEZ OMAR"/>
    <x v="0"/>
    <x v="0"/>
    <x v="0"/>
    <x v="0"/>
    <s v="PROG (Programado)"/>
    <d v="2023-04-20T07:10:00"/>
    <d v="2023-04-20T16:00:00"/>
    <d v="2023-04-20T07:30:00"/>
    <d v="2023-04-20T16:30:00"/>
    <s v="Montaje de bomba 140-PP-154 de zona de lavado. Presión de trabajo 27 PSi. Equipo queda operativo._x000a_Se retiró la bomba sumergible Grindex Master Inox H que estaba en reemplazo de la bomba centrífuga vertical 154"/>
    <x v="1"/>
    <m/>
    <d v="1899-12-30T00:20:00"/>
    <m/>
    <m/>
    <d v="1899-12-30T01:00:00"/>
    <s v="-"/>
    <m/>
    <m/>
    <s v="-"/>
    <d v="1899-12-30T01:00:00"/>
    <s v="NO"/>
    <m/>
    <s v="SI"/>
    <s v="Cinta aislante, cinta vulcanizante , trapos industriales, teflón formador de empaque "/>
    <x v="0"/>
    <n v="8.8333333334885538"/>
    <s v="MECANICO"/>
    <s v="MAL MONTAJE"/>
    <m/>
    <d v="1899-12-30T00:00:00"/>
    <n v="9"/>
    <n v="9"/>
    <n v="5"/>
    <n v="0"/>
    <n v="45"/>
    <n v="45"/>
    <x v="4"/>
  </r>
  <r>
    <d v="2023-04-22T12:13:23"/>
    <x v="0"/>
    <s v="FILIPES JEAN"/>
    <s v="ROSALES PAOLO, FILIPES JEAN, CADENAS ANGEL"/>
    <s v="RONCAL FANNYNG"/>
    <s v="LIBERATO AMAEL"/>
    <s v="SANCHEZ DELIO, ACUÑA JORGE"/>
    <s v="VASQUEZ OMAR, ARACENA CARLOS"/>
    <x v="33"/>
    <x v="102"/>
    <x v="28"/>
    <x v="0"/>
    <s v="NO PROG (No programado)"/>
    <d v="2023-04-20T16:00:00"/>
    <d v="2023-04-21T10:00:00"/>
    <d v="2023-04-21T07:30:00"/>
    <d v="2023-04-21T10:00:00"/>
    <s v="Cambio de Tomacorriente 380/400V hembra en Taller, solicitado por Ing, Carlos Aracena. Se cambió por repuesto nuevo brindado días atrás por el Ing. Jair Málga de Electricidad MCP"/>
    <x v="2"/>
    <m/>
    <d v="1899-12-30T00:20:00"/>
    <m/>
    <m/>
    <m/>
    <m/>
    <m/>
    <m/>
    <s v="-"/>
    <m/>
    <s v="SI"/>
    <s v="Tomacorriente 380/400V"/>
    <s v="SI"/>
    <s v="Trapos, Loctite, Limpia contacto"/>
    <x v="0"/>
    <n v="18"/>
    <s v="ELECTRICO"/>
    <s v="MALA OPERACION"/>
    <m/>
    <d v="1899-12-30T00:00:00"/>
    <n v="2.5000000001164153"/>
    <n v="2.5000000001164153"/>
    <n v="5"/>
    <n v="0"/>
    <n v="12.500000000582077"/>
    <n v="12.500000000582077"/>
    <x v="4"/>
  </r>
  <r>
    <d v="2023-04-23T10:05:47"/>
    <x v="0"/>
    <s v="FILIPES JEAN"/>
    <s v="ROSALES PAOLO, FILIPES JEAN, CADENAS ANGEL"/>
    <s v="RONCAL FANNYNG"/>
    <s v="LIBERATO AMAEL"/>
    <s v="SANCHEZ DELIO, ACUÑA JORGE"/>
    <s v="VASQUEZ OMAR, ARACENA CARLOS"/>
    <x v="6"/>
    <x v="11"/>
    <x v="0"/>
    <x v="2"/>
    <s v="IN (Inspección)"/>
    <s v="-"/>
    <s v="-"/>
    <d v="2023-04-21T10:15:00"/>
    <d v="2023-04-21T10:40:00"/>
    <s v="Inspección de funcionamiento de Bombas de succión de aceite usado. Se realiza informe con propuesta de mejora"/>
    <x v="1"/>
    <s v="Mantenimiento"/>
    <m/>
    <m/>
    <m/>
    <m/>
    <m/>
    <m/>
    <m/>
    <s v="-"/>
    <m/>
    <s v="NO"/>
    <m/>
    <s v="SI"/>
    <s v="Trapos industriales "/>
    <x v="2"/>
    <n v="0"/>
    <s v="-"/>
    <s v="-"/>
    <m/>
    <d v="1899-12-30T00:00:00"/>
    <n v="0.41666666680248454"/>
    <n v="0.41666666680248454"/>
    <n v="5"/>
    <n v="0"/>
    <n v="2.0833333340124227"/>
    <n v="2.0833333340124227"/>
    <x v="4"/>
  </r>
  <r>
    <d v="2023-04-23T10:05:47"/>
    <x v="0"/>
    <s v="FILIPES JEAN"/>
    <s v="ROSALES PAOLO, FILIPES JEAN, CADENAS ANGEL"/>
    <s v="RONCAL FANNYNG"/>
    <s v="LIBERATO AMAEL"/>
    <s v="SANCHEZ DELIO, ACUÑA JORGE"/>
    <s v="VASQUEZ OMAR, ARACENA CARLOS"/>
    <x v="6"/>
    <x v="15"/>
    <x v="0"/>
    <x v="2"/>
    <s v="IN (Inspección)"/>
    <s v="-"/>
    <s v="-"/>
    <d v="2023-04-21T10:41:00"/>
    <d v="2023-04-21T11:05:00"/>
    <s v="Inspección de funcionamiento de Bombas de succión de aceite usado. Se realiza informe con propuesta de mejora"/>
    <x v="1"/>
    <s v="Mantenimiento"/>
    <m/>
    <m/>
    <m/>
    <m/>
    <m/>
    <m/>
    <m/>
    <s v="-"/>
    <m/>
    <s v="NO"/>
    <m/>
    <s v="SI"/>
    <s v="Trapos industriales "/>
    <x v="2"/>
    <n v="0"/>
    <s v="-"/>
    <s v="-"/>
    <m/>
    <d v="1899-12-30T00:00:00"/>
    <n v="0.39999999990686774"/>
    <n v="0.39999999990686774"/>
    <n v="5"/>
    <n v="0"/>
    <n v="1.9999999995343387"/>
    <n v="1.9999999995343387"/>
    <x v="4"/>
  </r>
  <r>
    <d v="2023-04-23T10:05:47"/>
    <x v="0"/>
    <s v="FILIPES JEAN"/>
    <s v="ROSALES PAOLO, FILIPES JEAN, CADENAS ANGEL"/>
    <s v="RONCAL FANNYNG"/>
    <s v="LIBERATO AMAEL"/>
    <s v="SANCHEZ DELIO, ACUÑA JORGE"/>
    <s v="VASQUEZ OMAR, ARACENA CARLOS"/>
    <x v="6"/>
    <x v="12"/>
    <x v="0"/>
    <x v="2"/>
    <s v="IN (Inspección)"/>
    <s v="-"/>
    <s v="-"/>
    <d v="2023-04-21T11:06:00"/>
    <d v="2023-04-21T11:30:00"/>
    <s v="Inspección de funcionamiento de Bombas de succión de aceite usado. Se realiza informe con propuesta de mejora"/>
    <x v="1"/>
    <s v="Mantenimiento"/>
    <m/>
    <m/>
    <m/>
    <m/>
    <m/>
    <m/>
    <m/>
    <s v="-"/>
    <m/>
    <s v="NO"/>
    <m/>
    <s v="SI"/>
    <s v="Trapos industriales "/>
    <x v="2"/>
    <n v="0"/>
    <s v="-"/>
    <s v="-"/>
    <m/>
    <d v="1899-12-30T00:00:00"/>
    <n v="0.40000000008149073"/>
    <n v="0.40000000008149073"/>
    <n v="5"/>
    <n v="0"/>
    <n v="2.0000000004074536"/>
    <n v="2.0000000004074536"/>
    <x v="4"/>
  </r>
  <r>
    <d v="2023-04-22T07:18:00"/>
    <x v="0"/>
    <s v="RONCAL FANNYNG"/>
    <s v="ROSALES PAOLO, CADENAS ANGEL"/>
    <s v="RONCAL FANNYNG"/>
    <s v="LIBERATO AMAEL"/>
    <s v="CHACALTANA JOSÉ, ACUÑA JORGE"/>
    <s v="VASQUEZ OMAR"/>
    <x v="11"/>
    <x v="71"/>
    <x v="0"/>
    <x v="2"/>
    <s v="IN (Inspección)"/>
    <s v="-"/>
    <s v="-"/>
    <d v="2023-04-22T07:15:00"/>
    <d v="2023-04-22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22T07:21:00"/>
    <x v="0"/>
    <s v="RONCAL FANNYNG"/>
    <s v="ROSALES PAOLO, CADENAS ANGEL"/>
    <s v="RONCAL FANNYNG"/>
    <s v="LIBERATO AMAEL"/>
    <s v="CHACALTANA JOSÉ, ACUÑA JORGE"/>
    <s v="VASQUEZ OMAR"/>
    <x v="11"/>
    <x v="72"/>
    <x v="0"/>
    <x v="2"/>
    <s v="IN (Inspección)"/>
    <s v="-"/>
    <s v="-"/>
    <d v="2023-04-22T07:18:01"/>
    <d v="2023-04-22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2T07:24:00"/>
    <x v="0"/>
    <s v="RONCAL FANNYNG"/>
    <s v="ROSALES PAOLO, CADENAS ANGEL"/>
    <s v="RONCAL FANNYNG"/>
    <s v="LIBERATO AMAEL"/>
    <s v="CHACALTANA JOSÉ, ACUÑA JORGE"/>
    <s v="VASQUEZ OMAR"/>
    <x v="11"/>
    <x v="73"/>
    <x v="0"/>
    <x v="2"/>
    <s v="IN (Inspección)"/>
    <s v="-"/>
    <s v="-"/>
    <d v="2023-04-22T07:21:01"/>
    <d v="2023-04-22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2T07:27:00"/>
    <x v="0"/>
    <s v="RONCAL FANNYNG"/>
    <s v="ROSALES PAOLO, CADENAS ANGEL"/>
    <s v="RONCAL FANNYNG"/>
    <s v="LIBERATO AMAEL"/>
    <s v="CHACALTANA JOSÉ, ACUÑA JORGE"/>
    <s v="VASQUEZ OMAR"/>
    <x v="11"/>
    <x v="74"/>
    <x v="0"/>
    <x v="2"/>
    <s v="IN (Inspección)"/>
    <s v="-"/>
    <s v="-"/>
    <d v="2023-04-22T07:24:01"/>
    <d v="2023-04-22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2T07:30:00"/>
    <x v="0"/>
    <s v="RONCAL FANNYNG"/>
    <s v="ROSALES PAOLO, CADENAS ANGEL"/>
    <s v="RONCAL FANNYNG"/>
    <s v="LIBERATO AMAEL"/>
    <s v="CHACALTANA JOSÉ, ACUÑA JORGE"/>
    <s v="VASQUEZ OMAR"/>
    <x v="11"/>
    <x v="25"/>
    <x v="0"/>
    <x v="2"/>
    <s v="IN (Inspección)"/>
    <s v="-"/>
    <s v="-"/>
    <d v="2023-04-22T07:27:01"/>
    <d v="2023-04-22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2T07:33:00"/>
    <x v="0"/>
    <s v="RONCAL FANNYNG"/>
    <s v="ROSALES PAOLO, CADENAS ANGEL"/>
    <s v="RONCAL FANNYNG"/>
    <s v="LIBERATO AMAEL"/>
    <s v="CHACALTANA JOSÉ, ACUÑA JORGE"/>
    <s v="VASQUEZ OMAR"/>
    <x v="11"/>
    <x v="27"/>
    <x v="0"/>
    <x v="2"/>
    <s v="IN (Inspección)"/>
    <s v="-"/>
    <s v="-"/>
    <d v="2023-04-22T07:30:01"/>
    <d v="2023-04-22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2T07:35:00"/>
    <x v="0"/>
    <s v="RONCAL FANNYNG"/>
    <s v="ROSALES PAOLO, CADENAS ANGEL"/>
    <s v="RONCAL FANNYNG"/>
    <s v="LIBERATO AMAEL"/>
    <s v="CHACALTANA JOSÉ, ACUÑA JORGE"/>
    <s v="VASQUEZ OMAR"/>
    <x v="11"/>
    <x v="28"/>
    <x v="0"/>
    <x v="2"/>
    <s v="IN (Inspección)"/>
    <s v="-"/>
    <s v="-"/>
    <d v="2023-04-22T07:33:01"/>
    <d v="2023-04-22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22T07:44:01"/>
    <x v="0"/>
    <s v="RONCAL FANNYNG"/>
    <s v="ROSALES PAOLO, CADENAS ANGEL"/>
    <s v="RONCAL FANNYNG"/>
    <s v="LIBERATO AMAEL"/>
    <s v="CHACALTANA JOSÉ, ACUÑA JORGE"/>
    <s v="VASQUEZ OMAR"/>
    <x v="5"/>
    <x v="33"/>
    <x v="0"/>
    <x v="2"/>
    <s v="IN (Inspección)"/>
    <s v="-"/>
    <s v="-"/>
    <d v="2023-04-22T07:35:01"/>
    <d v="2023-04-22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22T07:48:01"/>
    <x v="0"/>
    <s v="RONCAL FANNYNG"/>
    <s v="ROSALES PAOLO, CADENAS ANGEL"/>
    <s v="RONCAL FANNYNG"/>
    <s v="LIBERATO AMAEL"/>
    <s v="CHACALTANA JOSÉ, ACUÑA JORGE"/>
    <s v="VASQUEZ OMAR"/>
    <x v="5"/>
    <x v="8"/>
    <x v="0"/>
    <x v="2"/>
    <s v="IN (Inspección)"/>
    <s v="-"/>
    <s v="-"/>
    <d v="2023-04-22T07:44:01"/>
    <d v="2023-04-22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2T07:52:01"/>
    <x v="0"/>
    <s v="RONCAL FANNYNG"/>
    <s v="ROSALES PAOLO, CADENAS ANGEL"/>
    <s v="RONCAL FANNYNG"/>
    <s v="LIBERATO AMAEL"/>
    <s v="CHACALTANA JOSÉ, ACUÑA JORGE"/>
    <s v="VASQUEZ OMAR"/>
    <x v="5"/>
    <x v="30"/>
    <x v="0"/>
    <x v="2"/>
    <s v="IN (Inspección)"/>
    <s v="-"/>
    <s v="-"/>
    <d v="2023-04-22T07:48:01"/>
    <d v="2023-04-22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2T07:56:01"/>
    <x v="0"/>
    <s v="RONCAL FANNYNG"/>
    <s v="ROSALES PAOLO, CADENAS ANGEL"/>
    <s v="RONCAL FANNYNG"/>
    <s v="LIBERATO AMAEL"/>
    <s v="CHACALTANA JOSÉ, ACUÑA JORGE"/>
    <s v="VASQUEZ OMAR"/>
    <x v="5"/>
    <x v="34"/>
    <x v="0"/>
    <x v="2"/>
    <s v="IN (Inspección)"/>
    <s v="-"/>
    <s v="-"/>
    <d v="2023-04-22T07:52:01"/>
    <d v="2023-04-22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2T08:00:00"/>
    <x v="0"/>
    <s v="RONCAL FANNYNG"/>
    <s v="ROSALES PAOLO, CADENAS ANGEL"/>
    <s v="RONCAL FANNYNG"/>
    <s v="LIBERATO AMAEL"/>
    <s v="CHACALTANA JOSÉ, ACUÑA JORGE"/>
    <s v="VASQUEZ OMAR"/>
    <x v="5"/>
    <x v="99"/>
    <x v="0"/>
    <x v="2"/>
    <s v="IN (Inspección)"/>
    <s v="-"/>
    <s v="-"/>
    <d v="2023-04-22T07:56:01"/>
    <d v="2023-04-22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23T09:33:11"/>
    <x v="0"/>
    <s v="CADENAS ANGEL"/>
    <s v="ROSALES PAOLO, FILIPES JEAN, CADENAS ANGEL"/>
    <s v="RONCAL FANNYNG"/>
    <s v="LIBERATO AMAEL"/>
    <s v="CHACALTANA JOSÉ, SANCHEZ DELIO, ACUÑA JORGE"/>
    <s v="VASQUEZ OMAR, ARACENA CARLOS"/>
    <x v="5"/>
    <x v="8"/>
    <x v="0"/>
    <x v="0"/>
    <s v="PROG (Programado)"/>
    <d v="2023-04-22T07:00:00"/>
    <d v="2023-04-22T08:00:00"/>
    <d v="2023-04-22T08:05:00"/>
    <d v="2023-04-22T08:45:00"/>
    <s v="Encendido de compresor por corte de energía eléctrica programada por parte de MCP y limpieza de Sala de Compresores"/>
    <x v="2"/>
    <m/>
    <d v="1899-12-30T00:10:00"/>
    <m/>
    <m/>
    <m/>
    <m/>
    <m/>
    <m/>
    <s v="-"/>
    <m/>
    <s v="NO"/>
    <s v="-"/>
    <s v="NO"/>
    <s v="NO"/>
    <x v="0"/>
    <n v="0.99999999976716936"/>
    <s v="ELECTRICO"/>
    <s v="OTROS"/>
    <m/>
    <d v="1899-12-30T00:00:00"/>
    <n v="0.66666666674427688"/>
    <n v="0.66666666674427688"/>
    <n v="5"/>
    <n v="0"/>
    <n v="3.3333333337213844"/>
    <n v="3.3333333337213844"/>
    <x v="4"/>
  </r>
  <r>
    <d v="2023-04-23T09:39:25"/>
    <x v="0"/>
    <s v="CADENAS ANGEL"/>
    <s v="ROSALES PAOLO, FILIPES JEAN, CADENAS ANGEL"/>
    <s v="RONCAL FANNYNG"/>
    <s v="LIBERATO AMAEL"/>
    <s v="CHACALTANA JOSÉ, SANCHEZ DELIO, ACUÑA JORGE"/>
    <s v="VASQUEZ OMAR, ARACENA CARLOS"/>
    <x v="5"/>
    <x v="99"/>
    <x v="0"/>
    <x v="0"/>
    <s v="PROG (Programado)"/>
    <d v="2023-04-22T07:00:00"/>
    <d v="2023-04-22T09:00:00"/>
    <d v="2023-04-22T08:45:01"/>
    <d v="2023-04-22T09:05:00"/>
    <s v="Encendido de compresor por corte de energía eléctrica programada por parte de MCP"/>
    <x v="2"/>
    <m/>
    <d v="1899-12-30T00:10:00"/>
    <m/>
    <m/>
    <m/>
    <m/>
    <m/>
    <m/>
    <s v="-"/>
    <m/>
    <s v="NO"/>
    <s v="-"/>
    <s v="NO"/>
    <s v="NO"/>
    <x v="0"/>
    <n v="1.9999999998835847"/>
    <s v="ELECTRICO"/>
    <s v="OTROS"/>
    <m/>
    <d v="1899-12-30T00:00:00"/>
    <n v="0.33305555552942678"/>
    <n v="0.33305555552942678"/>
    <n v="5"/>
    <n v="0"/>
    <n v="1.6652777776471339"/>
    <n v="1.6652777776471339"/>
    <x v="4"/>
  </r>
  <r>
    <d v="2023-04-23T09:47:36"/>
    <x v="0"/>
    <s v="ROSALES PAOLO"/>
    <s v="ROSALES PAOLO, FILIPES JEAN, CADENAS ANGEL"/>
    <s v="RONCAL FANNYNG"/>
    <s v="LIBERATO AMAEL"/>
    <s v="CHACALTANA JOSÉ, SANCHEZ DELIO, ACUÑA JORGE"/>
    <s v="VASQUEZ OMAR, ARACENA CARLOS"/>
    <x v="0"/>
    <x v="0"/>
    <x v="0"/>
    <x v="0"/>
    <s v="PROG (Programado)"/>
    <s v="-"/>
    <s v="-"/>
    <d v="2023-04-22T09:05:01"/>
    <d v="2023-04-22T12:00:00"/>
    <s v="Ajuste de prensa estopa de electrobomba por fuga de agua, pruebas y diagnóstico de funcionamiento. Se aprovecha momentos de stand-by de la bomba."/>
    <x v="1"/>
    <m/>
    <d v="1899-12-30T00:20:00"/>
    <m/>
    <m/>
    <m/>
    <m/>
    <m/>
    <m/>
    <s v="-"/>
    <d v="1899-12-30T00:40:00"/>
    <s v="NO"/>
    <s v="-"/>
    <s v="NO"/>
    <s v="NO"/>
    <x v="0"/>
    <n v="0"/>
    <s v="MECANICO"/>
    <s v="MAL MONTAJE"/>
    <m/>
    <d v="1899-12-30T00:00:00"/>
    <n v="2.9163888889015652"/>
    <n v="2.9163888889015652"/>
    <n v="5"/>
    <n v="0"/>
    <n v="14.581944444507826"/>
    <n v="14.581944444507826"/>
    <x v="4"/>
  </r>
  <r>
    <d v="2023-04-23T09:56:31"/>
    <x v="0"/>
    <s v="CADENAS ANGEL"/>
    <s v="ROSALES PAOLO, FILIPES JEAN, CADENAS ANGEL"/>
    <s v="RONCAL FANNYNG"/>
    <s v="LIBERATO AMAEL"/>
    <s v="CHACALTANA JOSÉ, SANCHEZ DELIO, ACUÑA JORGE"/>
    <s v="VASQUEZ OMAR, ARACENA CARLOS"/>
    <x v="0"/>
    <x v="2"/>
    <x v="0"/>
    <x v="4"/>
    <s v="PROG (Programado)"/>
    <s v="-"/>
    <s v="-"/>
    <d v="2023-04-22T14:00:00"/>
    <d v="2023-04-22T14:30:00"/>
    <s v="Recolección de datos para mejorar la instalación de tuberia conduit"/>
    <x v="0"/>
    <s v="Mantenimiento"/>
    <d v="1899-12-30T00:05:00"/>
    <m/>
    <m/>
    <m/>
    <m/>
    <m/>
    <m/>
    <s v="-"/>
    <m/>
    <s v="NO"/>
    <s v="-"/>
    <s v="NO"/>
    <s v="NO"/>
    <x v="4"/>
    <n v="0"/>
    <s v="-"/>
    <s v="-"/>
    <m/>
    <d v="1899-12-30T00:00:00"/>
    <n v="0.50000000005820766"/>
    <n v="0.50000000005820766"/>
    <n v="5"/>
    <n v="0"/>
    <n v="2.5000000002910383"/>
    <n v="2.5000000002910383"/>
    <x v="4"/>
  </r>
  <r>
    <d v="2023-04-23T09:56:31"/>
    <x v="0"/>
    <s v="CADENAS ANGEL"/>
    <s v="ROSALES PAOLO, FILIPES JEAN, CADENAS ANGEL"/>
    <s v="RONCAL FANNYNG"/>
    <s v="LIBERATO AMAEL"/>
    <s v="CHACALTANA JOSÉ, SANCHEZ DELIO, ACUÑA JORGE"/>
    <s v="VASQUEZ OMAR, ARACENA CARLOS"/>
    <x v="0"/>
    <x v="5"/>
    <x v="0"/>
    <x v="4"/>
    <s v="PROG (Programado)"/>
    <s v="-"/>
    <s v="-"/>
    <d v="2023-04-22T14:31:00"/>
    <d v="2023-04-22T15:00:00"/>
    <s v="Recolección de datos para mejorar la instalación de tuberia conduit"/>
    <x v="0"/>
    <s v="Mantenimiento"/>
    <d v="1899-12-30T00:05:00"/>
    <m/>
    <m/>
    <m/>
    <m/>
    <m/>
    <m/>
    <s v="-"/>
    <m/>
    <s v="NO"/>
    <s v="-"/>
    <s v="NO"/>
    <s v="NO"/>
    <x v="4"/>
    <n v="0"/>
    <s v="-"/>
    <s v="-"/>
    <m/>
    <d v="1899-12-30T00:00:00"/>
    <n v="0.48333333333721384"/>
    <n v="0.48333333333721384"/>
    <n v="5"/>
    <n v="0"/>
    <n v="2.4166666666860692"/>
    <n v="2.4166666666860692"/>
    <x v="4"/>
  </r>
  <r>
    <d v="2023-04-23T10:01:35"/>
    <x v="0"/>
    <s v="FILIPES JEAN"/>
    <s v="ROSALES PAOLO, FILIPES JEAN, CADENAS ANGEL"/>
    <s v="RONCAL FANNYNG"/>
    <s v="LIBERATO AMAEL"/>
    <s v="CHACALTANA JOSÉ, SANCHEZ DELIO, ACUÑA JORGE"/>
    <s v="VASQUEZ OMAR, ARACENA CARLOS"/>
    <x v="13"/>
    <x v="48"/>
    <x v="29"/>
    <x v="4"/>
    <s v="PROG (Programado)"/>
    <s v="-"/>
    <s v="-"/>
    <d v="2023-04-22T15:00:00"/>
    <d v="2023-04-22T16:00:00"/>
    <s v="Recolección de datos para instalación de manguera para línea de drenaje"/>
    <x v="1"/>
    <s v="Mantenimiento"/>
    <d v="1899-12-30T00:10:00"/>
    <m/>
    <m/>
    <m/>
    <m/>
    <m/>
    <m/>
    <s v="-"/>
    <m/>
    <s v="NO"/>
    <s v="-"/>
    <s v="NO"/>
    <s v="NO"/>
    <x v="4"/>
    <n v="0"/>
    <s v="-"/>
    <s v="-"/>
    <m/>
    <d v="1899-12-30T00:00:00"/>
    <n v="1.0000000001164153"/>
    <n v="1.0000000001164153"/>
    <n v="5"/>
    <n v="0"/>
    <n v="5.0000000005820766"/>
    <n v="5.0000000005820766"/>
    <x v="4"/>
  </r>
  <r>
    <d v="2023-04-23T10:12:41"/>
    <x v="0"/>
    <s v="FILIPES JEAN"/>
    <s v="ROSALES PAOLO, FILIPES JEAN, CADENAS ANGEL"/>
    <s v="RONCAL FANNYNG"/>
    <s v="LIBERATO AMAEL"/>
    <s v="CHACALTANA JOSÉ, SANCHEZ DELIO, ACUÑA JORGE"/>
    <s v="VASQUEZ OMAR, ARACENA CARLOS"/>
    <x v="16"/>
    <x v="38"/>
    <x v="0"/>
    <x v="4"/>
    <s v="PROG (Programado)"/>
    <s v="-"/>
    <s v="-"/>
    <d v="2023-04-22T16:00:01"/>
    <d v="2023-04-22T17:00:00"/>
    <s v="Recolección de datos para instalación momentanea de bomba sumidero GRINDEX Master INOX H y limpieza de area por derrame de Aceite"/>
    <x v="0"/>
    <s v="Mantenimiento"/>
    <d v="1899-12-30T00:15:00"/>
    <m/>
    <m/>
    <m/>
    <m/>
    <m/>
    <m/>
    <s v="-"/>
    <m/>
    <s v="NO"/>
    <m/>
    <s v="NO"/>
    <s v="Trapos absorbentes de Aceite"/>
    <x v="4"/>
    <n v="0"/>
    <s v="-"/>
    <s v="-"/>
    <m/>
    <d v="1899-12-30T00:00:00"/>
    <n v="0.99972222209908068"/>
    <n v="0.99972222209908068"/>
    <n v="5"/>
    <n v="0"/>
    <n v="4.9986111104954034"/>
    <n v="4.9986111104954034"/>
    <x v="4"/>
  </r>
  <r>
    <d v="2023-04-23T07:18:00"/>
    <x v="0"/>
    <s v="RONCAL FANNYNG"/>
    <s v="ROSALES PAOLO, CADENAS ANGEL"/>
    <s v="RONCAL FANNYNG"/>
    <s v="LIBERATO AMAEL"/>
    <s v="CHACALTANA JOSÉ, ACUÑA JORGE"/>
    <s v="VASQUEZ OMAR"/>
    <x v="11"/>
    <x v="71"/>
    <x v="0"/>
    <x v="2"/>
    <s v="IN (Inspección)"/>
    <s v="-"/>
    <s v="-"/>
    <d v="2023-04-23T07:15:00"/>
    <d v="2023-04-23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23T07:21:00"/>
    <x v="0"/>
    <s v="RONCAL FANNYNG"/>
    <s v="ROSALES PAOLO, CADENAS ANGEL"/>
    <s v="RONCAL FANNYNG"/>
    <s v="LIBERATO AMAEL"/>
    <s v="CHACALTANA JOSÉ, ACUÑA JORGE"/>
    <s v="VASQUEZ OMAR"/>
    <x v="11"/>
    <x v="72"/>
    <x v="0"/>
    <x v="2"/>
    <s v="IN (Inspección)"/>
    <s v="-"/>
    <s v="-"/>
    <d v="2023-04-23T07:18:01"/>
    <d v="2023-04-23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3T07:24:00"/>
    <x v="0"/>
    <s v="RONCAL FANNYNG"/>
    <s v="ROSALES PAOLO, CADENAS ANGEL"/>
    <s v="RONCAL FANNYNG"/>
    <s v="LIBERATO AMAEL"/>
    <s v="CHACALTANA JOSÉ, ACUÑA JORGE"/>
    <s v="VASQUEZ OMAR"/>
    <x v="11"/>
    <x v="73"/>
    <x v="0"/>
    <x v="2"/>
    <s v="IN (Inspección)"/>
    <s v="-"/>
    <s v="-"/>
    <d v="2023-04-23T07:21:01"/>
    <d v="2023-04-23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3T07:27:00"/>
    <x v="0"/>
    <s v="RONCAL FANNYNG"/>
    <s v="ROSALES PAOLO, CADENAS ANGEL"/>
    <s v="RONCAL FANNYNG"/>
    <s v="LIBERATO AMAEL"/>
    <s v="CHACALTANA JOSÉ, ACUÑA JORGE"/>
    <s v="VASQUEZ OMAR"/>
    <x v="11"/>
    <x v="74"/>
    <x v="0"/>
    <x v="2"/>
    <s v="IN (Inspección)"/>
    <s v="-"/>
    <s v="-"/>
    <d v="2023-04-23T07:24:01"/>
    <d v="2023-04-23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3T07:30:00"/>
    <x v="0"/>
    <s v="RONCAL FANNYNG"/>
    <s v="ROSALES PAOLO, CADENAS ANGEL"/>
    <s v="RONCAL FANNYNG"/>
    <s v="LIBERATO AMAEL"/>
    <s v="CHACALTANA JOSÉ, ACUÑA JORGE"/>
    <s v="VASQUEZ OMAR"/>
    <x v="11"/>
    <x v="25"/>
    <x v="0"/>
    <x v="2"/>
    <s v="IN (Inspección)"/>
    <s v="-"/>
    <s v="-"/>
    <d v="2023-04-23T07:27:01"/>
    <d v="2023-04-23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3T07:33:00"/>
    <x v="0"/>
    <s v="RONCAL FANNYNG"/>
    <s v="ROSALES PAOLO, CADENAS ANGEL"/>
    <s v="RONCAL FANNYNG"/>
    <s v="LIBERATO AMAEL"/>
    <s v="CHACALTANA JOSÉ, ACUÑA JORGE"/>
    <s v="VASQUEZ OMAR"/>
    <x v="11"/>
    <x v="27"/>
    <x v="0"/>
    <x v="2"/>
    <s v="IN (Inspección)"/>
    <s v="-"/>
    <s v="-"/>
    <d v="2023-04-23T07:30:01"/>
    <d v="2023-04-23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3T07:35:00"/>
    <x v="0"/>
    <s v="RONCAL FANNYNG"/>
    <s v="ROSALES PAOLO, CADENAS ANGEL"/>
    <s v="RONCAL FANNYNG"/>
    <s v="LIBERATO AMAEL"/>
    <s v="CHACALTANA JOSÉ, ACUÑA JORGE"/>
    <s v="VASQUEZ OMAR"/>
    <x v="11"/>
    <x v="28"/>
    <x v="0"/>
    <x v="2"/>
    <s v="IN (Inspección)"/>
    <s v="-"/>
    <s v="-"/>
    <d v="2023-04-23T07:33:01"/>
    <d v="2023-04-23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23T07:44:01"/>
    <x v="0"/>
    <s v="RONCAL FANNYNG"/>
    <s v="ROSALES PAOLO, CADENAS ANGEL"/>
    <s v="RONCAL FANNYNG"/>
    <s v="LIBERATO AMAEL"/>
    <s v="CHACALTANA JOSÉ, ACUÑA JORGE"/>
    <s v="VASQUEZ OMAR"/>
    <x v="5"/>
    <x v="33"/>
    <x v="0"/>
    <x v="2"/>
    <s v="IN (Inspección)"/>
    <s v="-"/>
    <s v="-"/>
    <d v="2023-04-23T07:35:01"/>
    <d v="2023-04-23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23T07:48:01"/>
    <x v="0"/>
    <s v="RONCAL FANNYNG"/>
    <s v="ROSALES PAOLO, CADENAS ANGEL"/>
    <s v="RONCAL FANNYNG"/>
    <s v="LIBERATO AMAEL"/>
    <s v="CHACALTANA JOSÉ, ACUÑA JORGE"/>
    <s v="VASQUEZ OMAR"/>
    <x v="5"/>
    <x v="8"/>
    <x v="0"/>
    <x v="2"/>
    <s v="IN (Inspección)"/>
    <s v="-"/>
    <s v="-"/>
    <d v="2023-04-23T07:44:01"/>
    <d v="2023-04-23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3T07:52:01"/>
    <x v="0"/>
    <s v="RONCAL FANNYNG"/>
    <s v="ROSALES PAOLO, CADENAS ANGEL"/>
    <s v="RONCAL FANNYNG"/>
    <s v="LIBERATO AMAEL"/>
    <s v="CHACALTANA JOSÉ, ACUÑA JORGE"/>
    <s v="VASQUEZ OMAR"/>
    <x v="5"/>
    <x v="30"/>
    <x v="0"/>
    <x v="2"/>
    <s v="IN (Inspección)"/>
    <s v="-"/>
    <s v="-"/>
    <d v="2023-04-23T07:48:01"/>
    <d v="2023-04-23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3T07:56:01"/>
    <x v="0"/>
    <s v="RONCAL FANNYNG"/>
    <s v="ROSALES PAOLO, CADENAS ANGEL"/>
    <s v="RONCAL FANNYNG"/>
    <s v="LIBERATO AMAEL"/>
    <s v="CHACALTANA JOSÉ, ACUÑA JORGE"/>
    <s v="VASQUEZ OMAR"/>
    <x v="5"/>
    <x v="34"/>
    <x v="0"/>
    <x v="2"/>
    <s v="IN (Inspección)"/>
    <s v="-"/>
    <s v="-"/>
    <d v="2023-04-23T07:52:01"/>
    <d v="2023-04-23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3T08:00:00"/>
    <x v="0"/>
    <s v="RONCAL FANNYNG"/>
    <s v="ROSALES PAOLO, CADENAS ANGEL"/>
    <s v="RONCAL FANNYNG"/>
    <s v="LIBERATO AMAEL"/>
    <s v="CHACALTANA JOSÉ, ACUÑA JORGE"/>
    <s v="VASQUEZ OMAR"/>
    <x v="5"/>
    <x v="99"/>
    <x v="0"/>
    <x v="2"/>
    <s v="IN (Inspección)"/>
    <s v="-"/>
    <s v="-"/>
    <d v="2023-04-23T07:56:01"/>
    <d v="2023-04-23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24T11:32:17"/>
    <x v="0"/>
    <s v="FILIPES JEAN"/>
    <s v="ROSALES PAOLO, FILIPES JEAN, CADENAS ANGEL"/>
    <s v="RONCAL FANNYNG"/>
    <s v="LIBERATO AMAEL"/>
    <s v="CHACALTANA JOSÉ, SANCHEZ DELIO, ACUÑA JORGE"/>
    <s v="VASQUEZ OMAR, ARACENA CARLOS"/>
    <x v="22"/>
    <x v="53"/>
    <x v="30"/>
    <x v="0"/>
    <s v="NO PROG (No programado)"/>
    <d v="2023-04-22T19:57:00"/>
    <d v="2023-04-23T15:00:00"/>
    <d v="2023-04-23T08:00:01"/>
    <d v="2023-04-23T15:15:00"/>
    <s v="* El usuario de turno noche reportó fuga por surtido de manguera SAE60. A la mañana siguiente se realizó el cambio de manguera por fuga de aceite en prensado (Manguera mal prensada)_x000a_* Se solicitó repuesto a Marco Peruana"/>
    <x v="0"/>
    <m/>
    <d v="1899-12-30T00:20:00"/>
    <m/>
    <d v="1899-12-30T02:00:00"/>
    <m/>
    <m/>
    <m/>
    <m/>
    <d v="1899-12-30T01:00:00"/>
    <m/>
    <s v="SI"/>
    <s v="Manguera 1&quot;  20 metros "/>
    <s v="SI"/>
    <s v="Paños absorbentes, "/>
    <x v="0"/>
    <n v="19.049999999930151"/>
    <s v="HIDRAULICO"/>
    <s v="MAL MONTAJE"/>
    <m/>
    <d v="1899-12-30T01:00:00"/>
    <n v="7.249722222215496"/>
    <n v="6.249722222215496"/>
    <n v="5"/>
    <n v="0"/>
    <n v="31.24861111107748"/>
    <n v="31.24861111107748"/>
    <x v="4"/>
  </r>
  <r>
    <d v="2023-04-24T12:20:26"/>
    <x v="0"/>
    <s v="CADENAS ANGEL"/>
    <s v="ROSALES PAOLO, FILIPES JEAN, CADENAS ANGEL"/>
    <s v="RONCAL FANNYNG"/>
    <s v="LIBERATO AMAEL"/>
    <s v="CHACALTANA JOSÉ, SANCHEZ DELIO, ACUÑA JORGE"/>
    <s v="VASQUEZ OMAR, ARACENA CARLOS"/>
    <x v="3"/>
    <x v="103"/>
    <x v="0"/>
    <x v="4"/>
    <s v="PROG (Programado)"/>
    <s v="-"/>
    <s v="-"/>
    <d v="2023-04-23T15:15:01"/>
    <d v="2023-04-23T17:30:00"/>
    <s v="Inspección y cambio de nipleria en bomba de succión para instalación en reemplazo de bomba 140-PP-131"/>
    <x v="0"/>
    <m/>
    <d v="1899-12-30T00:20:00"/>
    <m/>
    <m/>
    <m/>
    <m/>
    <m/>
    <m/>
    <s v="-"/>
    <m/>
    <s v="SI"/>
    <s v="Reducción 3&quot; a 2&quot;"/>
    <s v="SI"/>
    <s v="Trapos industriales, WD 40, cinta teflón, formador de empaque "/>
    <x v="4"/>
    <n v="0"/>
    <s v="-"/>
    <s v="-"/>
    <m/>
    <d v="1899-12-30T00:00:00"/>
    <n v="2.2497222221572883"/>
    <n v="2.2497222221572883"/>
    <n v="5"/>
    <n v="0"/>
    <n v="11.248611110786442"/>
    <n v="11.248611110786442"/>
    <x v="4"/>
  </r>
  <r>
    <d v="2023-04-24T07:02:00"/>
    <x v="0"/>
    <s v="ROSALES PAOLO"/>
    <s v="ROSALES PAOLO, FILIPES JEAN"/>
    <s v="RONCAL FANNYNG"/>
    <s v="LIBERATO AMAEL"/>
    <s v="CHACALTANA JOSÉ, SANCHEZ DELIO, ACUÑA JORGE"/>
    <s v="VASQUEZ OMAR, ARACENA CARLOS"/>
    <x v="11"/>
    <x v="71"/>
    <x v="0"/>
    <x v="2"/>
    <s v="IN (Inspección)"/>
    <s v="-"/>
    <s v="-"/>
    <d v="2023-04-24T07:00:00"/>
    <d v="2023-04-24T07:02:00"/>
    <s v="Medición y toma de parámetros de niveles de aceite y temperatura de tanques"/>
    <x v="1"/>
    <s v="Mantenimiento"/>
    <m/>
    <m/>
    <m/>
    <m/>
    <m/>
    <m/>
    <m/>
    <s v="-"/>
    <m/>
    <s v="NO"/>
    <m/>
    <s v="NO"/>
    <s v="NO"/>
    <x v="2"/>
    <n v="0"/>
    <s v="-"/>
    <s v="-"/>
    <m/>
    <d v="1899-12-30T00:00:00"/>
    <n v="3.3333333267364651E-2"/>
    <n v="3.3333333267364651E-2"/>
    <n v="4"/>
    <n v="0"/>
    <n v="0.1333333330694586"/>
    <n v="0.1333333330694586"/>
    <x v="4"/>
  </r>
  <r>
    <d v="2023-04-24T07:04:00"/>
    <x v="0"/>
    <s v="ROSALES PAOLO"/>
    <s v="ROSALES PAOLO, FILIPES JEAN"/>
    <s v="RONCAL FANNYNG"/>
    <s v="LIBERATO AMAEL"/>
    <s v="CHACALTANA JOSÉ, SANCHEZ DELIO, ACUÑA JORGE"/>
    <s v="VASQUEZ OMAR, ARACENA CARLOS"/>
    <x v="11"/>
    <x v="72"/>
    <x v="0"/>
    <x v="2"/>
    <s v="IN (Inspección)"/>
    <s v="-"/>
    <s v="-"/>
    <d v="2023-04-24T07:02:01"/>
    <d v="2023-04-24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4T07:06:00"/>
    <x v="0"/>
    <s v="ROSALES PAOLO"/>
    <s v="ROSALES PAOLO, FILIPES JEAN"/>
    <s v="RONCAL FANNYNG"/>
    <s v="LIBERATO AMAEL"/>
    <s v="CHACALTANA JOSÉ, SANCHEZ DELIO, ACUÑA JORGE"/>
    <s v="VASQUEZ OMAR, ARACENA CARLOS"/>
    <x v="11"/>
    <x v="73"/>
    <x v="0"/>
    <x v="2"/>
    <s v="IN (Inspección)"/>
    <s v="-"/>
    <s v="-"/>
    <d v="2023-04-24T07:04:01"/>
    <d v="2023-04-24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24T07:08:00"/>
    <x v="0"/>
    <s v="ROSALES PAOLO"/>
    <s v="ROSALES PAOLO, FILIPES JEAN"/>
    <s v="RONCAL FANNYNG"/>
    <s v="LIBERATO AMAEL"/>
    <s v="CHACALTANA JOSÉ, SANCHEZ DELIO, ACUÑA JORGE"/>
    <s v="VASQUEZ OMAR, ARACENA CARLOS"/>
    <x v="11"/>
    <x v="74"/>
    <x v="0"/>
    <x v="2"/>
    <s v="IN (Inspección)"/>
    <s v="-"/>
    <s v="-"/>
    <d v="2023-04-24T07:06:01"/>
    <d v="2023-04-24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4T07:10:00"/>
    <x v="0"/>
    <s v="ROSALES PAOLO"/>
    <s v="ROSALES PAOLO, FILIPES JEAN"/>
    <s v="RONCAL FANNYNG"/>
    <s v="LIBERATO AMAEL"/>
    <s v="CHACALTANA JOSÉ, SANCHEZ DELIO, ACUÑA JORGE"/>
    <s v="VASQUEZ OMAR, ARACENA CARLOS"/>
    <x v="11"/>
    <x v="25"/>
    <x v="0"/>
    <x v="2"/>
    <s v="IN (Inspección)"/>
    <s v="-"/>
    <s v="-"/>
    <d v="2023-04-24T07:08:01"/>
    <d v="2023-04-24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4T07:12:00"/>
    <x v="0"/>
    <s v="ROSALES PAOLO"/>
    <s v="ROSALES PAOLO, FILIPES JEAN"/>
    <s v="RONCAL FANNYNG"/>
    <s v="LIBERATO AMAEL"/>
    <s v="CHACALTANA JOSÉ, SANCHEZ DELIO, ACUÑA JORGE"/>
    <s v="VASQUEZ OMAR, ARACENA CARLOS"/>
    <x v="11"/>
    <x v="27"/>
    <x v="0"/>
    <x v="2"/>
    <s v="IN (Inspección)"/>
    <s v="-"/>
    <s v="-"/>
    <d v="2023-04-24T07:10:01"/>
    <d v="2023-04-24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4T07:15:00"/>
    <x v="0"/>
    <s v="ROSALES PAOLO"/>
    <s v="ROSALES PAOLO, FILIPES JEAN"/>
    <s v="RONCAL FANNYNG"/>
    <s v="LIBERATO AMAEL"/>
    <s v="CHACALTANA JOSÉ, SANCHEZ DELIO, ACUÑA JORGE"/>
    <s v="VASQUEZ OMAR, ARACENA CARLOS"/>
    <x v="11"/>
    <x v="28"/>
    <x v="0"/>
    <x v="2"/>
    <s v="IN (Inspección)"/>
    <s v="-"/>
    <s v="-"/>
    <d v="2023-04-24T07:12:01"/>
    <d v="2023-04-24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24T07:20:00"/>
    <x v="0"/>
    <s v="ROSALES PAOLO"/>
    <s v="ROSALES PAOLO, FILIPES JEAN"/>
    <s v="RONCAL FANNYNG"/>
    <s v="LIBERATO AMAEL"/>
    <s v="CHACALTANA JOSÉ, SANCHEZ DELIO, ACUÑA JORGE"/>
    <s v="VASQUEZ OMAR, ARACENA CARLOS"/>
    <x v="5"/>
    <x v="33"/>
    <x v="0"/>
    <x v="2"/>
    <s v="IN (Inspección)"/>
    <s v="-"/>
    <s v="-"/>
    <d v="2023-04-24T07:15:01"/>
    <d v="2023-04-24T07:20:00"/>
    <s v="Medición y toma de parámetros de presión, temperatura y horas de funcionamiento"/>
    <x v="1"/>
    <s v="Mantenimiento"/>
    <m/>
    <m/>
    <m/>
    <m/>
    <m/>
    <m/>
    <m/>
    <s v="-"/>
    <m/>
    <s v="NO"/>
    <m/>
    <s v="NO"/>
    <s v="NO"/>
    <x v="2"/>
    <n v="0"/>
    <s v="-"/>
    <s v="-"/>
    <m/>
    <d v="1899-12-30T00:00:00"/>
    <n v="8.3055555587634444E-2"/>
    <n v="8.3055555587634444E-2"/>
    <n v="4"/>
    <n v="0"/>
    <n v="0.33222222235053778"/>
    <n v="0.33222222235053778"/>
    <x v="4"/>
  </r>
  <r>
    <d v="2023-04-24T07:22:30"/>
    <x v="0"/>
    <s v="ROSALES PAOLO"/>
    <s v="ROSALES PAOLO, FILIPES JEAN"/>
    <s v="RONCAL FANNYNG"/>
    <s v="LIBERATO AMAEL"/>
    <s v="CHACALTANA JOSÉ, SANCHEZ DELIO, ACUÑA JORGE"/>
    <s v="VASQUEZ OMAR, ARACENA CARLOS"/>
    <x v="5"/>
    <x v="8"/>
    <x v="0"/>
    <x v="2"/>
    <s v="IN (Inspección)"/>
    <s v="-"/>
    <s v="-"/>
    <d v="2023-04-24T07:20:01"/>
    <d v="2023-04-24T07:22:30"/>
    <s v="Medición y toma de parámetros de presión, temperatura y horas de funcionamiento"/>
    <x v="1"/>
    <s v="Mantenimiento"/>
    <m/>
    <m/>
    <m/>
    <m/>
    <m/>
    <m/>
    <m/>
    <s v="-"/>
    <m/>
    <s v="NO"/>
    <m/>
    <s v="NO"/>
    <s v="NO"/>
    <x v="2"/>
    <n v="0"/>
    <s v="-"/>
    <s v="-"/>
    <m/>
    <d v="1899-12-30T00:00:00"/>
    <n v="4.1388888785149902E-2"/>
    <n v="4.1388888785149902E-2"/>
    <n v="4"/>
    <n v="0"/>
    <n v="0.16555555514059961"/>
    <n v="0.16555555514059961"/>
    <x v="4"/>
  </r>
  <r>
    <d v="2023-04-24T07:25:00"/>
    <x v="0"/>
    <s v="ROSALES PAOLO"/>
    <s v="ROSALES PAOLO, FILIPES JEAN"/>
    <s v="RONCAL FANNYNG"/>
    <s v="LIBERATO AMAEL"/>
    <s v="CHACALTANA JOSÉ, SANCHEZ DELIO, ACUÑA JORGE"/>
    <s v="VASQUEZ OMAR, ARACENA CARLOS"/>
    <x v="5"/>
    <x v="30"/>
    <x v="0"/>
    <x v="2"/>
    <s v="IN (Inspección)"/>
    <s v="-"/>
    <s v="-"/>
    <d v="2023-04-24T07:22:31"/>
    <d v="2023-04-24T07:25:0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4T07:27:30"/>
    <x v="0"/>
    <s v="ROSALES PAOLO"/>
    <s v="ROSALES PAOLO, FILIPES JEAN"/>
    <s v="RONCAL FANNYNG"/>
    <s v="LIBERATO AMAEL"/>
    <s v="CHACALTANA JOSÉ, SANCHEZ DELIO, ACUÑA JORGE"/>
    <s v="VASQUEZ OMAR, ARACENA CARLOS"/>
    <x v="5"/>
    <x v="34"/>
    <x v="0"/>
    <x v="2"/>
    <s v="IN (Inspección)"/>
    <s v="-"/>
    <s v="-"/>
    <d v="2023-04-24T07:25:01"/>
    <d v="2023-04-24T07:27:3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4T07:30:00"/>
    <x v="0"/>
    <s v="ROSALES PAOLO"/>
    <s v="ROSALES PAOLO, FILIPES JEAN"/>
    <s v="RONCAL FANNYNG"/>
    <s v="LIBERATO AMAEL"/>
    <s v="CHACALTANA JOSÉ, SANCHEZ DELIO, ACUÑA JORGE"/>
    <s v="VASQUEZ OMAR, ARACENA CARLOS"/>
    <x v="5"/>
    <x v="99"/>
    <x v="0"/>
    <x v="2"/>
    <s v="IN (Inspección)"/>
    <s v="-"/>
    <s v="-"/>
    <d v="2023-04-24T07:27:31"/>
    <d v="2023-04-24T07:30:0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5T17:46:35"/>
    <x v="0"/>
    <s v="ROSALES PAOLO"/>
    <s v="ROSALES PAOLO, FILIPES JEAN, CADENAS ANGEL"/>
    <s v="RONCAL FANNYNG"/>
    <s v="LIBERATO AMAEL"/>
    <s v="CHACALTANA JOSÉ, SANCHEZ DELIO, ACUÑA JORGE"/>
    <s v="VASQUEZ OMAR, ARACENA CARLOS"/>
    <x v="15"/>
    <x v="83"/>
    <x v="0"/>
    <x v="2"/>
    <s v="IN (Inspección)"/>
    <s v="-"/>
    <s v="-"/>
    <d v="2023-04-24T08:00:01"/>
    <d v="2023-04-24T11:00:00"/>
    <s v="Inspección de gancho de 5 TN de puente grua 140-CN-101. Se envió informe"/>
    <x v="0"/>
    <s v="Mantenimiento"/>
    <d v="1899-12-30T00:20:00"/>
    <m/>
    <m/>
    <d v="1899-12-30T00:20:00"/>
    <m/>
    <m/>
    <m/>
    <s v="-"/>
    <m/>
    <s v="NO"/>
    <m/>
    <s v="NO"/>
    <s v="NO"/>
    <x v="2"/>
    <n v="0"/>
    <s v="-"/>
    <s v="-"/>
    <m/>
    <d v="1899-12-30T00:00:00"/>
    <n v="2.9997222221572883"/>
    <n v="2.9997222221572883"/>
    <n v="5"/>
    <n v="0"/>
    <n v="14.998611110786442"/>
    <n v="14.998611110786442"/>
    <x v="4"/>
  </r>
  <r>
    <d v="2023-04-25T17:53:39"/>
    <x v="0"/>
    <s v="FILIPES JEAN"/>
    <s v="ROSALES PAOLO, FILIPES JEAN, CADENAS ANGEL"/>
    <s v="RONCAL FANNYNG"/>
    <s v="LIBERATO AMAEL"/>
    <s v="CHACALTANA JOSÉ, SANCHEZ DELIO, ACUÑA JORGE"/>
    <s v="VASQUEZ OMAR, ARACENA CARLOS"/>
    <x v="3"/>
    <x v="103"/>
    <x v="0"/>
    <x v="4"/>
    <s v="PROG (Programado)"/>
    <s v="-"/>
    <s v="-"/>
    <d v="2023-04-24T13:30:01"/>
    <d v="2023-04-24T18:20:00"/>
    <s v="Instalación y montaje de bomba sumidero en patio de tanques."/>
    <x v="0"/>
    <m/>
    <d v="1899-12-30T00:20:00"/>
    <m/>
    <m/>
    <d v="1899-12-30T00:30:00"/>
    <m/>
    <m/>
    <d v="1899-12-30T02:30:00"/>
    <s v="-"/>
    <m/>
    <s v="SI"/>
    <s v="Niple de 2&quot;"/>
    <s v="SI"/>
    <s v="Trapos industriales, paños absorbentes, cinta teflón, formador de empaque "/>
    <x v="4"/>
    <n v="0"/>
    <s v="-"/>
    <s v="-"/>
    <m/>
    <d v="1899-12-30T00:00:00"/>
    <n v="4.8330555555294268"/>
    <n v="4.8330555555294268"/>
    <n v="5"/>
    <n v="0"/>
    <n v="24.165277777647134"/>
    <n v="24.165277777647134"/>
    <x v="4"/>
  </r>
  <r>
    <d v="2023-04-25T17:59:03"/>
    <x v="0"/>
    <s v="CADENAS ANGEL"/>
    <s v="ROSALES PAOLO, CADENAS ANGEL"/>
    <s v="RONCAL FANNYNG"/>
    <s v="LIBERATO AMAEL"/>
    <s v="CHACALTANA JOSÉ, SANCHEZ DELIO, ACUÑA JORGE"/>
    <s v="VASQUEZ OMAR, ARACENA CARLOS"/>
    <x v="11"/>
    <x v="71"/>
    <x v="0"/>
    <x v="2"/>
    <s v="IN (Inspección)"/>
    <s v="-"/>
    <s v="-"/>
    <d v="2023-04-25T07:00:00"/>
    <d v="2023-04-25T07:02:00"/>
    <s v="Medición y toma de parámetros de niveles de aceite y temperatura de tanques"/>
    <x v="1"/>
    <s v="Mantenimiento"/>
    <m/>
    <m/>
    <m/>
    <m/>
    <m/>
    <m/>
    <m/>
    <s v="-"/>
    <m/>
    <s v="NO"/>
    <m/>
    <s v="NO"/>
    <s v="NO"/>
    <x v="2"/>
    <n v="0"/>
    <s v="-"/>
    <s v="-"/>
    <m/>
    <d v="1899-12-30T00:00:00"/>
    <n v="3.3333333441987634E-2"/>
    <n v="3.3333333441987634E-2"/>
    <n v="4"/>
    <n v="0"/>
    <n v="0.13333333376795053"/>
    <n v="0.13333333376795053"/>
    <x v="4"/>
  </r>
  <r>
    <d v="2023-04-25T17:59:03"/>
    <x v="0"/>
    <s v="CADENAS ANGEL"/>
    <s v="ROSALES PAOLO, CADENAS ANGEL"/>
    <s v="RONCAL FANNYNG"/>
    <s v="LIBERATO AMAEL"/>
    <s v="CHACALTANA JOSÉ, SANCHEZ DELIO, ACUÑA JORGE"/>
    <s v="VASQUEZ OMAR, ARACENA CARLOS"/>
    <x v="11"/>
    <x v="72"/>
    <x v="0"/>
    <x v="2"/>
    <s v="IN (Inspección)"/>
    <s v="-"/>
    <s v="-"/>
    <d v="2023-04-25T07:02:01"/>
    <d v="2023-04-25T07:04: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73"/>
    <x v="0"/>
    <x v="2"/>
    <s v="IN (Inspección)"/>
    <s v="-"/>
    <s v="-"/>
    <d v="2023-04-25T07:04:01"/>
    <d v="2023-04-25T07:06:00"/>
    <s v="Medición y toma de parámetros de niveles de aceite y temperatura de tanques"/>
    <x v="1"/>
    <s v="Mantenimiento"/>
    <m/>
    <m/>
    <m/>
    <m/>
    <m/>
    <m/>
    <m/>
    <s v="-"/>
    <m/>
    <s v="NO"/>
    <m/>
    <s v="NO"/>
    <s v="NO"/>
    <x v="2"/>
    <n v="0"/>
    <s v="-"/>
    <s v="-"/>
    <m/>
    <d v="1899-12-30T00:00:00"/>
    <n v="3.3055555424652994E-2"/>
    <n v="3.3055555424652994E-2"/>
    <n v="4"/>
    <n v="0"/>
    <n v="0.13222222169861197"/>
    <n v="0.13222222169861197"/>
    <x v="4"/>
  </r>
  <r>
    <d v="2023-04-25T17:59:03"/>
    <x v="0"/>
    <s v="CADENAS ANGEL"/>
    <s v="ROSALES PAOLO, CADENAS ANGEL"/>
    <s v="RONCAL FANNYNG"/>
    <s v="LIBERATO AMAEL"/>
    <s v="CHACALTANA JOSÉ, SANCHEZ DELIO, ACUÑA JORGE"/>
    <s v="VASQUEZ OMAR, ARACENA CARLOS"/>
    <x v="11"/>
    <x v="74"/>
    <x v="0"/>
    <x v="2"/>
    <s v="IN (Inspección)"/>
    <s v="-"/>
    <s v="-"/>
    <d v="2023-04-25T07:06:01"/>
    <d v="2023-04-25T07:08: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5"/>
    <x v="0"/>
    <x v="2"/>
    <s v="IN (Inspección)"/>
    <s v="-"/>
    <s v="-"/>
    <d v="2023-04-25T07:08:01"/>
    <d v="2023-04-25T07:10: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7"/>
    <x v="0"/>
    <x v="2"/>
    <s v="IN (Inspección)"/>
    <s v="-"/>
    <s v="-"/>
    <d v="2023-04-25T07:10:01"/>
    <d v="2023-04-25T07:12:00"/>
    <s v="Medición y toma de parámetros de niveles de aceite y temperatura de tanques"/>
    <x v="1"/>
    <s v="Mantenimiento"/>
    <m/>
    <m/>
    <m/>
    <m/>
    <m/>
    <m/>
    <m/>
    <s v="-"/>
    <m/>
    <s v="NO"/>
    <m/>
    <s v="NO"/>
    <s v="NO"/>
    <x v="2"/>
    <n v="0"/>
    <s v="-"/>
    <s v="-"/>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8"/>
    <x v="0"/>
    <x v="2"/>
    <s v="IN (Inspección)"/>
    <s v="-"/>
    <s v="-"/>
    <d v="2023-04-25T07:12:01"/>
    <d v="2023-04-25T07:15:00"/>
    <s v="Medición y toma de parámetros de niveles de aceite y temperatura de tanques"/>
    <x v="1"/>
    <s v="Mantenimiento"/>
    <m/>
    <m/>
    <m/>
    <m/>
    <m/>
    <m/>
    <m/>
    <s v="-"/>
    <m/>
    <s v="NO"/>
    <m/>
    <s v="NO"/>
    <s v="NO"/>
    <x v="2"/>
    <n v="0"/>
    <s v="-"/>
    <s v="-"/>
    <m/>
    <d v="1899-12-30T00:00:00"/>
    <n v="4.9722222320269793E-2"/>
    <n v="4.9722222320269793E-2"/>
    <n v="4"/>
    <n v="0"/>
    <n v="0.19888888928107917"/>
    <n v="0.19888888928107917"/>
    <x v="4"/>
  </r>
  <r>
    <d v="2023-04-25T17:59:03"/>
    <x v="0"/>
    <s v="CADENAS ANGEL"/>
    <s v="ROSALES PAOLO, CADENAS ANGEL"/>
    <s v="RONCAL FANNYNG"/>
    <s v="LIBERATO AMAEL"/>
    <s v="CHACALTANA JOSÉ, SANCHEZ DELIO, ACUÑA JORGE"/>
    <s v="VASQUEZ OMAR, ARACENA CARLOS"/>
    <x v="5"/>
    <x v="33"/>
    <x v="0"/>
    <x v="2"/>
    <s v="IN (Inspección)"/>
    <s v="-"/>
    <s v="-"/>
    <d v="2023-04-25T07:15:01"/>
    <d v="2023-04-25T07:20:00"/>
    <s v="Medición y toma de parámetros de presión, temperatura y horas de funcionamiento"/>
    <x v="1"/>
    <s v="Mantenimiento"/>
    <m/>
    <m/>
    <m/>
    <m/>
    <m/>
    <m/>
    <m/>
    <s v="-"/>
    <m/>
    <s v="NO"/>
    <m/>
    <s v="NO"/>
    <s v="NO"/>
    <x v="2"/>
    <n v="0"/>
    <s v="-"/>
    <s v="-"/>
    <m/>
    <d v="1899-12-30T00:00:00"/>
    <n v="8.3055555587634444E-2"/>
    <n v="8.3055555587634444E-2"/>
    <n v="4"/>
    <n v="0"/>
    <n v="0.33222222235053778"/>
    <n v="0.33222222235053778"/>
    <x v="4"/>
  </r>
  <r>
    <d v="2023-04-25T17:59:03"/>
    <x v="0"/>
    <s v="CADENAS ANGEL"/>
    <s v="ROSALES PAOLO, CADENAS ANGEL"/>
    <s v="RONCAL FANNYNG"/>
    <s v="LIBERATO AMAEL"/>
    <s v="CHACALTANA JOSÉ, SANCHEZ DELIO, ACUÑA JORGE"/>
    <s v="VASQUEZ OMAR, ARACENA CARLOS"/>
    <x v="5"/>
    <x v="8"/>
    <x v="0"/>
    <x v="2"/>
    <s v="IN (Inspección)"/>
    <s v="-"/>
    <s v="-"/>
    <d v="2023-04-25T07:20:01"/>
    <d v="2023-04-25T07:22:30"/>
    <s v="Medición y toma de parámetros de presión, temperatura y horas de funcionamiento"/>
    <x v="1"/>
    <s v="Mantenimiento"/>
    <m/>
    <m/>
    <m/>
    <m/>
    <m/>
    <m/>
    <m/>
    <s v="-"/>
    <m/>
    <s v="NO"/>
    <m/>
    <s v="NO"/>
    <s v="NO"/>
    <x v="2"/>
    <n v="0"/>
    <s v="-"/>
    <s v="-"/>
    <m/>
    <d v="1899-12-30T00:00:00"/>
    <n v="4.1388888785149902E-2"/>
    <n v="4.1388888785149902E-2"/>
    <n v="4"/>
    <n v="0"/>
    <n v="0.16555555514059961"/>
    <n v="0.16555555514059961"/>
    <x v="4"/>
  </r>
  <r>
    <d v="2023-04-25T17:59:03"/>
    <x v="0"/>
    <s v="CADENAS ANGEL"/>
    <s v="ROSALES PAOLO, CADENAS ANGEL"/>
    <s v="RONCAL FANNYNG"/>
    <s v="LIBERATO AMAEL"/>
    <s v="CHACALTANA JOSÉ, SANCHEZ DELIO, ACUÑA JORGE"/>
    <s v="VASQUEZ OMAR, ARACENA CARLOS"/>
    <x v="5"/>
    <x v="30"/>
    <x v="0"/>
    <x v="2"/>
    <s v="IN (Inspección)"/>
    <s v="-"/>
    <s v="-"/>
    <d v="2023-04-25T07:22:31"/>
    <d v="2023-04-25T07:25:0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5T17:59:03"/>
    <x v="0"/>
    <s v="CADENAS ANGEL"/>
    <s v="ROSALES PAOLO, CADENAS ANGEL"/>
    <s v="RONCAL FANNYNG"/>
    <s v="LIBERATO AMAEL"/>
    <s v="CHACALTANA JOSÉ, SANCHEZ DELIO, ACUÑA JORGE"/>
    <s v="VASQUEZ OMAR, ARACENA CARLOS"/>
    <x v="5"/>
    <x v="34"/>
    <x v="0"/>
    <x v="2"/>
    <s v="IN (Inspección)"/>
    <s v="-"/>
    <s v="-"/>
    <d v="2023-04-25T07:25:01"/>
    <d v="2023-04-25T07:27:3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5T17:59:03"/>
    <x v="0"/>
    <s v="CADENAS ANGEL"/>
    <s v="ROSALES PAOLO, CADENAS ANGEL"/>
    <s v="RONCAL FANNYNG"/>
    <s v="LIBERATO AMAEL"/>
    <s v="CHACALTANA JOSÉ, SANCHEZ DELIO, ACUÑA JORGE"/>
    <s v="VASQUEZ OMAR, ARACENA CARLOS"/>
    <x v="5"/>
    <x v="99"/>
    <x v="0"/>
    <x v="2"/>
    <s v="IN (Inspección)"/>
    <s v="-"/>
    <s v="-"/>
    <d v="2023-04-25T07:27:31"/>
    <d v="2023-04-25T07:30:00"/>
    <s v="Medición y toma de parámetros de presión, temperatura y horas de funcionamiento"/>
    <x v="1"/>
    <s v="Mantenimiento"/>
    <m/>
    <m/>
    <m/>
    <m/>
    <m/>
    <m/>
    <m/>
    <s v="-"/>
    <m/>
    <s v="NO"/>
    <m/>
    <s v="NO"/>
    <s v="NO"/>
    <x v="2"/>
    <n v="0"/>
    <s v="-"/>
    <s v="-"/>
    <m/>
    <d v="1899-12-30T00:00:00"/>
    <n v="4.1388888959772885E-2"/>
    <n v="4.1388888959772885E-2"/>
    <n v="4"/>
    <n v="0"/>
    <n v="0.16555555583909154"/>
    <n v="0.16555555583909154"/>
    <x v="4"/>
  </r>
  <r>
    <d v="2023-04-25T18:02:21"/>
    <x v="0"/>
    <s v="FILIPES JEAN"/>
    <s v="ROSALES PAOLO, FILIPES JEAN, CADENAS ANGEL"/>
    <s v="RONCAL FANNYNG"/>
    <s v="LIBERATO AMAEL"/>
    <s v="CHACALTANA JOSÉ, SANCHEZ DELIO, ACUÑA JORGE"/>
    <s v="VASQUEZ OMAR, ARACENA CARLOS"/>
    <x v="3"/>
    <x v="103"/>
    <x v="0"/>
    <x v="4"/>
    <s v="PROG (Programado)"/>
    <s v="-"/>
    <s v="-"/>
    <d v="2023-04-25T08:00:00"/>
    <d v="2023-04-25T16:00:00"/>
    <s v="* Instalación y montaje de bomba sumidero en patio de tanques"/>
    <x v="0"/>
    <m/>
    <d v="1899-12-30T00:20:00"/>
    <m/>
    <m/>
    <m/>
    <m/>
    <m/>
    <m/>
    <d v="1899-12-30T01:00:00"/>
    <d v="1899-12-30T00:20:00"/>
    <s v="NO"/>
    <m/>
    <s v="NO"/>
    <s v="NO"/>
    <x v="4"/>
    <n v="0"/>
    <s v="-"/>
    <s v="-"/>
    <m/>
    <d v="1899-12-30T01:00:00"/>
    <n v="8.0000000000582077"/>
    <n v="7.0000000000582077"/>
    <n v="5"/>
    <n v="0"/>
    <n v="35.000000000291038"/>
    <n v="35.000000000291038"/>
    <x v="4"/>
  </r>
  <r>
    <d v="2023-04-25T18:06:01"/>
    <x v="0"/>
    <s v="ROSALES PAOLO"/>
    <s v="ROSALES PAOLO, FILIPES JEAN, CADENAS ANGEL"/>
    <s v="RONCAL FANNYNG"/>
    <s v="LIBERATO AMAEL"/>
    <s v="CHACALTANA JOSÉ, SANCHEZ DELIO, ACUÑA JORGE"/>
    <s v="VASQUEZ OMAR, ARACENA CARLOS"/>
    <x v="31"/>
    <x v="95"/>
    <x v="0"/>
    <x v="3"/>
    <s v="PROG (Programado)"/>
    <s v="-"/>
    <s v="-"/>
    <d v="2023-04-25T16:00:01"/>
    <d v="2023-04-25T18:00:00"/>
    <s v="* Capacitación a personal del Taller Truck Shop sobre la manipulación y uso adecuado del equipo dializador de aceite_x000a_* Elaboración, digitación y enmicado de instructivo de uso para dializador"/>
    <x v="1"/>
    <s v="Mantenimiento"/>
    <d v="1899-12-30T00:20:00"/>
    <m/>
    <m/>
    <m/>
    <m/>
    <m/>
    <m/>
    <s v="-"/>
    <d v="1899-12-30T00:20:00"/>
    <s v="NO"/>
    <m/>
    <s v="NO"/>
    <s v="NO"/>
    <x v="3"/>
    <n v="0"/>
    <s v="-"/>
    <s v="-"/>
    <m/>
    <d v="1899-12-30T00:00:00"/>
    <n v="1.999722222215496"/>
    <n v="1.999722222215496"/>
    <n v="5"/>
    <n v="0"/>
    <n v="9.99861111107748"/>
    <n v="9.99861111107748"/>
    <x v="4"/>
  </r>
  <r>
    <d v="2023-04-26T17:36:58"/>
    <x v="0"/>
    <s v="CADENAS ANGEL"/>
    <s v="ROSALES PAOLO, CADENAS ANGEL"/>
    <s v="RONCAL FANNYNG"/>
    <s v="LIBERATO AMAEL"/>
    <s v="CHACALTANA JOSÉ, ACUÑA JORGE"/>
    <s v="VASQUEZ OMAR"/>
    <x v="11"/>
    <x v="71"/>
    <x v="0"/>
    <x v="2"/>
    <s v="IN (Inspección)"/>
    <s v="-"/>
    <s v="-"/>
    <d v="2023-04-26T07:15:00"/>
    <d v="2023-04-26T07:18:00"/>
    <s v="Medición y toma de parámetros de presión, temperatura y horas de funcionamiento"/>
    <x v="1"/>
    <s v="Mantenimiento"/>
    <m/>
    <m/>
    <m/>
    <m/>
    <m/>
    <m/>
    <m/>
    <s v="-"/>
    <m/>
    <s v="NO"/>
    <m/>
    <s v="NO"/>
    <s v="NO"/>
    <x v="2"/>
    <n v="0"/>
    <s v="-"/>
    <s v="-"/>
    <m/>
    <d v="1899-12-30T00:00:00"/>
    <n v="5.0000000162981451E-2"/>
    <n v="5.0000000162981451E-2"/>
    <n v="4"/>
    <n v="0"/>
    <n v="0.2000000006519258"/>
    <n v="0.2000000006519258"/>
    <x v="4"/>
  </r>
  <r>
    <d v="2023-04-26T17:36:58"/>
    <x v="0"/>
    <s v="CADENAS ANGEL"/>
    <s v="ROSALES PAOLO, CADENAS ANGEL"/>
    <s v="RONCAL FANNYNG"/>
    <s v="LIBERATO AMAEL"/>
    <s v="CHACALTANA JOSÉ, ACUÑA JORGE"/>
    <s v="VASQUEZ OMAR"/>
    <x v="11"/>
    <x v="72"/>
    <x v="0"/>
    <x v="2"/>
    <s v="IN (Inspección)"/>
    <s v="-"/>
    <s v="-"/>
    <d v="2023-04-26T07:18:01"/>
    <d v="2023-04-26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73"/>
    <x v="0"/>
    <x v="2"/>
    <s v="IN (Inspección)"/>
    <s v="-"/>
    <s v="-"/>
    <d v="2023-04-26T07:21:01"/>
    <d v="2023-04-26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74"/>
    <x v="0"/>
    <x v="2"/>
    <s v="IN (Inspección)"/>
    <s v="-"/>
    <s v="-"/>
    <d v="2023-04-26T07:24:01"/>
    <d v="2023-04-26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25"/>
    <x v="0"/>
    <x v="2"/>
    <s v="IN (Inspección)"/>
    <s v="-"/>
    <s v="-"/>
    <d v="2023-04-26T07:27:01"/>
    <d v="2023-04-26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6T17:36:58"/>
    <x v="0"/>
    <s v="CADENAS ANGEL"/>
    <s v="ROSALES PAOLO, CADENAS ANGEL"/>
    <s v="RONCAL FANNYNG"/>
    <s v="LIBERATO AMAEL"/>
    <s v="CHACALTANA JOSÉ, ACUÑA JORGE"/>
    <s v="VASQUEZ OMAR"/>
    <x v="11"/>
    <x v="27"/>
    <x v="0"/>
    <x v="2"/>
    <s v="IN (Inspección)"/>
    <s v="-"/>
    <s v="-"/>
    <d v="2023-04-26T07:30:01"/>
    <d v="2023-04-26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6T17:36:58"/>
    <x v="0"/>
    <s v="CADENAS ANGEL"/>
    <s v="ROSALES PAOLO, CADENAS ANGEL"/>
    <s v="RONCAL FANNYNG"/>
    <s v="LIBERATO AMAEL"/>
    <s v="CHACALTANA JOSÉ, ACUÑA JORGE"/>
    <s v="VASQUEZ OMAR"/>
    <x v="11"/>
    <x v="28"/>
    <x v="0"/>
    <x v="2"/>
    <s v="IN (Inspección)"/>
    <s v="-"/>
    <s v="-"/>
    <d v="2023-04-26T07:33:01"/>
    <d v="2023-04-26T07:40:00"/>
    <s v="Medición y toma de parámetros de presión, temperatura y horas de funcionamiento"/>
    <x v="1"/>
    <s v="Mantenimiento"/>
    <m/>
    <m/>
    <m/>
    <m/>
    <m/>
    <m/>
    <m/>
    <s v="-"/>
    <m/>
    <s v="NO"/>
    <m/>
    <s v="NO"/>
    <s v="NO"/>
    <x v="2"/>
    <n v="0"/>
    <s v="-"/>
    <s v="-"/>
    <m/>
    <d v="1899-12-30T00:00:00"/>
    <n v="0.1163888888549991"/>
    <n v="0.1163888888549991"/>
    <n v="4"/>
    <n v="0"/>
    <n v="0.46555555541999638"/>
    <n v="0.46555555541999638"/>
    <x v="4"/>
  </r>
  <r>
    <d v="2023-04-26T17:36:58"/>
    <x v="0"/>
    <s v="CADENAS ANGEL"/>
    <s v="ROSALES PAOLO, CADENAS ANGEL"/>
    <s v="RONCAL FANNYNG"/>
    <s v="LIBERATO AMAEL"/>
    <s v="CHACALTANA JOSÉ, ACUÑA JORGE"/>
    <s v="VASQUEZ OMAR"/>
    <x v="5"/>
    <x v="33"/>
    <x v="0"/>
    <x v="2"/>
    <s v="IN (Inspección)"/>
    <s v="-"/>
    <s v="-"/>
    <d v="2023-04-26T07:40:01"/>
    <d v="2023-04-26T07:44:01"/>
    <s v="Medición y toma de parámetros de niveles de aceite y temperatura de tanques"/>
    <x v="1"/>
    <s v="Mantenimiento"/>
    <m/>
    <m/>
    <m/>
    <m/>
    <m/>
    <m/>
    <m/>
    <s v="-"/>
    <m/>
    <s v="NO"/>
    <m/>
    <s v="NO"/>
    <s v="NO"/>
    <x v="2"/>
    <n v="0"/>
    <s v="-"/>
    <s v="-"/>
    <m/>
    <d v="1899-12-30T00:00:00"/>
    <n v="6.6666666534729302E-2"/>
    <n v="6.6666666534729302E-2"/>
    <n v="4"/>
    <n v="0"/>
    <n v="0.26666666613891721"/>
    <n v="0.26666666613891721"/>
    <x v="4"/>
  </r>
  <r>
    <d v="2023-04-26T17:36:58"/>
    <x v="0"/>
    <s v="CADENAS ANGEL"/>
    <s v="ROSALES PAOLO, CADENAS ANGEL"/>
    <s v="RONCAL FANNYNG"/>
    <s v="LIBERATO AMAEL"/>
    <s v="CHACALTANA JOSÉ, ACUÑA JORGE"/>
    <s v="VASQUEZ OMAR"/>
    <x v="5"/>
    <x v="8"/>
    <x v="0"/>
    <x v="2"/>
    <s v="IN (Inspección)"/>
    <s v="-"/>
    <s v="-"/>
    <d v="2023-04-26T07:44:01"/>
    <d v="2023-04-26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30"/>
    <x v="0"/>
    <x v="2"/>
    <s v="IN (Inspección)"/>
    <s v="-"/>
    <s v="-"/>
    <d v="2023-04-26T07:48:01"/>
    <d v="2023-04-26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34"/>
    <x v="0"/>
    <x v="2"/>
    <s v="IN (Inspección)"/>
    <s v="-"/>
    <s v="-"/>
    <d v="2023-04-26T07:52:01"/>
    <d v="2023-04-26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99"/>
    <x v="0"/>
    <x v="2"/>
    <s v="IN (Inspección)"/>
    <s v="-"/>
    <s v="-"/>
    <d v="2023-04-26T07:56:01"/>
    <d v="2023-04-26T08:00:00"/>
    <s v="Medición y toma de parámetros de niveles de aceite y temperatura de tanques"/>
    <x v="1"/>
    <s v="Mantenimiento"/>
    <m/>
    <m/>
    <m/>
    <m/>
    <m/>
    <m/>
    <m/>
    <s v="-"/>
    <m/>
    <s v="NO"/>
    <m/>
    <s v="NO"/>
    <s v="NO"/>
    <x v="2"/>
    <n v="0"/>
    <s v="-"/>
    <s v="-"/>
    <m/>
    <d v="1899-12-30T00:00:00"/>
    <n v="6.6388888692017645E-2"/>
    <n v="6.6388888692017645E-2"/>
    <n v="4"/>
    <n v="0"/>
    <n v="0.26555555476807058"/>
    <n v="0.26555555476807058"/>
    <x v="4"/>
  </r>
  <r>
    <d v="2023-04-26T12:30:00"/>
    <x v="0"/>
    <s v="RONCAL FANNYNG"/>
    <s v="CADENAS ANGEL"/>
    <s v="RONCAL FANNYNG"/>
    <s v="LIBERATO AMAEL"/>
    <s v="CHACALTANA JOSÉ, ACUÑA JORGE"/>
    <s v="VASQUEZ OMAR"/>
    <x v="31"/>
    <x v="104"/>
    <x v="0"/>
    <x v="3"/>
    <s v="PROG (Programado)"/>
    <s v="-"/>
    <s v="-"/>
    <d v="2023-04-26T08:00:01"/>
    <d v="2023-04-26T12:30:00"/>
    <s v="Traslado, inspección y pruebas de funciónamiento en los dializadores de mega representaciones"/>
    <x v="3"/>
    <m/>
    <d v="1899-12-30T00:10:00"/>
    <m/>
    <m/>
    <m/>
    <m/>
    <m/>
    <m/>
    <s v="-"/>
    <m/>
    <s v="NO"/>
    <m/>
    <s v="NO"/>
    <s v="NO"/>
    <x v="3"/>
    <n v="0"/>
    <s v="-"/>
    <s v="-"/>
    <m/>
    <d v="1899-12-30T00:00:00"/>
    <n v="4.4997222223319113"/>
    <n v="4.4997222223319113"/>
    <n v="3"/>
    <n v="0"/>
    <n v="13.499166666995734"/>
    <n v="13.499166666995734"/>
    <x v="4"/>
  </r>
  <r>
    <d v="2023-04-26T17:34:13"/>
    <x v="0"/>
    <s v="FILIPES JEAN"/>
    <s v="ROSALES PAOLO, FILIPES JEAN"/>
    <s v="RONCAL FANNYNG"/>
    <s v="LIBERATO AMAEL"/>
    <s v="CHACALTANA JOSÉ, ACUÑA JORGE"/>
    <s v="VASQUEZ OMAR"/>
    <x v="24"/>
    <x v="66"/>
    <x v="0"/>
    <x v="2"/>
    <s v="BC (Basado en la Condición)"/>
    <s v="-"/>
    <s v="-"/>
    <d v="2023-04-26T09:15:00"/>
    <d v="2023-04-26T11:15:00"/>
    <s v="* Inspección y pruebas de funcionamiento en toda de línea de abastecimiento de refrigerante nuevo_x000a_* Instalación de by-pass en línea de Refrigerante Nuevo en Estación Lubricación 140-ZM-102_x000a_* Arranque y Verificación de funcionamiento del sistema completo y otras 05 Estaciones de Lubricación"/>
    <x v="1"/>
    <s v="Mantenimiento"/>
    <d v="1899-12-30T00:30:00"/>
    <d v="1899-12-30T00:10:00"/>
    <m/>
    <m/>
    <m/>
    <m/>
    <m/>
    <s v="-"/>
    <d v="1899-12-30T00:10:00"/>
    <s v="SI"/>
    <s v="Acople 1&quot;"/>
    <s v="SI"/>
    <s v="Trapos industriales, trapos absorbentes"/>
    <x v="2"/>
    <n v="0"/>
    <s v="-"/>
    <s v="-"/>
    <m/>
    <d v="1899-12-30T00:00:00"/>
    <n v="1.9999999998835847"/>
    <n v="1.9999999998835847"/>
    <n v="2"/>
    <n v="0"/>
    <n v="3.9999999997671694"/>
    <n v="3.9999999997671694"/>
    <x v="4"/>
  </r>
  <r>
    <d v="2023-04-26T17:34:13"/>
    <x v="0"/>
    <s v="FILIPES JEAN"/>
    <s v="ROSALES PAOLO, FILIPES JEAN"/>
    <s v="RONCAL FANNYNG"/>
    <s v="LIBERATO AMAEL"/>
    <s v="CHACALTANA JOSÉ, ACUÑA JORGE"/>
    <s v="VASQUEZ OMAR"/>
    <x v="22"/>
    <x v="51"/>
    <x v="31"/>
    <x v="2"/>
    <s v="BC (Basado en la Condición)"/>
    <s v="-"/>
    <s v="-"/>
    <d v="2023-04-26T11:15:01"/>
    <d v="2023-04-26T13:00:00"/>
    <s v="* Instalación de by-pass en línea de Refrigerante Nuevo en Estación Lubricación 140-ZM-102_x000a_* Arranque y Verificación de funcionamiento del sistema completo y otras 05 Estaciones de Lubricación_x000a_* Se solicita pistola de despacho de refrigerante nuevo para cambio"/>
    <x v="1"/>
    <s v="Mantenimiento"/>
    <d v="1899-12-30T00:30:00"/>
    <d v="1899-12-30T00:10:00"/>
    <m/>
    <m/>
    <m/>
    <m/>
    <m/>
    <s v="-"/>
    <d v="1899-12-30T00:10:00"/>
    <s v="SI"/>
    <s v="Acople 1&quot;"/>
    <s v="SI"/>
    <s v="Trapos industriales, trapos absorbentes"/>
    <x v="2"/>
    <n v="0"/>
    <s v="-"/>
    <s v="-"/>
    <m/>
    <d v="1899-12-30T00:00:00"/>
    <n v="1.7497222222737037"/>
    <n v="1.7497222222737037"/>
    <n v="2"/>
    <n v="0"/>
    <n v="3.4994444445474073"/>
    <n v="3.4994444445474073"/>
    <x v="4"/>
  </r>
  <r>
    <d v="2023-04-26T17:33:24"/>
    <x v="0"/>
    <s v="CADENAS ANGEL"/>
    <s v="CADENAS ANGEL"/>
    <s v="RONCAL FANNYNG"/>
    <s v="LIBERATO AMAEL"/>
    <s v="CHACALTANA JOSÉ, ACUÑA JORGE"/>
    <s v="VASQUEZ OMAR"/>
    <x v="31"/>
    <x v="105"/>
    <x v="0"/>
    <x v="3"/>
    <s v="PROG (Programado)"/>
    <s v="-"/>
    <s v="-"/>
    <d v="2023-04-26T13:30:01"/>
    <d v="2023-04-26T18:58:00"/>
    <s v="Traslado, inspección y pruebas de funciónamiento en los dializadores de mega representaciones"/>
    <x v="3"/>
    <m/>
    <d v="1899-12-30T00:10:00"/>
    <m/>
    <m/>
    <m/>
    <m/>
    <m/>
    <m/>
    <s v="-"/>
    <m/>
    <s v="NO"/>
    <m/>
    <s v="NO"/>
    <s v="NO"/>
    <x v="3"/>
    <n v="0"/>
    <s v="-"/>
    <s v="-"/>
    <m/>
    <d v="1899-12-30T00:00:00"/>
    <n v="5.466388888831716"/>
    <n v="5.466388888831716"/>
    <n v="3"/>
    <n v="0"/>
    <n v="16.399166666495148"/>
    <n v="16.399166666495148"/>
    <x v="4"/>
  </r>
  <r>
    <d v="2023-04-26T17:41:13"/>
    <x v="0"/>
    <s v="FILIPES JEAN"/>
    <s v="ROSALES PAOLO, FILIPES JEAN"/>
    <s v="RONCAL FANNYNG"/>
    <s v="LIBERATO AMAEL"/>
    <s v="CHACALTANA JOSÉ, ACUÑA JORGE"/>
    <s v="VASQUEZ OMAR"/>
    <x v="25"/>
    <x v="69"/>
    <x v="0"/>
    <x v="2"/>
    <s v="IN (Inspección)"/>
    <s v="-"/>
    <s v="-"/>
    <d v="2023-04-26T14:00:01"/>
    <d v="2023-04-26T14:50:00"/>
    <s v="Inspección y verificación de Funciónamiento de Bombas de Recolección de Refrigerante Usado 140-PP-113/ 140-PP-116/ 140-PP-119/ 140-PP-122. Elaboración de proyecto técnico de mejora"/>
    <x v="1"/>
    <s v="Mantenimiento"/>
    <d v="1899-12-30T00:04:00"/>
    <m/>
    <m/>
    <m/>
    <m/>
    <m/>
    <m/>
    <s v="-"/>
    <m/>
    <s v="SI"/>
    <s v="Acople rapido para toma de salida de refrigerante Usado"/>
    <s v="SI"/>
    <s v="Trapos industriales"/>
    <x v="2"/>
    <n v="0"/>
    <s v="-"/>
    <s v="-"/>
    <m/>
    <d v="1899-12-30T00:00:00"/>
    <n v="0.83305555558763444"/>
    <n v="0.83305555558763444"/>
    <n v="2"/>
    <n v="0"/>
    <n v="1.6661111111752689"/>
    <n v="1.6661111111752689"/>
    <x v="4"/>
  </r>
  <r>
    <d v="2023-04-26T17:41:13"/>
    <x v="0"/>
    <s v="FILIPES JEAN"/>
    <s v="ROSALES PAOLO, FILIPES JEAN"/>
    <s v="RONCAL FANNYNG"/>
    <s v="LIBERATO AMAEL"/>
    <s v="CHACALTANA JOSÉ, ACUÑA JORGE"/>
    <s v="VASQUEZ OMAR"/>
    <x v="25"/>
    <x v="68"/>
    <x v="0"/>
    <x v="2"/>
    <s v="IN (Inspección)"/>
    <s v="-"/>
    <s v="-"/>
    <d v="2023-04-26T14:51:00"/>
    <d v="2023-04-26T15:3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d v="1899-12-30T00:00:00"/>
    <n v="0.65000000002328306"/>
    <n v="0.65000000002328306"/>
    <n v="2"/>
    <n v="0"/>
    <n v="1.3000000000465661"/>
    <n v="1.3000000000465661"/>
    <x v="4"/>
  </r>
  <r>
    <d v="2023-04-26T17:41:13"/>
    <x v="0"/>
    <s v="FILIPES JEAN"/>
    <s v="ROSALES PAOLO, FILIPES JEAN"/>
    <s v="RONCAL FANNYNG"/>
    <s v="LIBERATO AMAEL"/>
    <s v="CHACALTANA JOSÉ, ACUÑA JORGE"/>
    <s v="VASQUEZ OMAR"/>
    <x v="25"/>
    <x v="70"/>
    <x v="0"/>
    <x v="2"/>
    <s v="IN (Inspección)"/>
    <s v="-"/>
    <s v="-"/>
    <d v="2023-04-26T15:31:00"/>
    <d v="2023-04-26T16:1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d v="1899-12-30T00:00:00"/>
    <n v="0.65000000002328306"/>
    <n v="0.65000000002328306"/>
    <n v="2"/>
    <n v="0"/>
    <n v="1.3000000000465661"/>
    <n v="1.3000000000465661"/>
    <x v="4"/>
  </r>
  <r>
    <d v="2023-04-26T17:41:13"/>
    <x v="0"/>
    <s v="FILIPES JEAN"/>
    <s v="ROSALES PAOLO, FILIPES JEAN"/>
    <s v="RONCAL FANNYNG"/>
    <s v="LIBERATO AMAEL"/>
    <s v="CHACALTANA JOSÉ, ACUÑA JORGE"/>
    <s v="VASQUEZ OMAR"/>
    <x v="25"/>
    <x v="67"/>
    <x v="0"/>
    <x v="2"/>
    <s v="IN (Inspección)"/>
    <s v="-"/>
    <s v="-"/>
    <d v="2023-04-26T16:11:00"/>
    <d v="2023-04-26T18:0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d v="1899-12-30T00:00:00"/>
    <n v="1.8166666666511446"/>
    <n v="1.8166666666511446"/>
    <n v="2"/>
    <n v="0"/>
    <n v="3.6333333333022892"/>
    <n v="3.6333333333022892"/>
    <x v="4"/>
  </r>
  <r>
    <d v="2023-04-27T07:18:00"/>
    <x v="0"/>
    <s v="RONCAL FANNYNG"/>
    <s v="ROSALES PAOLO, CADENAS ANGEL"/>
    <s v="RONCAL FANNYNG"/>
    <s v="LIBERATO AMAEL"/>
    <s v="CHACALTANA JOSÉ, ACUÑA JORGE"/>
    <s v="VASQUEZ OMAR"/>
    <x v="11"/>
    <x v="71"/>
    <x v="0"/>
    <x v="2"/>
    <s v="IN (Inspección)"/>
    <s v="-"/>
    <s v="-"/>
    <d v="2023-04-27T07:15:00"/>
    <d v="2023-04-27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27T07:21:00"/>
    <x v="0"/>
    <s v="RONCAL FANNYNG"/>
    <s v="ROSALES PAOLO, CADENAS ANGEL"/>
    <s v="RONCAL FANNYNG"/>
    <s v="LIBERATO AMAEL"/>
    <s v="CHACALTANA JOSÉ, ACUÑA JORGE"/>
    <s v="VASQUEZ OMAR"/>
    <x v="11"/>
    <x v="72"/>
    <x v="0"/>
    <x v="2"/>
    <s v="IN (Inspección)"/>
    <s v="-"/>
    <s v="-"/>
    <d v="2023-04-27T07:18:01"/>
    <d v="2023-04-27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7T07:24:00"/>
    <x v="0"/>
    <s v="RONCAL FANNYNG"/>
    <s v="ROSALES PAOLO, CADENAS ANGEL"/>
    <s v="RONCAL FANNYNG"/>
    <s v="LIBERATO AMAEL"/>
    <s v="CHACALTANA JOSÉ, ACUÑA JORGE"/>
    <s v="VASQUEZ OMAR"/>
    <x v="11"/>
    <x v="73"/>
    <x v="0"/>
    <x v="2"/>
    <s v="IN (Inspección)"/>
    <s v="-"/>
    <s v="-"/>
    <d v="2023-04-27T07:21:01"/>
    <d v="2023-04-27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7T07:27:00"/>
    <x v="0"/>
    <s v="RONCAL FANNYNG"/>
    <s v="ROSALES PAOLO, CADENAS ANGEL"/>
    <s v="RONCAL FANNYNG"/>
    <s v="LIBERATO AMAEL"/>
    <s v="CHACALTANA JOSÉ, ACUÑA JORGE"/>
    <s v="VASQUEZ OMAR"/>
    <x v="11"/>
    <x v="74"/>
    <x v="0"/>
    <x v="2"/>
    <s v="IN (Inspección)"/>
    <s v="-"/>
    <s v="-"/>
    <d v="2023-04-27T07:24:01"/>
    <d v="2023-04-27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7T07:30:00"/>
    <x v="0"/>
    <s v="RONCAL FANNYNG"/>
    <s v="ROSALES PAOLO, CADENAS ANGEL"/>
    <s v="RONCAL FANNYNG"/>
    <s v="LIBERATO AMAEL"/>
    <s v="CHACALTANA JOSÉ, ACUÑA JORGE"/>
    <s v="VASQUEZ OMAR"/>
    <x v="11"/>
    <x v="25"/>
    <x v="0"/>
    <x v="2"/>
    <s v="IN (Inspección)"/>
    <s v="-"/>
    <s v="-"/>
    <d v="2023-04-27T07:27:01"/>
    <d v="2023-04-27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7T07:33:00"/>
    <x v="0"/>
    <s v="RONCAL FANNYNG"/>
    <s v="ROSALES PAOLO, CADENAS ANGEL"/>
    <s v="RONCAL FANNYNG"/>
    <s v="LIBERATO AMAEL"/>
    <s v="CHACALTANA JOSÉ, ACUÑA JORGE"/>
    <s v="VASQUEZ OMAR"/>
    <x v="11"/>
    <x v="27"/>
    <x v="0"/>
    <x v="2"/>
    <s v="IN (Inspección)"/>
    <s v="-"/>
    <s v="-"/>
    <d v="2023-04-27T07:30:01"/>
    <d v="2023-04-27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7T07:35:00"/>
    <x v="0"/>
    <s v="RONCAL FANNYNG"/>
    <s v="ROSALES PAOLO, CADENAS ANGEL"/>
    <s v="RONCAL FANNYNG"/>
    <s v="LIBERATO AMAEL"/>
    <s v="CHACALTANA JOSÉ, ACUÑA JORGE"/>
    <s v="VASQUEZ OMAR"/>
    <x v="11"/>
    <x v="28"/>
    <x v="0"/>
    <x v="2"/>
    <s v="IN (Inspección)"/>
    <s v="-"/>
    <s v="-"/>
    <d v="2023-04-27T07:33:01"/>
    <d v="2023-04-27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27T07:44:01"/>
    <x v="0"/>
    <s v="RONCAL FANNYNG"/>
    <s v="ROSALES PAOLO, CADENAS ANGEL"/>
    <s v="RONCAL FANNYNG"/>
    <s v="LIBERATO AMAEL"/>
    <s v="CHACALTANA JOSÉ, ACUÑA JORGE"/>
    <s v="VASQUEZ OMAR"/>
    <x v="5"/>
    <x v="33"/>
    <x v="0"/>
    <x v="2"/>
    <s v="IN (Inspección)"/>
    <s v="-"/>
    <s v="-"/>
    <d v="2023-04-27T07:35:01"/>
    <d v="2023-04-27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27T07:48:01"/>
    <x v="0"/>
    <s v="RONCAL FANNYNG"/>
    <s v="ROSALES PAOLO, CADENAS ANGEL"/>
    <s v="RONCAL FANNYNG"/>
    <s v="LIBERATO AMAEL"/>
    <s v="CHACALTANA JOSÉ, ACUÑA JORGE"/>
    <s v="VASQUEZ OMAR"/>
    <x v="5"/>
    <x v="8"/>
    <x v="0"/>
    <x v="2"/>
    <s v="IN (Inspección)"/>
    <s v="-"/>
    <s v="-"/>
    <d v="2023-04-27T07:44:01"/>
    <d v="2023-04-27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7T07:52:01"/>
    <x v="0"/>
    <s v="RONCAL FANNYNG"/>
    <s v="ROSALES PAOLO, CADENAS ANGEL"/>
    <s v="RONCAL FANNYNG"/>
    <s v="LIBERATO AMAEL"/>
    <s v="CHACALTANA JOSÉ, ACUÑA JORGE"/>
    <s v="VASQUEZ OMAR"/>
    <x v="5"/>
    <x v="30"/>
    <x v="0"/>
    <x v="2"/>
    <s v="IN (Inspección)"/>
    <s v="-"/>
    <s v="-"/>
    <d v="2023-04-27T07:48:01"/>
    <d v="2023-04-27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7T07:56:01"/>
    <x v="0"/>
    <s v="RONCAL FANNYNG"/>
    <s v="ROSALES PAOLO, CADENAS ANGEL"/>
    <s v="RONCAL FANNYNG"/>
    <s v="LIBERATO AMAEL"/>
    <s v="CHACALTANA JOSÉ, ACUÑA JORGE"/>
    <s v="VASQUEZ OMAR"/>
    <x v="5"/>
    <x v="34"/>
    <x v="0"/>
    <x v="2"/>
    <s v="IN (Inspección)"/>
    <s v="-"/>
    <s v="-"/>
    <d v="2023-04-27T07:52:01"/>
    <d v="2023-04-27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7T08:00:00"/>
    <x v="0"/>
    <s v="RONCAL FANNYNG"/>
    <s v="ROSALES PAOLO, CADENAS ANGEL"/>
    <s v="RONCAL FANNYNG"/>
    <s v="LIBERATO AMAEL"/>
    <s v="CHACALTANA JOSÉ, ACUÑA JORGE"/>
    <s v="VASQUEZ OMAR"/>
    <x v="5"/>
    <x v="99"/>
    <x v="0"/>
    <x v="2"/>
    <s v="IN (Inspección)"/>
    <s v="-"/>
    <s v="-"/>
    <d v="2023-04-27T07:56:01"/>
    <d v="2023-04-27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28T13:00:00"/>
    <x v="0"/>
    <s v="RONCAL FANNYNG"/>
    <s v="ROSALES PAOLO, FILIPES JEAN"/>
    <s v="RONCAL FANNYNG"/>
    <s v="LIBERATO AMAEL"/>
    <s v="CHACALTANA JOSÉ, ARRAYAN CARLOS"/>
    <s v="ARACENA CARLOS, AMADO RAÚL"/>
    <x v="5"/>
    <x v="48"/>
    <x v="0"/>
    <x v="4"/>
    <s v="PROG (Programado)"/>
    <s v="-"/>
    <s v="-"/>
    <d v="2023-04-27T08:00:01"/>
    <d v="2023-04-27T10:30:00"/>
    <s v="Instalación de línea de drenaje en purga de filtros de secadores"/>
    <x v="1"/>
    <s v="Mantenimiento"/>
    <d v="1899-12-30T00:05:00"/>
    <m/>
    <m/>
    <m/>
    <m/>
    <m/>
    <m/>
    <s v="-"/>
    <m/>
    <s v="SI"/>
    <s v="Manguera de 3/4, 1/4"/>
    <s v="SI"/>
    <s v="Trapos industriales"/>
    <x v="4"/>
    <n v="0"/>
    <s v="-"/>
    <s v="-"/>
    <m/>
    <d v="1899-12-30T00:00:00"/>
    <n v="2.4997222222737037"/>
    <n v="2.4997222222737037"/>
    <n v="4"/>
    <n v="0"/>
    <n v="9.9988888890948147"/>
    <n v="9.9988888890948147"/>
    <x v="4"/>
  </r>
  <r>
    <d v="2023-04-28T13:00:00"/>
    <x v="0"/>
    <s v="RONCAL FANNYNG"/>
    <s v="ROSALES PAOLO, FILIPES JEAN, CADENAS ANGEL"/>
    <s v="RONCAL FANNYNG"/>
    <s v="LIBERATO AMAEL"/>
    <s v="CHACALTANA JOSÉ, ARRAYAN CARLOS"/>
    <s v="ARACENA CARLOS, AMADO RAÚL"/>
    <x v="13"/>
    <x v="31"/>
    <x v="0"/>
    <x v="4"/>
    <s v="PROG (Programado)"/>
    <s v="-"/>
    <s v="-"/>
    <d v="2023-04-27T10:30:01"/>
    <d v="2023-04-27T13:00:00"/>
    <s v="Instalación de línea de drenaje en purga de filtros de secadores_x000a_* Se resta 1h HH (Angel, Dializador50/60, 10:30-11:30) para evitar duplicidad de horas"/>
    <x v="1"/>
    <s v="Mantenimiento"/>
    <d v="1899-12-30T00:05:00"/>
    <m/>
    <m/>
    <m/>
    <m/>
    <m/>
    <m/>
    <s v="-"/>
    <m/>
    <s v="SI"/>
    <s v="Manguera de 3/4, 1/4"/>
    <s v="SI"/>
    <s v="Trapos industriales"/>
    <x v="4"/>
    <n v="0"/>
    <s v="-"/>
    <s v="-"/>
    <m/>
    <d v="1899-12-30T00:00:00"/>
    <n v="2.4997222220990807"/>
    <n v="2.4997222220990807"/>
    <n v="5"/>
    <n v="0"/>
    <n v="12.498611110495403"/>
    <n v="12.498611110495403"/>
    <x v="4"/>
  </r>
  <r>
    <d v="2023-04-27T17:51:46"/>
    <x v="0"/>
    <s v="CADENAS ANGEL"/>
    <s v="CADENAS ANGEL"/>
    <s v="RONCAL FANNYNG"/>
    <s v="LIBERATO AMAEL"/>
    <s v="CHACALTANA JOSÉ, ARRAYAN CARLOS"/>
    <s v="ARACENA CARLOS"/>
    <x v="31"/>
    <x v="106"/>
    <x v="0"/>
    <x v="3"/>
    <s v="PROG (Programado)"/>
    <s v="-"/>
    <s v="-"/>
    <d v="2023-04-27T08:00:00"/>
    <d v="2023-04-27T11:30:00"/>
    <s v="Inspección y pruebas de funciónamiento en equipo dializador de aceite_x000a_* A la actividad anterior se le resta el tiempo en traslape, para evitar duplicidad"/>
    <x v="3"/>
    <m/>
    <d v="1899-12-30T00:20:00"/>
    <m/>
    <m/>
    <m/>
    <m/>
    <m/>
    <m/>
    <s v="-"/>
    <m/>
    <s v="NO"/>
    <m/>
    <s v="NO"/>
    <s v="NO"/>
    <x v="3"/>
    <n v="0"/>
    <s v="-"/>
    <s v="-"/>
    <d v="1899-12-30T01:00:00"/>
    <d v="1899-12-30T00:00:00"/>
    <n v="3.5000000000582077"/>
    <n v="3.5000000000582077"/>
    <n v="1"/>
    <n v="1"/>
    <n v="3.5000000000582077"/>
    <n v="2.5000000000582077"/>
    <x v="4"/>
  </r>
  <r>
    <d v="2023-04-28T07:18:00"/>
    <x v="0"/>
    <s v="RONCAL FANNYNG"/>
    <s v="ROSALES PAOLO, CADENAS ANGEL"/>
    <s v="RONCAL FANNYNG"/>
    <s v="LIBERATO AMAEL"/>
    <s v="CHACALTANA JOSÉ, ACUÑA JORGE"/>
    <s v="VASQUEZ OMAR"/>
    <x v="11"/>
    <x v="71"/>
    <x v="0"/>
    <x v="2"/>
    <s v="IN (Inspección)"/>
    <s v="-"/>
    <s v="-"/>
    <d v="2023-04-28T07:15:00"/>
    <d v="2023-04-28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28T07:21:00"/>
    <x v="0"/>
    <s v="RONCAL FANNYNG"/>
    <s v="ROSALES PAOLO, CADENAS ANGEL"/>
    <s v="RONCAL FANNYNG"/>
    <s v="LIBERATO AMAEL"/>
    <s v="CHACALTANA JOSÉ, ACUÑA JORGE"/>
    <s v="VASQUEZ OMAR"/>
    <x v="11"/>
    <x v="72"/>
    <x v="0"/>
    <x v="2"/>
    <s v="IN (Inspección)"/>
    <s v="-"/>
    <s v="-"/>
    <d v="2023-04-28T07:18:01"/>
    <d v="2023-04-28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8T07:24:00"/>
    <x v="0"/>
    <s v="RONCAL FANNYNG"/>
    <s v="ROSALES PAOLO, CADENAS ANGEL"/>
    <s v="RONCAL FANNYNG"/>
    <s v="LIBERATO AMAEL"/>
    <s v="CHACALTANA JOSÉ, ACUÑA JORGE"/>
    <s v="VASQUEZ OMAR"/>
    <x v="11"/>
    <x v="73"/>
    <x v="0"/>
    <x v="2"/>
    <s v="IN (Inspección)"/>
    <s v="-"/>
    <s v="-"/>
    <d v="2023-04-28T07:21:01"/>
    <d v="2023-04-28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8T07:27:00"/>
    <x v="0"/>
    <s v="RONCAL FANNYNG"/>
    <s v="ROSALES PAOLO, CADENAS ANGEL"/>
    <s v="RONCAL FANNYNG"/>
    <s v="LIBERATO AMAEL"/>
    <s v="CHACALTANA JOSÉ, ACUÑA JORGE"/>
    <s v="VASQUEZ OMAR"/>
    <x v="11"/>
    <x v="74"/>
    <x v="0"/>
    <x v="2"/>
    <s v="IN (Inspección)"/>
    <s v="-"/>
    <s v="-"/>
    <d v="2023-04-28T07:24:01"/>
    <d v="2023-04-28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8T07:30:00"/>
    <x v="0"/>
    <s v="RONCAL FANNYNG"/>
    <s v="ROSALES PAOLO, CADENAS ANGEL"/>
    <s v="RONCAL FANNYNG"/>
    <s v="LIBERATO AMAEL"/>
    <s v="CHACALTANA JOSÉ, ACUÑA JORGE"/>
    <s v="VASQUEZ OMAR"/>
    <x v="11"/>
    <x v="25"/>
    <x v="0"/>
    <x v="2"/>
    <s v="IN (Inspección)"/>
    <s v="-"/>
    <s v="-"/>
    <d v="2023-04-28T07:27:01"/>
    <d v="2023-04-28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8T07:33:00"/>
    <x v="0"/>
    <s v="RONCAL FANNYNG"/>
    <s v="ROSALES PAOLO, CADENAS ANGEL"/>
    <s v="RONCAL FANNYNG"/>
    <s v="LIBERATO AMAEL"/>
    <s v="CHACALTANA JOSÉ, ACUÑA JORGE"/>
    <s v="VASQUEZ OMAR"/>
    <x v="11"/>
    <x v="27"/>
    <x v="0"/>
    <x v="2"/>
    <s v="IN (Inspección)"/>
    <s v="-"/>
    <s v="-"/>
    <d v="2023-04-28T07:30:01"/>
    <d v="2023-04-28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8T07:35:00"/>
    <x v="0"/>
    <s v="RONCAL FANNYNG"/>
    <s v="ROSALES PAOLO, CADENAS ANGEL"/>
    <s v="RONCAL FANNYNG"/>
    <s v="LIBERATO AMAEL"/>
    <s v="CHACALTANA JOSÉ, ACUÑA JORGE"/>
    <s v="VASQUEZ OMAR"/>
    <x v="11"/>
    <x v="28"/>
    <x v="0"/>
    <x v="2"/>
    <s v="IN (Inspección)"/>
    <s v="-"/>
    <s v="-"/>
    <d v="2023-04-28T07:33:01"/>
    <d v="2023-04-28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28T07:44:01"/>
    <x v="0"/>
    <s v="RONCAL FANNYNG"/>
    <s v="ROSALES PAOLO, CADENAS ANGEL"/>
    <s v="RONCAL FANNYNG"/>
    <s v="LIBERATO AMAEL"/>
    <s v="CHACALTANA JOSÉ, ACUÑA JORGE"/>
    <s v="VASQUEZ OMAR"/>
    <x v="5"/>
    <x v="33"/>
    <x v="0"/>
    <x v="2"/>
    <s v="IN (Inspección)"/>
    <s v="-"/>
    <s v="-"/>
    <d v="2023-04-28T07:35:01"/>
    <d v="2023-04-28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28T07:48:01"/>
    <x v="0"/>
    <s v="RONCAL FANNYNG"/>
    <s v="ROSALES PAOLO, CADENAS ANGEL"/>
    <s v="RONCAL FANNYNG"/>
    <s v="LIBERATO AMAEL"/>
    <s v="CHACALTANA JOSÉ, ACUÑA JORGE"/>
    <s v="VASQUEZ OMAR"/>
    <x v="5"/>
    <x v="8"/>
    <x v="0"/>
    <x v="2"/>
    <s v="IN (Inspección)"/>
    <s v="-"/>
    <s v="-"/>
    <d v="2023-04-28T07:44:01"/>
    <d v="2023-04-28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8T07:52:01"/>
    <x v="0"/>
    <s v="RONCAL FANNYNG"/>
    <s v="ROSALES PAOLO, CADENAS ANGEL"/>
    <s v="RONCAL FANNYNG"/>
    <s v="LIBERATO AMAEL"/>
    <s v="CHACALTANA JOSÉ, ACUÑA JORGE"/>
    <s v="VASQUEZ OMAR"/>
    <x v="5"/>
    <x v="30"/>
    <x v="0"/>
    <x v="2"/>
    <s v="IN (Inspección)"/>
    <s v="-"/>
    <s v="-"/>
    <d v="2023-04-28T07:48:01"/>
    <d v="2023-04-28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8T07:56:01"/>
    <x v="0"/>
    <s v="RONCAL FANNYNG"/>
    <s v="ROSALES PAOLO, CADENAS ANGEL"/>
    <s v="RONCAL FANNYNG"/>
    <s v="LIBERATO AMAEL"/>
    <s v="CHACALTANA JOSÉ, ACUÑA JORGE"/>
    <s v="VASQUEZ OMAR"/>
    <x v="5"/>
    <x v="34"/>
    <x v="0"/>
    <x v="2"/>
    <s v="IN (Inspección)"/>
    <s v="-"/>
    <s v="-"/>
    <d v="2023-04-28T07:52:01"/>
    <d v="2023-04-28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8T08:00:00"/>
    <x v="0"/>
    <s v="RONCAL FANNYNG"/>
    <s v="ROSALES PAOLO, CADENAS ANGEL"/>
    <s v="RONCAL FANNYNG"/>
    <s v="LIBERATO AMAEL"/>
    <s v="CHACALTANA JOSÉ, ACUÑA JORGE"/>
    <s v="VASQUEZ OMAR"/>
    <x v="5"/>
    <x v="99"/>
    <x v="0"/>
    <x v="2"/>
    <s v="IN (Inspección)"/>
    <s v="-"/>
    <s v="-"/>
    <d v="2023-04-28T07:56:01"/>
    <d v="2023-04-28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29T08:07:01"/>
    <x v="0"/>
    <s v="FILIPES JEAN"/>
    <s v="ROSALES PAOLO, FILIPES JEAN, CADENAS ANGEL"/>
    <s v="RONCAL FANNYNG"/>
    <s v="LIBERATO AMAEL"/>
    <s v="CHACALTANA JOSÉ, ARRAYAN CARLOS"/>
    <s v="ARACENA CARLOS, AMADO RAÚL"/>
    <x v="5"/>
    <x v="8"/>
    <x v="0"/>
    <x v="2"/>
    <s v="IN (Inspección)"/>
    <d v="2023-04-28T08:45:00"/>
    <d v="2023-04-28T10:30:00"/>
    <d v="2023-04-28T08:00:01"/>
    <d v="2023-04-28T10:30:00"/>
    <s v="Inspección y funcionamento de compresores de aire debido contaminación de línea de aire con aceite"/>
    <x v="1"/>
    <s v="Mantenimiento"/>
    <d v="1899-12-30T00:10:00"/>
    <d v="1899-12-30T00:45:00"/>
    <m/>
    <m/>
    <m/>
    <m/>
    <m/>
    <s v="-"/>
    <m/>
    <s v="NO"/>
    <m/>
    <s v="SI"/>
    <s v="Trapos industriales"/>
    <x v="2"/>
    <n v="1.7499999999417923"/>
    <s v="-"/>
    <s v="-"/>
    <m/>
    <d v="1899-12-30T00:00:00"/>
    <n v="2.4997222222737037"/>
    <n v="2.4997222222737037"/>
    <n v="5"/>
    <n v="0"/>
    <n v="12.498611111368518"/>
    <n v="12.498611111368518"/>
    <x v="4"/>
  </r>
  <r>
    <d v="2023-04-30T13:37:10"/>
    <x v="0"/>
    <s v="FILIPES JEAN"/>
    <s v="ROSALES PAOLO, FILIPES JEAN, CADENAS ANGEL"/>
    <s v="RONCAL FANNYNG"/>
    <s v="LIBERATO AMAEL"/>
    <s v="CHACALTANA JOSÉ, ARRAYAN CARLOS"/>
    <s v="ARACENA CARLOS, AMADO RAÚL"/>
    <x v="5"/>
    <x v="30"/>
    <x v="0"/>
    <x v="2"/>
    <s v="IN (Inspección)"/>
    <d v="2023-04-27T07:00:00"/>
    <d v="2023-04-28T14:30:00"/>
    <d v="2023-04-28T10:30:01"/>
    <d v="2023-04-28T12:30:00"/>
    <s v="Inspección y funcionamento de compresores de aire debido contaminación de línea de aire con aceite"/>
    <x v="1"/>
    <s v="Mantenimiento"/>
    <d v="1899-12-30T00:20:00"/>
    <d v="1899-12-30T00:10:00"/>
    <m/>
    <m/>
    <m/>
    <m/>
    <m/>
    <s v="-"/>
    <d v="1899-12-30T01:00:00"/>
    <s v="NO"/>
    <m/>
    <s v="SI"/>
    <s v="Trapos industriales "/>
    <x v="2"/>
    <n v="31.499999999825377"/>
    <s v="-"/>
    <s v="-"/>
    <m/>
    <d v="1899-12-30T00:00:00"/>
    <n v="1.999722222215496"/>
    <n v="1.999722222215496"/>
    <n v="5"/>
    <n v="0"/>
    <n v="9.99861111107748"/>
    <n v="9.99861111107748"/>
    <x v="4"/>
  </r>
  <r>
    <d v="2023-04-29T08:07:01"/>
    <x v="0"/>
    <s v="FILIPES JEAN"/>
    <s v="ROSALES PAOLO, FILIPES JEAN, CADENAS ANGEL"/>
    <s v="RONCAL FANNYNG"/>
    <s v="LIBERATO AMAEL"/>
    <s v="CHACALTANA JOSÉ, ARRAYAN CARLOS"/>
    <s v="ARACENA CARLOS, AMADO RAÚL"/>
    <x v="5"/>
    <x v="107"/>
    <x v="0"/>
    <x v="2"/>
    <s v="IN (Inspección)"/>
    <s v="28-04-2023  13:45:00 PM"/>
    <d v="2023-04-28T14:30:00"/>
    <d v="2023-04-28T13:30:01"/>
    <d v="2023-04-28T15:00:00"/>
    <s v="Inspección y funcionamento de compresores de aire debido contaminación de línea de aire con aceite"/>
    <x v="1"/>
    <s v="Mantenimiento"/>
    <d v="1899-12-30T00:10:00"/>
    <d v="1899-12-30T00:30:00"/>
    <m/>
    <m/>
    <m/>
    <m/>
    <m/>
    <s v="-"/>
    <m/>
    <s v="NO"/>
    <m/>
    <s v="SI"/>
    <s v="Trapos industriales"/>
    <x v="2"/>
    <n v="0"/>
    <s v="-"/>
    <s v="-"/>
    <m/>
    <d v="1899-12-30T00:00:00"/>
    <n v="1.4997222221572883"/>
    <n v="1.4997222221572883"/>
    <n v="5"/>
    <n v="0"/>
    <n v="7.4986111107864417"/>
    <n v="7.4986111107864417"/>
    <x v="4"/>
  </r>
  <r>
    <d v="2023-04-29T07:18:00"/>
    <x v="0"/>
    <s v="RONCAL FANNYNG"/>
    <s v="ROSALES PAOLO, CADENAS ANGEL"/>
    <s v="RONCAL FANNYNG"/>
    <s v="LIBERATO AMAEL"/>
    <s v="CHACALTANA JOSÉ, ACUÑA JORGE"/>
    <s v="VASQUEZ OMAR"/>
    <x v="11"/>
    <x v="71"/>
    <x v="0"/>
    <x v="2"/>
    <s v="IN (Inspección)"/>
    <s v="-"/>
    <s v="-"/>
    <d v="2023-04-29T07:15:00"/>
    <d v="2023-04-29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29T07:21:00"/>
    <x v="0"/>
    <s v="RONCAL FANNYNG"/>
    <s v="ROSALES PAOLO, CADENAS ANGEL"/>
    <s v="RONCAL FANNYNG"/>
    <s v="LIBERATO AMAEL"/>
    <s v="CHACALTANA JOSÉ, ACUÑA JORGE"/>
    <s v="VASQUEZ OMAR"/>
    <x v="11"/>
    <x v="72"/>
    <x v="0"/>
    <x v="2"/>
    <s v="IN (Inspección)"/>
    <s v="-"/>
    <s v="-"/>
    <d v="2023-04-29T07:18:01"/>
    <d v="2023-04-29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9T07:24:00"/>
    <x v="0"/>
    <s v="RONCAL FANNYNG"/>
    <s v="ROSALES PAOLO, CADENAS ANGEL"/>
    <s v="RONCAL FANNYNG"/>
    <s v="LIBERATO AMAEL"/>
    <s v="CHACALTANA JOSÉ, ACUÑA JORGE"/>
    <s v="VASQUEZ OMAR"/>
    <x v="11"/>
    <x v="73"/>
    <x v="0"/>
    <x v="2"/>
    <s v="IN (Inspección)"/>
    <s v="-"/>
    <s v="-"/>
    <d v="2023-04-29T07:21:01"/>
    <d v="2023-04-29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9T07:27:00"/>
    <x v="0"/>
    <s v="RONCAL FANNYNG"/>
    <s v="ROSALES PAOLO, CADENAS ANGEL"/>
    <s v="RONCAL FANNYNG"/>
    <s v="LIBERATO AMAEL"/>
    <s v="CHACALTANA JOSÉ, ACUÑA JORGE"/>
    <s v="VASQUEZ OMAR"/>
    <x v="11"/>
    <x v="74"/>
    <x v="0"/>
    <x v="2"/>
    <s v="IN (Inspección)"/>
    <s v="-"/>
    <s v="-"/>
    <d v="2023-04-29T07:24:01"/>
    <d v="2023-04-29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29T07:30:00"/>
    <x v="0"/>
    <s v="RONCAL FANNYNG"/>
    <s v="ROSALES PAOLO, CADENAS ANGEL"/>
    <s v="RONCAL FANNYNG"/>
    <s v="LIBERATO AMAEL"/>
    <s v="CHACALTANA JOSÉ, ACUÑA JORGE"/>
    <s v="VASQUEZ OMAR"/>
    <x v="11"/>
    <x v="25"/>
    <x v="0"/>
    <x v="2"/>
    <s v="IN (Inspección)"/>
    <s v="-"/>
    <s v="-"/>
    <d v="2023-04-29T07:27:01"/>
    <d v="2023-04-29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9T07:33:00"/>
    <x v="0"/>
    <s v="RONCAL FANNYNG"/>
    <s v="ROSALES PAOLO, CADENAS ANGEL"/>
    <s v="RONCAL FANNYNG"/>
    <s v="LIBERATO AMAEL"/>
    <s v="CHACALTANA JOSÉ, ACUÑA JORGE"/>
    <s v="VASQUEZ OMAR"/>
    <x v="11"/>
    <x v="27"/>
    <x v="0"/>
    <x v="2"/>
    <s v="IN (Inspección)"/>
    <s v="-"/>
    <s v="-"/>
    <d v="2023-04-29T07:30:01"/>
    <d v="2023-04-29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29T07:35:00"/>
    <x v="0"/>
    <s v="RONCAL FANNYNG"/>
    <s v="ROSALES PAOLO, CADENAS ANGEL"/>
    <s v="RONCAL FANNYNG"/>
    <s v="LIBERATO AMAEL"/>
    <s v="CHACALTANA JOSÉ, ACUÑA JORGE"/>
    <s v="VASQUEZ OMAR"/>
    <x v="11"/>
    <x v="28"/>
    <x v="0"/>
    <x v="2"/>
    <s v="IN (Inspección)"/>
    <s v="-"/>
    <s v="-"/>
    <d v="2023-04-29T07:33:01"/>
    <d v="2023-04-29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29T07:44:01"/>
    <x v="0"/>
    <s v="RONCAL FANNYNG"/>
    <s v="ROSALES PAOLO, CADENAS ANGEL"/>
    <s v="RONCAL FANNYNG"/>
    <s v="LIBERATO AMAEL"/>
    <s v="CHACALTANA JOSÉ, ACUÑA JORGE"/>
    <s v="VASQUEZ OMAR"/>
    <x v="5"/>
    <x v="33"/>
    <x v="0"/>
    <x v="2"/>
    <s v="IN (Inspección)"/>
    <s v="-"/>
    <s v="-"/>
    <d v="2023-04-29T07:35:01"/>
    <d v="2023-04-29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29T07:48:01"/>
    <x v="0"/>
    <s v="RONCAL FANNYNG"/>
    <s v="ROSALES PAOLO, CADENAS ANGEL"/>
    <s v="RONCAL FANNYNG"/>
    <s v="LIBERATO AMAEL"/>
    <s v="CHACALTANA JOSÉ, ACUÑA JORGE"/>
    <s v="VASQUEZ OMAR"/>
    <x v="5"/>
    <x v="8"/>
    <x v="0"/>
    <x v="2"/>
    <s v="IN (Inspección)"/>
    <s v="-"/>
    <s v="-"/>
    <d v="2023-04-29T07:44:01"/>
    <d v="2023-04-29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9T07:52:01"/>
    <x v="0"/>
    <s v="RONCAL FANNYNG"/>
    <s v="ROSALES PAOLO, CADENAS ANGEL"/>
    <s v="RONCAL FANNYNG"/>
    <s v="LIBERATO AMAEL"/>
    <s v="CHACALTANA JOSÉ, ACUÑA JORGE"/>
    <s v="VASQUEZ OMAR"/>
    <x v="5"/>
    <x v="30"/>
    <x v="0"/>
    <x v="2"/>
    <s v="IN (Inspección)"/>
    <s v="-"/>
    <s v="-"/>
    <d v="2023-04-29T07:48:01"/>
    <d v="2023-04-29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9T07:56:01"/>
    <x v="0"/>
    <s v="RONCAL FANNYNG"/>
    <s v="ROSALES PAOLO, CADENAS ANGEL"/>
    <s v="RONCAL FANNYNG"/>
    <s v="LIBERATO AMAEL"/>
    <s v="CHACALTANA JOSÉ, ACUÑA JORGE"/>
    <s v="VASQUEZ OMAR"/>
    <x v="5"/>
    <x v="34"/>
    <x v="0"/>
    <x v="2"/>
    <s v="IN (Inspección)"/>
    <s v="-"/>
    <s v="-"/>
    <d v="2023-04-29T07:52:01"/>
    <d v="2023-04-29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29T08:00:00"/>
    <x v="0"/>
    <s v="RONCAL FANNYNG"/>
    <s v="ROSALES PAOLO, CADENAS ANGEL"/>
    <s v="RONCAL FANNYNG"/>
    <s v="LIBERATO AMAEL"/>
    <s v="CHACALTANA JOSÉ, ACUÑA JORGE"/>
    <s v="VASQUEZ OMAR"/>
    <x v="5"/>
    <x v="99"/>
    <x v="0"/>
    <x v="2"/>
    <s v="IN (Inspección)"/>
    <s v="-"/>
    <s v="-"/>
    <d v="2023-04-29T07:56:01"/>
    <d v="2023-04-29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30T08:50:23"/>
    <x v="0"/>
    <s v="CADENAS ANGEL"/>
    <s v="ROSALES PAOLO, FILIPES JEAN, CADENAS ANGEL"/>
    <s v="RONCAL FANNYNG"/>
    <s v="LIBERATO AMAEL"/>
    <s v="CHACALTANA JOSÉ, ARRAYAN CARLOS"/>
    <s v="ARACENA CARLOS"/>
    <x v="17"/>
    <x v="39"/>
    <x v="0"/>
    <x v="4"/>
    <s v="PROG (Programado)"/>
    <s v="-"/>
    <s v="-"/>
    <d v="2023-04-29T08:00:00"/>
    <d v="2023-04-29T09:00:00"/>
    <s v="Modificación de posición de silenciador de bomba de diafragma. Orden y limpieza en el área."/>
    <x v="1"/>
    <s v="Mantenimiento"/>
    <d v="1899-12-30T00:04:00"/>
    <m/>
    <m/>
    <m/>
    <m/>
    <m/>
    <m/>
    <s v="-"/>
    <m/>
    <s v="SI"/>
    <s v="Niple se tuberia galvanizada 1 1/2&quot; , codo galvanizado 1 1/2&quot;"/>
    <s v="SI"/>
    <s v="Teflón, formador de empaque "/>
    <x v="4"/>
    <n v="0"/>
    <s v="-"/>
    <s v="-"/>
    <m/>
    <d v="1899-12-30T00:00:00"/>
    <n v="1.0000000001164153"/>
    <n v="1.0000000001164153"/>
    <n v="5"/>
    <n v="0"/>
    <n v="5.0000000005820766"/>
    <n v="5.0000000005820766"/>
    <x v="4"/>
  </r>
  <r>
    <d v="2023-04-30T08:53:29"/>
    <x v="0"/>
    <s v="FILIPES JEAN"/>
    <s v="ROSALES PAOLO, FILIPES JEAN, CADENAS ANGEL"/>
    <s v="RONCAL FANNYNG"/>
    <s v="LIBERATO AMAEL"/>
    <s v="CHACALTANA JOSÉ, ARRAYAN CARLOS"/>
    <s v="ARACENA CARLOS"/>
    <x v="17"/>
    <x v="40"/>
    <x v="0"/>
    <x v="4"/>
    <s v="PROG (Programado)"/>
    <s v="-"/>
    <s v="-"/>
    <d v="2023-04-29T09:01:00"/>
    <d v="2023-04-29T09:40:00"/>
    <s v="Modificación de posición de silenciador de bomba de diafragma. Orden y limpieza en el área."/>
    <x v="1"/>
    <s v="Mantenimiento"/>
    <d v="1899-12-30T00:04:00"/>
    <m/>
    <m/>
    <m/>
    <m/>
    <m/>
    <m/>
    <s v="-"/>
    <m/>
    <s v="SI"/>
    <s v="Niple de tuberia galvanizada 1 1/2&quot;, codo galvanizado 1 1/2&quot;"/>
    <s v="SI"/>
    <s v="Cinta teflón, formador de empaque "/>
    <x v="4"/>
    <n v="0"/>
    <s v="-"/>
    <s v="-"/>
    <m/>
    <d v="1899-12-30T00:00:00"/>
    <n v="0.65000000002328306"/>
    <n v="0.65000000002328306"/>
    <n v="5"/>
    <n v="0"/>
    <n v="3.2500000001164153"/>
    <n v="3.2500000001164153"/>
    <x v="4"/>
  </r>
  <r>
    <d v="2023-04-30T09:01:46"/>
    <x v="0"/>
    <s v="ROSALES PAOLO"/>
    <s v="ROSALES PAOLO, FILIPES JEAN, CADENAS ANGEL"/>
    <s v="RONCAL FANNYNG"/>
    <s v="LIBERATO AMAEL"/>
    <s v="CHACALTANA JOSÉ, ARRAYAN CARLOS"/>
    <s v="ARACENA CARLOS"/>
    <x v="18"/>
    <x v="41"/>
    <x v="0"/>
    <x v="4"/>
    <s v="PROG (Programado)"/>
    <s v="-"/>
    <s v="-"/>
    <d v="2023-04-29T09:41:00"/>
    <d v="2023-04-29T10:20:00"/>
    <s v="Modificación de posición de silenciador de bomba de diafragma. Orden y limpieza en el área."/>
    <x v="1"/>
    <s v="Mantenimiento"/>
    <d v="1899-12-30T00:04:00"/>
    <m/>
    <m/>
    <m/>
    <m/>
    <m/>
    <m/>
    <s v="-"/>
    <m/>
    <s v="SI"/>
    <s v="Niple de tuberia galvanizada 1 1/2&quot;"/>
    <s v="SI"/>
    <s v="Cinta teflón, formador de empaque "/>
    <x v="4"/>
    <n v="0"/>
    <s v="-"/>
    <s v="-"/>
    <m/>
    <d v="1899-12-30T00:00:00"/>
    <n v="0.65000000002328306"/>
    <n v="0.65000000002328306"/>
    <n v="5"/>
    <n v="0"/>
    <n v="3.2500000001164153"/>
    <n v="3.2500000001164153"/>
    <x v="4"/>
  </r>
  <r>
    <d v="2023-04-30T09:04:42"/>
    <x v="0"/>
    <s v="CADENAS ANGEL"/>
    <s v="ROSALES PAOLO, FILIPES JEAN, CADENAS ANGEL"/>
    <s v="RONCAL FANNYNG"/>
    <s v="LIBERATO AMAEL"/>
    <s v="CHACALTANA JOSÉ, ARRAYAN CARLOS"/>
    <s v="ARACENA CARLOS"/>
    <x v="17"/>
    <x v="43"/>
    <x v="0"/>
    <x v="4"/>
    <s v="PROG (Programado)"/>
    <s v="-"/>
    <s v="-"/>
    <d v="2023-04-29T10:21:00"/>
    <d v="2023-04-29T11:00:00"/>
    <s v="Modificación de posición de silenciador de bomba de diafragma. Orden y limpieza en el área."/>
    <x v="1"/>
    <s v="Mantenimiento"/>
    <d v="1899-12-30T00:04:00"/>
    <m/>
    <m/>
    <m/>
    <m/>
    <m/>
    <m/>
    <s v="-"/>
    <m/>
    <s v="SI"/>
    <s v="Niple de tubería galvanizada 1 1/2&quot; , codo galvanizado 1 1/2&quot;"/>
    <s v="SI"/>
    <s v="Cinta teflón, formador de empaque "/>
    <x v="4"/>
    <n v="0"/>
    <s v="-"/>
    <s v="-"/>
    <m/>
    <d v="1899-12-30T00:00:00"/>
    <n v="0.65000000002328306"/>
    <n v="0.65000000002328306"/>
    <n v="5"/>
    <n v="0"/>
    <n v="3.2500000001164153"/>
    <n v="3.2500000001164153"/>
    <x v="4"/>
  </r>
  <r>
    <d v="2023-04-30T09:09:56"/>
    <x v="0"/>
    <s v="FILIPES JEAN"/>
    <s v="ROSALES PAOLO, FILIPES JEAN, CADENAS ANGEL"/>
    <s v="RONCAL FANNYNG"/>
    <s v="LIBERATO AMAEL"/>
    <s v="CHACALTANA JOSÉ, ARRAYAN CARLOS"/>
    <s v="ARACENA CARLOS"/>
    <x v="17"/>
    <x v="42"/>
    <x v="0"/>
    <x v="4"/>
    <s v="PROG (Programado)"/>
    <s v="-"/>
    <s v="-"/>
    <d v="2023-04-29T11:01:00"/>
    <d v="2023-04-29T12:00:00"/>
    <s v="Modificación de posición de silenciador de bomba de diafragma. Orden y limpieza en el área."/>
    <x v="1"/>
    <s v="Mantenimiento"/>
    <d v="1899-12-30T00:04:00"/>
    <m/>
    <m/>
    <m/>
    <m/>
    <m/>
    <m/>
    <s v="-"/>
    <m/>
    <s v="SI"/>
    <s v="Niple de tubería galvanizada 1 1/2&quot;"/>
    <s v="SI"/>
    <s v="Cinta teflón, formador de empaque "/>
    <x v="4"/>
    <n v="0"/>
    <s v="-"/>
    <s v="-"/>
    <m/>
    <d v="1899-12-30T00:00:00"/>
    <n v="0.9833333333954215"/>
    <n v="0.9833333333954215"/>
    <n v="5"/>
    <n v="0"/>
    <n v="4.9166666669771075"/>
    <n v="4.9166666669771075"/>
    <x v="4"/>
  </r>
  <r>
    <d v="2023-04-29T17:00:00"/>
    <x v="0"/>
    <s v="RONCAL FANNYNG"/>
    <s v="ROSALES PAOLO, FILIPES JEAN, CADENAS ANGEL"/>
    <s v="RONCAL FANNYNG"/>
    <s v="LIBERATO AMAEL"/>
    <s v="CHACALTANA JOSÉ, ARRAYAN CARLOS"/>
    <s v="ARACENA CARLOS"/>
    <x v="21"/>
    <x v="46"/>
    <x v="0"/>
    <x v="4"/>
    <s v="PROG (Programado)"/>
    <s v="-"/>
    <s v="-"/>
    <d v="2023-04-29T16:00:00"/>
    <d v="2023-04-29T17:00:00"/>
    <s v="Apoyo y capacitación a personal de Envack para despacho de refrigerante usado"/>
    <x v="2"/>
    <s v="Usuario"/>
    <d v="1899-12-30T00:30:00"/>
    <m/>
    <m/>
    <m/>
    <m/>
    <m/>
    <m/>
    <s v="-"/>
    <m/>
    <s v="SI"/>
    <s v="Niple de tubería galvanizada 1 1/2&quot;, codo galvanizado 1 1/2&quot;"/>
    <s v="SI"/>
    <s v="Cinta teflón, formador de empaque "/>
    <x v="4"/>
    <n v="0"/>
    <s v="-"/>
    <s v="-"/>
    <m/>
    <d v="1899-12-30T00:00:00"/>
    <n v="1.0000000001164153"/>
    <n v="1.0000000001164153"/>
    <n v="5"/>
    <n v="0"/>
    <n v="5.0000000005820766"/>
    <n v="5.0000000005820766"/>
    <x v="4"/>
  </r>
  <r>
    <d v="2023-04-30T07:18:00"/>
    <x v="0"/>
    <s v="RONCAL FANNYNG"/>
    <s v="ROSALES PAOLO, CADENAS ANGEL"/>
    <s v="RONCAL FANNYNG"/>
    <s v="LIBERATO AMAEL"/>
    <s v="CHACALTANA JOSÉ, ACUÑA JORGE"/>
    <s v="VASQUEZ OMAR"/>
    <x v="11"/>
    <x v="71"/>
    <x v="0"/>
    <x v="2"/>
    <s v="IN (Inspección)"/>
    <s v="-"/>
    <s v="-"/>
    <d v="2023-04-30T07:15:00"/>
    <d v="2023-04-30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4"/>
  </r>
  <r>
    <d v="2023-04-30T07:21:00"/>
    <x v="0"/>
    <s v="RONCAL FANNYNG"/>
    <s v="ROSALES PAOLO, CADENAS ANGEL"/>
    <s v="RONCAL FANNYNG"/>
    <s v="LIBERATO AMAEL"/>
    <s v="CHACALTANA JOSÉ, ACUÑA JORGE"/>
    <s v="VASQUEZ OMAR"/>
    <x v="11"/>
    <x v="72"/>
    <x v="0"/>
    <x v="2"/>
    <s v="IN (Inspección)"/>
    <s v="-"/>
    <s v="-"/>
    <d v="2023-04-30T07:18:01"/>
    <d v="2023-04-30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30T07:24:00"/>
    <x v="0"/>
    <s v="RONCAL FANNYNG"/>
    <s v="ROSALES PAOLO, CADENAS ANGEL"/>
    <s v="RONCAL FANNYNG"/>
    <s v="LIBERATO AMAEL"/>
    <s v="CHACALTANA JOSÉ, ACUÑA JORGE"/>
    <s v="VASQUEZ OMAR"/>
    <x v="11"/>
    <x v="73"/>
    <x v="0"/>
    <x v="2"/>
    <s v="IN (Inspección)"/>
    <s v="-"/>
    <s v="-"/>
    <d v="2023-04-30T07:21:01"/>
    <d v="2023-04-30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30T07:27:00"/>
    <x v="0"/>
    <s v="RONCAL FANNYNG"/>
    <s v="ROSALES PAOLO, CADENAS ANGEL"/>
    <s v="RONCAL FANNYNG"/>
    <s v="LIBERATO AMAEL"/>
    <s v="CHACALTANA JOSÉ, ACUÑA JORGE"/>
    <s v="VASQUEZ OMAR"/>
    <x v="11"/>
    <x v="74"/>
    <x v="0"/>
    <x v="2"/>
    <s v="IN (Inspección)"/>
    <s v="-"/>
    <s v="-"/>
    <d v="2023-04-30T07:24:01"/>
    <d v="2023-04-30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4"/>
  </r>
  <r>
    <d v="2023-04-30T07:30:00"/>
    <x v="0"/>
    <s v="RONCAL FANNYNG"/>
    <s v="ROSALES PAOLO, CADENAS ANGEL"/>
    <s v="RONCAL FANNYNG"/>
    <s v="LIBERATO AMAEL"/>
    <s v="CHACALTANA JOSÉ, ACUÑA JORGE"/>
    <s v="VASQUEZ OMAR"/>
    <x v="11"/>
    <x v="25"/>
    <x v="0"/>
    <x v="2"/>
    <s v="IN (Inspección)"/>
    <s v="-"/>
    <s v="-"/>
    <d v="2023-04-30T07:27:01"/>
    <d v="2023-04-30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30T07:33:00"/>
    <x v="0"/>
    <s v="RONCAL FANNYNG"/>
    <s v="ROSALES PAOLO, CADENAS ANGEL"/>
    <s v="RONCAL FANNYNG"/>
    <s v="LIBERATO AMAEL"/>
    <s v="CHACALTANA JOSÉ, ACUÑA JORGE"/>
    <s v="VASQUEZ OMAR"/>
    <x v="11"/>
    <x v="27"/>
    <x v="0"/>
    <x v="2"/>
    <s v="IN (Inspección)"/>
    <s v="-"/>
    <s v="-"/>
    <d v="2023-04-30T07:30:01"/>
    <d v="2023-04-30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4"/>
  </r>
  <r>
    <d v="2023-04-30T07:35:00"/>
    <x v="0"/>
    <s v="RONCAL FANNYNG"/>
    <s v="ROSALES PAOLO, CADENAS ANGEL"/>
    <s v="RONCAL FANNYNG"/>
    <s v="LIBERATO AMAEL"/>
    <s v="CHACALTANA JOSÉ, ACUÑA JORGE"/>
    <s v="VASQUEZ OMAR"/>
    <x v="11"/>
    <x v="28"/>
    <x v="0"/>
    <x v="2"/>
    <s v="IN (Inspección)"/>
    <s v="-"/>
    <s v="-"/>
    <d v="2023-04-30T07:33:01"/>
    <d v="2023-04-30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4"/>
  </r>
  <r>
    <d v="2023-04-30T07:44:01"/>
    <x v="0"/>
    <s v="RONCAL FANNYNG"/>
    <s v="ROSALES PAOLO, CADENAS ANGEL"/>
    <s v="RONCAL FANNYNG"/>
    <s v="LIBERATO AMAEL"/>
    <s v="CHACALTANA JOSÉ, ACUÑA JORGE"/>
    <s v="VASQUEZ OMAR"/>
    <x v="5"/>
    <x v="33"/>
    <x v="0"/>
    <x v="2"/>
    <s v="IN (Inspección)"/>
    <s v="-"/>
    <s v="-"/>
    <d v="2023-04-30T07:35:01"/>
    <d v="2023-04-30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4"/>
  </r>
  <r>
    <d v="2023-04-30T07:48:01"/>
    <x v="0"/>
    <s v="RONCAL FANNYNG"/>
    <s v="ROSALES PAOLO, CADENAS ANGEL"/>
    <s v="RONCAL FANNYNG"/>
    <s v="LIBERATO AMAEL"/>
    <s v="CHACALTANA JOSÉ, ACUÑA JORGE"/>
    <s v="VASQUEZ OMAR"/>
    <x v="5"/>
    <x v="8"/>
    <x v="0"/>
    <x v="2"/>
    <s v="IN (Inspección)"/>
    <s v="-"/>
    <s v="-"/>
    <d v="2023-04-30T07:44:01"/>
    <d v="2023-04-30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30T07:52:01"/>
    <x v="0"/>
    <s v="RONCAL FANNYNG"/>
    <s v="ROSALES PAOLO, CADENAS ANGEL"/>
    <s v="RONCAL FANNYNG"/>
    <s v="LIBERATO AMAEL"/>
    <s v="CHACALTANA JOSÉ, ACUÑA JORGE"/>
    <s v="VASQUEZ OMAR"/>
    <x v="5"/>
    <x v="30"/>
    <x v="0"/>
    <x v="2"/>
    <s v="IN (Inspección)"/>
    <s v="-"/>
    <s v="-"/>
    <d v="2023-04-30T07:48:01"/>
    <d v="2023-04-30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30T07:56:01"/>
    <x v="0"/>
    <s v="RONCAL FANNYNG"/>
    <s v="ROSALES PAOLO, CADENAS ANGEL"/>
    <s v="RONCAL FANNYNG"/>
    <s v="LIBERATO AMAEL"/>
    <s v="CHACALTANA JOSÉ, ACUÑA JORGE"/>
    <s v="VASQUEZ OMAR"/>
    <x v="5"/>
    <x v="34"/>
    <x v="0"/>
    <x v="2"/>
    <s v="IN (Inspección)"/>
    <s v="-"/>
    <s v="-"/>
    <d v="2023-04-30T07:52:01"/>
    <d v="2023-04-30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4"/>
  </r>
  <r>
    <d v="2023-04-30T08:00:00"/>
    <x v="0"/>
    <s v="RONCAL FANNYNG"/>
    <s v="ROSALES PAOLO, CADENAS ANGEL"/>
    <s v="RONCAL FANNYNG"/>
    <s v="LIBERATO AMAEL"/>
    <s v="CHACALTANA JOSÉ, ACUÑA JORGE"/>
    <s v="VASQUEZ OMAR"/>
    <x v="5"/>
    <x v="99"/>
    <x v="0"/>
    <x v="2"/>
    <s v="IN (Inspección)"/>
    <s v="-"/>
    <s v="-"/>
    <d v="2023-04-30T07:56:01"/>
    <d v="2023-04-30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4"/>
  </r>
  <r>
    <d v="2023-04-30T13:33:27"/>
    <x v="0"/>
    <s v="CADENAS ANGEL"/>
    <s v="ROSALES PAOLO, FILIPES JEAN, CADENAS ANGEL"/>
    <s v="RONCAL FANNYNG"/>
    <s v="LIBERATO AMAEL"/>
    <s v="CHACALTANA JOSÉ, ARRAYAN CARLOS"/>
    <s v="ARACENA CARLOS"/>
    <x v="0"/>
    <x v="2"/>
    <x v="0"/>
    <x v="0"/>
    <s v="NO PROG (No programado)"/>
    <d v="2023-04-30T10:15:00"/>
    <d v="2023-04-30T12:00:00"/>
    <d v="2023-04-30T10:00: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d v="1899-12-30T00:00:00"/>
    <n v="2.25"/>
    <n v="2.25"/>
    <n v="5"/>
    <n v="0"/>
    <n v="11.25"/>
    <n v="11.25"/>
    <x v="4"/>
  </r>
  <r>
    <d v="2023-04-30T13:37:21"/>
    <x v="0"/>
    <s v="ROSALES PAOLO"/>
    <s v="ROSALES PAOLO, FILIPES JEAN, CADENAS ANGEL"/>
    <s v="RONCAL FANNYNG"/>
    <s v="LIBERATO AMAEL"/>
    <s v="CHACALTANA JOSÉ, ARRAYAN CARLOS"/>
    <s v="ARACENA CARLOS"/>
    <x v="0"/>
    <x v="5"/>
    <x v="0"/>
    <x v="0"/>
    <s v="NO PROG (No programado)"/>
    <d v="2023-04-30T10:15:00"/>
    <d v="2023-04-30T12:00:00"/>
    <d v="2023-04-30T10:00: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d v="1899-12-30T00:00:00"/>
    <n v="2.25"/>
    <n v="2.25"/>
    <n v="5"/>
    <n v="0"/>
    <n v="11.25"/>
    <n v="11.25"/>
    <x v="4"/>
  </r>
  <r>
    <d v="2023-04-30T13:43:09"/>
    <x v="0"/>
    <s v="CADENAS ANGEL"/>
    <s v="ROSALES PAOLO, FILIPES JEAN, CADENAS ANGEL"/>
    <s v="RONCAL FANNYNG"/>
    <s v="LIBERATO AMAEL"/>
    <s v="CHACALTANA JOSÉ, ARRAYAN CARLOS"/>
    <s v="ARACENA CARLOS"/>
    <x v="3"/>
    <x v="4"/>
    <x v="0"/>
    <x v="0"/>
    <s v="NO PROG (No programado)"/>
    <d v="2023-04-30T10:15:00"/>
    <d v="2023-04-30T12:00:00"/>
    <d v="2023-04-30T10:15: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d v="1899-12-30T00:00:00"/>
    <n v="2.0000000002328306"/>
    <n v="2.0000000002328306"/>
    <n v="5"/>
    <n v="0"/>
    <n v="10.000000001164153"/>
    <n v="10.000000001164153"/>
    <x v="4"/>
  </r>
  <r>
    <d v="2023-04-30T15:24:44"/>
    <x v="0"/>
    <s v="FILIPES JEAN"/>
    <s v="ROSALES PAOLO, CADENAS ANGEL"/>
    <s v="RONCAL FANNYNG"/>
    <s v="LIBERATO AMAEL"/>
    <s v="CHACALTANA JOSÉ, ARRAYAN CARLOS"/>
    <s v="ARACENA CARLOS"/>
    <x v="25"/>
    <x v="70"/>
    <x v="0"/>
    <x v="0"/>
    <s v="NO PROG (No programado)"/>
    <d v="2023-04-30T14:24:00"/>
    <d v="2023-04-30T15:20:00"/>
    <d v="2023-04-30T14:24:00"/>
    <d v="2023-04-30T15:30:00"/>
    <s v="Mantenimiento correctivo de bomba de diafragma por motivo de obstrucción en acople rápido "/>
    <x v="2"/>
    <m/>
    <d v="1899-12-30T00:10:00"/>
    <m/>
    <m/>
    <m/>
    <m/>
    <m/>
    <m/>
    <s v="-"/>
    <m/>
    <s v="SI"/>
    <s v="Acople rápido 1&quot;"/>
    <s v="SI"/>
    <s v="Trapo absorbentes, cinta teflón "/>
    <x v="0"/>
    <n v="0.93333333340706304"/>
    <s v="HIDRAULICO"/>
    <s v="MALA OPERACION"/>
    <m/>
    <d v="1899-12-30T00:00:00"/>
    <n v="1.0999999999185093"/>
    <n v="1.0999999999185093"/>
    <n v="4"/>
    <n v="0"/>
    <n v="4.3999999996740371"/>
    <n v="4.3999999996740371"/>
    <x v="4"/>
  </r>
  <r>
    <d v="2023-04-30T17:00:00"/>
    <x v="0"/>
    <s v="RONCAL FANNYNG"/>
    <s v="ROSALES PAOLO, FILIPES JEAN, CADENAS ANGEL"/>
    <s v="RONCAL FANNYNG"/>
    <s v="LIBERATO AMAEL"/>
    <s v="CHACALTANA JOSÉ, ARRAYAN CARLOS"/>
    <s v="ARACENA CARLOS"/>
    <x v="21"/>
    <x v="46"/>
    <x v="0"/>
    <x v="4"/>
    <s v="PROG (Programado)"/>
    <s v="-"/>
    <s v="-"/>
    <d v="2023-04-30T15:30:01"/>
    <d v="2023-04-30T15:50:00"/>
    <s v="Apoyo y capacitación a personal de Envack para despacho de refrigerante usado."/>
    <x v="2"/>
    <s v="Usuario"/>
    <d v="1899-12-30T00:10:00"/>
    <m/>
    <m/>
    <m/>
    <m/>
    <m/>
    <m/>
    <s v="-"/>
    <m/>
    <s v="SI"/>
    <s v="Niple de tubería galvanizada 1 1/2&quot;, codo galvanizado 1 1/2&quot;"/>
    <s v="SI"/>
    <s v="Cinta teflón, formador de empaque "/>
    <x v="4"/>
    <n v="0"/>
    <s v="-"/>
    <s v="-"/>
    <m/>
    <d v="1899-12-30T00:00:00"/>
    <n v="0.33305555552942678"/>
    <n v="0.33305555552942678"/>
    <n v="5"/>
    <n v="0"/>
    <n v="1.6652777776471339"/>
    <n v="1.6652777776471339"/>
    <x v="4"/>
  </r>
  <r>
    <d v="2023-05-01T07:18:00"/>
    <x v="0"/>
    <s v="RONCAL FANNYNG"/>
    <s v="ROSALES PAOLO, CADENAS ANGEL"/>
    <s v="RONCAL FANNYNG"/>
    <s v="LIBERATO AMAEL"/>
    <s v="CHACALTANA JOSÉ, ACUÑA JORGE"/>
    <s v="VASQUEZ OMAR"/>
    <x v="11"/>
    <x v="71"/>
    <x v="0"/>
    <x v="2"/>
    <s v="IN (Inspección)"/>
    <s v="-"/>
    <s v="-"/>
    <d v="2023-05-01T07:15:00"/>
    <d v="2023-05-01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5"/>
  </r>
  <r>
    <d v="2023-05-01T07:21:00"/>
    <x v="0"/>
    <s v="RONCAL FANNYNG"/>
    <s v="ROSALES PAOLO, CADENAS ANGEL"/>
    <s v="RONCAL FANNYNG"/>
    <s v="LIBERATO AMAEL"/>
    <s v="CHACALTANA JOSÉ, ACUÑA JORGE"/>
    <s v="VASQUEZ OMAR"/>
    <x v="11"/>
    <x v="72"/>
    <x v="0"/>
    <x v="2"/>
    <s v="IN (Inspección)"/>
    <s v="-"/>
    <s v="-"/>
    <d v="2023-05-01T07:18:01"/>
    <d v="2023-05-01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1T07:24:00"/>
    <x v="0"/>
    <s v="RONCAL FANNYNG"/>
    <s v="ROSALES PAOLO, CADENAS ANGEL"/>
    <s v="RONCAL FANNYNG"/>
    <s v="LIBERATO AMAEL"/>
    <s v="CHACALTANA JOSÉ, ACUÑA JORGE"/>
    <s v="VASQUEZ OMAR"/>
    <x v="11"/>
    <x v="73"/>
    <x v="0"/>
    <x v="2"/>
    <s v="IN (Inspección)"/>
    <s v="-"/>
    <s v="-"/>
    <d v="2023-05-01T07:21:01"/>
    <d v="2023-05-01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1T07:27:00"/>
    <x v="0"/>
    <s v="RONCAL FANNYNG"/>
    <s v="ROSALES PAOLO, CADENAS ANGEL"/>
    <s v="RONCAL FANNYNG"/>
    <s v="LIBERATO AMAEL"/>
    <s v="CHACALTANA JOSÉ, ACUÑA JORGE"/>
    <s v="VASQUEZ OMAR"/>
    <x v="11"/>
    <x v="74"/>
    <x v="0"/>
    <x v="2"/>
    <s v="IN (Inspección)"/>
    <s v="-"/>
    <s v="-"/>
    <d v="2023-05-01T07:24:01"/>
    <d v="2023-05-01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1T07:30:00"/>
    <x v="0"/>
    <s v="RONCAL FANNYNG"/>
    <s v="ROSALES PAOLO, CADENAS ANGEL"/>
    <s v="RONCAL FANNYNG"/>
    <s v="LIBERATO AMAEL"/>
    <s v="CHACALTANA JOSÉ, ACUÑA JORGE"/>
    <s v="VASQUEZ OMAR"/>
    <x v="11"/>
    <x v="25"/>
    <x v="0"/>
    <x v="2"/>
    <s v="IN (Inspección)"/>
    <s v="-"/>
    <s v="-"/>
    <d v="2023-05-01T07:27:01"/>
    <d v="2023-05-01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5"/>
  </r>
  <r>
    <d v="2023-05-01T07:33:00"/>
    <x v="0"/>
    <s v="RONCAL FANNYNG"/>
    <s v="ROSALES PAOLO, CADENAS ANGEL"/>
    <s v="RONCAL FANNYNG"/>
    <s v="LIBERATO AMAEL"/>
    <s v="CHACALTANA JOSÉ, ACUÑA JORGE"/>
    <s v="VASQUEZ OMAR"/>
    <x v="11"/>
    <x v="27"/>
    <x v="0"/>
    <x v="2"/>
    <s v="IN (Inspección)"/>
    <s v="-"/>
    <s v="-"/>
    <d v="2023-05-01T07:30:01"/>
    <d v="2023-05-01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5"/>
  </r>
  <r>
    <d v="2023-05-01T07:35:00"/>
    <x v="0"/>
    <s v="RONCAL FANNYNG"/>
    <s v="ROSALES PAOLO, CADENAS ANGEL"/>
    <s v="RONCAL FANNYNG"/>
    <s v="LIBERATO AMAEL"/>
    <s v="CHACALTANA JOSÉ, ACUÑA JORGE"/>
    <s v="VASQUEZ OMAR"/>
    <x v="11"/>
    <x v="28"/>
    <x v="0"/>
    <x v="2"/>
    <s v="IN (Inspección)"/>
    <s v="-"/>
    <s v="-"/>
    <d v="2023-05-01T07:33:01"/>
    <d v="2023-05-01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5"/>
  </r>
  <r>
    <d v="2023-05-01T07:44:01"/>
    <x v="0"/>
    <s v="RONCAL FANNYNG"/>
    <s v="ROSALES PAOLO, CADENAS ANGEL"/>
    <s v="RONCAL FANNYNG"/>
    <s v="LIBERATO AMAEL"/>
    <s v="CHACALTANA JOSÉ, ACUÑA JORGE"/>
    <s v="VASQUEZ OMAR"/>
    <x v="5"/>
    <x v="33"/>
    <x v="0"/>
    <x v="2"/>
    <s v="IN (Inspección)"/>
    <s v="-"/>
    <s v="-"/>
    <d v="2023-05-01T07:35:01"/>
    <d v="2023-05-01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5"/>
  </r>
  <r>
    <d v="2023-05-01T07:48:01"/>
    <x v="0"/>
    <s v="RONCAL FANNYNG"/>
    <s v="ROSALES PAOLO, CADENAS ANGEL"/>
    <s v="RONCAL FANNYNG"/>
    <s v="LIBERATO AMAEL"/>
    <s v="CHACALTANA JOSÉ, ACUÑA JORGE"/>
    <s v="VASQUEZ OMAR"/>
    <x v="5"/>
    <x v="8"/>
    <x v="0"/>
    <x v="2"/>
    <s v="IN (Inspección)"/>
    <s v="-"/>
    <s v="-"/>
    <d v="2023-05-01T07:44:01"/>
    <d v="2023-05-01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1T07:52:01"/>
    <x v="0"/>
    <s v="RONCAL FANNYNG"/>
    <s v="ROSALES PAOLO, CADENAS ANGEL"/>
    <s v="RONCAL FANNYNG"/>
    <s v="LIBERATO AMAEL"/>
    <s v="CHACALTANA JOSÉ, ACUÑA JORGE"/>
    <s v="VASQUEZ OMAR"/>
    <x v="5"/>
    <x v="30"/>
    <x v="0"/>
    <x v="2"/>
    <s v="IN (Inspección)"/>
    <s v="-"/>
    <s v="-"/>
    <d v="2023-05-01T07:48:01"/>
    <d v="2023-05-01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1T07:56:01"/>
    <x v="0"/>
    <s v="RONCAL FANNYNG"/>
    <s v="ROSALES PAOLO, CADENAS ANGEL"/>
    <s v="RONCAL FANNYNG"/>
    <s v="LIBERATO AMAEL"/>
    <s v="CHACALTANA JOSÉ, ACUÑA JORGE"/>
    <s v="VASQUEZ OMAR"/>
    <x v="5"/>
    <x v="34"/>
    <x v="0"/>
    <x v="2"/>
    <s v="IN (Inspección)"/>
    <s v="-"/>
    <s v="-"/>
    <d v="2023-05-01T07:52:01"/>
    <d v="2023-05-01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1T08:00:00"/>
    <x v="0"/>
    <s v="RONCAL FANNYNG"/>
    <s v="ROSALES PAOLO, CADENAS ANGEL"/>
    <s v="RONCAL FANNYNG"/>
    <s v="LIBERATO AMAEL"/>
    <s v="CHACALTANA JOSÉ, ACUÑA JORGE"/>
    <s v="VASQUEZ OMAR"/>
    <x v="5"/>
    <x v="99"/>
    <x v="0"/>
    <x v="2"/>
    <s v="IN (Inspección)"/>
    <s v="-"/>
    <s v="-"/>
    <d v="2023-05-01T07:56:01"/>
    <d v="2023-05-01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5"/>
  </r>
  <r>
    <d v="2023-05-01T18:20:14"/>
    <x v="0"/>
    <s v="FILIPES JEAN"/>
    <s v="ROSALES PAOLO, FILIPES JEAN, CADENAS ANGEL"/>
    <s v="RONCAL FANNYNG"/>
    <s v="LIBERATO AMAEL"/>
    <s v="CHACALTANA JOSÉ, ARRAYAN CARLOS"/>
    <s v="ARACENA CARLOS"/>
    <x v="31"/>
    <x v="108"/>
    <x v="0"/>
    <x v="0"/>
    <s v="PROG (Programado)"/>
    <d v="2023-04-23T18:00:00"/>
    <s v="TBD"/>
    <d v="2023-05-01T16:00:00"/>
    <d v="2023-05-01T18:15:00"/>
    <s v="* A solicitud del Ing. Carlos Aracena de poner operativo el dializador_x000a_* Se realizan las pruebas de funciónamiento del equipo dializador de aceite e inspección de conexiones_x000a_* Se revisan los filtros, éstos se hallan en buen estado_x000a_* El equipo queda aún inoperativo a ser intervenido por la guardia entrante_x000a_* No se cuenta con datasheet de equipo ni historial de intervenciones"/>
    <x v="1"/>
    <m/>
    <d v="1899-12-30T00:20:00"/>
    <m/>
    <m/>
    <m/>
    <m/>
    <m/>
    <m/>
    <s v="-"/>
    <m/>
    <s v="SI"/>
    <s v="Meneque "/>
    <s v="NO"/>
    <s v="NO"/>
    <x v="0"/>
    <n v="0"/>
    <s v="ELECTRICO"/>
    <s v="FALTA DE MANTENIMIENTO"/>
    <m/>
    <d v="1899-12-30T00:00:00"/>
    <n v="2.25"/>
    <n v="2.25"/>
    <n v="5"/>
    <n v="0"/>
    <n v="11.25"/>
    <n v="11.25"/>
    <x v="5"/>
  </r>
  <r>
    <d v="2023-05-02T07:18:00"/>
    <x v="0"/>
    <s v="RONCAL FANNYNG"/>
    <s v="ROSALES PAOLO, CADENAS ANGEL"/>
    <s v="RONCAL FANNYNG"/>
    <s v="LIBERATO AMAEL"/>
    <s v="CHACALTANA JOSÉ, ACUÑA JORGE"/>
    <s v="VASQUEZ OMAR"/>
    <x v="11"/>
    <x v="71"/>
    <x v="0"/>
    <x v="2"/>
    <s v="IN (Inspección)"/>
    <s v="-"/>
    <s v="-"/>
    <d v="2023-05-02T07:15:00"/>
    <d v="2023-05-02T07:18:00"/>
    <s v="Medición y toma de parámetros de presión, temperatura y horas de funcionamiento"/>
    <x v="1"/>
    <s v="Mantenimiento"/>
    <m/>
    <m/>
    <m/>
    <m/>
    <m/>
    <m/>
    <m/>
    <s v="-"/>
    <m/>
    <s v="NO"/>
    <m/>
    <s v="NO"/>
    <s v="NO"/>
    <x v="2"/>
    <n v="0"/>
    <s v="-"/>
    <s v="-"/>
    <m/>
    <d v="1899-12-30T00:00:00"/>
    <n v="4.9999999988358468E-2"/>
    <n v="4.9999999988358468E-2"/>
    <n v="4"/>
    <n v="0"/>
    <n v="0.19999999995343387"/>
    <n v="0.19999999995343387"/>
    <x v="5"/>
  </r>
  <r>
    <d v="2023-05-02T07:21:00"/>
    <x v="0"/>
    <s v="RONCAL FANNYNG"/>
    <s v="ROSALES PAOLO, CADENAS ANGEL"/>
    <s v="RONCAL FANNYNG"/>
    <s v="LIBERATO AMAEL"/>
    <s v="CHACALTANA JOSÉ, ACUÑA JORGE"/>
    <s v="VASQUEZ OMAR"/>
    <x v="11"/>
    <x v="72"/>
    <x v="0"/>
    <x v="2"/>
    <s v="IN (Inspección)"/>
    <s v="-"/>
    <s v="-"/>
    <d v="2023-05-02T07:18:01"/>
    <d v="2023-05-02T07:21: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2T07:24:00"/>
    <x v="0"/>
    <s v="RONCAL FANNYNG"/>
    <s v="ROSALES PAOLO, CADENAS ANGEL"/>
    <s v="RONCAL FANNYNG"/>
    <s v="LIBERATO AMAEL"/>
    <s v="CHACALTANA JOSÉ, ACUÑA JORGE"/>
    <s v="VASQUEZ OMAR"/>
    <x v="11"/>
    <x v="73"/>
    <x v="0"/>
    <x v="2"/>
    <s v="IN (Inspección)"/>
    <s v="-"/>
    <s v="-"/>
    <d v="2023-05-02T07:21:01"/>
    <d v="2023-05-02T07:24: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2T07:27:00"/>
    <x v="0"/>
    <s v="RONCAL FANNYNG"/>
    <s v="ROSALES PAOLO, CADENAS ANGEL"/>
    <s v="RONCAL FANNYNG"/>
    <s v="LIBERATO AMAEL"/>
    <s v="CHACALTANA JOSÉ, ACUÑA JORGE"/>
    <s v="VASQUEZ OMAR"/>
    <x v="11"/>
    <x v="74"/>
    <x v="0"/>
    <x v="2"/>
    <s v="IN (Inspección)"/>
    <s v="-"/>
    <s v="-"/>
    <d v="2023-05-02T07:24:01"/>
    <d v="2023-05-02T07:27:00"/>
    <s v="Medición y toma de parámetros de presión, temperatura y horas de funcionamiento"/>
    <x v="1"/>
    <s v="Mantenimiento"/>
    <m/>
    <m/>
    <m/>
    <m/>
    <m/>
    <m/>
    <m/>
    <s v="-"/>
    <m/>
    <s v="NO"/>
    <m/>
    <s v="NO"/>
    <s v="NO"/>
    <x v="2"/>
    <n v="0"/>
    <s v="-"/>
    <s v="-"/>
    <m/>
    <d v="1899-12-30T00:00:00"/>
    <n v="4.9722222320269793E-2"/>
    <n v="4.9722222320269793E-2"/>
    <n v="4"/>
    <n v="0"/>
    <n v="0.19888888928107917"/>
    <n v="0.19888888928107917"/>
    <x v="5"/>
  </r>
  <r>
    <d v="2023-05-02T07:30:00"/>
    <x v="0"/>
    <s v="RONCAL FANNYNG"/>
    <s v="ROSALES PAOLO, CADENAS ANGEL"/>
    <s v="RONCAL FANNYNG"/>
    <s v="LIBERATO AMAEL"/>
    <s v="CHACALTANA JOSÉ, ACUÑA JORGE"/>
    <s v="VASQUEZ OMAR"/>
    <x v="11"/>
    <x v="25"/>
    <x v="0"/>
    <x v="2"/>
    <s v="IN (Inspección)"/>
    <s v="-"/>
    <s v="-"/>
    <d v="2023-05-02T07:27:01"/>
    <d v="2023-05-02T07:30: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5"/>
  </r>
  <r>
    <d v="2023-05-02T07:33:00"/>
    <x v="0"/>
    <s v="RONCAL FANNYNG"/>
    <s v="ROSALES PAOLO, CADENAS ANGEL"/>
    <s v="RONCAL FANNYNG"/>
    <s v="LIBERATO AMAEL"/>
    <s v="CHACALTANA JOSÉ, ACUÑA JORGE"/>
    <s v="VASQUEZ OMAR"/>
    <x v="11"/>
    <x v="27"/>
    <x v="0"/>
    <x v="2"/>
    <s v="IN (Inspección)"/>
    <s v="-"/>
    <s v="-"/>
    <d v="2023-05-02T07:30:01"/>
    <d v="2023-05-02T07:33:00"/>
    <s v="Medición y toma de parámetros de presión, temperatura y horas de funcionamiento"/>
    <x v="1"/>
    <s v="Mantenimiento"/>
    <m/>
    <m/>
    <m/>
    <m/>
    <m/>
    <m/>
    <m/>
    <s v="-"/>
    <m/>
    <s v="NO"/>
    <m/>
    <s v="NO"/>
    <s v="NO"/>
    <x v="2"/>
    <n v="0"/>
    <s v="-"/>
    <s v="-"/>
    <m/>
    <d v="1899-12-30T00:00:00"/>
    <n v="4.9722222145646811E-2"/>
    <n v="4.9722222145646811E-2"/>
    <n v="4"/>
    <n v="0"/>
    <n v="0.19888888858258724"/>
    <n v="0.19888888858258724"/>
    <x v="5"/>
  </r>
  <r>
    <d v="2023-05-02T07:35:00"/>
    <x v="0"/>
    <s v="RONCAL FANNYNG"/>
    <s v="ROSALES PAOLO, CADENAS ANGEL"/>
    <s v="RONCAL FANNYNG"/>
    <s v="LIBERATO AMAEL"/>
    <s v="CHACALTANA JOSÉ, ACUÑA JORGE"/>
    <s v="VASQUEZ OMAR"/>
    <x v="11"/>
    <x v="28"/>
    <x v="0"/>
    <x v="2"/>
    <s v="IN (Inspección)"/>
    <s v="-"/>
    <s v="-"/>
    <d v="2023-05-02T07:33:01"/>
    <d v="2023-05-02T07:35:00"/>
    <s v="Medición y toma de parámetros de presión, temperatura y horas de funcionamiento"/>
    <x v="1"/>
    <s v="Mantenimiento"/>
    <m/>
    <m/>
    <m/>
    <m/>
    <m/>
    <m/>
    <m/>
    <s v="-"/>
    <m/>
    <s v="NO"/>
    <m/>
    <s v="NO"/>
    <s v="NO"/>
    <x v="2"/>
    <n v="0"/>
    <s v="-"/>
    <s v="-"/>
    <m/>
    <d v="1899-12-30T00:00:00"/>
    <n v="3.3055555424652994E-2"/>
    <n v="3.3055555424652994E-2"/>
    <n v="4"/>
    <n v="0"/>
    <n v="0.13222222169861197"/>
    <n v="0.13222222169861197"/>
    <x v="5"/>
  </r>
  <r>
    <d v="2023-05-02T07:44:01"/>
    <x v="0"/>
    <s v="RONCAL FANNYNG"/>
    <s v="ROSALES PAOLO, CADENAS ANGEL"/>
    <s v="RONCAL FANNYNG"/>
    <s v="LIBERATO AMAEL"/>
    <s v="CHACALTANA JOSÉ, ACUÑA JORGE"/>
    <s v="VASQUEZ OMAR"/>
    <x v="5"/>
    <x v="33"/>
    <x v="0"/>
    <x v="2"/>
    <s v="IN (Inspección)"/>
    <s v="-"/>
    <s v="-"/>
    <d v="2023-05-02T07:35:01"/>
    <d v="2023-05-02T07:44:01"/>
    <s v="Medición y toma de parámetros de niveles de aceite y temperatura de tanques"/>
    <x v="1"/>
    <s v="Mantenimiento"/>
    <m/>
    <m/>
    <m/>
    <m/>
    <m/>
    <m/>
    <m/>
    <s v="-"/>
    <m/>
    <s v="NO"/>
    <m/>
    <s v="NO"/>
    <s v="NO"/>
    <x v="2"/>
    <n v="0"/>
    <s v="-"/>
    <s v="-"/>
    <m/>
    <d v="1899-12-30T00:00:00"/>
    <n v="0.1499999999650754"/>
    <n v="0.1499999999650754"/>
    <n v="4"/>
    <n v="0"/>
    <n v="0.59999999986030161"/>
    <n v="0.59999999986030161"/>
    <x v="5"/>
  </r>
  <r>
    <d v="2023-05-02T07:48:01"/>
    <x v="0"/>
    <s v="RONCAL FANNYNG"/>
    <s v="ROSALES PAOLO, CADENAS ANGEL"/>
    <s v="RONCAL FANNYNG"/>
    <s v="LIBERATO AMAEL"/>
    <s v="CHACALTANA JOSÉ, ACUÑA JORGE"/>
    <s v="VASQUEZ OMAR"/>
    <x v="5"/>
    <x v="8"/>
    <x v="0"/>
    <x v="2"/>
    <s v="IN (Inspección)"/>
    <s v="-"/>
    <s v="-"/>
    <d v="2023-05-02T07:44:01"/>
    <d v="2023-05-02T07:48: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2T07:52:01"/>
    <x v="0"/>
    <s v="RONCAL FANNYNG"/>
    <s v="ROSALES PAOLO, CADENAS ANGEL"/>
    <s v="RONCAL FANNYNG"/>
    <s v="LIBERATO AMAEL"/>
    <s v="CHACALTANA JOSÉ, ACUÑA JORGE"/>
    <s v="VASQUEZ OMAR"/>
    <x v="5"/>
    <x v="30"/>
    <x v="0"/>
    <x v="2"/>
    <s v="IN (Inspección)"/>
    <s v="-"/>
    <s v="-"/>
    <d v="2023-05-02T07:48:01"/>
    <d v="2023-05-02T07:52: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2T07:56:01"/>
    <x v="0"/>
    <s v="RONCAL FANNYNG"/>
    <s v="ROSALES PAOLO, CADENAS ANGEL"/>
    <s v="RONCAL FANNYNG"/>
    <s v="LIBERATO AMAEL"/>
    <s v="CHACALTANA JOSÉ, ACUÑA JORGE"/>
    <s v="VASQUEZ OMAR"/>
    <x v="5"/>
    <x v="34"/>
    <x v="0"/>
    <x v="2"/>
    <s v="IN (Inspección)"/>
    <s v="-"/>
    <s v="-"/>
    <d v="2023-05-02T07:52:01"/>
    <d v="2023-05-02T07:56:01"/>
    <s v="Medición y toma de parámetros de niveles de aceite y temperatura de tanques"/>
    <x v="1"/>
    <s v="Mantenimiento"/>
    <m/>
    <m/>
    <m/>
    <m/>
    <m/>
    <m/>
    <m/>
    <s v="-"/>
    <m/>
    <s v="NO"/>
    <m/>
    <s v="NO"/>
    <s v="NO"/>
    <x v="2"/>
    <n v="0"/>
    <s v="-"/>
    <s v="-"/>
    <m/>
    <d v="1899-12-30T00:00:00"/>
    <n v="6.6666666709352285E-2"/>
    <n v="6.6666666709352285E-2"/>
    <n v="4"/>
    <n v="0"/>
    <n v="0.26666666683740914"/>
    <n v="0.26666666683740914"/>
    <x v="5"/>
  </r>
  <r>
    <d v="2023-05-02T08:00:00"/>
    <x v="0"/>
    <s v="RONCAL FANNYNG"/>
    <s v="ROSALES PAOLO, CADENAS ANGEL"/>
    <s v="RONCAL FANNYNG"/>
    <s v="LIBERATO AMAEL"/>
    <s v="CHACALTANA JOSÉ, ACUÑA JORGE"/>
    <s v="VASQUEZ OMAR"/>
    <x v="5"/>
    <x v="99"/>
    <x v="0"/>
    <x v="2"/>
    <s v="IN (Inspección)"/>
    <s v="-"/>
    <s v="-"/>
    <d v="2023-05-02T07:56:01"/>
    <d v="2023-05-02T08:00:00"/>
    <s v="Medición y toma de parámetros de niveles de aceite y temperatura de tanques"/>
    <x v="1"/>
    <s v="Mantenimiento"/>
    <m/>
    <m/>
    <m/>
    <m/>
    <m/>
    <m/>
    <m/>
    <s v="-"/>
    <m/>
    <s v="NO"/>
    <m/>
    <s v="NO"/>
    <s v="NO"/>
    <x v="2"/>
    <n v="0"/>
    <s v="-"/>
    <s v="-"/>
    <m/>
    <d v="1899-12-30T00:00:00"/>
    <n v="6.6388888866640627E-2"/>
    <n v="6.6388888866640627E-2"/>
    <n v="4"/>
    <n v="0"/>
    <n v="0.26555555546656251"/>
    <n v="0.26555555546656251"/>
    <x v="5"/>
  </r>
  <r>
    <d v="2023-05-02T12:31:26"/>
    <x v="0"/>
    <s v="CADENAS ANGEL"/>
    <s v="ROSALES PAOLO, FILIPES JEAN, CADENAS ANGEL"/>
    <s v="RONCAL FANNYNG"/>
    <s v="LIBERATO AMAEL"/>
    <s v="CHACALTANA JOSÉ, ARRAYAN CARLOS"/>
    <s v="ARACENA CARLOS"/>
    <x v="34"/>
    <x v="109"/>
    <x v="32"/>
    <x v="0"/>
    <s v="PROG (Programado)"/>
    <d v="2023-05-02T08:00:00"/>
    <d v="2023-05-02T09:00:00"/>
    <d v="2023-05-02T08:00:01"/>
    <d v="2023-05-02T09:15:00"/>
    <s v="Se observa fuga de aire re retira FRL, necesariamente se requiere cambio de FRL. Se solicita repuesto_x000a_El equipo queda operativo con observación"/>
    <x v="1"/>
    <m/>
    <d v="1899-12-30T00:15:00"/>
    <m/>
    <m/>
    <m/>
    <m/>
    <m/>
    <m/>
    <s v="-"/>
    <m/>
    <s v="NO"/>
    <m/>
    <s v="SI"/>
    <s v="Cinta teflón "/>
    <x v="0"/>
    <n v="1.0000000001164153"/>
    <s v="INSTRUMENTAL"/>
    <s v="DESGASTE PREMATURO"/>
    <m/>
    <d v="1899-12-30T00:00:00"/>
    <n v="1.249722222390119"/>
    <n v="1.249722222390119"/>
    <n v="5"/>
    <n v="0"/>
    <n v="6.2486111119505949"/>
    <n v="6.2486111119505949"/>
    <x v="5"/>
  </r>
  <r>
    <d v="2023-05-02T10:30:00"/>
    <x v="0"/>
    <s v="FILIPES JEAN"/>
    <s v="ROSALES PAOLO, FILIPES JEAN, CADENAS ANGEL"/>
    <s v="RONCAL FANNYNG"/>
    <s v="LIBERATO AMAEL"/>
    <s v="CHACALTANA JOSÉ, ARRAYAN CARLOS"/>
    <s v="ARACENA CARLOS, AMADO RAÚL"/>
    <x v="22"/>
    <x v="51"/>
    <x v="33"/>
    <x v="0"/>
    <s v="-"/>
    <d v="2023-05-02T09:00:00"/>
    <d v="2023-05-02T10:30:00"/>
    <d v="2023-05-02T09:15:01"/>
    <d v="2023-05-02T10:45:00"/>
    <s v="Mantenimiento Correctivo de Valvula de salida (Pinton de Agua, cambio). Se Realizó cambio de repuesto por falla"/>
    <x v="1"/>
    <m/>
    <d v="1899-12-30T00:15:00"/>
    <m/>
    <m/>
    <m/>
    <m/>
    <m/>
    <m/>
    <s v="-"/>
    <m/>
    <s v="SI"/>
    <s v="Valvula de Agua (Piton)"/>
    <s v="SI"/>
    <s v="Cinta teflón "/>
    <x v="0"/>
    <n v="1.5"/>
    <s v="MECANICO"/>
    <s v="DESGASTE NORMAL"/>
    <m/>
    <d v="1899-12-30T00:00:00"/>
    <n v="1.4997222221572883"/>
    <n v="1.4997222221572883"/>
    <n v="5"/>
    <n v="0"/>
    <n v="7.4986111107864417"/>
    <n v="7.4986111107864417"/>
    <x v="5"/>
  </r>
  <r>
    <d v="2023-05-02T11:00:00"/>
    <x v="0"/>
    <s v="FILIPES JEAN"/>
    <s v="ROSALES PAOLO, FILIPES JEAN, CADENAS ANGEL"/>
    <s v="RONCAL FANNYNG"/>
    <s v="LIBERATO AMAEL"/>
    <s v="CHACALTANA JOSÉ, ARRAYAN CARLOS"/>
    <s v="ARACENA CARLOS, AMADO RAÚL"/>
    <x v="22"/>
    <x v="52"/>
    <x v="34"/>
    <x v="0"/>
    <s v="-"/>
    <d v="2023-05-02T10:30:01"/>
    <d v="2023-05-02T11:00:00"/>
    <d v="2023-05-02T10:45:01"/>
    <d v="2023-05-02T11:15:00"/>
    <s v="Mantenimiento Correctivo de Valvula de bola de línea de agua (cambio). Se Realizó cambio de repuesto por falla"/>
    <x v="1"/>
    <m/>
    <d v="1899-12-30T00:15:00"/>
    <m/>
    <m/>
    <m/>
    <m/>
    <m/>
    <m/>
    <s v="-"/>
    <m/>
    <s v="SI"/>
    <s v="Válvula de bola"/>
    <s v="SI"/>
    <s v="Cinta teflón "/>
    <x v="0"/>
    <n v="0.49972222204087302"/>
    <s v="MECANICO"/>
    <s v="DESGASTE NORMAL"/>
    <m/>
    <d v="1899-12-30T00:00:00"/>
    <n v="0.499722222215496"/>
    <n v="0.499722222215496"/>
    <n v="5"/>
    <n v="0"/>
    <n v="2.49861111107748"/>
    <n v="2.49861111107748"/>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7">
  <r>
    <d v="2022-12-02T18:46:47"/>
    <x v="0"/>
    <s v="RICALDI RAUL"/>
    <s v="RICALDI RAUL, LOPEZ EMANUEL"/>
    <s v="RONCAL FANNYNG"/>
    <s v="LIBERATO AMAEL"/>
    <s v="ARRAYAN CARLOS"/>
    <s v="VASQUEZ OMAR"/>
    <x v="0"/>
    <x v="0"/>
    <x v="0"/>
    <s v="MC (Mantto Correctivo)"/>
    <s v="PROG (Programado)"/>
    <d v="2022-11-16T18:00:00"/>
    <d v="2023-04-20T16:30:00"/>
    <d v="2022-12-02T07:30:00"/>
    <d v="2022-12-02T12:40:00"/>
    <s v="* Se realiza desmontaje de guarda de protección de estructura de soporte de bomba_x000a_* Se retira pernos de sujeción de M-22 (6 unidades)_x000a_* Se realiza limpieza de equipo y se coloca etiqueta fuera de servicio_x000a_* Se delimita área de bomba"/>
    <x v="0"/>
    <m/>
    <s v="-"/>
    <s v="-"/>
    <s v="-"/>
    <s v="-"/>
    <s v="-"/>
    <s v="-"/>
    <s v="-"/>
    <s v="-"/>
    <s v="-"/>
    <s v="NO"/>
    <s v="-"/>
    <s v="-"/>
    <s v="NO"/>
    <x v="0"/>
    <n v="3718.5"/>
    <s v="MECANICO"/>
    <s v="MONTAJE INADECUADO"/>
    <s v="INP"/>
    <s v="OP"/>
    <m/>
    <d v="1899-12-30T00:00:00"/>
    <n v="5.1666666667442769"/>
    <n v="5.1666666667442769"/>
    <n v="4"/>
    <n v="0"/>
    <n v="20.666666666977108"/>
    <n v="20.666666666977108"/>
    <x v="0"/>
  </r>
  <r>
    <d v="2022-12-04T08:38:43"/>
    <x v="0"/>
    <s v="LOPEZ EMANUEL"/>
    <s v="RICALDI RAUL, LOPEZ EMANUEL"/>
    <s v="RONCAL FANNYNG"/>
    <s v="HINOSTROZA KENELY"/>
    <s v="ARRAYAN CARLOS"/>
    <s v="VASQUEZ OMAR"/>
    <x v="1"/>
    <x v="1"/>
    <x v="0"/>
    <s v="MC (Mantto Correctivo)"/>
    <s v="NO PROG (No programado)"/>
    <d v="2022-12-03T08:00:00"/>
    <d v="2022-12-03T18:00:00"/>
    <d v="2022-12-03T08:00:00"/>
    <d v="2022-12-03T18:30:00"/>
    <s v="* Se realizó las pruebas de funcionamiento y efectivamente están haciendo contacto estructural_x000a_* Se endereza la zona afectada de la hoja N°1 para evitar el contacto_x000a_* Desmontaje de ventanas de la contrapesa, para poder instalar una gata hidráulica de 30 TON_x000a_* Trazado y corte de 8 distanciadores (CARTELAS). Con apoyo del MANLIFT_x000a_* Soldeo de las 8 distanciadores (CARTELAS)_x000a_* Instalación de equipos de izajes en la parte superior de las puerta levadiza, para retención y poder alinear._x000a_* Alineamiento de puerta, interviniendo los cables de acero de la parte superior del  contrapeso._x000a_* Se graduó final de carrera para un mejor cierre de puerta. Acción final._x000a_* Retiro de equipos de izaje, montaje de ventanas de contrapeso._x000a_* Orden y limpieza antes, durante y después"/>
    <x v="0"/>
    <m/>
    <s v="-"/>
    <d v="1899-12-30T01:00:00"/>
    <s v="-"/>
    <s v="-"/>
    <s v="-"/>
    <s v="-"/>
    <s v="-"/>
    <s v="-"/>
    <s v="-"/>
    <s v="NO"/>
    <s v="-"/>
    <s v="-"/>
    <s v="NO"/>
    <x v="0"/>
    <n v="10.000000000116415"/>
    <s v="ESTRUCTURAL"/>
    <s v="DISEÑO INADECUADO"/>
    <s v="INP"/>
    <s v="OP"/>
    <m/>
    <d v="1899-12-30T00:00:00"/>
    <n v="10.5"/>
    <n v="10.5"/>
    <n v="4"/>
    <n v="0"/>
    <n v="42"/>
    <n v="42"/>
    <x v="0"/>
  </r>
  <r>
    <d v="2022-12-04T18:28:07"/>
    <x v="0"/>
    <s v="LOPEZ EMANUEL"/>
    <s v="RICALDI RAUL, PAREDES JOSE, LOPEZ EMANUEL"/>
    <s v="RONCAL FANNYNG"/>
    <s v="LIBERATO AMAEL"/>
    <s v="ARRAYAN CARLOS"/>
    <s v="VASQUEZ OMAR"/>
    <x v="1"/>
    <x v="1"/>
    <x v="0"/>
    <s v="MC (Mantto Correctivo)"/>
    <s v="PROG (Programado)"/>
    <d v="2022-12-04T08:00:00"/>
    <d v="2022-12-04T13:00:00"/>
    <d v="2022-12-04T07:30:00"/>
    <d v="2022-12-04T13:00:00"/>
    <s v="Se repone en su posición de trabajo"/>
    <x v="0"/>
    <m/>
    <s v="-"/>
    <s v="-"/>
    <d v="1899-12-30T02:30:00"/>
    <s v="-"/>
    <s v="-"/>
    <s v="-"/>
    <s v="-"/>
    <s v="-"/>
    <s v="-"/>
    <s v="SI"/>
    <s v="-"/>
    <s v="-"/>
    <s v="NO"/>
    <x v="0"/>
    <n v="5.0000000000582077"/>
    <s v="ESTRUCTURAL"/>
    <s v="DISEÑO INADECUADO"/>
    <s v="INP"/>
    <s v="OP"/>
    <m/>
    <d v="1899-12-30T00:00:00"/>
    <n v="5.5000000001164153"/>
    <n v="5.5000000001164153"/>
    <n v="5"/>
    <n v="0"/>
    <n v="27.500000000582077"/>
    <n v="27.500000000582077"/>
    <x v="0"/>
  </r>
  <r>
    <d v="2022-12-09T16:56:23"/>
    <x v="0"/>
    <s v="PAREDES JOSE"/>
    <s v="PAREDES JOSE"/>
    <s v="RONCAL FANNYNG"/>
    <s v="LIBERATO AMAEL"/>
    <s v="ARRAYAN CARLOS"/>
    <s v="VASQUEZ OMAR"/>
    <x v="0"/>
    <x v="2"/>
    <x v="0"/>
    <s v="MC (Mantto Correctivo)"/>
    <s v="NO PROG (No programado)"/>
    <d v="2022-12-04T07:35:00"/>
    <d v="2022-12-04T12:40:00"/>
    <d v="2022-12-04T07:35:00"/>
    <d v="2022-12-04T12:55:00"/>
    <s v="Reset de la falla de alarma, renergización y prueba de funciónamiento de la bomba"/>
    <x v="0"/>
    <m/>
    <s v="-"/>
    <s v="-"/>
    <s v="-"/>
    <s v="-"/>
    <s v="-"/>
    <s v="-"/>
    <s v="-"/>
    <s v="-"/>
    <s v="-"/>
    <s v="NO"/>
    <s v="-"/>
    <s v="-"/>
    <s v="NO"/>
    <x v="0"/>
    <n v="5.0833333334885538"/>
    <s v="ELECTRICO"/>
    <s v="DISEÑO INADECUADO"/>
    <s v="INP"/>
    <s v="OP"/>
    <m/>
    <d v="1899-12-30T00:00:00"/>
    <n v="5.3333333334303461"/>
    <n v="5.3333333334303461"/>
    <n v="3"/>
    <n v="0"/>
    <n v="16.000000000291038"/>
    <n v="16.000000000291038"/>
    <x v="0"/>
  </r>
  <r>
    <d v="2022-12-06T11:39:04"/>
    <x v="0"/>
    <s v="PAREDES JOSE"/>
    <s v="PAREDES JOSE"/>
    <s v="RONCAL FANNYNG"/>
    <s v="LIBERATO AMAEL"/>
    <s v="ARRAYAN CARLOS"/>
    <s v="VASQUEZ OMAR"/>
    <x v="2"/>
    <x v="3"/>
    <x v="0"/>
    <s v="RdD (Recolección de Datos)"/>
    <s v="PROG (Programado)"/>
    <s v="-"/>
    <s v="-"/>
    <d v="2022-12-04T14:00:01"/>
    <d v="2022-12-04T16:00:00"/>
    <s v="Toma de valores en los contactores"/>
    <x v="0"/>
    <s v="Mantenimiento"/>
    <s v="-"/>
    <s v="-"/>
    <s v="-"/>
    <s v="-"/>
    <s v="-"/>
    <s v="-"/>
    <s v="-"/>
    <s v="-"/>
    <s v="-"/>
    <s v="NO"/>
    <s v="-"/>
    <s v="-"/>
    <s v="NO"/>
    <x v="1"/>
    <n v="0"/>
    <s v="-"/>
    <s v="-"/>
    <m/>
    <m/>
    <m/>
    <d v="1899-12-30T00:00:00"/>
    <n v="1.999722222215496"/>
    <n v="1.999722222215496"/>
    <n v="1"/>
    <n v="0"/>
    <n v="1.999722222215496"/>
    <n v="1.999722222215496"/>
    <x v="0"/>
  </r>
  <r>
    <d v="2022-12-04T21:20:09"/>
    <x v="0"/>
    <s v="LOPEZ EMANUEL"/>
    <s v="RICALDI RAUL, LOPEZ EMANUEL"/>
    <s v="RONCAL FANNYNG"/>
    <s v="LIBERATO AMAEL"/>
    <s v="ARRAYAN CARLOS"/>
    <s v="VASQUEZ OMAR"/>
    <x v="1"/>
    <x v="1"/>
    <x v="0"/>
    <s v="MP (Mantto Preventivo)"/>
    <s v="FR (Frecuencia)"/>
    <d v="2022-12-04T07:30:00"/>
    <d v="2022-12-04T17:30:00"/>
    <d v="2022-12-04T14:00:01"/>
    <d v="2022-12-04T18:00:00"/>
    <s v="- Limpieza mecánica de reductor, poleas, motor, chumaceras y acople de cadena_x000a_- Inpección de aceite de reductor, conforme_x000a_- Lubricación de chumaceras con grasa MOVILGREASE XHP 222. Relubricación 125gr  por chumacera_x000a_- Lubricación de acople de cadena con grasa MOVILGREASE XHP 222"/>
    <x v="1"/>
    <s v="Mantenimiento"/>
    <s v="-"/>
    <s v="-"/>
    <s v="-"/>
    <s v="-"/>
    <s v="-"/>
    <s v="-"/>
    <s v="-"/>
    <s v="-"/>
    <s v="-"/>
    <s v="NO"/>
    <s v="-"/>
    <s v="-"/>
    <s v="NO"/>
    <x v="2"/>
    <n v="10.000000000116415"/>
    <s v="-"/>
    <s v="-"/>
    <s v="OP"/>
    <s v="OP"/>
    <m/>
    <d v="1899-12-30T00:00:00"/>
    <n v="3.9997222222737037"/>
    <n v="3.9997222222737037"/>
    <n v="4"/>
    <n v="0"/>
    <n v="15.998888889094815"/>
    <n v="15.998888889094815"/>
    <x v="0"/>
  </r>
  <r>
    <d v="2022-12-10T08:51:32"/>
    <x v="0"/>
    <s v="PAREDES JOSE"/>
    <s v="PAREDES JOSE"/>
    <s v="RONCAL FANNYNG"/>
    <s v="LIBERATO AMAEL"/>
    <s v="ARRAYAN CARLOS"/>
    <s v="VASQUEZ OMAR"/>
    <x v="1"/>
    <x v="1"/>
    <x v="0"/>
    <s v="MC (Mantto Correctivo)"/>
    <s v="NO PROG (No programado)"/>
    <d v="2022-12-04T17:00:00"/>
    <d v="2022-12-05T09:30:00"/>
    <d v="2022-12-05T08:30:00"/>
    <d v="2022-12-05T09:40:00"/>
    <s v="Revisión del conexionado eléctrico y cambio de fusible"/>
    <x v="0"/>
    <m/>
    <s v="-"/>
    <s v="-"/>
    <s v="-"/>
    <s v="-"/>
    <s v="-"/>
    <s v="-"/>
    <s v="-"/>
    <s v="-"/>
    <s v="-"/>
    <s v="NO"/>
    <s v="-"/>
    <s v="-"/>
    <s v="NO"/>
    <x v="0"/>
    <n v="16.5"/>
    <s v="ELECTRICO"/>
    <s v="SOBRECORREINTE"/>
    <s v="INP"/>
    <s v="OP"/>
    <m/>
    <d v="1899-12-30T00:00:00"/>
    <n v="1.1666666666278616"/>
    <n v="1.1666666666278616"/>
    <n v="3"/>
    <n v="0"/>
    <n v="3.4999999998835847"/>
    <n v="3.4999999998835847"/>
    <x v="0"/>
  </r>
  <r>
    <d v="2022-12-10T08:56:34"/>
    <x v="0"/>
    <s v="PAREDES JOSE"/>
    <s v="PAREDES JOSE"/>
    <s v="RONCAL FANNYNG"/>
    <s v="LIBERATO AMAEL"/>
    <s v="ARRAYAN CARLOS"/>
    <s v="VASQUEZ OMAR"/>
    <x v="3"/>
    <x v="4"/>
    <x v="0"/>
    <s v="MC (Mantto Correctivo)"/>
    <s v="NO PROG (No programado)"/>
    <d v="2022-12-05T09:30:00"/>
    <d v="2022-12-05T11:50:00"/>
    <d v="2022-12-05T11:30:00"/>
    <d v="2022-12-05T12:00:00"/>
    <s v="Reset de falla y restauración del sistema de arranque"/>
    <x v="0"/>
    <m/>
    <s v="-"/>
    <s v="-"/>
    <s v="-"/>
    <s v="-"/>
    <s v="-"/>
    <s v="-"/>
    <s v="-"/>
    <s v="-"/>
    <s v="-"/>
    <s v="NO"/>
    <s v="-"/>
    <s v="-"/>
    <s v="NO"/>
    <x v="0"/>
    <n v="2.3333333334303461"/>
    <s v="ELECTRICO"/>
    <s v="DISEÑO INADECUADO"/>
    <s v="INP"/>
    <s v="OP"/>
    <m/>
    <d v="1899-12-30T00:00:00"/>
    <n v="0.49999999988358468"/>
    <n v="0.49999999988358468"/>
    <n v="3"/>
    <n v="0"/>
    <n v="1.499999999650754"/>
    <n v="1.499999999650754"/>
    <x v="0"/>
  </r>
  <r>
    <d v="2022-12-10T09:03:08"/>
    <x v="0"/>
    <s v="PAREDES JOSE"/>
    <s v="PAREDES JOSE"/>
    <s v="RONCAL FANNYNG"/>
    <s v="LIBERATO AMAEL"/>
    <s v="ARRAYAN CARLOS"/>
    <s v="VASQUEZ OMAR"/>
    <x v="0"/>
    <x v="5"/>
    <x v="0"/>
    <s v="MC (Mantto Correctivo)"/>
    <s v="NO PROG (No programado)"/>
    <d v="2022-12-05T16:00:00"/>
    <d v="2022-12-05T16:30:00"/>
    <d v="2022-12-05T14:00:00"/>
    <d v="2022-12-05T16:50:00"/>
    <s v="Revisión de conexionado eléctrico y ajuste correcto de terminales del contactor de bomba"/>
    <x v="0"/>
    <m/>
    <s v="-"/>
    <s v="-"/>
    <s v="-"/>
    <s v="-"/>
    <s v="-"/>
    <s v="-"/>
    <s v="-"/>
    <s v="-"/>
    <s v="-"/>
    <s v="NO"/>
    <s v="-"/>
    <s v="-"/>
    <s v="NO"/>
    <x v="0"/>
    <n v="0.50000000005820766"/>
    <s v="ELECTRICO"/>
    <s v="MONTAJE INADECUADO"/>
    <s v="INP"/>
    <s v="OP"/>
    <m/>
    <d v="1899-12-30T00:00:00"/>
    <n v="2.8333333334885538"/>
    <n v="2.8333333334885538"/>
    <n v="3"/>
    <n v="0"/>
    <n v="8.5000000004656613"/>
    <n v="8.5000000004656613"/>
    <x v="0"/>
  </r>
  <r>
    <d v="2022-12-06T10:22:30"/>
    <x v="0"/>
    <s v="LOPEZ EMANUEL"/>
    <s v="RICALDI RAUL, LOPEZ EMANUEL"/>
    <s v="RONCAL FANNYNG"/>
    <s v="LIBERATO AMAEL"/>
    <s v="ARRAYAN CARLOS"/>
    <s v="VASQUEZ OMAR"/>
    <x v="4"/>
    <x v="6"/>
    <x v="0"/>
    <s v="MP (Mantto Preventivo)"/>
    <s v="FR (Frecuencia)"/>
    <d v="2022-12-05T16:00:00"/>
    <d v="2022-12-05T17:00:00"/>
    <d v="2022-12-05T16:00:00"/>
    <d v="2022-12-05T17:30:00"/>
    <s v="Inspección y lubricación de puerta enrollable"/>
    <x v="1"/>
    <s v="Mantenimiento"/>
    <s v="-"/>
    <s v="-"/>
    <s v="-"/>
    <s v="-"/>
    <s v="-"/>
    <s v="-"/>
    <s v="-"/>
    <s v="-"/>
    <s v="-"/>
    <s v="NO"/>
    <s v="-"/>
    <s v="-"/>
    <s v="NO"/>
    <x v="2"/>
    <n v="0.99999999976716936"/>
    <s v="-"/>
    <s v="-"/>
    <m/>
    <m/>
    <m/>
    <d v="1899-12-30T00:00:00"/>
    <n v="1.499999999825377"/>
    <n v="1.499999999825377"/>
    <n v="4"/>
    <n v="0"/>
    <n v="5.9999999993015081"/>
    <n v="5.9999999993015081"/>
    <x v="0"/>
  </r>
  <r>
    <d v="2022-12-10T08:38:46"/>
    <x v="0"/>
    <s v="PAREDES JOSE"/>
    <s v="PAREDES JOSE"/>
    <s v="RONCAL FANNYNG"/>
    <s v="LIBERATO AMAEL"/>
    <s v="ARRAYAN CARLOS"/>
    <s v="VASQUEZ OMAR"/>
    <x v="2"/>
    <x v="7"/>
    <x v="0"/>
    <s v="MC (Mantto Correctivo)"/>
    <s v="NO PROG (No programado)"/>
    <d v="2022-12-05T18:30:00"/>
    <d v="2022-12-06T10:00:00"/>
    <d v="2022-12-06T09:00:00"/>
    <d v="2022-12-06T10:00:00"/>
    <s v="Restauración del control del sistema de lavado de camiones "/>
    <x v="0"/>
    <m/>
    <s v="-"/>
    <s v="-"/>
    <s v="-"/>
    <s v="-"/>
    <s v="-"/>
    <s v="-"/>
    <s v="-"/>
    <s v="-"/>
    <s v="-"/>
    <s v="NO"/>
    <s v="-"/>
    <s v="-"/>
    <s v="NO"/>
    <x v="0"/>
    <n v="15.500000000232831"/>
    <s v="ELECTRICO"/>
    <s v="DISEÑO INADECUADO"/>
    <s v="INP"/>
    <s v="OP"/>
    <m/>
    <d v="1899-12-30T00:00:00"/>
    <n v="1.0000000001164153"/>
    <n v="1.0000000001164153"/>
    <n v="3"/>
    <n v="0"/>
    <n v="3.000000000349246"/>
    <n v="3.000000000349246"/>
    <x v="0"/>
  </r>
  <r>
    <d v="2022-12-10T08:29:16"/>
    <x v="0"/>
    <s v="PAREDES JOSE"/>
    <s v="PAREDES JOSE"/>
    <s v="RONCAL FANNYNG"/>
    <s v="LIBERATO AMAEL"/>
    <s v="ARRAYAN CARLOS"/>
    <s v="VASQUEZ OMAR"/>
    <x v="5"/>
    <x v="8"/>
    <x v="0"/>
    <s v="MC (Mantto Correctivo)"/>
    <s v="NO PROG (No programado)"/>
    <d v="2022-12-06T11:00:00"/>
    <d v="2022-12-06T11:20:00"/>
    <d v="2022-12-06T11:00:00"/>
    <d v="2022-12-06T11:40:00"/>
    <s v="Reset de falla y restauración del sistema de arranque. Falla en el sistema debido a recalentamiento"/>
    <x v="1"/>
    <m/>
    <s v="-"/>
    <s v="-"/>
    <s v="-"/>
    <s v="-"/>
    <s v="-"/>
    <s v="-"/>
    <s v="-"/>
    <s v="-"/>
    <s v="-"/>
    <s v="NO"/>
    <s v="-"/>
    <s v="-"/>
    <s v="NO"/>
    <x v="0"/>
    <n v="0.33333333319751546"/>
    <s v="MECANICO"/>
    <s v="DESGASTE PREMATURO"/>
    <s v="INP"/>
    <s v="OP"/>
    <m/>
    <d v="1899-12-30T00:00:00"/>
    <n v="0.66666666674427688"/>
    <n v="0.66666666674427688"/>
    <n v="3"/>
    <n v="0"/>
    <n v="2.0000000002328306"/>
    <n v="2.0000000002328306"/>
    <x v="0"/>
  </r>
  <r>
    <d v="2022-12-07T13:38:07"/>
    <x v="0"/>
    <s v="LOPEZ EMANUEL"/>
    <s v="RICALDI RAUL, LOPEZ EMANUEL"/>
    <s v="RONCAL FANNYNG"/>
    <s v="LIBERATO AMAEL"/>
    <s v="ARRAYAN CARLOS"/>
    <s v="VASQUEZ OMAR"/>
    <x v="4"/>
    <x v="9"/>
    <x v="0"/>
    <s v="MP (Mantto Preventivo)"/>
    <s v="FR (Frecuencia)"/>
    <d v="2022-12-06T14:00:00"/>
    <d v="2022-12-06T15:00:00"/>
    <d v="2022-12-06T14:00:00"/>
    <d v="2022-12-06T15:30:00"/>
    <s v="Inspección y lubricación de puerta enrollable"/>
    <x v="1"/>
    <s v="Mantenimiento"/>
    <s v="-"/>
    <s v="-"/>
    <s v="-"/>
    <s v="-"/>
    <s v="-"/>
    <s v="-"/>
    <s v="-"/>
    <s v="-"/>
    <s v="-"/>
    <s v="NO"/>
    <s v="-"/>
    <s v="-"/>
    <s v="NO"/>
    <x v="2"/>
    <n v="1.0000000001164153"/>
    <s v="-"/>
    <s v="-"/>
    <m/>
    <m/>
    <m/>
    <d v="1899-12-30T00:00:00"/>
    <n v="1.500000000174623"/>
    <n v="1.500000000174623"/>
    <n v="4"/>
    <n v="0"/>
    <n v="6.0000000006984919"/>
    <n v="6.0000000006984919"/>
    <x v="0"/>
  </r>
  <r>
    <d v="2022-12-10T08:43:51"/>
    <x v="0"/>
    <s v="PAREDES JOSE"/>
    <s v="PAREDES JOSE"/>
    <s v="RONCAL FANNYNG"/>
    <s v="LIBERATO AMAEL"/>
    <s v="ARRAYAN CARLOS"/>
    <s v="VASQUEZ OMAR"/>
    <x v="5"/>
    <x v="8"/>
    <x v="0"/>
    <s v="MC (Mantto Correctivo)"/>
    <s v="PROG (Programado)"/>
    <d v="2022-12-06T15:00:00"/>
    <d v="2022-12-06T17:30:00"/>
    <d v="2022-12-06T17:20:00"/>
    <d v="2022-12-06T17:50:00"/>
    <s v="Reset de falla y restauración del sistema de arranque debido a Corte de Energía General"/>
    <x v="0"/>
    <m/>
    <s v="-"/>
    <s v="-"/>
    <s v="-"/>
    <s v="-"/>
    <s v="-"/>
    <s v="-"/>
    <s v="-"/>
    <s v="-"/>
    <s v="-"/>
    <s v="NO"/>
    <s v="-"/>
    <s v="-"/>
    <s v="NO"/>
    <x v="0"/>
    <n v="2.5000000001164153"/>
    <s v="-"/>
    <s v="-"/>
    <s v="INP"/>
    <s v="OP"/>
    <m/>
    <d v="1899-12-30T00:00:00"/>
    <n v="0.50000000005820766"/>
    <n v="0.50000000005820766"/>
    <n v="3"/>
    <n v="0"/>
    <n v="1.500000000174623"/>
    <n v="1.500000000174623"/>
    <x v="0"/>
  </r>
  <r>
    <d v="2022-12-10T09:07:21"/>
    <x v="0"/>
    <s v="PAREDES JOSE"/>
    <s v="PAREDES JOSE"/>
    <s v="RONCAL FANNYNG"/>
    <s v="LIBERATO AMAEL"/>
    <s v="ARRAYAN CARLOS"/>
    <s v="VASQUEZ OMAR"/>
    <x v="2"/>
    <x v="7"/>
    <x v="0"/>
    <s v="MC (Mantto Correctivo)"/>
    <s v="NO PROG (No programado)"/>
    <d v="2022-12-06T18:30:00"/>
    <d v="2022-12-07T08:30:00"/>
    <d v="2022-12-07T07:31:00"/>
    <d v="2022-12-07T09:00:00"/>
    <s v="Restauración del sistema de control y pruebas de funcionamiento"/>
    <x v="0"/>
    <m/>
    <s v="-"/>
    <s v="-"/>
    <s v="-"/>
    <s v="-"/>
    <s v="-"/>
    <s v="-"/>
    <s v="-"/>
    <s v="-"/>
    <s v="-"/>
    <s v="NO"/>
    <s v="-"/>
    <s v="-"/>
    <s v="NO"/>
    <x v="0"/>
    <n v="14.000000000232831"/>
    <s v="ELECTRICO"/>
    <s v="DISEÑO INADECUADO"/>
    <s v="INP"/>
    <s v="OP"/>
    <m/>
    <d v="1899-12-30T00:00:00"/>
    <n v="1.4833333332790062"/>
    <n v="1.4833333332790062"/>
    <n v="3"/>
    <n v="0"/>
    <n v="4.4499999998370185"/>
    <n v="4.4499999998370185"/>
    <x v="0"/>
  </r>
  <r>
    <d v="2022-12-14T20:10:43"/>
    <x v="0"/>
    <s v="PAREDES JOSE"/>
    <s v="PAREDES JOSE"/>
    <s v="RONCAL FANNYNG"/>
    <s v="LIBERATO AMAEL"/>
    <s v="CHACALTANA JOSÉ"/>
    <s v="ARACENA CARLOS"/>
    <x v="0"/>
    <x v="10"/>
    <x v="1"/>
    <s v="MC (Mantto Correctivo)"/>
    <s v="NO PROG (No programado)"/>
    <d v="2022-12-07T08:00:00"/>
    <d v="2022-12-14T16:40:00"/>
    <d v="2022-12-07T07:55:00"/>
    <d v="2022-12-07T08:25:00"/>
    <s v="Inspección de bombas 140-PP-160, se halla tubería de manómetro fracturada, con corrosión dentro de las tuberías y con hielo dentro de ella"/>
    <x v="0"/>
    <m/>
    <s v="-"/>
    <s v="-"/>
    <s v="-"/>
    <s v="-"/>
    <s v="-"/>
    <s v="-"/>
    <s v="-"/>
    <s v="-"/>
    <s v="-"/>
    <s v="SI"/>
    <s v="-"/>
    <s v="-"/>
    <s v="NO"/>
    <x v="0"/>
    <n v="176.66666666662786"/>
    <s v="ESTRUCTURAL"/>
    <s v="CLIMA"/>
    <s v="INP"/>
    <s v="OP"/>
    <m/>
    <d v="1899-12-30T00:00:00"/>
    <n v="0.50000000005820766"/>
    <n v="0.50000000005820766"/>
    <n v="3"/>
    <n v="0"/>
    <n v="1.500000000174623"/>
    <n v="1.500000000174623"/>
    <x v="0"/>
  </r>
  <r>
    <d v="2022-12-08T19:50:51"/>
    <x v="0"/>
    <s v="LOPEZ EMANUEL"/>
    <s v="RICALDI RAUL, PAREDES JOSE, LOPEZ EMANUEL"/>
    <s v="RONCAL FANNYNG"/>
    <s v="LIBERATO AMAEL"/>
    <s v="ARRAYAN CARLOS"/>
    <s v="VASQUEZ OMAR"/>
    <x v="1"/>
    <x v="1"/>
    <x v="0"/>
    <s v="MC (Mantto Correctivo)"/>
    <s v="NO PROG (No programado)"/>
    <d v="2022-12-07T08:00:00"/>
    <d v="2022-12-07T18:00:00"/>
    <d v="2022-12-07T08:00:00"/>
    <d v="2022-12-07T18:20:00"/>
    <s v="Inspección y mantenimiento del sistema de transmisión de puerta levadiza"/>
    <x v="0"/>
    <m/>
    <s v="-"/>
    <s v="-"/>
    <s v="-"/>
    <s v="-"/>
    <s v="-"/>
    <s v="-"/>
    <s v="-"/>
    <s v="-"/>
    <s v="-"/>
    <s v="SI"/>
    <s v="-"/>
    <s v="-"/>
    <s v="NO"/>
    <x v="0"/>
    <n v="10.000000000116415"/>
    <s v="MECANICO"/>
    <s v="MONTAJE INADECUADO"/>
    <s v="INP"/>
    <s v="OP"/>
    <m/>
    <d v="1899-12-30T00:00:00"/>
    <n v="10.333333333488554"/>
    <n v="10.333333333488554"/>
    <n v="5"/>
    <n v="0"/>
    <n v="51.666666667442769"/>
    <n v="51.666666667442769"/>
    <x v="0"/>
  </r>
  <r>
    <d v="2022-12-10T08:39:36"/>
    <x v="0"/>
    <s v="LOPEZ EMANUEL"/>
    <s v="RICALDI RAUL, PAREDES JOSE, LOPEZ EMANUEL"/>
    <s v="RONCAL FANNYNG"/>
    <s v="LIBERATO AMAEL"/>
    <s v="CHACALTANA JOSÉ"/>
    <s v="ARACENA CARLOS"/>
    <x v="6"/>
    <x v="11"/>
    <x v="0"/>
    <s v="MC (Mantto Correctivo)"/>
    <s v="NO PROG (No programado)"/>
    <d v="2022-12-08T14:00:00"/>
    <d v="2022-12-08T16:00:00"/>
    <d v="2022-12-08T14:00:00"/>
    <d v="2022-12-08T16:15:00"/>
    <s v="Inspección y mantenimiento de bomba de succión de aceite usado, cambio de conector rápido por obstrucción de FODs"/>
    <x v="2"/>
    <m/>
    <s v="-"/>
    <s v="-"/>
    <s v="-"/>
    <s v="-"/>
    <s v="-"/>
    <s v="-"/>
    <s v="-"/>
    <s v="-"/>
    <s v="-"/>
    <s v="SI"/>
    <s v="-"/>
    <s v="-"/>
    <s v="NO"/>
    <x v="0"/>
    <n v="2.0000000002328306"/>
    <s v="HIDRAULICO"/>
    <s v="MALA OPERACION"/>
    <s v="INP"/>
    <s v="OP"/>
    <m/>
    <d v="1899-12-30T00:00:00"/>
    <n v="2.250000000174623"/>
    <n v="2.250000000174623"/>
    <n v="5"/>
    <n v="0"/>
    <n v="11.250000000873115"/>
    <n v="11.250000000873115"/>
    <x v="0"/>
  </r>
  <r>
    <d v="2022-12-10T08:36:22"/>
    <x v="0"/>
    <s v="LOPEZ EMANUEL"/>
    <s v="RICALDI RAUL, PAREDES JOSE, LOPEZ EMANUEL"/>
    <s v="RONCAL FANNYNG"/>
    <s v="LIBERATO AMAEL"/>
    <s v="CHACALTANA JOSÉ"/>
    <s v="ARACENA CARLOS"/>
    <x v="6"/>
    <x v="12"/>
    <x v="0"/>
    <s v="MC (Mantto Correctivo)"/>
    <s v="NO PROG (No programado)"/>
    <d v="2022-12-08T16:00:00"/>
    <d v="2022-12-08T17:30:00"/>
    <d v="2022-12-08T15:30:00"/>
    <d v="2022-12-08T18:00:00"/>
    <s v="Inspección y mantenimiento de bomba de succión de aceite usado"/>
    <x v="1"/>
    <m/>
    <s v="-"/>
    <s v="-"/>
    <s v="-"/>
    <s v="-"/>
    <s v="-"/>
    <s v="-"/>
    <s v="-"/>
    <s v="-"/>
    <s v="-"/>
    <s v="SI"/>
    <s v="-"/>
    <s v="-"/>
    <s v="NO"/>
    <x v="0"/>
    <n v="1.499999999825377"/>
    <s v="HIDRAULICO"/>
    <s v="CONTAMINACION"/>
    <s v="INP"/>
    <s v="OP"/>
    <m/>
    <d v="1899-12-30T00:00:00"/>
    <n v="2.4999999999417923"/>
    <n v="2.4999999999417923"/>
    <n v="5"/>
    <n v="0"/>
    <n v="12.499999999708962"/>
    <n v="12.499999999708962"/>
    <x v="0"/>
  </r>
  <r>
    <d v="2022-12-10T08:06:39"/>
    <x v="0"/>
    <s v="LOPEZ EMANUEL"/>
    <s v="RICALDI RAUL, PAREDES JOSE, LOPEZ EMANUEL"/>
    <s v="RONCAL FANNYNG"/>
    <s v="LIBERATO AMAEL"/>
    <s v="CHACALTANA JOSÉ"/>
    <s v="ARACENA CARLOS"/>
    <x v="1"/>
    <x v="1"/>
    <x v="0"/>
    <s v="MC (Mantto Correctivo)"/>
    <s v="PROG (Programado)"/>
    <d v="2022-12-09T04:00:00"/>
    <d v="2022-12-09T18:00:00"/>
    <d v="2022-12-09T07:30:00"/>
    <d v="2022-12-09T18:30:00"/>
    <s v="Inspección y mantenimiento de sistema de transmisión"/>
    <x v="0"/>
    <m/>
    <s v="-"/>
    <s v="-"/>
    <s v="-"/>
    <s v="-"/>
    <s v="-"/>
    <s v="-"/>
    <s v="-"/>
    <s v="-"/>
    <s v="-"/>
    <s v="NO"/>
    <s v="-"/>
    <s v="-"/>
    <s v="NO"/>
    <x v="0"/>
    <n v="13.999999999883585"/>
    <s v="MECANICO"/>
    <s v="DISEÑO INADECUADO"/>
    <s v="INP"/>
    <s v="OP"/>
    <m/>
    <d v="1899-12-30T00:00:00"/>
    <n v="11.000000000058208"/>
    <n v="11.000000000058208"/>
    <n v="5"/>
    <n v="0"/>
    <n v="55.000000000291038"/>
    <n v="55.000000000291038"/>
    <x v="0"/>
  </r>
  <r>
    <d v="2022-12-10T12:35:08"/>
    <x v="0"/>
    <s v="LOPEZ EMANUEL"/>
    <s v="RICALDI RAUL, LOPEZ EMANUEL"/>
    <s v="RONCAL FANNYNG"/>
    <s v="LIBERATO AMAEL"/>
    <s v="CHACALTANA JOSÉ"/>
    <s v="ARACENA CARLOS"/>
    <x v="1"/>
    <x v="1"/>
    <x v="0"/>
    <s v="MC (Mantto Correctivo)"/>
    <s v="PROG (Programado)"/>
    <d v="2022-12-10T07:15:00"/>
    <d v="2022-12-10T10:00:00"/>
    <d v="2022-12-10T07:00:00"/>
    <d v="2022-12-10T09:00:00"/>
    <s v="Inspección de sistema de transmisión y montaje de planchas de contrapeso"/>
    <x v="0"/>
    <m/>
    <s v="-"/>
    <s v="-"/>
    <s v="-"/>
    <s v="-"/>
    <s v="-"/>
    <s v="-"/>
    <s v="-"/>
    <s v="-"/>
    <s v="-"/>
    <s v="NO"/>
    <s v="-"/>
    <s v="-"/>
    <s v="NO"/>
    <x v="0"/>
    <n v="2.7500000000582077"/>
    <s v="ESTRUCTURAL"/>
    <s v="DISEÑO INADECUADO"/>
    <s v="INP"/>
    <s v="OP"/>
    <m/>
    <d v="1899-12-30T00:00:00"/>
    <n v="1.9999999998835847"/>
    <n v="1.9999999998835847"/>
    <n v="4"/>
    <n v="0"/>
    <n v="7.9999999995343387"/>
    <n v="7.9999999995343387"/>
    <x v="0"/>
  </r>
  <r>
    <d v="2022-12-10T17:19:25"/>
    <x v="0"/>
    <s v="LOPEZ EMANUEL"/>
    <s v="RICALDI RAUL, LOPEZ EMANUEL"/>
    <s v="RONCAL FANNYNG"/>
    <s v="LIBERATO AMAEL"/>
    <s v="CHACALTANA JOSÉ"/>
    <s v="ARACENA CARLOS"/>
    <x v="7"/>
    <x v="13"/>
    <x v="0"/>
    <s v="MC (Mantto Correctivo)"/>
    <s v="NO PROG (No programado)"/>
    <d v="2022-12-10T09:00:00"/>
    <d v="2022-12-10T10:45:00"/>
    <d v="2022-12-10T09:00:01"/>
    <d v="2022-12-10T10:30:00"/>
    <s v="Mantenimiento de bomba de grasa"/>
    <x v="2"/>
    <m/>
    <s v="-"/>
    <s v="-"/>
    <s v="-"/>
    <s v="-"/>
    <s v="-"/>
    <s v="-"/>
    <s v="-"/>
    <s v="-"/>
    <s v="-"/>
    <s v="NO"/>
    <s v="-"/>
    <s v="-"/>
    <s v="NO"/>
    <x v="0"/>
    <n v="1.7499999999417923"/>
    <s v="MECANICO"/>
    <s v="MALA OPERACION"/>
    <s v="INP"/>
    <s v="OP"/>
    <m/>
    <d v="1899-12-30T00:00:00"/>
    <n v="1.4997222221572883"/>
    <n v="1.4997222221572883"/>
    <n v="4"/>
    <n v="0"/>
    <n v="5.9988888886291534"/>
    <n v="5.9988888886291534"/>
    <x v="0"/>
  </r>
  <r>
    <d v="2022-12-10T17:12:27"/>
    <x v="0"/>
    <s v="LOPEZ EMANUEL"/>
    <s v="RICALDI RAUL, LOPEZ EMANUEL"/>
    <s v="RONCAL FANNYNG"/>
    <s v="LIBERATO AMAEL"/>
    <s v="CHACALTANA JOSÉ"/>
    <s v="ARACENA CARLOS"/>
    <x v="8"/>
    <x v="14"/>
    <x v="2"/>
    <s v="MP (Mantto Preventivo)"/>
    <s v="FR (Frecuencia)"/>
    <d v="2022-12-10T11:00:00"/>
    <d v="2022-12-10T12:30:00"/>
    <d v="2022-12-10T10:30:01"/>
    <d v="2022-12-10T11:00:00"/>
    <s v="Lubricación de unidad de mantenimiento FRL de BAHíA-3"/>
    <x v="1"/>
    <s v="Mantenimiento"/>
    <s v="-"/>
    <s v="-"/>
    <s v="-"/>
    <s v="-"/>
    <s v="-"/>
    <s v="-"/>
    <s v="-"/>
    <s v="-"/>
    <s v="-"/>
    <s v="NO"/>
    <s v="-"/>
    <s v="-"/>
    <s v="NO"/>
    <x v="2"/>
    <n v="1.500000000174623"/>
    <s v="-"/>
    <s v="-"/>
    <m/>
    <m/>
    <m/>
    <d v="1899-12-30T00:00:00"/>
    <n v="0.499722222215496"/>
    <n v="0.499722222215496"/>
    <n v="4"/>
    <n v="0"/>
    <n v="1.998888888861984"/>
    <n v="1.998888888861984"/>
    <x v="0"/>
  </r>
  <r>
    <d v="2022-12-10T12:29:25"/>
    <x v="0"/>
    <s v="LOPEZ EMANUEL"/>
    <s v="RICALDI RAUL, LOPEZ EMANUEL"/>
    <s v="RONCAL FANNYNG"/>
    <s v="LIBERATO AMAEL"/>
    <s v="CHACALTANA JOSÉ"/>
    <s v="ARACENA CARLOS"/>
    <x v="6"/>
    <x v="15"/>
    <x v="0"/>
    <s v="MC (Mantto Correctivo)"/>
    <s v="NO PROG (No programado)"/>
    <d v="2022-12-10T09:30:00"/>
    <d v="2022-12-10T12:30:00"/>
    <d v="2022-12-10T11:00:01"/>
    <d v="2022-12-10T12:30:00"/>
    <s v="Cambio de manguera de succión e instalación de válvula de bola y check"/>
    <x v="1"/>
    <m/>
    <s v="-"/>
    <s v="-"/>
    <s v="-"/>
    <s v="-"/>
    <s v="-"/>
    <s v="-"/>
    <s v="-"/>
    <s v="-"/>
    <s v="-"/>
    <s v="SI"/>
    <s v="-"/>
    <s v="-"/>
    <s v="NO"/>
    <x v="0"/>
    <n v="2.999999999825377"/>
    <s v="HIDRAULICO"/>
    <s v="MALA OPERACION"/>
    <s v="INP"/>
    <s v="OP"/>
    <m/>
    <d v="1899-12-30T00:00:00"/>
    <n v="1.4997222221572883"/>
    <n v="1.4997222221572883"/>
    <n v="4"/>
    <n v="0"/>
    <n v="5.9988888886291534"/>
    <n v="5.9988888886291534"/>
    <x v="0"/>
  </r>
  <r>
    <d v="2022-12-10T17:50:00"/>
    <x v="0"/>
    <s v="PAREDES JOSE"/>
    <s v="PAREDES JOSE"/>
    <s v="RONCAL FANNYNG"/>
    <s v="LIBERATO AMAEL"/>
    <s v="CHACALTANA JOSÉ"/>
    <s v="ARACENA CARLOS"/>
    <x v="0"/>
    <x v="16"/>
    <x v="0"/>
    <s v="MC (Mantto Correctivo)"/>
    <s v="NO PROG (No programado)"/>
    <d v="2022-12-10T09:00:00"/>
    <d v="2022-12-10T12:20:00"/>
    <d v="2022-12-10T09:35:00"/>
    <d v="2022-12-10T11:00:00"/>
    <s v="Revisión del conexionado eléctrico y reset de falla del arrancador perteneciente a la bomba y pruebas de funcionamiento del sistema"/>
    <x v="0"/>
    <m/>
    <s v="-"/>
    <s v="-"/>
    <s v="-"/>
    <s v="-"/>
    <s v="-"/>
    <s v="-"/>
    <s v="-"/>
    <s v="-"/>
    <s v="-"/>
    <s v="NO"/>
    <s v="-"/>
    <s v="-"/>
    <s v="NO"/>
    <x v="0"/>
    <n v="3.3333333333721384"/>
    <s v="ELECTRICO"/>
    <s v="DISEÑO INADECUADO"/>
    <s v="INP"/>
    <s v="OP"/>
    <m/>
    <d v="1899-12-30T00:00:00"/>
    <n v="1.4166666667442769"/>
    <n v="1.4166666667442769"/>
    <n v="1"/>
    <n v="0"/>
    <n v="1.4166666667442769"/>
    <n v="1.4166666667442769"/>
    <x v="0"/>
  </r>
  <r>
    <d v="2022-12-10T17:50:00"/>
    <x v="0"/>
    <s v="PAREDES JOSE"/>
    <s v="PAREDES JOSE"/>
    <s v="RONCAL FANNYNG"/>
    <s v="LIBERATO AMAEL"/>
    <s v="CHACALTANA JOSÉ"/>
    <s v="ARACENA CARLOS"/>
    <x v="0"/>
    <x v="17"/>
    <x v="0"/>
    <s v="MC (Mantto Correctivo)"/>
    <s v="NO PROG (No programado)"/>
    <d v="2022-12-10T09:00:00"/>
    <d v="2022-12-10T12:20:00"/>
    <d v="2022-12-10T11:00:01"/>
    <d v="2022-12-10T12:40:00"/>
    <s v="Revisión del conexionado eléctrico y reset de falla del arrancador perteneciente a la bomba y pruebas de funcionamiento del sistema"/>
    <x v="0"/>
    <m/>
    <s v="-"/>
    <s v="-"/>
    <s v="-"/>
    <s v="-"/>
    <s v="-"/>
    <s v="-"/>
    <s v="-"/>
    <s v="-"/>
    <s v="-"/>
    <s v="NO"/>
    <s v="-"/>
    <s v="-"/>
    <s v="NO"/>
    <x v="0"/>
    <n v="3.3333333333721384"/>
    <s v="ELECTRICO"/>
    <s v="DISEÑO INADECUADO"/>
    <s v="INP"/>
    <s v="OP"/>
    <m/>
    <d v="1899-12-30T00:00:00"/>
    <n v="1.6663888890179805"/>
    <n v="1.6663888890179805"/>
    <n v="1"/>
    <n v="0"/>
    <n v="1.6663888890179805"/>
    <n v="1.6663888890179805"/>
    <x v="0"/>
  </r>
  <r>
    <d v="2022-12-10T17:55:35"/>
    <x v="0"/>
    <s v="PAREDES JOSE"/>
    <s v="PAREDES JOSE"/>
    <s v="RONCAL FANNYNG"/>
    <s v="LIBERATO AMAEL"/>
    <s v="CHACALTANA JOSÉ"/>
    <s v="ARACENA CARLOS"/>
    <x v="9"/>
    <x v="18"/>
    <x v="0"/>
    <s v="MC (Mantto Correctivo)"/>
    <s v="NO PROG (No programado)"/>
    <d v="2022-12-10T08:12:00"/>
    <d v="2022-12-10T17:00:00"/>
    <d v="2022-12-10T16:00:00"/>
    <d v="2022-12-10T17:40:00"/>
    <s v="Cambio del meneke de la línea de alimentación eléctrica del equipo de 380 Vac-32 Amp por uno de 380 Vac-63 Amp y pruebas de funcionamiento. El equipo queda inoperativo"/>
    <x v="0"/>
    <m/>
    <s v="-"/>
    <s v="-"/>
    <s v="-"/>
    <s v="-"/>
    <s v="-"/>
    <s v="-"/>
    <s v="-"/>
    <s v="-"/>
    <s v="-"/>
    <s v="SI"/>
    <s v="-"/>
    <s v="-"/>
    <s v="NO"/>
    <x v="0"/>
    <n v="8.7999999998719431"/>
    <s v="ELECTRICO"/>
    <s v="REPARACION INADECUADA"/>
    <s v="INP"/>
    <s v="OP"/>
    <m/>
    <d v="1899-12-30T00:00:00"/>
    <n v="1.6666666665114462"/>
    <n v="1.6666666665114462"/>
    <n v="1"/>
    <n v="0"/>
    <n v="1.6666666665114462"/>
    <n v="1.6666666665114462"/>
    <x v="0"/>
  </r>
  <r>
    <d v="2022-12-10T17:12:27"/>
    <x v="0"/>
    <s v="LOPEZ EMANUEL"/>
    <s v="RICALDI RAUL, LOPEZ EMANUEL"/>
    <s v="RONCAL FANNYNG"/>
    <s v="LIBERATO AMAEL"/>
    <s v="CHACALTANA JOSÉ"/>
    <s v="ARACENA CARLOS"/>
    <x v="8"/>
    <x v="19"/>
    <x v="3"/>
    <s v="MP (Mantto Preventivo)"/>
    <s v="FR (Frecuencia)"/>
    <d v="2022-12-10T13:31:00"/>
    <d v="2022-12-10T15:00:00"/>
    <d v="2022-12-10T13:31:00"/>
    <d v="2022-12-10T15:00:00"/>
    <s v="Lubricación de unidad de mantenimiento FRL de BAHíA-4"/>
    <x v="1"/>
    <s v="Mantenimiento"/>
    <s v="-"/>
    <s v="-"/>
    <s v="-"/>
    <s v="-"/>
    <s v="-"/>
    <s v="-"/>
    <s v="-"/>
    <s v="-"/>
    <s v="-"/>
    <s v="NO"/>
    <s v="-"/>
    <s v="-"/>
    <s v="NO"/>
    <x v="2"/>
    <n v="1.4833333332790062"/>
    <s v="-"/>
    <s v="-"/>
    <m/>
    <m/>
    <m/>
    <d v="1899-12-30T00:00:00"/>
    <n v="1.4833333332790062"/>
    <n v="1.4833333332790062"/>
    <n v="4"/>
    <n v="0"/>
    <n v="5.9333333331160247"/>
    <n v="5.9333333331160247"/>
    <x v="0"/>
  </r>
  <r>
    <d v="2022-12-10T17:12:27"/>
    <x v="0"/>
    <s v="LOPEZ EMANUEL"/>
    <s v="RICALDI RAUL, LOPEZ EMANUEL"/>
    <s v="RONCAL FANNYNG"/>
    <s v="LIBERATO AMAEL"/>
    <s v="CHACALTANA JOSÉ"/>
    <s v="ARACENA CARLOS"/>
    <x v="8"/>
    <x v="20"/>
    <x v="4"/>
    <s v="MP (Mantto Preventivo)"/>
    <s v="FR (Frecuencia)"/>
    <d v="2022-12-10T15:01:00"/>
    <d v="2022-12-10T16:30:00"/>
    <d v="2022-12-10T15:01:00"/>
    <d v="2022-12-10T16:30:00"/>
    <s v="Lubricación de unidad de mantenimiento FRL de BAHíA-5"/>
    <x v="1"/>
    <s v="Mantenimiento"/>
    <s v="-"/>
    <s v="-"/>
    <s v="-"/>
    <s v="-"/>
    <s v="-"/>
    <s v="-"/>
    <s v="-"/>
    <s v="-"/>
    <s v="-"/>
    <s v="NO"/>
    <s v="-"/>
    <s v="-"/>
    <s v="NO"/>
    <x v="2"/>
    <n v="1.4833333332790062"/>
    <s v="-"/>
    <s v="-"/>
    <m/>
    <m/>
    <m/>
    <d v="1899-12-30T00:00:00"/>
    <n v="1.4833333332790062"/>
    <n v="1.4833333332790062"/>
    <n v="4"/>
    <n v="0"/>
    <n v="5.9333333331160247"/>
    <n v="5.9333333331160247"/>
    <x v="0"/>
  </r>
  <r>
    <d v="2022-12-10T17:12:27"/>
    <x v="0"/>
    <s v="LOPEZ EMANUEL"/>
    <s v="RICALDI RAUL, LOPEZ EMANUEL"/>
    <s v="RONCAL FANNYNG"/>
    <s v="LIBERATO AMAEL"/>
    <s v="CHACALTANA JOSÉ"/>
    <s v="ARACENA CARLOS"/>
    <x v="8"/>
    <x v="21"/>
    <x v="5"/>
    <s v="MP (Mantto Preventivo)"/>
    <s v="FR (Frecuencia)"/>
    <d v="2022-12-10T16:31:00"/>
    <d v="2022-12-10T18:00:00"/>
    <d v="2022-12-10T16:31:00"/>
    <d v="2022-12-10T18:20:00"/>
    <s v="Lubricación de unidad de mantenimiento FRL de BAHíA-6"/>
    <x v="1"/>
    <s v="Mantenimiento"/>
    <s v="-"/>
    <s v="-"/>
    <s v="-"/>
    <s v="-"/>
    <s v="-"/>
    <s v="-"/>
    <s v="-"/>
    <s v="-"/>
    <s v="-"/>
    <s v="NO"/>
    <s v="-"/>
    <s v="-"/>
    <s v="NO"/>
    <x v="2"/>
    <n v="1.4833333332790062"/>
    <s v="-"/>
    <s v="-"/>
    <m/>
    <m/>
    <m/>
    <d v="1899-12-30T00:00:00"/>
    <n v="1.8166666666511446"/>
    <n v="1.8166666666511446"/>
    <n v="4"/>
    <n v="0"/>
    <n v="7.2666666666045785"/>
    <n v="7.2666666666045785"/>
    <x v="0"/>
  </r>
  <r>
    <d v="2022-12-11T13:33:22"/>
    <x v="0"/>
    <s v="LOPEZ EMANUEL"/>
    <s v="RICALDI RAUL, LOPEZ EMANUEL"/>
    <s v="RONCAL FANNYNG"/>
    <s v="LIBERATO AMAEL"/>
    <s v="CHACALTANA JOSÉ"/>
    <s v="ARACENA CARLOS"/>
    <x v="8"/>
    <x v="22"/>
    <x v="6"/>
    <s v="MP (Mantto Preventivo)"/>
    <s v="FR (Frecuencia)"/>
    <d v="2022-12-11T07:30:00"/>
    <d v="2022-12-11T08:30:00"/>
    <d v="2022-12-11T07:30:00"/>
    <d v="2022-12-11T08:30:00"/>
    <s v="Lubricación de unidad de mantenimiento FRL de BAHÍA-1"/>
    <x v="1"/>
    <s v="Mantenimiento"/>
    <s v="-"/>
    <s v="-"/>
    <s v="-"/>
    <s v="-"/>
    <s v="-"/>
    <s v="-"/>
    <s v="-"/>
    <s v="-"/>
    <s v="-"/>
    <s v="NO"/>
    <s v="-"/>
    <s v="-"/>
    <s v="NO"/>
    <x v="2"/>
    <n v="0.99999999994179234"/>
    <s v="-"/>
    <s v="-"/>
    <m/>
    <m/>
    <m/>
    <d v="1899-12-30T00:00:00"/>
    <n v="0.99999999994179234"/>
    <n v="0.99999999994179234"/>
    <n v="4"/>
    <n v="0"/>
    <n v="3.9999999997671694"/>
    <n v="3.9999999997671694"/>
    <x v="0"/>
  </r>
  <r>
    <d v="2022-12-11T13:33:22"/>
    <x v="0"/>
    <s v="LOPEZ EMANUEL"/>
    <s v="RICALDI RAUL, LOPEZ EMANUEL"/>
    <s v="RONCAL FANNYNG"/>
    <s v="LIBERATO AMAEL"/>
    <s v="CHACALTANA JOSÉ"/>
    <s v="ARACENA CARLOS"/>
    <x v="8"/>
    <x v="14"/>
    <x v="7"/>
    <s v="MP (Mantto Preventivo)"/>
    <s v="FR (Frecuencia)"/>
    <d v="2022-12-11T08:31:00"/>
    <d v="2022-12-11T09:30:00"/>
    <d v="2022-12-11T08:31:00"/>
    <d v="2022-12-11T09:50:00"/>
    <s v="Lubricación de unidad de mantenimiento FRL de BAHÍA-2"/>
    <x v="1"/>
    <s v="Mantenimiento"/>
    <s v="-"/>
    <s v="-"/>
    <s v="-"/>
    <s v="-"/>
    <s v="-"/>
    <s v="-"/>
    <s v="-"/>
    <s v="-"/>
    <s v="-"/>
    <s v="NO"/>
    <s v="-"/>
    <s v="-"/>
    <s v="NO"/>
    <x v="2"/>
    <n v="0.98333333322079852"/>
    <s v="-"/>
    <s v="-"/>
    <m/>
    <m/>
    <m/>
    <d v="1899-12-30T00:00:00"/>
    <n v="1.316666666592937"/>
    <n v="1.316666666592937"/>
    <n v="4"/>
    <n v="0"/>
    <n v="5.2666666663717479"/>
    <n v="5.2666666663717479"/>
    <x v="0"/>
  </r>
  <r>
    <d v="2022-12-11T17:43:34"/>
    <x v="0"/>
    <s v="LOPEZ EMANUEL"/>
    <s v="RICALDI RAUL, LOPEZ EMANUEL"/>
    <s v="RONCAL FANNYNG"/>
    <s v="LIBERATO AMAEL"/>
    <s v="CHACALTANA JOSÉ"/>
    <s v="ARACENA CARLOS"/>
    <x v="10"/>
    <x v="23"/>
    <x v="0"/>
    <s v="MP (Mantto Preventivo)"/>
    <s v="BC (Basado en la Condición)"/>
    <d v="2022-12-11T09:30:00"/>
    <d v="2022-12-11T12:00:00"/>
    <d v="2022-12-11T09:50:01"/>
    <d v="2022-12-11T12:30:00"/>
    <s v="Inspección y mantenimiento de gata hidráulica Westward (lubricación)"/>
    <x v="2"/>
    <m/>
    <s v="-"/>
    <s v="-"/>
    <s v="-"/>
    <s v="-"/>
    <s v="-"/>
    <s v="-"/>
    <s v="-"/>
    <s v="-"/>
    <s v="-"/>
    <s v="NO"/>
    <s v="-"/>
    <s v="-"/>
    <s v="NO"/>
    <x v="2"/>
    <n v="2.5000000001164153"/>
    <s v="-"/>
    <s v="-"/>
    <m/>
    <m/>
    <m/>
    <d v="1899-12-30T00:00:00"/>
    <n v="2.6663888887851499"/>
    <n v="2.6663888887851499"/>
    <n v="4"/>
    <n v="0"/>
    <n v="10.6655555551406"/>
    <n v="10.6655555551406"/>
    <x v="0"/>
  </r>
  <r>
    <d v="2022-12-11T16:18:00"/>
    <x v="0"/>
    <s v="PAREDES JOSE"/>
    <s v="PAREDES JOSE"/>
    <s v="RONCAL FANNYNG"/>
    <s v="LIBERATO AMAEL"/>
    <s v="CHACALTANA JOSÉ"/>
    <s v="ARACENA CARLOS"/>
    <x v="0"/>
    <x v="2"/>
    <x v="0"/>
    <s v="MC (Mantto Correctivo)"/>
    <s v="NO PROG (No programado)"/>
    <d v="2022-12-11T07:30:00"/>
    <d v="2022-12-11T10:50:00"/>
    <d v="2022-12-11T10:40:00"/>
    <d v="2022-12-11T10:55:00"/>
    <s v="Reset de falla y restablecimiento del funcionamiento de la bomba"/>
    <x v="0"/>
    <m/>
    <s v="-"/>
    <s v="-"/>
    <s v="-"/>
    <s v="-"/>
    <s v="-"/>
    <s v="-"/>
    <s v="-"/>
    <s v="-"/>
    <s v="-"/>
    <s v="NO"/>
    <s v="-"/>
    <s v="-"/>
    <s v="NO"/>
    <x v="0"/>
    <n v="3.3333333333721384"/>
    <s v="ELECTRICO"/>
    <s v="DISEÑO INADECUADO"/>
    <s v="INP"/>
    <s v="OP"/>
    <m/>
    <d v="1899-12-30T00:00:00"/>
    <n v="0.24999999994179234"/>
    <n v="0.24999999994179234"/>
    <n v="1"/>
    <n v="0"/>
    <n v="0.24999999994179234"/>
    <n v="0.24999999994179234"/>
    <x v="0"/>
  </r>
  <r>
    <d v="2022-12-11T16:07:09"/>
    <x v="0"/>
    <s v="PAREDES JOSE"/>
    <s v="PAREDES JOSE"/>
    <s v="RONCAL FANNYNG"/>
    <s v="LIBERATO AMAEL"/>
    <s v="CHACALTANA JOSÉ"/>
    <s v="ARACENA CARLOS"/>
    <x v="11"/>
    <x v="24"/>
    <x v="0"/>
    <s v="MC (Mantto Correctivo)"/>
    <s v="PROG (Programado)"/>
    <s v="-"/>
    <s v="-"/>
    <d v="2022-12-11T10:55:01"/>
    <d v="2022-12-11T11:55:00"/>
    <s v="Pegado (reemplazo) de señalética (rombo de seguridad NFPA)"/>
    <x v="0"/>
    <m/>
    <s v="-"/>
    <s v="-"/>
    <s v="-"/>
    <s v="-"/>
    <s v="-"/>
    <s v="-"/>
    <s v="-"/>
    <s v="-"/>
    <s v="-"/>
    <s v="NO"/>
    <s v="-"/>
    <s v="-"/>
    <s v="NO"/>
    <x v="0"/>
    <n v="0"/>
    <s v="DESGASTE PREMATURO"/>
    <s v="CLIMA"/>
    <s v="INP"/>
    <s v="OP"/>
    <m/>
    <d v="1899-12-30T00:00:00"/>
    <n v="0.99972222227370366"/>
    <n v="0.99972222227370366"/>
    <n v="1"/>
    <n v="0"/>
    <n v="0.99972222227370366"/>
    <n v="0.99972222227370366"/>
    <x v="0"/>
  </r>
  <r>
    <d v="2022-12-11T16:12:18"/>
    <x v="0"/>
    <s v="PAREDES JOSE"/>
    <s v="RONCAL FANNYNG"/>
    <s v="RONCAL FANNYNG"/>
    <s v="LIBERATO AMAEL"/>
    <s v="CHACALTANA JOSÉ"/>
    <s v="ARACENA CARLOS"/>
    <x v="0"/>
    <x v="0"/>
    <x v="0"/>
    <s v="MC (Mantto Correctivo)"/>
    <s v="PROG (Programado)"/>
    <s v="-"/>
    <s v="-"/>
    <d v="2022-12-11T11:55:01"/>
    <d v="2022-12-11T12:20:00"/>
    <s v="Traslado de bomba del área de lavado hacia el Taller de Lube System"/>
    <x v="0"/>
    <m/>
    <s v="-"/>
    <s v="-"/>
    <s v="-"/>
    <s v="-"/>
    <s v="-"/>
    <s v="-"/>
    <s v="-"/>
    <s v="-"/>
    <s v="-"/>
    <s v="NO"/>
    <s v="-"/>
    <s v="-"/>
    <s v="NO"/>
    <x v="0"/>
    <n v="0"/>
    <s v="MECANICO"/>
    <s v="MONTAJE INADECUADO"/>
    <s v="INP"/>
    <s v="INP"/>
    <m/>
    <d v="1899-12-30T00:00:00"/>
    <n v="0.41638888895977288"/>
    <n v="0.41638888895977288"/>
    <n v="1"/>
    <n v="0"/>
    <n v="0.41638888895977288"/>
    <n v="0.41638888895977288"/>
    <x v="0"/>
  </r>
  <r>
    <d v="2022-12-11T18:20:32"/>
    <x v="0"/>
    <s v="LOPEZ EMANUEL"/>
    <s v="RICALDI RAUL, LOPEZ EMANUEL"/>
    <s v="RONCAL FANNYNG"/>
    <s v="LIBERATO AMAEL"/>
    <s v="CHACALTANA JOSÉ"/>
    <s v="ARACENA CARLOS"/>
    <x v="12"/>
    <x v="25"/>
    <x v="0"/>
    <s v="MP (Mantto Preventivo)"/>
    <s v="BC (Basado en la Condición)"/>
    <d v="2022-12-11T14:00:00"/>
    <d v="2022-12-11T18:00:00"/>
    <d v="2022-12-11T13:30:00"/>
    <d v="2022-12-11T18:30:00"/>
    <s v="Inspección y mantenimiento de meza elevadora hidráulica"/>
    <x v="2"/>
    <m/>
    <s v="-"/>
    <s v="-"/>
    <s v="-"/>
    <s v="-"/>
    <s v="-"/>
    <s v="-"/>
    <s v="-"/>
    <s v="-"/>
    <s v="-"/>
    <s v="NO"/>
    <s v="-"/>
    <s v="-"/>
    <s v="NO"/>
    <x v="2"/>
    <n v="3.9999999999417923"/>
    <s v="-"/>
    <s v="-"/>
    <m/>
    <m/>
    <m/>
    <d v="1899-12-30T00:00:00"/>
    <n v="5.0000000000582077"/>
    <n v="5.0000000000582077"/>
    <n v="4"/>
    <n v="0"/>
    <n v="20.000000000232831"/>
    <n v="20.000000000232831"/>
    <x v="0"/>
  </r>
  <r>
    <d v="2022-12-11T16:07:09"/>
    <x v="0"/>
    <s v="PAREDES JOSE"/>
    <s v="PAREDES JOSE"/>
    <s v="RONCAL FANNYNG"/>
    <s v="LIBERATO AMAEL"/>
    <s v="CHACALTANA JOSÉ"/>
    <s v="ARACENA CARLOS"/>
    <x v="11"/>
    <x v="26"/>
    <x v="0"/>
    <s v="MC (Mantto Correctivo)"/>
    <s v="PROG (Programado)"/>
    <s v="-"/>
    <s v="-"/>
    <d v="2022-12-11T13:30:01"/>
    <d v="2022-12-11T14:50:00"/>
    <s v="Pegado (reemplazo) de señalética (rombo de seguridad NFPA)"/>
    <x v="0"/>
    <m/>
    <s v="-"/>
    <s v="-"/>
    <s v="-"/>
    <s v="-"/>
    <s v="-"/>
    <s v="-"/>
    <s v="-"/>
    <s v="-"/>
    <s v="-"/>
    <s v="NO"/>
    <s v="-"/>
    <s v="-"/>
    <s v="NO"/>
    <x v="0"/>
    <n v="0"/>
    <s v="DESGASTE PREMATURO"/>
    <s v="CLIMA"/>
    <s v="INP"/>
    <s v="OP"/>
    <m/>
    <d v="1899-12-30T00:00:00"/>
    <n v="1.3330555554712191"/>
    <n v="1.3330555554712191"/>
    <n v="1"/>
    <n v="0"/>
    <n v="1.3330555554712191"/>
    <n v="1.3330555554712191"/>
    <x v="0"/>
  </r>
  <r>
    <d v="2022-12-11T16:07:09"/>
    <x v="0"/>
    <s v="PAREDES JOSE"/>
    <s v="PAREDES JOSE"/>
    <s v="RONCAL FANNYNG"/>
    <s v="LIBERATO AMAEL"/>
    <s v="CHACALTANA JOSÉ"/>
    <s v="ARACENA CARLOS"/>
    <x v="11"/>
    <x v="27"/>
    <x v="0"/>
    <s v="MC (Mantto Correctivo)"/>
    <s v="PROG (Programado)"/>
    <s v="-"/>
    <s v="-"/>
    <d v="2022-12-11T14:51:00"/>
    <d v="2022-12-11T16:00:00"/>
    <s v="Pegado (reemplazo) de señalética (rombo de seguridad NFPA)"/>
    <x v="0"/>
    <m/>
    <s v="-"/>
    <s v="-"/>
    <s v="-"/>
    <s v="-"/>
    <s v="-"/>
    <s v="-"/>
    <s v="-"/>
    <s v="-"/>
    <s v="-"/>
    <s v="NO"/>
    <s v="-"/>
    <s v="-"/>
    <s v="NO"/>
    <x v="0"/>
    <n v="0"/>
    <s v="DESGASTE PREMATURO"/>
    <s v="CLIMA"/>
    <m/>
    <m/>
    <m/>
    <d v="1899-12-30T00:00:00"/>
    <n v="1.1500000000814907"/>
    <n v="1.1500000000814907"/>
    <n v="1"/>
    <n v="0"/>
    <n v="1.1500000000814907"/>
    <n v="1.1500000000814907"/>
    <x v="0"/>
  </r>
  <r>
    <d v="2022-12-12T17:48:58"/>
    <x v="0"/>
    <s v="PAREDES JOSE"/>
    <s v="PAREDES JOSE"/>
    <s v="RONCAL FANNYNG"/>
    <s v="LIBERATO AMAEL"/>
    <s v="CHACALTANA JOSÉ"/>
    <s v="ARACENA CARLOS"/>
    <x v="3"/>
    <x v="4"/>
    <x v="0"/>
    <s v="MC (Mantto Correctivo)"/>
    <s v="NO PROG (No programado)"/>
    <d v="2022-12-12T07:20:00"/>
    <d v="2022-12-12T11:20:00"/>
    <d v="2022-12-12T07:30:00"/>
    <d v="2022-12-12T11:30:00"/>
    <s v="Revisión de conexiónado eléctrico y restablecimiento del sistema de funcionamiento"/>
    <x v="0"/>
    <m/>
    <s v="-"/>
    <s v="-"/>
    <s v="-"/>
    <s v="-"/>
    <s v="-"/>
    <s v="-"/>
    <s v="-"/>
    <s v="-"/>
    <s v="-"/>
    <s v="NO"/>
    <s v="-"/>
    <s v="-"/>
    <s v="NO"/>
    <x v="0"/>
    <n v="3.9999999999417923"/>
    <s v="ELECTRICO"/>
    <s v="DISEÑO INADECUADO"/>
    <m/>
    <m/>
    <m/>
    <d v="1899-12-30T00:00:00"/>
    <n v="4.0000000001164153"/>
    <n v="4.0000000001164153"/>
    <n v="3"/>
    <n v="0"/>
    <n v="12.000000000349246"/>
    <n v="12.000000000349246"/>
    <x v="0"/>
  </r>
  <r>
    <d v="2022-12-12T18:01:05"/>
    <x v="0"/>
    <s v="LOPEZ EMANUEL"/>
    <s v="RICALDI RAUL, LOPEZ EMANUEL"/>
    <s v="RONCAL FANNYNG"/>
    <s v="LIBERATO AMAEL"/>
    <s v="CHACALTANA JOSÉ"/>
    <s v="ARACENA CARLOS"/>
    <x v="6"/>
    <x v="12"/>
    <x v="0"/>
    <s v="MC (Mantto Correctivo)"/>
    <s v="NO PROG (No programado)"/>
    <d v="2022-12-12T07:30:00"/>
    <d v="2022-12-12T12:15:00"/>
    <d v="2022-12-12T07:45:00"/>
    <d v="2022-12-12T12:30:00"/>
    <s v="Cambio de manguera e instalación de válvulas"/>
    <x v="2"/>
    <m/>
    <s v="-"/>
    <s v="-"/>
    <s v="-"/>
    <s v="-"/>
    <s v="-"/>
    <s v="-"/>
    <s v="-"/>
    <s v="-"/>
    <s v="-"/>
    <s v="SI"/>
    <s v="-"/>
    <s v="-"/>
    <s v="NO"/>
    <x v="0"/>
    <n v="4.7499999999417923"/>
    <s v="HIDRAULICO"/>
    <s v="DESGASTE NORMAL"/>
    <m/>
    <m/>
    <m/>
    <d v="1899-12-30T00:00:00"/>
    <n v="4.7499999999417923"/>
    <n v="4.7499999999417923"/>
    <n v="4"/>
    <n v="0"/>
    <n v="18.999999999767169"/>
    <n v="18.999999999767169"/>
    <x v="0"/>
  </r>
  <r>
    <d v="2022-12-12T18:12:30"/>
    <x v="0"/>
    <s v="PAREDES JOSE"/>
    <s v="PAREDES JOSE"/>
    <s v="RONCAL FANNYNG"/>
    <s v="LIBERATO AMAEL"/>
    <s v="CHACALTANA JOSÉ"/>
    <s v="ARACENA CARLOS"/>
    <x v="1"/>
    <x v="28"/>
    <x v="0"/>
    <s v="MC (Mantto Correctivo)"/>
    <s v="PROG (Programado)"/>
    <d v="2022-12-12T14:30:00"/>
    <d v="2022-12-12T17:15:00"/>
    <d v="2022-12-12T14:00:00"/>
    <d v="2022-12-12T17:30:00"/>
    <s v="Reparación, aseguramiento de la retención del anti estiramiento, revisión del estado de conexionado eléctrico y pruebas de funcionamiento de la compuerta teniendo como resultado la operatividad del mismo"/>
    <x v="0"/>
    <m/>
    <s v="-"/>
    <s v="-"/>
    <s v="-"/>
    <s v="-"/>
    <s v="-"/>
    <s v="-"/>
    <s v="-"/>
    <s v="-"/>
    <s v="-"/>
    <s v="NO"/>
    <s v="-"/>
    <s v="-"/>
    <s v="NO"/>
    <x v="0"/>
    <n v="2.7499999998835847"/>
    <s v="ELECTRICO"/>
    <s v="DISEÑO INADECUADO"/>
    <s v="INP"/>
    <s v="OP"/>
    <m/>
    <d v="1899-12-30T00:00:00"/>
    <n v="3.5000000000582077"/>
    <n v="3.5000000000582077"/>
    <n v="3"/>
    <n v="0"/>
    <n v="10.500000000174623"/>
    <n v="10.500000000174623"/>
    <x v="0"/>
  </r>
  <r>
    <d v="2022-12-13T15:54:48"/>
    <x v="0"/>
    <s v="PAREDES JOSE"/>
    <s v="RICALDI RAUL, PAREDES JOSE, LOPEZ EMANUEL"/>
    <s v="RONCAL FANNYNG"/>
    <s v="LIBERATO AMAEL"/>
    <s v="CHACALTANA JOSÉ"/>
    <s v="ARACENA CARLOS"/>
    <x v="5"/>
    <x v="29"/>
    <x v="0"/>
    <s v="MC (Mantto Correctivo)"/>
    <s v="NO PROG (No programado)"/>
    <d v="2022-12-12T22:00:00"/>
    <d v="2022-12-13T01:20:00"/>
    <d v="2022-12-12T23:00:00"/>
    <d v="2022-12-13T02:00:00"/>
    <s v="Revisión de conexionado eléctrico y restauración de falla, pruebas de funcionamiento y puesta en servicio del compresor de aire"/>
    <x v="0"/>
    <m/>
    <s v="-"/>
    <s v="-"/>
    <s v="-"/>
    <s v="-"/>
    <s v="-"/>
    <s v="-"/>
    <s v="-"/>
    <s v="-"/>
    <s v="-"/>
    <s v="NO"/>
    <s v="-"/>
    <s v="-"/>
    <s v="NO"/>
    <x v="0"/>
    <n v="3.3333333331975155"/>
    <s v="ELECTRICO"/>
    <s v="OTROS"/>
    <s v="INP"/>
    <s v="OP"/>
    <m/>
    <d v="1899-12-30T00:00:00"/>
    <n v="3"/>
    <n v="3"/>
    <n v="5"/>
    <n v="0"/>
    <n v="15"/>
    <n v="15"/>
    <x v="0"/>
  </r>
  <r>
    <d v="2022-12-13T16:00:48"/>
    <x v="0"/>
    <s v="PAREDES JOSE"/>
    <s v="RICALDI RAUL, PAREDES JOSE, LOPEZ EMANUEL"/>
    <s v="RONCAL FANNYNG"/>
    <s v="LIBERATO AMAEL"/>
    <s v="CHACALTANA JOSÉ"/>
    <s v="ARACENA CARLOS"/>
    <x v="5"/>
    <x v="8"/>
    <x v="0"/>
    <s v="MC (Mantto Correctivo)"/>
    <s v="NO PROG (No programado)"/>
    <d v="2022-12-12T22:00:00"/>
    <d v="2022-12-13T16:00:00"/>
    <d v="2022-12-13T13:30:00"/>
    <d v="2022-12-13T17:00:00"/>
    <s v="Revisión de conexiónado eléctrico, lubricación, restauración de falla (por recalentamiento), pruebas de funciónamiento y finalmente quedando operativo para su arranque"/>
    <x v="0"/>
    <m/>
    <s v="-"/>
    <s v="-"/>
    <s v="-"/>
    <s v="-"/>
    <s v="-"/>
    <s v="-"/>
    <s v="-"/>
    <s v="-"/>
    <s v="-"/>
    <s v="NO"/>
    <s v="-"/>
    <s v="-"/>
    <s v="NO"/>
    <x v="0"/>
    <n v="18"/>
    <s v="MECANICO"/>
    <s v="FALTA DE MANTENIMIENTO"/>
    <s v="INP"/>
    <s v="OP"/>
    <m/>
    <d v="1899-12-30T00:00:00"/>
    <n v="3.5000000000582077"/>
    <n v="3.5000000000582077"/>
    <n v="5"/>
    <n v="0"/>
    <n v="17.500000000291038"/>
    <n v="17.500000000291038"/>
    <x v="0"/>
  </r>
  <r>
    <d v="2022-12-14T16:31:01"/>
    <x v="0"/>
    <s v="PAREDES JOSE"/>
    <s v="PAREDES JOSE"/>
    <s v="RONCAL FANNYNG"/>
    <s v="LIBERATO AMAEL"/>
    <s v="CHACALTANA JOSÉ"/>
    <s v="ARACENA CARLOS"/>
    <x v="0"/>
    <x v="2"/>
    <x v="0"/>
    <s v="MC (Mantto Correctivo)"/>
    <s v="NO PROG (No programado)"/>
    <d v="2022-12-14T04:10:00"/>
    <d v="2022-12-14T08:40:00"/>
    <d v="2022-12-14T07:40:00"/>
    <d v="2022-12-14T08:50:00"/>
    <s v="Restauración del sistema de funcionamiento y pruebas de operatividad"/>
    <x v="0"/>
    <m/>
    <s v="-"/>
    <s v="-"/>
    <s v="-"/>
    <s v="-"/>
    <s v="-"/>
    <s v="-"/>
    <s v="-"/>
    <s v="-"/>
    <s v="-"/>
    <s v="NO"/>
    <s v="-"/>
    <s v="-"/>
    <s v="NO"/>
    <x v="0"/>
    <n v="4.5"/>
    <s v="ELECTRICO"/>
    <s v="DISEÑO INADECUADO"/>
    <m/>
    <m/>
    <m/>
    <d v="1899-12-30T00:00:00"/>
    <n v="1.1666666666278616"/>
    <n v="1.1666666666278616"/>
    <n v="3"/>
    <n v="0"/>
    <n v="3.4999999998835847"/>
    <n v="3.4999999998835847"/>
    <x v="0"/>
  </r>
  <r>
    <d v="2022-12-14T16:38:00"/>
    <x v="0"/>
    <s v="PAREDES JOSE"/>
    <s v="PAREDES JOSE"/>
    <s v="RONCAL FANNYNG"/>
    <s v="LIBERATO AMAEL"/>
    <s v="CHACALTANA JOSÉ"/>
    <s v="ARACENA CARLOS"/>
    <x v="3"/>
    <x v="4"/>
    <x v="0"/>
    <s v="MC (Mantto Correctivo)"/>
    <s v="NO PROG (No programado)"/>
    <d v="2022-12-14T07:10:00"/>
    <d v="2022-12-14T09:45:00"/>
    <d v="2022-12-14T07:50:00"/>
    <d v="2022-12-14T09:50:00"/>
    <s v="Restauración del sistema de funcionamiento y pruebas de operatividad"/>
    <x v="0"/>
    <m/>
    <s v="-"/>
    <s v="-"/>
    <s v="-"/>
    <s v="-"/>
    <s v="-"/>
    <s v="-"/>
    <s v="-"/>
    <s v="-"/>
    <s v="-"/>
    <s v="NO"/>
    <s v="-"/>
    <s v="-"/>
    <s v="NO"/>
    <x v="0"/>
    <n v="2.5833333333721384"/>
    <s v="ELECTRICO"/>
    <s v="DISEÑO INADECUADO"/>
    <m/>
    <m/>
    <m/>
    <d v="1899-12-30T00:00:00"/>
    <n v="1.9999999998835847"/>
    <n v="1.9999999998835847"/>
    <n v="3"/>
    <n v="0"/>
    <n v="5.999999999650754"/>
    <n v="5.999999999650754"/>
    <x v="0"/>
  </r>
  <r>
    <d v="2022-12-14T20:16:16"/>
    <x v="0"/>
    <s v="PAREDES JOSE"/>
    <s v="PAREDES JOSE"/>
    <s v="RONCAL FANNYNG"/>
    <s v="LIBERATO AMAEL"/>
    <s v="CHACALTANA JOSÉ"/>
    <s v="ARACENA CARLOS"/>
    <x v="0"/>
    <x v="10"/>
    <x v="1"/>
    <s v="MC (Mantto Correctivo)"/>
    <s v="NO PROG (No programado)"/>
    <s v="-"/>
    <s v="-"/>
    <d v="2022-12-14T11:00:00"/>
    <d v="2022-12-14T17:00:00"/>
    <s v="Cambio de conector tipo &quot;T&quot; de una pulgada de diámetro"/>
    <x v="0"/>
    <m/>
    <s v="-"/>
    <s v="-"/>
    <d v="1899-12-30T02:30:00"/>
    <s v="-"/>
    <s v="-"/>
    <s v="-"/>
    <d v="1899-12-30T01:30:00"/>
    <s v="-"/>
    <s v="-"/>
    <s v="SI"/>
    <s v="-"/>
    <s v="-"/>
    <s v="NO"/>
    <x v="0"/>
    <n v="0"/>
    <s v="ESTRUCTURAL"/>
    <s v="CLIMA"/>
    <s v="INP"/>
    <s v="OP"/>
    <m/>
    <d v="1899-12-30T00:00:00"/>
    <n v="6.000000000174623"/>
    <n v="6.000000000174623"/>
    <n v="3"/>
    <n v="0"/>
    <n v="18.000000000523869"/>
    <n v="18.000000000523869"/>
    <x v="0"/>
  </r>
  <r>
    <d v="2022-12-15T07:35:00"/>
    <x v="0"/>
    <s v="RONCAL FANNYNG"/>
    <s v="PAREDES JOSE"/>
    <s v="RONCAL FANNYNG"/>
    <s v="LIBERATO AMAEL"/>
    <s v="ACUÑA JORGE"/>
    <s v="AMADO RAUL"/>
    <x v="3"/>
    <x v="4"/>
    <x v="0"/>
    <s v="MP (Mantto Preventivo)"/>
    <s v="IN (Inspección)"/>
    <s v="-"/>
    <s v="-"/>
    <d v="2022-12-15T07:20:00"/>
    <d v="2022-12-15T07:35:00"/>
    <s v="* El usuario solicito apoyo para comprender el funcionamiento del equipo puesto que esta bomba solo se activa de manera manual_x000a_* Se aprovecha para una realizar una inspección visual y operativa del equipo"/>
    <x v="1"/>
    <m/>
    <s v="-"/>
    <s v="-"/>
    <s v="-"/>
    <s v="-"/>
    <s v="-"/>
    <s v="-"/>
    <s v="-"/>
    <s v="-"/>
    <s v="-"/>
    <s v="NO"/>
    <s v="-"/>
    <s v="-"/>
    <s v="NO"/>
    <x v="2"/>
    <n v="0"/>
    <s v="-"/>
    <s v="-"/>
    <m/>
    <m/>
    <m/>
    <d v="1899-12-30T00:00:00"/>
    <n v="0.24999999994179234"/>
    <n v="0.24999999994179234"/>
    <n v="3"/>
    <n v="0"/>
    <n v="0.74999999982537702"/>
    <n v="0.74999999982537702"/>
    <x v="0"/>
  </r>
  <r>
    <d v="2022-12-15T16:22:22"/>
    <x v="0"/>
    <s v="PAREDES JOSE"/>
    <s v="PAREDES JOSE"/>
    <s v="RONCAL FANNYNG"/>
    <s v="LIBERATO AMAEL"/>
    <s v="ACUÑA JORGE"/>
    <s v="AMADO RAUL"/>
    <x v="13"/>
    <x v="30"/>
    <x v="8"/>
    <s v="MC (Mantto Correctivo)"/>
    <s v="NO PROG (No programado)"/>
    <d v="2022-12-15T06:45:00"/>
    <d v="2022-12-15T11:30:00"/>
    <d v="2022-12-15T07:45:00"/>
    <d v="2022-12-15T11:30:00"/>
    <s v="Intervención de falla de fuga de aire en la válvula solenoide, prueba de funcionamiento y operatividad del mismo._x000a_* Se continua con la intervencion de la falla reportada el 14 dic._x000a_* Se interviene el timer electronico de drenaje del acumulador #2 y se verifica que se halla en buen estado_x000a_* Se evalua la valvula de bola que se halla en un circuito paralelo al timer y se encuentra que esta no se halla regulada y es la que presenta la fuga._x000a_* Se procede a regular la valvula y se corrige la fuga_x000a_Nota: durante la intervencion de mantenimiento, ssoma mcp realizo una auditoria a la actividad, encontrando toda la documentacion segun la normativa de mcp"/>
    <x v="0"/>
    <m/>
    <s v="-"/>
    <s v="-"/>
    <s v="-"/>
    <s v="-"/>
    <d v="1899-12-30T00:10:00"/>
    <s v="-"/>
    <s v="-"/>
    <s v="-"/>
    <s v="-"/>
    <s v="NO"/>
    <s v="-"/>
    <s v="-"/>
    <s v="NO"/>
    <x v="0"/>
    <n v="4.7500000001164153"/>
    <s v="INSTRUMENTAL"/>
    <s v="DESGASTE PREMATURO"/>
    <s v="INP"/>
    <s v="INP"/>
    <m/>
    <d v="1899-12-30T00:10:00"/>
    <n v="3.75"/>
    <n v="3.5833333333333335"/>
    <n v="3"/>
    <n v="0"/>
    <n v="10.75"/>
    <n v="10.75"/>
    <x v="0"/>
  </r>
  <r>
    <d v="2022-12-15T16:22:22"/>
    <x v="0"/>
    <s v="RONCAL FANNYNG"/>
    <s v="PAREDES JOSE"/>
    <s v="RONCAL FANNYNG"/>
    <s v="LIBERATO AMAEL"/>
    <s v="ACUÑA JORGE"/>
    <s v="AMADO RAUL"/>
    <x v="14"/>
    <x v="31"/>
    <x v="0"/>
    <s v="MC (Mantto Correctivo)"/>
    <s v="NO PROG (No programado)"/>
    <d v="2022-12-15T11:30:01"/>
    <s v="TBD"/>
    <d v="2022-12-15T11:30:01"/>
    <d v="2022-12-15T12:30:00"/>
    <s v="intervención de falla de fuga de aire en la válvula solenoide, prueba de funcionamiento y operatividad del mismo._x000a_- se continua con la intervencion de la falla reportada el 14 dic._x000a_- se interviene el timer electronico de drenaje del acumulador #2 y se verifica que se halla en buen estado_x000a_- se evalua la valvula de bola que se halla en un circuito paralelo al timer y se encuentra que esta no se halla regulada y es la que presenta la fuga._x000a_- se procede a regular la valvula y se corrige la fuga_x000a_nota: durante la intervencion de mantenimiento, ssoma mcp realizo una auditoria a la actividad, encontrando toda la documentacion segun la normativa de mcp"/>
    <x v="0"/>
    <m/>
    <s v="-"/>
    <s v="-"/>
    <s v="-"/>
    <s v="-"/>
    <d v="1899-12-30T00:10:00"/>
    <s v="-"/>
    <s v="-"/>
    <s v="-"/>
    <s v="-"/>
    <s v="NO"/>
    <s v="-"/>
    <s v="-"/>
    <s v="NO"/>
    <x v="0"/>
    <n v="0"/>
    <s v="INSTRUMENTAL"/>
    <s v="DESGASTE PREMATURO"/>
    <s v="INP"/>
    <s v="INP"/>
    <m/>
    <d v="1899-12-30T00:10:00"/>
    <n v="0.99972222227370366"/>
    <n v="0.83305555560703703"/>
    <n v="3"/>
    <n v="0"/>
    <n v="2.499166666821111"/>
    <n v="2.499166666821111"/>
    <x v="0"/>
  </r>
  <r>
    <d v="2022-12-15T08:15:00"/>
    <x v="0"/>
    <s v="RONCAL FANNYNG"/>
    <s v="PAREDES JOSE"/>
    <s v="RONCAL FANNYNG"/>
    <s v="LIBERATO AMAEL"/>
    <s v="ACUÑA JORGE"/>
    <s v="AMADO RAUL"/>
    <x v="0"/>
    <x v="2"/>
    <x v="0"/>
    <s v="MC (Mantto Correctivo)"/>
    <s v="NO PROG (No programado)"/>
    <d v="2022-12-15T06:50:00"/>
    <d v="2022-12-15T08:20:00"/>
    <d v="2022-12-15T08:10:00"/>
    <d v="2022-12-15T08:15:00"/>
    <s v="* El usuario reporto la falla de ambas bombas_x000a_* Se intervino la llave de los equipos mencionados mas se tuvo que esperar que electricidad mcp habilitara el ingreso a la sala electrica (se hallaban en releo de guardia)_x000a_* tiempo de espera aprox. 1.5 horas, el tipo de falla es recurrente_x000a_* SE RESTAN 5 MIN OT PARA EVITAR DUPLICIDAD DE HORAS"/>
    <x v="0"/>
    <m/>
    <s v="-"/>
    <s v="-"/>
    <s v="-"/>
    <s v="-"/>
    <s v="-"/>
    <s v="-"/>
    <s v="-"/>
    <s v="-"/>
    <s v="-"/>
    <s v="NO"/>
    <s v="-"/>
    <s v="-"/>
    <s v="NO"/>
    <x v="0"/>
    <n v="1.5"/>
    <s v="ELECTRICO"/>
    <s v="DISEÑO INADECUADO"/>
    <m/>
    <m/>
    <m/>
    <d v="1899-12-30T00:00:00"/>
    <n v="8.3333333255723119E-2"/>
    <n v="8.3333333255723119E-2"/>
    <n v="1"/>
    <n v="0"/>
    <n v="8.3333333255723119E-2"/>
    <n v="8.3333333255723119E-2"/>
    <x v="0"/>
  </r>
  <r>
    <d v="2022-12-15T08:20:00"/>
    <x v="0"/>
    <s v="RONCAL FANNYNG"/>
    <s v="PAREDES JOSE"/>
    <s v="RONCAL FANNYNG"/>
    <s v="LIBERATO AMAEL"/>
    <s v="ACUÑA JORGE"/>
    <s v="AMADO RAUL"/>
    <x v="0"/>
    <x v="5"/>
    <x v="0"/>
    <s v="MC (Mantto Correctivo)"/>
    <s v="NO PROG (No programado)"/>
    <d v="2022-12-15T06:50:00"/>
    <d v="2022-12-15T08:20:00"/>
    <d v="2022-12-15T08:15:01"/>
    <d v="2022-12-15T08:20:00"/>
    <s v="* El usuario reporto la falla de ambas bombas_x000a_* Se intervino la llave de los equipos mencionados mas se tuvo que esperar que electricidad mcp habilitara el ingreso a la sala electrica (se hallaban en releo de guardia)_x000a_* tiempo de espera aprox. 1.5 horas, el tipo de falla es recurrente_x000a_* SE RESTAN 5 MIN OT A GC-112 PARA EVITAR DUPLICIDAD DE HORAS"/>
    <x v="0"/>
    <m/>
    <s v="-"/>
    <s v="-"/>
    <s v="-"/>
    <s v="-"/>
    <s v="-"/>
    <s v="-"/>
    <s v="-"/>
    <s v="-"/>
    <s v="-"/>
    <s v="NO"/>
    <s v="-"/>
    <s v="-"/>
    <s v="NO"/>
    <x v="0"/>
    <n v="1.5"/>
    <s v="ELECTRICO"/>
    <s v="DISEÑO INADECUADO"/>
    <m/>
    <m/>
    <m/>
    <d v="1899-12-30T00:00:00"/>
    <n v="8.3055555413011461E-2"/>
    <n v="8.3055555413011461E-2"/>
    <n v="1"/>
    <n v="0"/>
    <n v="8.3055555413011461E-2"/>
    <n v="8.3055555413011461E-2"/>
    <x v="0"/>
  </r>
  <r>
    <d v="2022-12-16T18:26:55"/>
    <x v="0"/>
    <s v="PAREDES JOSE"/>
    <s v="PAREDES JOSE"/>
    <s v="RONCAL FANNYNG"/>
    <s v="LIBERATO AMAEL"/>
    <s v="ACUÑA JORGE"/>
    <s v="AMADO RAUL"/>
    <x v="2"/>
    <x v="7"/>
    <x v="0"/>
    <s v="MC (Mantto Correctivo)"/>
    <s v="NO PROG (No programado)"/>
    <d v="2022-12-16T13:30:00"/>
    <d v="2022-12-16T14:50:00"/>
    <d v="2022-12-16T14:00:00"/>
    <d v="2022-12-16T14:50:00"/>
    <s v="Restauración del sistema eléctrico y configuración del sistema de control"/>
    <x v="0"/>
    <m/>
    <s v="-"/>
    <s v="-"/>
    <s v="-"/>
    <s v="-"/>
    <s v="-"/>
    <s v="-"/>
    <s v="-"/>
    <s v="-"/>
    <s v="-"/>
    <s v="NO"/>
    <s v="-"/>
    <s v="-"/>
    <s v="NO"/>
    <x v="0"/>
    <n v="1.3333333333139308"/>
    <s v="ELECTRICO"/>
    <s v="DISEÑO INADECUADO"/>
    <m/>
    <m/>
    <m/>
    <d v="1899-12-30T00:00:00"/>
    <n v="0.8333333334303461"/>
    <n v="0.8333333334303461"/>
    <n v="3"/>
    <n v="0"/>
    <n v="2.5000000002910383"/>
    <n v="2.5000000002910383"/>
    <x v="0"/>
  </r>
  <r>
    <d v="2022-12-16T18:36:40"/>
    <x v="0"/>
    <s v="PAREDES JOSE"/>
    <s v="PAREDES JOSE"/>
    <s v="RONCAL FANNYNG"/>
    <s v="LIBERATO AMAEL"/>
    <s v="ACUÑA JORGE"/>
    <s v="AMADO RAUL"/>
    <x v="1"/>
    <x v="32"/>
    <x v="0"/>
    <s v="MC (Mantto Correctivo)"/>
    <s v="NO PROG (No programado)"/>
    <d v="2022-12-16T16:40:00"/>
    <d v="2022-12-16T17:20:00"/>
    <d v="2022-12-16T16:50:00"/>
    <d v="2022-12-16T17:40:00"/>
    <s v="Revisión del sistema de conexionado, corrección de conflicto entre el modo manual y modo automático"/>
    <x v="0"/>
    <m/>
    <s v="-"/>
    <s v="-"/>
    <s v="-"/>
    <s v="-"/>
    <s v="-"/>
    <s v="-"/>
    <s v="-"/>
    <s v="-"/>
    <s v="-"/>
    <s v="NO"/>
    <s v="-"/>
    <s v="-"/>
    <s v="NO"/>
    <x v="0"/>
    <n v="0.6666666665696539"/>
    <s v="ELECTRICO"/>
    <s v="OTROS"/>
    <m/>
    <m/>
    <m/>
    <d v="1899-12-30T00:00:00"/>
    <n v="0.83333333325572312"/>
    <n v="0.83333333325572312"/>
    <n v="3"/>
    <n v="0"/>
    <n v="2.4999999997671694"/>
    <n v="2.4999999997671694"/>
    <x v="0"/>
  </r>
  <r>
    <d v="2022-12-16T18:42:31"/>
    <x v="0"/>
    <s v="PAREDES JOSE"/>
    <s v="PAREDES JOSE"/>
    <s v="RONCAL FANNYNG"/>
    <s v="LIBERATO AMAEL"/>
    <s v="ACUÑA JORGE"/>
    <s v="AMADO RAUL"/>
    <x v="1"/>
    <x v="1"/>
    <x v="0"/>
    <s v="MC (Mantto Correctivo)"/>
    <s v="NO PROG (No programado)"/>
    <d v="2022-12-16T17:00:00"/>
    <d v="2022-12-16T18:15:00"/>
    <d v="2022-12-16T17:00:00"/>
    <d v="2022-12-16T18:40:00"/>
    <s v="Separación y aislamiento de terminales de cable del sistema de apertura de emergencia con la cadena de fierro"/>
    <x v="0"/>
    <m/>
    <s v="-"/>
    <s v="-"/>
    <s v="-"/>
    <s v="-"/>
    <s v="-"/>
    <s v="-"/>
    <s v="-"/>
    <s v="-"/>
    <s v="-"/>
    <s v="NO"/>
    <s v="-"/>
    <s v="-"/>
    <s v="NO"/>
    <x v="0"/>
    <n v="1.2500000002328306"/>
    <s v="ELECTRICO"/>
    <s v="DISEÑO INADECUADO"/>
    <s v="INP"/>
    <s v="OP"/>
    <m/>
    <d v="1899-12-30T00:00:00"/>
    <n v="1.6666666666860692"/>
    <n v="1.6666666666860692"/>
    <n v="3"/>
    <n v="0"/>
    <n v="5.0000000000582077"/>
    <n v="5.0000000000582077"/>
    <x v="0"/>
  </r>
  <r>
    <d v="2022-12-17T09:32:00"/>
    <x v="0"/>
    <s v="RONCAL FANNYNG"/>
    <s v="RICALDI RAUL, LOPEZ EMANUEL, PAREDES JOSE"/>
    <s v="RONCAL FANNYNG"/>
    <s v="LIBERATO AMAEL"/>
    <s v="CHACALTANA JOSÉ, SANCHEZ DELIO, ACUÑA JORGE"/>
    <s v="VASQUEZ OMAR, ARACENA CARLOS"/>
    <x v="5"/>
    <x v="33"/>
    <x v="0"/>
    <s v="MP (Mantto Preventivo)"/>
    <s v="IN (Inspección)"/>
    <s v="-"/>
    <s v="-"/>
    <d v="2022-12-17T09:30:00"/>
    <d v="2022-12-17T09:32:00"/>
    <s v="Medición y toma de parámetros de presión, temperatura y horas de funcionamiento"/>
    <x v="1"/>
    <s v="Mantenimiento"/>
    <m/>
    <m/>
    <m/>
    <m/>
    <m/>
    <m/>
    <m/>
    <s v="-"/>
    <m/>
    <s v="NO"/>
    <m/>
    <s v="NO"/>
    <s v="NO"/>
    <x v="2"/>
    <n v="0"/>
    <s v="-"/>
    <s v="-"/>
    <m/>
    <m/>
    <m/>
    <d v="1899-12-30T00:00:00"/>
    <n v="3.3333333267364651E-2"/>
    <n v="3.3333333267364651E-2"/>
    <n v="5"/>
    <n v="0"/>
    <n v="0.16666666633682325"/>
    <n v="0.16666666633682325"/>
    <x v="0"/>
  </r>
  <r>
    <d v="2022-12-17T09:34:00"/>
    <x v="0"/>
    <s v="RONCAL FANNYNG"/>
    <s v="RICALDI RAUL, LOPEZ EMANUEL, PAREDES JOSE"/>
    <s v="RONCAL FANNYNG"/>
    <s v="LIBERATO AMAEL"/>
    <s v="CHACALTANA JOSÉ, SANCHEZ DELIO, ACUÑA JORGE"/>
    <s v="VASQUEZ OMAR, ARACENA CARLOS"/>
    <x v="5"/>
    <x v="8"/>
    <x v="0"/>
    <s v="MP (Mantto Preventivo)"/>
    <s v="IN (Inspección)"/>
    <s v="-"/>
    <s v="-"/>
    <d v="2022-12-17T09:32:01"/>
    <d v="2022-12-17T09:34:00"/>
    <s v="Medición y toma de parámetros de presión, temperatura y horas de funcionamiento"/>
    <x v="1"/>
    <s v="Mantenimiento"/>
    <m/>
    <m/>
    <m/>
    <m/>
    <m/>
    <m/>
    <m/>
    <s v="-"/>
    <m/>
    <s v="NO"/>
    <m/>
    <s v="NO"/>
    <s v="NO"/>
    <x v="2"/>
    <n v="0"/>
    <s v="-"/>
    <s v="-"/>
    <m/>
    <m/>
    <m/>
    <d v="1899-12-30T00:00:00"/>
    <n v="3.3055555424652994E-2"/>
    <n v="3.3055555424652994E-2"/>
    <n v="5"/>
    <n v="0"/>
    <n v="0.16527777712326497"/>
    <n v="0.16527777712326497"/>
    <x v="0"/>
  </r>
  <r>
    <d v="2022-12-17T09:36:00"/>
    <x v="0"/>
    <s v="RONCAL FANNYNG"/>
    <s v="RICALDI RAUL, LOPEZ EMANUEL, PAREDES JOSE"/>
    <s v="RONCAL FANNYNG"/>
    <s v="LIBERATO AMAEL"/>
    <s v="CHACALTANA JOSÉ, SANCHEZ DELIO, ACUÑA JORGE"/>
    <s v="VASQUEZ OMAR, ARACENA CARLOS"/>
    <x v="5"/>
    <x v="29"/>
    <x v="0"/>
    <s v="MP (Mantto Preventivo)"/>
    <s v="IN (Inspección)"/>
    <s v="-"/>
    <s v="-"/>
    <d v="2022-12-17T09:34:01"/>
    <d v="2022-12-17T09:36:00"/>
    <s v="Medición y toma de parámetros de presión, temperatura y horas de funcionamiento"/>
    <x v="1"/>
    <s v="Mantenimiento"/>
    <m/>
    <m/>
    <m/>
    <m/>
    <m/>
    <m/>
    <m/>
    <s v="-"/>
    <m/>
    <s v="NO"/>
    <m/>
    <s v="NO"/>
    <s v="NO"/>
    <x v="2"/>
    <n v="0"/>
    <s v="-"/>
    <s v="-"/>
    <s v="OP"/>
    <s v="OP"/>
    <m/>
    <d v="1899-12-30T00:00:00"/>
    <n v="3.3055555599275976E-2"/>
    <n v="3.3055555599275976E-2"/>
    <n v="5"/>
    <n v="0"/>
    <n v="0.16527777799637988"/>
    <n v="0.16527777799637988"/>
    <x v="0"/>
  </r>
  <r>
    <d v="2022-12-17T09:38:00"/>
    <x v="0"/>
    <s v="RONCAL FANNYNG"/>
    <s v="RICALDI RAUL, LOPEZ EMANUEL, PAREDES JOSE"/>
    <s v="RONCAL FANNYNG"/>
    <s v="LIBERATO AMAEL"/>
    <s v="CHACALTANA JOSÉ, SANCHEZ DELIO, ACUÑA JORGE"/>
    <s v="VASQUEZ OMAR, ARACENA CARLOS"/>
    <x v="5"/>
    <x v="34"/>
    <x v="0"/>
    <s v="MP (Mantto Preventivo)"/>
    <s v="IN (Inspección)"/>
    <s v="-"/>
    <s v="-"/>
    <d v="2022-12-17T09:36:01"/>
    <d v="2022-12-17T09:38:00"/>
    <s v="Medición y toma de parámetros de presión, temperatura y horas de funcionamiento"/>
    <x v="1"/>
    <s v="Mantenimiento"/>
    <m/>
    <m/>
    <m/>
    <m/>
    <m/>
    <m/>
    <m/>
    <s v="-"/>
    <m/>
    <s v="NO"/>
    <m/>
    <s v="NO"/>
    <s v="NO"/>
    <x v="2"/>
    <n v="0"/>
    <s v="-"/>
    <s v="-"/>
    <m/>
    <m/>
    <m/>
    <d v="1899-12-30T00:00:00"/>
    <n v="3.3055555599275976E-2"/>
    <n v="3.3055555599275976E-2"/>
    <n v="5"/>
    <n v="0"/>
    <n v="0.16527777799637988"/>
    <n v="0.16527777799637988"/>
    <x v="0"/>
  </r>
  <r>
    <d v="2022-12-17T10:40:00"/>
    <x v="0"/>
    <s v="RONCAL FANNYNG"/>
    <s v="PAREDES JOSE"/>
    <s v="RONCAL FANNYNG"/>
    <s v="LIBERATO AMAEL"/>
    <s v="ACUÑA JORGE"/>
    <s v="AMADO RAUL"/>
    <x v="3"/>
    <x v="4"/>
    <x v="0"/>
    <s v="MP (Mantto Preventivo)"/>
    <s v="IN (Inspección)"/>
    <s v="-"/>
    <s v="-"/>
    <d v="2022-12-17T10:30:00"/>
    <d v="2022-12-17T10:40:00"/>
    <s v="* Se inspecciona el nivel del canal de drenaje y su profundidad para programa un mantenimiento al sistema_x000a_* Se verifica que el canal es 1.77 m de profundidad"/>
    <x v="1"/>
    <m/>
    <s v="-"/>
    <s v="-"/>
    <s v="-"/>
    <s v="-"/>
    <s v="-"/>
    <s v="-"/>
    <s v="-"/>
    <s v="-"/>
    <s v="-"/>
    <s v="NO"/>
    <s v="-"/>
    <s v="-"/>
    <s v="NO"/>
    <x v="2"/>
    <n v="0"/>
    <s v="-"/>
    <s v="-"/>
    <m/>
    <m/>
    <m/>
    <d v="1899-12-30T00:00:00"/>
    <n v="0.16666666668606922"/>
    <n v="0.16666666668606922"/>
    <n v="3"/>
    <n v="0"/>
    <n v="0.50000000005820766"/>
    <n v="0.50000000005820766"/>
    <x v="0"/>
  </r>
  <r>
    <d v="2022-12-18T11:45:00"/>
    <x v="0"/>
    <s v="RONCAL FANNYNG"/>
    <s v="PAREDES JOSE"/>
    <s v="RONCAL FANNYNG"/>
    <s v="LIBERATO AMAEL"/>
    <s v="ACUÑA JORGE"/>
    <s v="AMADO RAUL"/>
    <x v="15"/>
    <x v="35"/>
    <x v="0"/>
    <s v="RdD (Recolección de Datos)"/>
    <s v="PROG (Programado)"/>
    <s v="-"/>
    <s v="-"/>
    <d v="2022-12-18T07:30:00"/>
    <d v="2022-12-18T11:45:00"/>
    <s v="* Se procede a la recoleccion de datos tecnicos de los sistemas, sub-sistemas, equipos y componentes en campo._x000a_nota:_x000a_* La informacioon tecnica brindada es parcial_x000a_* Parte de la informacion tenica brindada por el cliente no concuerda con los datos en campo_x000a_* Los planos tecnicos brindados corresponden en su mayoria a los de diseño mas no a los as-built_x000a_* De la informacion recolectada en campo se procede a corroborar y completar el master de equipos"/>
    <x v="1"/>
    <m/>
    <s v="-"/>
    <s v="-"/>
    <s v="-"/>
    <s v="-"/>
    <s v="-"/>
    <s v="-"/>
    <s v="-"/>
    <s v="-"/>
    <s v="-"/>
    <s v="NO"/>
    <s v="-"/>
    <s v="-"/>
    <s v="NO"/>
    <x v="1"/>
    <n v="0"/>
    <s v="-"/>
    <s v="-"/>
    <m/>
    <m/>
    <m/>
    <d v="1899-12-30T00:00:00"/>
    <n v="4.2499999998835847"/>
    <n v="4.2499999998835847"/>
    <n v="3"/>
    <n v="0"/>
    <n v="12.749999999650754"/>
    <n v="12.749999999650754"/>
    <x v="0"/>
  </r>
  <r>
    <d v="2022-12-18T16:12:59"/>
    <x v="0"/>
    <s v="PAREDES JOSE"/>
    <s v="PAREDES JOSE"/>
    <s v="RONCAL FANNYNG"/>
    <s v="LIBERATO AMAEL"/>
    <s v="ACUÑA JORGE"/>
    <s v="AMADO RAUL"/>
    <x v="1"/>
    <x v="36"/>
    <x v="0"/>
    <s v="MC (Mantto Correctivo)"/>
    <s v="PROG (Programado)"/>
    <d v="2022-12-18T13:30:00"/>
    <d v="2022-12-18T15:00:00"/>
    <d v="2022-12-18T11:45:01"/>
    <d v="2022-12-18T16:00:00"/>
    <s v="Puesta de perno, ajuste y aplicación de silicona en la platina del final de carrera de posición abierta"/>
    <x v="0"/>
    <m/>
    <s v="-"/>
    <s v="-"/>
    <s v="-"/>
    <s v="-"/>
    <s v="-"/>
    <s v="-"/>
    <s v="-"/>
    <s v="-"/>
    <s v="-"/>
    <s v="NO"/>
    <s v="-"/>
    <s v="-"/>
    <s v="NO"/>
    <x v="0"/>
    <n v="1.5"/>
    <s v="ESTRUCTURAL"/>
    <s v="FATIGA DE MATERIAL"/>
    <m/>
    <m/>
    <m/>
    <d v="1899-12-30T00:00:00"/>
    <n v="4.249722222390119"/>
    <n v="4.249722222390119"/>
    <n v="3"/>
    <n v="0"/>
    <n v="12.749166667170357"/>
    <n v="12.749166667170357"/>
    <x v="0"/>
  </r>
  <r>
    <d v="2022-12-28T16:49:55"/>
    <x v="0"/>
    <s v="LOPEZ EMANUEL"/>
    <s v="RICALDI RAUL, LOPEZ EMANUEL"/>
    <s v="RONCAL FANNYNG"/>
    <s v="LIBERATO AMAEL"/>
    <s v="CHACALTANA JOSÉ"/>
    <s v="HURTADO RICARDO"/>
    <x v="0"/>
    <x v="0"/>
    <x v="0"/>
    <s v="MC (Mantto Correctivo)"/>
    <s v="PROG (Programado)"/>
    <s v="-"/>
    <s v="-"/>
    <d v="2022-12-28T08:00:00"/>
    <d v="2022-12-28T14:00:00"/>
    <s v="Desmontaje de spool de descarga por presentar agujero en codo ocasionado por corrosión axcesiva, reparación de spool y montaje"/>
    <x v="1"/>
    <s v="Mantenimiento"/>
    <s v="-"/>
    <s v="-"/>
    <s v="-"/>
    <s v="-"/>
    <s v="-"/>
    <s v="-"/>
    <s v="-"/>
    <s v="-"/>
    <s v="-"/>
    <s v="SI"/>
    <s v="-"/>
    <s v="-"/>
    <s v="NO"/>
    <x v="0"/>
    <n v="0"/>
    <s v="ESTRUCTURAL"/>
    <s v="CONTAMINACION"/>
    <s v="INP"/>
    <s v="INP"/>
    <m/>
    <d v="1899-12-30T00:00:00"/>
    <n v="6"/>
    <n v="6"/>
    <n v="4"/>
    <n v="0"/>
    <n v="24"/>
    <n v="24"/>
    <x v="0"/>
  </r>
  <r>
    <d v="2022-12-28T16:22:18"/>
    <x v="0"/>
    <s v="PAREDES JOSE"/>
    <s v="RICALDI RAUL, PAREDES JOSE, LOPEZ EMANUEL"/>
    <s v="RONCAL FANNYNG"/>
    <s v="LIBERATO AMAEL"/>
    <s v="CHACALTANA JOSÉ"/>
    <s v="HURTADO RICARDO"/>
    <x v="16"/>
    <x v="37"/>
    <x v="0"/>
    <s v="MC (Mantto Correctivo)"/>
    <s v="NO PROG (No programado)"/>
    <d v="2022-12-28T07:40:00"/>
    <d v="2022-12-28T16:00:00"/>
    <d v="2022-12-28T09:30:00"/>
    <d v="2022-12-28T16:30:00"/>
    <s v="Revisión del sistema eléctrico y reposición del estado inicial del fin de carrera tipo palanca (cruz)"/>
    <x v="0"/>
    <m/>
    <s v="-"/>
    <s v="-"/>
    <s v="-"/>
    <s v="-"/>
    <s v="-"/>
    <s v="-"/>
    <s v="-"/>
    <s v="-"/>
    <s v="-"/>
    <s v="NO"/>
    <s v="-"/>
    <s v="-"/>
    <s v="NO"/>
    <x v="0"/>
    <n v="8.3333333334303461"/>
    <s v="ELECTRICO"/>
    <s v="MALA OPERACION"/>
    <m/>
    <m/>
    <m/>
    <d v="1899-12-30T00:00:00"/>
    <n v="7.0000000001164153"/>
    <n v="7.0000000001164153"/>
    <n v="5"/>
    <n v="0"/>
    <n v="35.000000000582077"/>
    <n v="35.000000000582077"/>
    <x v="0"/>
  </r>
  <r>
    <d v="2022-12-29T18:25:34"/>
    <x v="0"/>
    <s v="LOPEZ EMANUEL"/>
    <s v="RICALDI RAUL, LOPEZ EMANUEL"/>
    <s v="RONCAL FANNYNG"/>
    <s v="LIBERATO AMAEL"/>
    <s v="ARRAYAN CARLOS"/>
    <s v="VASQUEZ OMAR"/>
    <x v="0"/>
    <x v="0"/>
    <x v="0"/>
    <s v="MC (Mantto Correctivo)"/>
    <s v="PROG (Programado)"/>
    <s v="-"/>
    <s v="-"/>
    <d v="2022-12-29T07:15:00"/>
    <d v="2022-12-29T18:30:00"/>
    <s v="Desmontaje de sistema de transmisión, motor, caja de rodamiento y prensaestopa"/>
    <x v="1"/>
    <s v="Mantenimiento"/>
    <s v="-"/>
    <s v="-"/>
    <d v="1899-12-30T01:30:00"/>
    <s v="-"/>
    <s v="-"/>
    <s v="-"/>
    <d v="1899-12-30T02:00:00"/>
    <s v="-"/>
    <s v="-"/>
    <s v="NO"/>
    <s v="-"/>
    <s v="-"/>
    <s v="NO"/>
    <x v="0"/>
    <n v="0"/>
    <s v="MECANICO"/>
    <s v="MAL MONTAJE"/>
    <s v="INP"/>
    <s v="INP"/>
    <m/>
    <d v="1899-12-30T00:00:00"/>
    <n v="11.249999999825377"/>
    <n v="11.249999999825377"/>
    <n v="4"/>
    <n v="0"/>
    <n v="44.999999999301508"/>
    <n v="44.999999999301508"/>
    <x v="0"/>
  </r>
  <r>
    <d v="2022-12-29T11:43:39"/>
    <x v="0"/>
    <s v="PAREDES JOSE"/>
    <s v="PAREDES JOSE"/>
    <s v="RONCAL FANNYNG"/>
    <s v="LIBERATO AMAEL"/>
    <s v="ARRAYAN CARLOS"/>
    <s v="VASQUEZ OMAR"/>
    <x v="0"/>
    <x v="2"/>
    <x v="0"/>
    <s v="MC (Mantto Correctivo)"/>
    <s v="NO PROG (No programado)"/>
    <d v="2022-12-29T06:40:00"/>
    <d v="2022-12-29T10:40:00"/>
    <d v="2022-12-29T07:40:00"/>
    <d v="2022-12-29T09:10:00"/>
    <s v="Verificación del sistema eléctrico, restablecimiento de energía eléctrica, reset de falla de &quot;TRIP&quot; y pruebas de funciónamiento de la bomba"/>
    <x v="0"/>
    <m/>
    <s v="-"/>
    <d v="1899-12-30T00:35:00"/>
    <s v="-"/>
    <s v="-"/>
    <s v="-"/>
    <s v="-"/>
    <s v="-"/>
    <s v="-"/>
    <s v="-"/>
    <s v="NO"/>
    <s v="-"/>
    <s v="-"/>
    <s v="NO"/>
    <x v="0"/>
    <n v="3.9999999999417923"/>
    <s v="ELECTRICO"/>
    <s v="DISEÑO INADECUADO"/>
    <m/>
    <m/>
    <m/>
    <d v="1899-12-30T00:00:00"/>
    <n v="1.5"/>
    <n v="1.5"/>
    <n v="3"/>
    <n v="0"/>
    <n v="4.5"/>
    <n v="4.5"/>
    <x v="0"/>
  </r>
  <r>
    <d v="2022-12-29T11:43:39"/>
    <x v="0"/>
    <s v="PAREDES JOSE"/>
    <s v="PAREDES JOSE"/>
    <s v="RONCAL FANNYNG"/>
    <s v="LIBERATO AMAEL"/>
    <s v="ARRAYAN CARLOS"/>
    <s v="VASQUEZ OMAR"/>
    <x v="0"/>
    <x v="5"/>
    <x v="0"/>
    <s v="MC (Mantto Correctivo)"/>
    <s v="NO PROG (No programado)"/>
    <d v="2022-12-29T06:40:00"/>
    <d v="2022-12-29T10:40:00"/>
    <d v="2022-12-29T09:10:01"/>
    <d v="2022-12-29T10:40:00"/>
    <s v="Verificación del sistema eléctrico, restablecimiento de energía eléctrica, reset de falla de &quot;TRIP&quot; y pruebas de funciónamiento de la bomba"/>
    <x v="0"/>
    <m/>
    <s v="-"/>
    <d v="1899-12-30T00:35:00"/>
    <s v="-"/>
    <s v="-"/>
    <s v="-"/>
    <s v="-"/>
    <s v="-"/>
    <s v="-"/>
    <s v="-"/>
    <s v="NO"/>
    <s v="-"/>
    <s v="-"/>
    <s v="NO"/>
    <x v="0"/>
    <n v="3.9999999999417923"/>
    <s v="ELECTRICO"/>
    <s v="DISEÑO INADECUADO"/>
    <m/>
    <m/>
    <m/>
    <d v="1899-12-30T00:00:00"/>
    <n v="1.4997222221572883"/>
    <n v="1.4997222221572883"/>
    <n v="3"/>
    <n v="0"/>
    <n v="4.499166666471865"/>
    <n v="4.499166666471865"/>
    <x v="0"/>
  </r>
  <r>
    <d v="2022-12-30T18:00:00"/>
    <x v="0"/>
    <s v="LOPEZ EMANUEL"/>
    <s v="RICALDI RAUL, LOPEZ EMANUEL"/>
    <s v="RONCAL FANNYNG"/>
    <s v="LIBERATO AMAEL"/>
    <s v="ARRAYAN CARLOS"/>
    <s v="VASQUEZ OMAR"/>
    <x v="0"/>
    <x v="0"/>
    <x v="0"/>
    <s v="MC (Mantto Correctivo)"/>
    <s v="PROG (Programado)"/>
    <s v="-"/>
    <s v="-"/>
    <d v="2022-12-30T14:00:00"/>
    <d v="2022-12-30T18:00:00"/>
    <s v="* Se continua con el mantenimiento correctivo del equipo._x000a_* Se detienen las actividades en 2 oportunidades debido al mal clima (precipitacion de nieve de manera intermitente)_x000a_Nota: debido a las dimensiones de la bomba, esta se halla ubicada fuera del contenedor de lube system"/>
    <x v="0"/>
    <m/>
    <s v="-"/>
    <s v="-"/>
    <s v="-"/>
    <s v="-"/>
    <s v="-"/>
    <s v="-"/>
    <s v="-"/>
    <s v="-"/>
    <s v="-"/>
    <s v="SI"/>
    <s v="-"/>
    <s v="-"/>
    <s v="NO"/>
    <x v="0"/>
    <n v="0"/>
    <s v="MECANICO"/>
    <s v="MAL MONTAJE"/>
    <s v="INP"/>
    <s v="INP"/>
    <m/>
    <d v="1899-12-30T00:00:00"/>
    <n v="3.9999999999417923"/>
    <n v="3.9999999999417923"/>
    <n v="4"/>
    <n v="0"/>
    <n v="15.999999999767169"/>
    <n v="15.999999999767169"/>
    <x v="0"/>
  </r>
  <r>
    <d v="2022-12-30T18:00:00"/>
    <x v="0"/>
    <s v="RONCAL FANNYNG"/>
    <s v="PAREDES JOSE"/>
    <s v="RONCAL FANNYNG"/>
    <s v="LIBERATO AMAEL"/>
    <s v="ACUÑA JORGE"/>
    <s v="AMADO RAUL"/>
    <x v="15"/>
    <x v="35"/>
    <x v="0"/>
    <s v="RdD (Recolección de Datos)"/>
    <s v="PROG (Programado)"/>
    <s v="-"/>
    <s v="-"/>
    <d v="2022-12-30T15:25:00"/>
    <d v="2022-12-30T18:00:00"/>
    <s v="* De de la información recolectada en campo se procede a corroborar y completar el master de equipos"/>
    <x v="1"/>
    <m/>
    <s v="-"/>
    <s v="-"/>
    <s v="-"/>
    <s v="-"/>
    <s v="-"/>
    <s v="-"/>
    <s v="-"/>
    <s v="-"/>
    <s v="-"/>
    <s v="NO"/>
    <s v="-"/>
    <s v="-"/>
    <s v="NO"/>
    <x v="1"/>
    <n v="0"/>
    <s v="-"/>
    <s v="-"/>
    <m/>
    <m/>
    <m/>
    <d v="1899-12-30T00:00:00"/>
    <n v="2.5833333333721384"/>
    <n v="2.5833333333721384"/>
    <n v="1"/>
    <n v="0"/>
    <n v="2.5833333333721384"/>
    <n v="2.5833333333721384"/>
    <x v="0"/>
  </r>
  <r>
    <d v="2022-12-31T18:00:00"/>
    <x v="0"/>
    <s v="RONCAL FANNYNG"/>
    <s v="RICALDI RAUL, LOPEZ EMANUEL, PAREDES JOSE"/>
    <s v="RONCAL FANNYNG"/>
    <s v="LIBERATO AMAEL"/>
    <s v="ACUÑA JORGE"/>
    <s v="AMADO RAUL"/>
    <x v="15"/>
    <x v="35"/>
    <x v="0"/>
    <s v="RdD (Recolección de Datos)"/>
    <s v="PROG (Programado)"/>
    <s v="-"/>
    <s v="-"/>
    <d v="2022-12-31T09:18:00"/>
    <d v="2022-12-31T18:00:00"/>
    <s v="* Repuestos criticos: levantamiento de informacion de equipos en campo_x000a_* Se realiza recoleccion de data faltante de equipos en campo_x000a_* Generacion de reporte de repuestos criticos_x000a_* Traslado a ak5 para toma de medidas de poleas de puertas levadizas"/>
    <x v="1"/>
    <m/>
    <s v="-"/>
    <s v="-"/>
    <s v="-"/>
    <s v="-"/>
    <s v="-"/>
    <s v="-"/>
    <s v="-"/>
    <s v="-"/>
    <s v="-"/>
    <s v="NO"/>
    <s v="-"/>
    <s v="-"/>
    <s v="NO"/>
    <x v="1"/>
    <n v="0"/>
    <s v="-"/>
    <s v="-"/>
    <m/>
    <m/>
    <m/>
    <d v="1899-12-30T00:00:00"/>
    <n v="8.7000000000698492"/>
    <n v="8.7000000000698492"/>
    <n v="5"/>
    <n v="0"/>
    <n v="43.500000000349246"/>
    <n v="43.500000000349246"/>
    <x v="0"/>
  </r>
  <r>
    <d v="2023-01-01T18:08:42"/>
    <x v="0"/>
    <s v="PAREDES JOSE"/>
    <s v="PAREDES JOSE"/>
    <s v="RONCAL FANNYNG"/>
    <s v="LIBERATO AMAEL"/>
    <s v="ARRAYAN CARLOS"/>
    <s v="VASQUEZ OMAR"/>
    <x v="17"/>
    <x v="38"/>
    <x v="0"/>
    <s v="COM (Comisionamiento)"/>
    <s v="PROG (Programado)"/>
    <s v="-"/>
    <s v="-"/>
    <d v="2023-01-01T06:58:00"/>
    <d v="2023-01-01T16:00:00"/>
    <s v="Revisión del sistema eléctrico, conexiónado de terminales, corrección del orden de conexiónado de líneas de fase, pruebas de funciónamiento de la bomba de drenaje"/>
    <x v="0"/>
    <m/>
    <s v="-"/>
    <s v="-"/>
    <s v="-"/>
    <s v="-"/>
    <s v="-"/>
    <s v="-"/>
    <s v="-"/>
    <s v="-"/>
    <s v="-"/>
    <s v="NO"/>
    <s v="-"/>
    <s v="-"/>
    <s v="NO"/>
    <x v="3"/>
    <n v="0"/>
    <s v="ELECTRICO"/>
    <s v="MAL MONTAJE"/>
    <m/>
    <m/>
    <m/>
    <d v="1899-12-30T00:00:00"/>
    <n v="9.0333333334419876"/>
    <n v="9.0333333334419876"/>
    <n v="1"/>
    <n v="0"/>
    <n v="9.0333333334419876"/>
    <n v="9.0333333334419876"/>
    <x v="1"/>
  </r>
  <r>
    <d v="2023-01-01T17:15:27"/>
    <x v="0"/>
    <s v="LOPEZ EMANUEL"/>
    <s v="RICALDI RAUL, LOPEZ EMANUEL"/>
    <s v="RONCAL FANNYNG"/>
    <s v="LIBERATO AMAEL"/>
    <s v="ARRAYAN CARLOS"/>
    <s v="VASQUEZ OMAR"/>
    <x v="5"/>
    <x v="8"/>
    <x v="0"/>
    <s v="RdD (Recolección de Datos)"/>
    <s v="PROG (Programado)"/>
    <s v="-"/>
    <s v="-"/>
    <d v="2023-01-01T07:30:00"/>
    <d v="2023-01-01T09:30:00"/>
    <s v="Inspección visual de compresores y secadores de aire, toma de datos y elaboración en Excel de repuestos críticos"/>
    <x v="1"/>
    <s v="Mantenimiento"/>
    <s v="-"/>
    <s v="-"/>
    <s v="-"/>
    <s v="-"/>
    <s v="-"/>
    <s v="-"/>
    <s v="-"/>
    <s v="-"/>
    <s v="-"/>
    <s v="NO"/>
    <s v="-"/>
    <s v="-"/>
    <s v="NO"/>
    <x v="1"/>
    <n v="0"/>
    <s v="-"/>
    <s v="-"/>
    <m/>
    <m/>
    <m/>
    <d v="1899-12-30T00:00:00"/>
    <n v="2.0000000000582077"/>
    <n v="2.0000000000582077"/>
    <n v="4"/>
    <n v="0"/>
    <n v="8.0000000002328306"/>
    <n v="8.0000000002328306"/>
    <x v="1"/>
  </r>
  <r>
    <d v="2023-01-01T17:15:27"/>
    <x v="0"/>
    <s v="LOPEZ EMANUEL"/>
    <s v="RICALDI RAUL, LOPEZ EMANUEL"/>
    <s v="RONCAL FANNYNG"/>
    <s v="LIBERATO AMAEL"/>
    <s v="ARRAYAN CARLOS"/>
    <s v="VASQUEZ OMAR"/>
    <x v="5"/>
    <x v="29"/>
    <x v="0"/>
    <s v="RdD (Recolección de Datos)"/>
    <s v="PROG (Programado)"/>
    <s v="-"/>
    <s v="-"/>
    <d v="2023-01-01T09:31:00"/>
    <d v="2023-01-01T11:00:00"/>
    <s v="Inspección visual de compresores y secadores de aire, toma de datos y elaboración en Excel de repuestos críticos"/>
    <x v="1"/>
    <s v="Mantenimiento"/>
    <s v="-"/>
    <s v="-"/>
    <s v="-"/>
    <s v="-"/>
    <s v="-"/>
    <s v="-"/>
    <s v="-"/>
    <s v="-"/>
    <s v="-"/>
    <s v="NO"/>
    <s v="-"/>
    <s v="-"/>
    <s v="NO"/>
    <x v="1"/>
    <n v="0"/>
    <s v="-"/>
    <s v="-"/>
    <s v="OP"/>
    <s v="OP"/>
    <m/>
    <d v="1899-12-30T00:00:00"/>
    <n v="1.4833333334536292"/>
    <n v="1.4833333334536292"/>
    <n v="4"/>
    <n v="0"/>
    <n v="5.9333333338145167"/>
    <n v="5.9333333338145167"/>
    <x v="1"/>
  </r>
  <r>
    <d v="2023-01-01T17:15:27"/>
    <x v="0"/>
    <s v="LOPEZ EMANUEL"/>
    <s v="RICALDI RAUL, LOPEZ EMANUEL"/>
    <s v="RONCAL FANNYNG"/>
    <s v="LIBERATO AMAEL"/>
    <s v="ARRAYAN CARLOS"/>
    <s v="VASQUEZ OMAR"/>
    <x v="5"/>
    <x v="34"/>
    <x v="0"/>
    <s v="RdD (Recolección de Datos)"/>
    <s v="PROG (Programado)"/>
    <s v="-"/>
    <s v="-"/>
    <d v="2023-01-01T11:00:01"/>
    <d v="2023-01-01T12:30:00"/>
    <s v="Inspección visual de compresores y secadores de aire, toma de datos y elaboración en Excel de repuestos críticos"/>
    <x v="1"/>
    <s v="Mantenimiento"/>
    <s v="-"/>
    <s v="-"/>
    <s v="-"/>
    <s v="-"/>
    <s v="-"/>
    <s v="-"/>
    <s v="-"/>
    <s v="-"/>
    <s v="-"/>
    <s v="NO"/>
    <s v="-"/>
    <s v="-"/>
    <s v="NO"/>
    <x v="1"/>
    <n v="0"/>
    <s v="-"/>
    <s v="-"/>
    <m/>
    <m/>
    <m/>
    <d v="1899-12-30T00:00:00"/>
    <n v="1.4997222221572883"/>
    <n v="1.4997222221572883"/>
    <n v="4"/>
    <n v="0"/>
    <n v="5.9988888886291534"/>
    <n v="5.9988888886291534"/>
    <x v="1"/>
  </r>
  <r>
    <d v="2023-01-01T17:22:24"/>
    <x v="0"/>
    <s v="LOPEZ EMANUEL"/>
    <s v="RICALDI RAUL, LOPEZ EMANUEL"/>
    <s v="RONCAL FANNYNG"/>
    <s v="LIBERATO AMAEL"/>
    <s v="ARRAYAN CARLOS"/>
    <s v="VASQUEZ OMAR"/>
    <x v="0"/>
    <x v="0"/>
    <x v="0"/>
    <s v="MC (Mantto Correctivo)"/>
    <s v="PROG (Programado)"/>
    <s v="-"/>
    <s v="-"/>
    <d v="2023-01-01T14:00:00"/>
    <d v="2023-01-01T18:30:00"/>
    <s v="Limpieza mecánica de brida ingreso del impulsor y cambio de empaquetadura"/>
    <x v="0"/>
    <m/>
    <s v="-"/>
    <s v="-"/>
    <s v="-"/>
    <s v="-"/>
    <s v="-"/>
    <s v="-"/>
    <s v="-"/>
    <s v="-"/>
    <s v="-"/>
    <s v="SI"/>
    <s v="-"/>
    <s v="-"/>
    <s v="NO"/>
    <x v="0"/>
    <n v="0"/>
    <s v="MECANICO"/>
    <s v="DISEÑO INADECUADO"/>
    <s v="INP"/>
    <s v="INP"/>
    <m/>
    <d v="1899-12-30T00:00:00"/>
    <n v="4.5"/>
    <n v="4.5"/>
    <n v="4"/>
    <n v="0"/>
    <n v="18"/>
    <n v="18"/>
    <x v="1"/>
  </r>
  <r>
    <d v="2023-01-03T16:00:51"/>
    <x v="0"/>
    <s v="LOPEZ EMANUEL"/>
    <s v="RICALDI RAUL, LOPEZ EMANUEL"/>
    <s v="RONCAL FANNYNG"/>
    <s v="LIBERATO AMAEL"/>
    <s v="ARRAYAN CARLOS"/>
    <s v="VASQUEZ OMAR"/>
    <x v="0"/>
    <x v="0"/>
    <x v="0"/>
    <s v="MC (Mantto Correctivo)"/>
    <s v="PROG (Programado)"/>
    <s v="-"/>
    <s v="-"/>
    <d v="2023-01-02T07:30:00"/>
    <d v="2023-01-02T12:30:00"/>
    <s v="Mantenimiento y limpieza mecánica de caja de rodamiento y elementos"/>
    <x v="1"/>
    <m/>
    <s v="-"/>
    <s v="-"/>
    <s v="-"/>
    <s v="-"/>
    <s v="-"/>
    <s v="-"/>
    <s v="-"/>
    <s v="-"/>
    <s v="-"/>
    <s v="NO"/>
    <s v="-"/>
    <s v="-"/>
    <s v="NO"/>
    <x v="0"/>
    <n v="0"/>
    <s v="MECANICO"/>
    <s v="DISEÑO INADECUADO"/>
    <s v="INP"/>
    <s v="INP"/>
    <m/>
    <d v="1899-12-30T00:00:00"/>
    <n v="4.9999999998835847"/>
    <n v="4.9999999998835847"/>
    <n v="4"/>
    <n v="0"/>
    <n v="19.999999999534339"/>
    <n v="19.999999999534339"/>
    <x v="1"/>
  </r>
  <r>
    <d v="2023-01-03T17:52:30"/>
    <x v="0"/>
    <s v="LOPEZ EMANUEL"/>
    <s v="RICALDI RAUL, LOPEZ EMANUEL, PAREDES JOSE"/>
    <s v="RONCAL FANNYNG"/>
    <s v="LIBERATO AMAEL"/>
    <s v="ARRAYAN CARLOS"/>
    <s v="MARCHAN FRANCO"/>
    <x v="18"/>
    <x v="39"/>
    <x v="0"/>
    <s v="COM (Comisionamiento)"/>
    <s v="PROG (Programado)"/>
    <s v="-"/>
    <s v="-"/>
    <d v="2023-01-03T07:00:00"/>
    <d v="2023-01-03T16:15:00"/>
    <s v="* Inspección, prueba y toma de datos de bomba de doble diafragma, requerimiento de repuesto_x000a_* Revisión del sistema eléctrico, corrección del terminal roto, pruebas de funcionamiento del solenoide 140-SV-003"/>
    <x v="0"/>
    <m/>
    <s v="-"/>
    <s v="-"/>
    <s v="-"/>
    <s v="-"/>
    <s v="-"/>
    <s v="-"/>
    <d v="1899-12-30T04:30:00"/>
    <s v="-"/>
    <s v="-"/>
    <s v="SI"/>
    <s v="-"/>
    <s v="-"/>
    <s v="NO"/>
    <x v="3"/>
    <n v="0"/>
    <s v="INSTRUMENTAL"/>
    <s v="MAL MONTAJE"/>
    <m/>
    <m/>
    <m/>
    <d v="1899-12-30T00:00:00"/>
    <n v="9.2499999999417923"/>
    <n v="9.2499999999417923"/>
    <n v="5"/>
    <n v="0"/>
    <n v="46.249999999708962"/>
    <n v="46.249999999708962"/>
    <x v="1"/>
  </r>
  <r>
    <d v="2023-01-04T17:06:58"/>
    <x v="0"/>
    <s v="PAREDES JOSE"/>
    <s v="PAREDES JOSE"/>
    <s v="RONCAL FANNYNG"/>
    <s v="LIBERATO AMAEL"/>
    <s v="ARRAYAN CARLOS"/>
    <s v="MARCHAN FRANCO"/>
    <x v="18"/>
    <x v="40"/>
    <x v="0"/>
    <s v="COM (Comisionamiento)"/>
    <s v="PROG (Programado)"/>
    <s v="-"/>
    <s v="-"/>
    <d v="2023-01-04T07:00:00"/>
    <d v="2023-01-04T08:30:00"/>
    <s v="Identificación, revisión, restauración de energía, toma de valores, y pruebas de funciónamiento del solenoide de apertura de las líneas de aire de bombas de doble diafragma menciónadas_x000a_* Revisión del sistema eléctrico, corrección del terminal roto, pruebas de funcionamiento del solenoide 140-SV-001"/>
    <x v="0"/>
    <m/>
    <s v="-"/>
    <s v="-"/>
    <s v="-"/>
    <s v="-"/>
    <s v="-"/>
    <s v="-"/>
    <s v="-"/>
    <s v="-"/>
    <s v="-"/>
    <s v="NO"/>
    <s v="-"/>
    <s v="-"/>
    <s v="NO"/>
    <x v="3"/>
    <n v="0"/>
    <s v="INSTRUMENTAL"/>
    <s v="CONTAMINACION"/>
    <m/>
    <m/>
    <m/>
    <d v="1899-12-30T00:00:00"/>
    <n v="1.499999999825377"/>
    <n v="1.499999999825377"/>
    <n v="3"/>
    <n v="0"/>
    <n v="4.4999999994761311"/>
    <n v="4.4999999994761311"/>
    <x v="1"/>
  </r>
  <r>
    <d v="2023-01-04T17:06:58"/>
    <x v="0"/>
    <s v="PAREDES JOSE"/>
    <s v="PAREDES JOSE"/>
    <s v="RONCAL FANNYNG"/>
    <s v="LIBERATO AMAEL"/>
    <s v="ARRAYAN CARLOS"/>
    <s v="MARCHAN FRANCO"/>
    <x v="19"/>
    <x v="41"/>
    <x v="0"/>
    <s v="COM (Comisionamiento)"/>
    <s v="PROG (Programado)"/>
    <s v="-"/>
    <s v="-"/>
    <d v="2023-01-04T08:30:01"/>
    <d v="2023-01-04T09:30:00"/>
    <s v="Identificación, revisión, restauración de energía, toma de valores, y pruebas de funciónamiento del solenoide de apertura de las líneas de aire de bombas de doble diafragma menciónadas_x000a_* Revisión del sistema eléctrico, corrección del terminal roto, pruebas de funcionamiento del solenoide 140-SV-005"/>
    <x v="0"/>
    <m/>
    <s v="-"/>
    <s v="-"/>
    <s v="-"/>
    <s v="-"/>
    <s v="-"/>
    <s v="-"/>
    <s v="-"/>
    <s v="-"/>
    <s v="-"/>
    <s v="NO"/>
    <s v="-"/>
    <s v="-"/>
    <s v="NO"/>
    <x v="3"/>
    <n v="0"/>
    <s v="INSTRUMENTAL"/>
    <s v="CONTAMINACION"/>
    <m/>
    <m/>
    <m/>
    <d v="1899-12-30T00:00:00"/>
    <n v="0.99972222227370366"/>
    <n v="0.99972222227370366"/>
    <n v="3"/>
    <n v="0"/>
    <n v="2.999166666821111"/>
    <n v="2.999166666821111"/>
    <x v="1"/>
  </r>
  <r>
    <d v="2023-01-04T17:06:58"/>
    <x v="0"/>
    <s v="PAREDES JOSE"/>
    <s v="PAREDES JOSE"/>
    <s v="RONCAL FANNYNG"/>
    <s v="LIBERATO AMAEL"/>
    <s v="ARRAYAN CARLOS"/>
    <s v="MARCHAN FRANCO"/>
    <x v="18"/>
    <x v="42"/>
    <x v="0"/>
    <s v="COM (Comisionamiento)"/>
    <s v="PROG (Programado)"/>
    <s v="-"/>
    <s v="-"/>
    <d v="2023-01-04T09:30:01"/>
    <d v="2023-01-04T10:30:00"/>
    <s v="Identificación, revisión, restauración de energía, toma de valores, y pruebas de funciónamiento del solenoide de apertura de las líneas de aire de bombas de doble diafragma menciónadas_x000a_* Revisión del sistema eléctrico, corrección del terminal roto, pruebas de funcionamiento del solenoide 140-SV-002"/>
    <x v="0"/>
    <m/>
    <s v="-"/>
    <s v="-"/>
    <s v="-"/>
    <s v="-"/>
    <s v="-"/>
    <s v="-"/>
    <s v="-"/>
    <s v="-"/>
    <s v="-"/>
    <s v="NO"/>
    <s v="-"/>
    <s v="-"/>
    <s v="NO"/>
    <x v="3"/>
    <n v="0"/>
    <s v="INSTRUMENTAL"/>
    <s v="CONTAMINACION"/>
    <m/>
    <m/>
    <m/>
    <d v="1899-12-30T00:00:00"/>
    <n v="0.99972222227370366"/>
    <n v="0.99972222227370366"/>
    <n v="3"/>
    <n v="0"/>
    <n v="2.999166666821111"/>
    <n v="2.999166666821111"/>
    <x v="1"/>
  </r>
  <r>
    <d v="2023-01-04T17:06:58"/>
    <x v="0"/>
    <s v="PAREDES JOSE"/>
    <s v="PAREDES JOSE"/>
    <s v="RONCAL FANNYNG"/>
    <s v="LIBERATO AMAEL"/>
    <s v="ARRAYAN CARLOS"/>
    <s v="MARCHAN FRANCO"/>
    <x v="18"/>
    <x v="43"/>
    <x v="0"/>
    <s v="COM (Comisionamiento)"/>
    <s v="PROG (Programado)"/>
    <s v="-"/>
    <s v="-"/>
    <d v="2023-01-04T10:31:00"/>
    <d v="2023-01-04T12:15:00"/>
    <s v="Identificación, revisión, restauración de energía, toma de valores, y pruebas de funciónamiento del solenoide de apertura de las líneas de aire de bombas de doble diafragma menciónadas_x000a_* Revisión del sistema eléctrico, corrección del terminal roto, pruebas de funcionamiento del solenoide 140-SV-004"/>
    <x v="0"/>
    <m/>
    <s v="-"/>
    <s v="-"/>
    <s v="-"/>
    <s v="-"/>
    <s v="-"/>
    <s v="-"/>
    <s v="-"/>
    <s v="-"/>
    <s v="-"/>
    <s v="NO"/>
    <s v="-"/>
    <s v="-"/>
    <s v="NO"/>
    <x v="3"/>
    <n v="0"/>
    <s v="INSTRUMENTAL"/>
    <s v="CONTAMINACION"/>
    <m/>
    <m/>
    <m/>
    <d v="1899-12-30T00:00:00"/>
    <n v="1.7333333333954215"/>
    <n v="1.7333333333954215"/>
    <n v="3"/>
    <n v="0"/>
    <n v="5.2000000001862645"/>
    <n v="5.2000000001862645"/>
    <x v="1"/>
  </r>
  <r>
    <d v="2023-01-05T18:01:07"/>
    <x v="0"/>
    <s v="LOPEZ EMANUEL"/>
    <s v="RICALDI RAUL, LOPEZ EMANUEL"/>
    <s v="RONCAL FANNYNG"/>
    <s v="LIBERATO AMAEL"/>
    <s v="ACUÑA JORGE"/>
    <s v="ARACENA CARLOS"/>
    <x v="6"/>
    <x v="11"/>
    <x v="0"/>
    <s v="MC (Mantto Correctivo)"/>
    <s v="NO PROG (No programado)"/>
    <d v="2023-01-05T07:30:00"/>
    <d v="2023-01-05T12:00:00"/>
    <d v="2023-01-05T07:15:00"/>
    <d v="2023-01-05T12:15:00"/>
    <s v="Inspección y mantenimiento, cambio de conexión rápida y purgado de bomba de pistones"/>
    <x v="2"/>
    <m/>
    <s v="-"/>
    <s v="-"/>
    <s v="-"/>
    <s v="-"/>
    <s v="-"/>
    <s v="-"/>
    <s v="-"/>
    <s v="-"/>
    <s v="-"/>
    <s v="SI"/>
    <s v="-"/>
    <s v="-"/>
    <s v="NO"/>
    <x v="0"/>
    <n v="4.5"/>
    <s v="HIDRAULICO"/>
    <s v="MALA OPERACION"/>
    <s v="INP"/>
    <s v="OP"/>
    <m/>
    <d v="1899-12-30T00:00:00"/>
    <n v="4.9999999998835847"/>
    <n v="4.9999999998835847"/>
    <n v="4"/>
    <n v="0"/>
    <n v="19.999999999534339"/>
    <n v="19.999999999534339"/>
    <x v="1"/>
  </r>
  <r>
    <d v="2023-01-06T17:47:42"/>
    <x v="0"/>
    <s v="PAREDES JOSE"/>
    <s v="PAREDES JOSE"/>
    <s v="RONCAL FANNYNG"/>
    <s v="LIBERATO AMAEL"/>
    <s v="ACUÑA JORGE"/>
    <s v="ARACENA CARLOS"/>
    <x v="20"/>
    <x v="44"/>
    <x v="0"/>
    <s v="PdM (Proyecto de Mejora)"/>
    <s v="PROG (Programado)"/>
    <s v="-"/>
    <s v="-"/>
    <d v="2023-01-05T13:30:00"/>
    <d v="2023-01-05T17:30:00"/>
    <s v="Instalación de señalética de &quot;Instructivo de uso de equipos para el lavado de camiones&quot; en la bahía de lavado"/>
    <x v="1"/>
    <s v="Usuario"/>
    <s v="-"/>
    <s v="-"/>
    <s v="-"/>
    <s v="-"/>
    <s v="-"/>
    <s v="-"/>
    <d v="1899-12-30T03:45:00"/>
    <s v="-"/>
    <s v="-"/>
    <s v="NO"/>
    <s v="-"/>
    <s v="-"/>
    <s v="NO"/>
    <x v="4"/>
    <n v="0"/>
    <s v="-"/>
    <s v="-"/>
    <m/>
    <m/>
    <m/>
    <d v="1899-12-30T00:00:00"/>
    <n v="3.9999999999417923"/>
    <n v="3.9999999999417923"/>
    <n v="3"/>
    <n v="0"/>
    <n v="11.999999999825377"/>
    <n v="11.999999999825377"/>
    <x v="1"/>
  </r>
  <r>
    <d v="2023-01-05T18:11:48"/>
    <x v="0"/>
    <s v="LOPEZ EMANUEL"/>
    <s v="RICALDI RAUL, LOPEZ EMANUEL, PAREDES JOSE"/>
    <s v="RONCAL FANNYNG"/>
    <s v="LIBERATO AMAEL"/>
    <s v="ACUÑA JORGE"/>
    <s v="ARACENA CARLOS"/>
    <x v="18"/>
    <x v="39"/>
    <x v="0"/>
    <s v="COM (Comisionamiento)"/>
    <s v="PROG (Programado)"/>
    <s v="-"/>
    <s v="-"/>
    <d v="2023-01-05T14:00:00"/>
    <d v="2023-01-05T18:00:00"/>
    <s v="Modificación e instalación de conexiones, reemplazo de mangueras, niples,limpieza de vasos de filtro, drenado de agua de líneas de aire. No se realiza prueba por falta de aire"/>
    <x v="0"/>
    <m/>
    <s v="-"/>
    <s v="-"/>
    <s v="-"/>
    <s v="-"/>
    <s v="-"/>
    <s v="-"/>
    <d v="1899-12-30T02:00:00"/>
    <s v="-"/>
    <s v="-"/>
    <s v="SI"/>
    <s v="-"/>
    <s v="-"/>
    <s v="NO"/>
    <x v="3"/>
    <n v="0"/>
    <s v="NEUMATICO"/>
    <s v="MAL MONTAJE"/>
    <m/>
    <m/>
    <m/>
    <d v="1899-12-30T00:00:00"/>
    <n v="4.0000000001164153"/>
    <n v="4.0000000001164153"/>
    <n v="5"/>
    <n v="0"/>
    <n v="20.000000000582077"/>
    <n v="20.000000000582077"/>
    <x v="1"/>
  </r>
  <r>
    <d v="2023-01-06T17:27:26"/>
    <x v="0"/>
    <s v="LOPEZ EMANUEL"/>
    <s v="RICALDI RAUL, LOPEZ EMANUEL"/>
    <s v="RONCAL FANNYNG"/>
    <s v="LIBERATO AMAEL"/>
    <s v="ACUÑA JORGE"/>
    <s v="ARACENA CARLOS"/>
    <x v="18"/>
    <x v="39"/>
    <x v="0"/>
    <s v="COM (Comisionamiento)"/>
    <s v="PROG (Programado)"/>
    <s v="-"/>
    <s v="-"/>
    <d v="2023-01-06T07:30:00"/>
    <d v="2023-01-06T17:30:00"/>
    <s v="Modificación de líneas de aire, cambio de mangueras de bomba de doble diafragma"/>
    <x v="0"/>
    <m/>
    <s v="-"/>
    <s v="-"/>
    <d v="1899-12-30T02:00:00"/>
    <s v="-"/>
    <s v="-"/>
    <s v="-"/>
    <d v="1899-12-30T02:00:00"/>
    <s v="-"/>
    <s v="-"/>
    <s v="SI"/>
    <s v="-"/>
    <s v="-"/>
    <s v="NO"/>
    <x v="3"/>
    <n v="0"/>
    <s v="NEUMATICO"/>
    <s v="MAL MONTAJE"/>
    <m/>
    <m/>
    <m/>
    <d v="1899-12-30T00:00:00"/>
    <n v="10.000000000116415"/>
    <n v="10.000000000116415"/>
    <n v="4"/>
    <n v="0"/>
    <n v="40.000000000465661"/>
    <n v="40.000000000465661"/>
    <x v="1"/>
  </r>
  <r>
    <d v="2023-01-06T18:03:47"/>
    <x v="0"/>
    <s v="PAREDES JOSE"/>
    <s v="PAREDES JOSE"/>
    <s v="RONCAL FANNYNG"/>
    <s v="LIBERATO AMAEL"/>
    <s v="ACUÑA JORGE"/>
    <s v="ARACENA CARLOS"/>
    <x v="1"/>
    <x v="1"/>
    <x v="0"/>
    <s v="MC (Mantto Correctivo)"/>
    <s v="NO PROG (No programado)"/>
    <d v="2023-01-06T12:30:00"/>
    <d v="2023-01-06T17:15:00"/>
    <d v="2023-01-06T13:30:00"/>
    <d v="2023-01-06T17:45:00"/>
    <s v="Identificación de terminales, conexiónado de switchs de apertura de emergencia, calibración de distancias de ubicación de finales de carrera del estado de &quot;cierre&quot; y pruebas de funciónamiento teniendo como resultado una correcta operación del sistema de puerta levadiza"/>
    <x v="1"/>
    <m/>
    <s v="-"/>
    <s v="-"/>
    <d v="1899-12-30T04:30:00"/>
    <s v="-"/>
    <s v="-"/>
    <s v="-"/>
    <s v="-"/>
    <s v="-"/>
    <s v="-"/>
    <s v="NO"/>
    <s v="-"/>
    <s v="-"/>
    <s v="NO"/>
    <x v="0"/>
    <n v="4.7499999999417923"/>
    <s v="ELECTRICO"/>
    <s v="DISEÑO INADECUADO"/>
    <s v="INP"/>
    <s v="OP"/>
    <m/>
    <d v="1899-12-30T00:00:00"/>
    <n v="4.2500000000582077"/>
    <n v="4.2500000000582077"/>
    <n v="1"/>
    <n v="0"/>
    <n v="4.2500000000582077"/>
    <n v="4.2500000000582077"/>
    <x v="1"/>
  </r>
  <r>
    <d v="2023-01-07T17:33:04"/>
    <x v="0"/>
    <s v="PAREDES JOSE"/>
    <s v="PAREDES JOSE"/>
    <s v="RONCAL FANNYNG"/>
    <s v="LIBERATO AMAEL"/>
    <s v="ACUÑA JORGE"/>
    <s v="ARACENA CARLOS"/>
    <x v="2"/>
    <x v="3"/>
    <x v="0"/>
    <s v="MC (Mantto Correctivo)"/>
    <s v="NO PROG (No programado)"/>
    <d v="2023-01-07T07:10:00"/>
    <d v="2023-01-07T09:30:00"/>
    <d v="2023-01-07T07:20:00"/>
    <d v="2023-01-07T09:45:00"/>
    <s v="Revisión, restauración de la energía eléctrica del taller Truck SHOP AK-11"/>
    <x v="0"/>
    <m/>
    <s v="-"/>
    <s v="-"/>
    <s v="-"/>
    <s v="-"/>
    <s v="-"/>
    <s v="-"/>
    <s v="-"/>
    <s v="-"/>
    <s v="-"/>
    <s v="NO"/>
    <s v="-"/>
    <s v="-"/>
    <s v="NO"/>
    <x v="0"/>
    <n v="2.3333333332557231"/>
    <s v="-"/>
    <s v="-"/>
    <m/>
    <m/>
    <m/>
    <d v="1899-12-30T00:00:00"/>
    <n v="2.4166666666860692"/>
    <n v="2.4166666666860692"/>
    <n v="1"/>
    <n v="0"/>
    <n v="2.4166666666860692"/>
    <n v="2.4166666666860692"/>
    <x v="1"/>
  </r>
  <r>
    <d v="2023-01-07T18:04:29"/>
    <x v="0"/>
    <s v="LOPEZ EMANUEL"/>
    <s v="RICALDI RAUL, LOPEZ EMANUEL"/>
    <s v="RONCAL FANNYNG"/>
    <s v="LIBERATO AMAEL"/>
    <s v="ACUÑA JORGE"/>
    <s v="ARACENA CARLOS"/>
    <x v="18"/>
    <x v="40"/>
    <x v="0"/>
    <s v="COM (Comisionamiento)"/>
    <s v="PROG (Programado)"/>
    <s v="-"/>
    <s v="-"/>
    <d v="2023-01-07T07:20:00"/>
    <d v="2023-01-07T08:15:00"/>
    <s v="Prueba de funcionamiento de bombas de doble diafragma, desmontaje y limpieza de filtro regulador"/>
    <x v="0"/>
    <m/>
    <s v="-"/>
    <s v="-"/>
    <s v="-"/>
    <s v="-"/>
    <s v="-"/>
    <s v="-"/>
    <s v="-"/>
    <s v="-"/>
    <s v="-"/>
    <s v="NO"/>
    <s v="-"/>
    <s v="-"/>
    <s v="NO"/>
    <x v="3"/>
    <n v="0"/>
    <s v="NEUMATICO"/>
    <s v="MAL MONTAJE"/>
    <m/>
    <m/>
    <m/>
    <d v="1899-12-30T00:00:00"/>
    <n v="0.91666666668606922"/>
    <n v="0.91666666668606922"/>
    <n v="4"/>
    <n v="0"/>
    <n v="3.6666666667442769"/>
    <n v="3.6666666667442769"/>
    <x v="1"/>
  </r>
  <r>
    <d v="2023-01-07T18:04:29"/>
    <x v="0"/>
    <s v="LOPEZ EMANUEL"/>
    <s v="RICALDI RAUL, LOPEZ EMANUEL"/>
    <s v="RONCAL FANNYNG"/>
    <s v="LIBERATO AMAEL"/>
    <s v="ACUÑA JORGE"/>
    <s v="ARACENA CARLOS"/>
    <x v="18"/>
    <x v="42"/>
    <x v="0"/>
    <s v="COM (Comisionamiento)"/>
    <s v="PROG (Programado)"/>
    <s v="-"/>
    <s v="-"/>
    <d v="2023-01-07T08:15:01"/>
    <d v="2023-01-07T09:00:00"/>
    <s v="Prueba de funcionamiento de bombas de doble diafragma, desmontaje y limpieza de filtro regulador"/>
    <x v="0"/>
    <m/>
    <s v="-"/>
    <s v="-"/>
    <s v="-"/>
    <s v="-"/>
    <s v="-"/>
    <s v="-"/>
    <s v="-"/>
    <s v="-"/>
    <s v="-"/>
    <s v="NO"/>
    <s v="-"/>
    <s v="-"/>
    <s v="NO"/>
    <x v="3"/>
    <n v="0"/>
    <s v="NEUMATICO"/>
    <s v="MAL MONTAJE"/>
    <m/>
    <m/>
    <m/>
    <d v="1899-12-30T00:00:00"/>
    <n v="0.74972222215728834"/>
    <n v="0.74972222215728834"/>
    <n v="4"/>
    <n v="0"/>
    <n v="2.9988888886291534"/>
    <n v="2.9988888886291534"/>
    <x v="1"/>
  </r>
  <r>
    <d v="2023-01-07T18:04:29"/>
    <x v="0"/>
    <s v="LOPEZ EMANUEL"/>
    <s v="RICALDI RAUL, LOPEZ EMANUEL"/>
    <s v="RONCAL FANNYNG"/>
    <s v="LIBERATO AMAEL"/>
    <s v="ACUÑA JORGE"/>
    <s v="ARACENA CARLOS"/>
    <x v="18"/>
    <x v="39"/>
    <x v="0"/>
    <s v="COM (Comisionamiento)"/>
    <s v="PROG (Programado)"/>
    <s v="-"/>
    <s v="-"/>
    <d v="2023-01-07T09:00:01"/>
    <d v="2023-01-07T09:45:00"/>
    <s v="Prueba de funcionamiento de bombas de doble diafragma, desmontaje y limpieza de filtro regulador"/>
    <x v="0"/>
    <m/>
    <s v="-"/>
    <s v="-"/>
    <s v="-"/>
    <s v="-"/>
    <s v="-"/>
    <s v="-"/>
    <s v="-"/>
    <s v="-"/>
    <s v="-"/>
    <s v="NO"/>
    <s v="-"/>
    <s v="-"/>
    <s v="NO"/>
    <x v="3"/>
    <n v="0"/>
    <s v="NEUMATICO"/>
    <s v="MAL MONTAJE"/>
    <m/>
    <m/>
    <m/>
    <d v="1899-12-30T00:00:00"/>
    <n v="0.74972222215728834"/>
    <n v="0.74972222215728834"/>
    <n v="4"/>
    <n v="0"/>
    <n v="2.9988888886291534"/>
    <n v="2.9988888886291534"/>
    <x v="1"/>
  </r>
  <r>
    <d v="2023-01-07T18:04:29"/>
    <x v="0"/>
    <s v="LOPEZ EMANUEL"/>
    <s v="RICALDI RAUL, LOPEZ EMANUEL"/>
    <s v="RONCAL FANNYNG"/>
    <s v="LIBERATO AMAEL"/>
    <s v="ACUÑA JORGE"/>
    <s v="ARACENA CARLOS"/>
    <x v="18"/>
    <x v="43"/>
    <x v="0"/>
    <s v="COM (Comisionamiento)"/>
    <s v="PROG (Programado)"/>
    <s v="-"/>
    <s v="-"/>
    <d v="2023-01-07T09:45:01"/>
    <d v="2023-01-07T10:30:00"/>
    <s v="Prueba de funcionamiento de bombas de doble diafragma, desmontaje y limpieza de filtro regulador"/>
    <x v="0"/>
    <m/>
    <s v="-"/>
    <s v="-"/>
    <s v="-"/>
    <s v="-"/>
    <s v="-"/>
    <s v="-"/>
    <s v="-"/>
    <s v="-"/>
    <s v="-"/>
    <s v="NO"/>
    <s v="-"/>
    <s v="-"/>
    <s v="NO"/>
    <x v="3"/>
    <n v="0"/>
    <s v="NEUMATICO"/>
    <s v="MAL MONTAJE"/>
    <m/>
    <m/>
    <m/>
    <d v="1899-12-30T00:00:00"/>
    <n v="0.74972222215728834"/>
    <n v="0.74972222215728834"/>
    <n v="4"/>
    <n v="0"/>
    <n v="2.9988888886291534"/>
    <n v="2.9988888886291534"/>
    <x v="1"/>
  </r>
  <r>
    <d v="2023-01-07T18:04:29"/>
    <x v="0"/>
    <s v="LOPEZ EMANUEL"/>
    <s v="RICALDI RAUL, LOPEZ EMANUEL"/>
    <s v="RONCAL FANNYNG"/>
    <s v="LIBERATO AMAEL"/>
    <s v="ACUÑA JORGE"/>
    <s v="ARACENA CARLOS"/>
    <x v="19"/>
    <x v="41"/>
    <x v="0"/>
    <s v="COM (Comisionamiento)"/>
    <s v="PROG (Programado)"/>
    <s v="-"/>
    <s v="-"/>
    <d v="2023-01-07T10:30:01"/>
    <d v="2023-01-07T11:15:00"/>
    <s v="Prueba de funcionamiento de bombas de doble diafragma, desmontaje y limpieza de filtro regulador"/>
    <x v="0"/>
    <m/>
    <s v="-"/>
    <s v="-"/>
    <s v="-"/>
    <s v="-"/>
    <s v="-"/>
    <s v="-"/>
    <s v="-"/>
    <s v="-"/>
    <s v="-"/>
    <s v="NO"/>
    <s v="-"/>
    <s v="-"/>
    <s v="NO"/>
    <x v="3"/>
    <n v="0"/>
    <s v="NEUMATICO"/>
    <s v="MAL MONTAJE"/>
    <m/>
    <m/>
    <m/>
    <d v="1899-12-30T00:00:00"/>
    <n v="0.74972222215728834"/>
    <n v="0.74972222215728834"/>
    <n v="4"/>
    <n v="0"/>
    <n v="2.9988888886291534"/>
    <n v="2.9988888886291534"/>
    <x v="1"/>
  </r>
  <r>
    <d v="2023-01-07T18:04:29"/>
    <x v="0"/>
    <s v="LOPEZ EMANUEL"/>
    <s v="RICALDI RAUL, LOPEZ EMANUEL"/>
    <s v="RONCAL FANNYNG"/>
    <s v="LIBERATO AMAEL"/>
    <s v="ACUÑA JORGE"/>
    <s v="ARACENA CARLOS"/>
    <x v="21"/>
    <x v="45"/>
    <x v="0"/>
    <s v="COM (Comisionamiento)"/>
    <s v="PROG (Programado)"/>
    <s v="-"/>
    <s v="-"/>
    <d v="2023-01-07T11:15:01"/>
    <d v="2023-01-07T11:55:00"/>
    <s v="Prueba de funcionamiento de bombas de doble diafragma, desmontaje y limpieza de filtro regulador"/>
    <x v="0"/>
    <m/>
    <s v="-"/>
    <s v="-"/>
    <s v="-"/>
    <s v="-"/>
    <s v="-"/>
    <s v="-"/>
    <s v="-"/>
    <s v="-"/>
    <s v="-"/>
    <s v="NO"/>
    <s v="-"/>
    <s v="-"/>
    <s v="NO"/>
    <x v="3"/>
    <n v="0"/>
    <s v="NEUMATICO"/>
    <s v="MAL MONTAJE"/>
    <m/>
    <m/>
    <m/>
    <d v="1899-12-30T00:00:00"/>
    <n v="0.66638888890156522"/>
    <n v="0.66638888890156522"/>
    <n v="4"/>
    <n v="0"/>
    <n v="2.6655555556062609"/>
    <n v="2.6655555556062609"/>
    <x v="1"/>
  </r>
  <r>
    <d v="2023-01-07T18:04:29"/>
    <x v="0"/>
    <s v="LOPEZ EMANUEL"/>
    <s v="RICALDI RAUL, LOPEZ EMANUEL"/>
    <s v="RONCAL FANNYNG"/>
    <s v="LIBERATO AMAEL"/>
    <s v="ACUÑA JORGE"/>
    <s v="ARACENA CARLOS"/>
    <x v="22"/>
    <x v="46"/>
    <x v="0"/>
    <s v="COM (Comisionamiento)"/>
    <s v="PROG (Programado)"/>
    <s v="-"/>
    <s v="-"/>
    <d v="2023-01-07T11:55:01"/>
    <d v="2023-01-07T12:30:00"/>
    <s v="Prueba de funcionamiento de bombas de doble diafragma, desmontaje y limpieza de filtro regulador"/>
    <x v="0"/>
    <m/>
    <s v="-"/>
    <s v="-"/>
    <s v="-"/>
    <s v="-"/>
    <s v="-"/>
    <s v="-"/>
    <s v="-"/>
    <s v="-"/>
    <s v="-"/>
    <s v="NO"/>
    <s v="-"/>
    <s v="-"/>
    <s v="NO"/>
    <x v="3"/>
    <n v="0"/>
    <s v="NEUMATICO"/>
    <s v="MAL MONTAJE"/>
    <m/>
    <m/>
    <m/>
    <d v="1899-12-30T00:00:00"/>
    <n v="0.58305555547121912"/>
    <n v="0.58305555547121912"/>
    <n v="4"/>
    <n v="0"/>
    <n v="2.3322222218848765"/>
    <n v="2.3322222218848765"/>
    <x v="1"/>
  </r>
  <r>
    <d v="2023-01-08T17:02:36"/>
    <x v="0"/>
    <s v="LOPEZ EMANUEL"/>
    <s v="RICALDI RAUL, PAREDES JOSE, LOPEZ EMANUEL"/>
    <s v="RONCAL FANNYNG"/>
    <s v="LIBERATO AMAEL"/>
    <s v="ACUÑA JORGE"/>
    <s v="ARACENA CARLOS"/>
    <x v="6"/>
    <x v="47"/>
    <x v="0"/>
    <s v="MC (Mantto Correctivo)"/>
    <s v="NO PROG (No programado)"/>
    <d v="2023-01-08T07:30:00"/>
    <d v="2023-01-08T09:30:00"/>
    <d v="2023-01-08T07:15:00"/>
    <d v="2023-01-08T09:30:00"/>
    <s v="Mantenimiento de bombas de succión de aceite, modificación, purgado, prueba de funciónamiento y limpieza"/>
    <x v="2"/>
    <m/>
    <s v="-"/>
    <s v="-"/>
    <s v="-"/>
    <s v="-"/>
    <s v="-"/>
    <s v="-"/>
    <s v="-"/>
    <s v="-"/>
    <s v="-"/>
    <s v="SI"/>
    <s v="-"/>
    <s v="-"/>
    <s v="NO"/>
    <x v="0"/>
    <n v="2.0000000000582077"/>
    <s v="HIDRAULICO"/>
    <s v="MALA OPERACION"/>
    <m/>
    <m/>
    <m/>
    <d v="1899-12-30T00:00:00"/>
    <n v="2.25"/>
    <n v="2.25"/>
    <n v="5"/>
    <n v="0"/>
    <n v="11.25"/>
    <n v="11.25"/>
    <x v="1"/>
  </r>
  <r>
    <d v="2023-01-08T17:02:36"/>
    <x v="0"/>
    <s v="LOPEZ EMANUEL"/>
    <s v="RICALDI RAUL, PAREDES JOSE, LOPEZ EMANUEL"/>
    <s v="RONCAL FANNYNG"/>
    <s v="LIBERATO AMAEL"/>
    <s v="ACUÑA JORGE"/>
    <s v="ARACENA CARLOS"/>
    <x v="6"/>
    <x v="11"/>
    <x v="0"/>
    <s v="MC (Mantto Correctivo)"/>
    <s v="NO PROG (No programado)"/>
    <d v="2023-01-08T09:31:00"/>
    <d v="2023-01-08T11:00:00"/>
    <d v="2023-01-08T09:31:00"/>
    <d v="2023-01-08T11:30:00"/>
    <s v="Mantenimiento de bombas de succión de aceite, modificación, purgado, prueba de funciónamiento y limpieza"/>
    <x v="2"/>
    <m/>
    <s v="-"/>
    <s v="-"/>
    <s v="-"/>
    <s v="-"/>
    <s v="-"/>
    <s v="-"/>
    <s v="-"/>
    <s v="-"/>
    <s v="-"/>
    <s v="SI"/>
    <s v="-"/>
    <s v="-"/>
    <s v="NO"/>
    <x v="0"/>
    <n v="1.4833333332790062"/>
    <s v="HIDRAULICO"/>
    <s v="MALA OPERACION"/>
    <s v="INP"/>
    <s v="OP"/>
    <m/>
    <d v="1899-12-30T00:00:00"/>
    <n v="1.9833333333372138"/>
    <n v="1.9833333333372138"/>
    <n v="5"/>
    <n v="0"/>
    <n v="9.9166666666860692"/>
    <n v="9.9166666666860692"/>
    <x v="1"/>
  </r>
  <r>
    <d v="2023-01-08T16:57:38"/>
    <x v="0"/>
    <s v="LOPEZ EMANUEL,PAREDES JOSE"/>
    <s v="RICALDI RAUL, PAREDES JOSE, LOPEZ EMANUEL"/>
    <s v="RONCAL FANNYNG"/>
    <s v="LIBERATO AMAEL"/>
    <s v="ACUÑA JORGE"/>
    <s v="ARACENA CARLOS"/>
    <x v="18"/>
    <x v="40"/>
    <x v="0"/>
    <s v="COM (Comisionamiento)"/>
    <s v="PROG (Programado)"/>
    <s v="-"/>
    <s v="-"/>
    <d v="2023-01-08T11:30:01"/>
    <d v="2023-01-08T12:30:00"/>
    <s v="Inspección, energización y operación de bombas de doble diafragma para el abastecimiento de aceites 10W, SAE60 y refrigerante hacia los tanques de almacenamiento en la Isla de Tanques"/>
    <x v="0"/>
    <m/>
    <s v="-"/>
    <s v="-"/>
    <s v="-"/>
    <s v="-"/>
    <s v="-"/>
    <s v="-"/>
    <s v="-"/>
    <s v="-"/>
    <s v="-"/>
    <s v="NO"/>
    <s v="-"/>
    <s v="-"/>
    <s v="NO"/>
    <x v="3"/>
    <n v="0"/>
    <s v="-"/>
    <s v="-"/>
    <m/>
    <m/>
    <m/>
    <d v="1899-12-30T00:00:00"/>
    <n v="0.99972222227370366"/>
    <n v="0.99972222227370366"/>
    <n v="5"/>
    <n v="0"/>
    <n v="4.9986111113685183"/>
    <n v="4.9986111113685183"/>
    <x v="1"/>
  </r>
  <r>
    <d v="2023-01-08T16:57:38"/>
    <x v="0"/>
    <s v="LOPEZ EMANUEL,PAREDES JOSE"/>
    <s v="RICALDI RAUL, PAREDES JOSE, LOPEZ EMANUEL"/>
    <s v="RONCAL FANNYNG"/>
    <s v="LIBERATO AMAEL"/>
    <s v="ACUÑA JORGE"/>
    <s v="ARACENA CARLOS"/>
    <x v="18"/>
    <x v="43"/>
    <x v="0"/>
    <s v="COM (Comisionamiento)"/>
    <s v="PROG (Programado)"/>
    <s v="-"/>
    <s v="-"/>
    <d v="2023-01-08T12:30:01"/>
    <d v="2023-01-08T13:30:00"/>
    <s v="Inspección, energización y operación de bombas de doble diafragma para el abastecimiento de aceites 10W, SAE60 y refrigerante hacia los tanques de almacenamiento en la Isla de Tanques"/>
    <x v="0"/>
    <m/>
    <s v="-"/>
    <s v="-"/>
    <s v="-"/>
    <s v="-"/>
    <s v="-"/>
    <s v="-"/>
    <s v="-"/>
    <s v="-"/>
    <s v="-"/>
    <s v="NO"/>
    <s v="-"/>
    <s v="-"/>
    <s v="NO"/>
    <x v="3"/>
    <n v="0"/>
    <s v="-"/>
    <s v="-"/>
    <m/>
    <m/>
    <m/>
    <d v="1899-12-30T00:00:00"/>
    <n v="0.99972222227370366"/>
    <n v="0.99972222227370366"/>
    <n v="5"/>
    <n v="0"/>
    <n v="4.9986111113685183"/>
    <n v="4.9986111113685183"/>
    <x v="1"/>
  </r>
  <r>
    <d v="2023-01-08T16:57:38"/>
    <x v="0"/>
    <s v="LOPEZ EMANUEL,PAREDES JOSE"/>
    <s v="RICALDI RAUL, PAREDES JOSE, LOPEZ EMANUEL"/>
    <s v="RONCAL FANNYNG"/>
    <s v="LIBERATO AMAEL"/>
    <s v="ACUÑA JORGE"/>
    <s v="ARACENA CARLOS"/>
    <x v="19"/>
    <x v="41"/>
    <x v="0"/>
    <s v="COM (Comisionamiento)"/>
    <s v="PROG (Programado)"/>
    <s v="-"/>
    <s v="-"/>
    <d v="2023-01-08T13:30:01"/>
    <d v="2023-01-08T13:50:00"/>
    <s v="Inspección, energización y operación de bombas de doble diafragma para el abastecimiento de aceites 10W, SAE60 y refrigerante hacia los tanques de almacenamiento en la Isla de Tanques"/>
    <x v="0"/>
    <m/>
    <s v="-"/>
    <s v="-"/>
    <s v="-"/>
    <s v="-"/>
    <s v="-"/>
    <s v="-"/>
    <s v="-"/>
    <s v="-"/>
    <s v="-"/>
    <s v="NO"/>
    <s v="-"/>
    <s v="-"/>
    <s v="NO"/>
    <x v="3"/>
    <n v="0"/>
    <s v="-"/>
    <s v="-"/>
    <m/>
    <m/>
    <m/>
    <d v="1899-12-30T00:00:00"/>
    <n v="0.33305555552942678"/>
    <n v="0.33305555552942678"/>
    <n v="5"/>
    <n v="0"/>
    <n v="1.6652777776471339"/>
    <n v="1.6652777776471339"/>
    <x v="1"/>
  </r>
  <r>
    <d v="2023-01-08T18:11:50"/>
    <x v="0"/>
    <s v="PAREDES JOSE"/>
    <s v="PAREDES JOSE"/>
    <s v="RONCAL FANNYNG"/>
    <s v="LIBERATO AMAEL"/>
    <s v="ACUÑA JORGE"/>
    <s v="ARACENA CARLOS"/>
    <x v="2"/>
    <x v="7"/>
    <x v="0"/>
    <s v="MC (Mantto Correctivo)"/>
    <s v="NO PROG (No programado)"/>
    <d v="2023-01-08T12:30:00"/>
    <d v="2023-01-08T14:00:00"/>
    <d v="2023-01-08T13:50:01"/>
    <d v="2023-01-08T14:00:00"/>
    <s v="Restablecimiento de energía, reset de falla en el display del relé de la bomba de agua 140-PP-154, configuración, monitoreo del funciónamiento del sistema de control del área de Lavado de Camiones"/>
    <x v="0"/>
    <m/>
    <s v="-"/>
    <s v="-"/>
    <s v="-"/>
    <s v="-"/>
    <s v="-"/>
    <s v="-"/>
    <s v="-"/>
    <s v="-"/>
    <s v="-"/>
    <s v="NO"/>
    <s v="-"/>
    <s v="-"/>
    <s v="NO"/>
    <x v="0"/>
    <n v="1.500000000174623"/>
    <s v="ELECTRICO"/>
    <s v="DISEÑO INADECUADO"/>
    <m/>
    <m/>
    <m/>
    <d v="1899-12-30T00:00:00"/>
    <n v="0.16638888901798055"/>
    <n v="0.16638888901798055"/>
    <n v="3"/>
    <n v="0"/>
    <n v="0.49916666705394164"/>
    <n v="0.49916666705394164"/>
    <x v="1"/>
  </r>
  <r>
    <d v="2023-01-08T18:11:50"/>
    <x v="0"/>
    <s v="PAREDES JOSE"/>
    <s v="PAREDES JOSE"/>
    <s v="RONCAL FANNYNG"/>
    <s v="LIBERATO AMAEL"/>
    <s v="ACUÑA JORGE"/>
    <s v="ARACENA CARLOS"/>
    <x v="3"/>
    <x v="48"/>
    <x v="0"/>
    <s v="MC (Mantto Correctivo)"/>
    <s v="NO PROG (No programado)"/>
    <d v="2023-01-08T12:30:00"/>
    <d v="2023-01-08T15:15:00"/>
    <d v="2023-01-08T14:01:00"/>
    <d v="2023-01-08T16:00:00"/>
    <s v="Restablecimiento de energía, reset de falla en el display del relé de la bomba de agua 140-PP-154, configuración, monitoreo del funciónamiento del sistema de control del área de Lavado de Camiones"/>
    <x v="0"/>
    <m/>
    <s v="-"/>
    <s v="-"/>
    <s v="-"/>
    <s v="-"/>
    <s v="-"/>
    <s v="-"/>
    <s v="-"/>
    <s v="-"/>
    <s v="-"/>
    <s v="NO"/>
    <s v="-"/>
    <s v="-"/>
    <s v="NO"/>
    <x v="0"/>
    <n v="2.7500000002328306"/>
    <s v="ELECTRICO"/>
    <s v="DISEÑO INADECUADO"/>
    <s v="INP"/>
    <s v="OP"/>
    <m/>
    <d v="1899-12-30T00:00:00"/>
    <n v="1.9833333335118368"/>
    <n v="1.9833333335118368"/>
    <n v="3"/>
    <n v="0"/>
    <n v="5.9500000005355105"/>
    <n v="5.9500000005355105"/>
    <x v="1"/>
  </r>
  <r>
    <d v="2023-01-09T09:00:00"/>
    <x v="0"/>
    <s v="RONCAL FANNYNG"/>
    <s v="RICALDI RAUL, LOPEZ EMANUEL, PAREDES JOSE"/>
    <s v="RONCAL FANNYNG"/>
    <s v="LIBERATO AMAEL"/>
    <s v="ACUÑA JORGE"/>
    <s v="ARACENA CARLOS"/>
    <x v="14"/>
    <x v="49"/>
    <x v="0"/>
    <s v="MP (Mantto Preventivo)"/>
    <s v="BC (Basado en la Condición)"/>
    <s v="-"/>
    <s v="-"/>
    <d v="2023-01-09T08:00:00"/>
    <d v="2023-01-09T09:00:00"/>
    <s v="* Limpieza de piso por agua drenada de filtros de secadores"/>
    <x v="1"/>
    <m/>
    <s v="-"/>
    <s v="-"/>
    <s v="-"/>
    <s v="-"/>
    <s v="-"/>
    <s v="-"/>
    <s v="-"/>
    <s v="-"/>
    <s v="-"/>
    <s v="NO"/>
    <s v="-"/>
    <s v="-"/>
    <s v="NO"/>
    <x v="2"/>
    <n v="0"/>
    <s v="-"/>
    <s v="-"/>
    <m/>
    <m/>
    <m/>
    <d v="1899-12-30T00:00:00"/>
    <n v="0.99999999994179234"/>
    <n v="0.99999999994179234"/>
    <n v="5"/>
    <n v="0"/>
    <n v="4.9999999997089617"/>
    <n v="4.9999999997089617"/>
    <x v="1"/>
  </r>
  <r>
    <d v="2023-01-09T10:00:00"/>
    <x v="0"/>
    <s v="RONCAL FANNYNG"/>
    <s v="RICALDI RAUL, LOPEZ EMANUEL, PAREDES JOSE"/>
    <s v="RONCAL FANNYNG"/>
    <s v="LIBERATO AMAEL"/>
    <s v="ACUÑA JORGE"/>
    <s v="ARACENA CARLOS"/>
    <x v="14"/>
    <x v="31"/>
    <x v="0"/>
    <s v="MP (Mantto Preventivo)"/>
    <s v="BC (Basado en la Condición)"/>
    <s v="-"/>
    <s v="TBD"/>
    <d v="2023-01-09T09:00:01"/>
    <d v="2023-01-09T10:00:00"/>
    <s v="* Limpieza de piso por agua drenada de filtros de secadores"/>
    <x v="1"/>
    <m/>
    <s v="-"/>
    <s v="-"/>
    <s v="-"/>
    <s v="-"/>
    <s v="-"/>
    <s v="-"/>
    <s v="-"/>
    <s v="-"/>
    <s v="-"/>
    <s v="NO"/>
    <s v="-"/>
    <s v="-"/>
    <s v="NO"/>
    <x v="2"/>
    <n v="0"/>
    <s v="-"/>
    <s v="-"/>
    <s v="INP"/>
    <s v="INP"/>
    <m/>
    <d v="1899-12-30T00:00:00"/>
    <n v="0.99972222209908068"/>
    <n v="0.99972222209908068"/>
    <n v="5"/>
    <n v="0"/>
    <n v="4.9986111104954034"/>
    <n v="4.9986111104954034"/>
    <x v="1"/>
  </r>
  <r>
    <d v="2023-01-09T12:00:00"/>
    <x v="0"/>
    <s v="RONCAL FANNYNG"/>
    <s v="RICALDI RAUL, LOPEZ EMANUEL, PAREDES JOSE"/>
    <s v="RONCAL FANNYNG"/>
    <s v="LIBERATO AMAEL"/>
    <s v="ACUÑA JORGE"/>
    <s v="ARACENA CARLOS"/>
    <x v="14"/>
    <x v="31"/>
    <x v="0"/>
    <s v="MP (Mantto Preventivo)"/>
    <s v="IN (Inspección)"/>
    <s v="-"/>
    <s v="-"/>
    <d v="2023-01-09T10:00:01"/>
    <d v="2023-01-09T12:00:00"/>
    <s v="* Se verificó que el panel de control del secador se encontraba desenergizado_x000a_* Se identificó que el fusible se encontraba en estado “abierto”, se realizó la inspección del conexionado eléctrico encontrándose un terminal mal conexionado en el panel de control para ello se tomó de referencia la conexión del panel de control del secador 140-GD-111"/>
    <x v="0"/>
    <m/>
    <s v="-"/>
    <s v="-"/>
    <s v="-"/>
    <s v="-"/>
    <s v="-"/>
    <s v="-"/>
    <s v="-"/>
    <s v="-"/>
    <s v="-"/>
    <s v="NO"/>
    <s v="-"/>
    <s v="-"/>
    <s v="NO"/>
    <x v="2"/>
    <n v="0"/>
    <s v="-"/>
    <s v="-"/>
    <s v="INP"/>
    <s v="INP"/>
    <m/>
    <d v="1899-12-30T00:00:00"/>
    <n v="1.999722222215496"/>
    <n v="1.999722222215496"/>
    <n v="5"/>
    <n v="0"/>
    <n v="9.99861111107748"/>
    <n v="9.99861111107748"/>
    <x v="1"/>
  </r>
  <r>
    <d v="2023-01-09T17:08:21"/>
    <x v="0"/>
    <s v="LOPEZ EMANUEL"/>
    <s v="RICALDI RAUL, LOPEZ EMANUEL"/>
    <s v="RONCAL FANNYNG"/>
    <s v="LIBERATO AMAEL"/>
    <s v="ACUÑA JORGE"/>
    <s v="ARACENA CARLOS"/>
    <x v="6"/>
    <x v="15"/>
    <x v="0"/>
    <s v="PdM (Proyecto de Mejora)"/>
    <s v="PROG (Programado)"/>
    <d v="2023-01-09T14:00:00"/>
    <d v="2023-01-09T17:30:00"/>
    <d v="2023-01-09T13:45:00"/>
    <d v="2023-01-09T18:00:00"/>
    <s v="Mantenimiento y modificación de línea de descarga de la bomba de succión"/>
    <x v="2"/>
    <m/>
    <s v="-"/>
    <d v="1899-12-30T00:30:00"/>
    <d v="1899-12-30T01:00:00"/>
    <s v="-"/>
    <s v="-"/>
    <s v="-"/>
    <s v="-"/>
    <s v="-"/>
    <s v="-"/>
    <s v="SI"/>
    <s v="-"/>
    <s v="-"/>
    <s v="NO"/>
    <x v="4"/>
    <n v="3.5000000002328306"/>
    <s v="-"/>
    <s v="-"/>
    <m/>
    <m/>
    <m/>
    <d v="1899-12-30T00:00:00"/>
    <n v="4.2500000000582077"/>
    <n v="4.2500000000582077"/>
    <n v="4"/>
    <n v="0"/>
    <n v="17.000000000232831"/>
    <n v="17.000000000232831"/>
    <x v="1"/>
  </r>
  <r>
    <d v="2023-01-25T11:42:18"/>
    <x v="0"/>
    <s v="LOPEZ EMANUEL"/>
    <s v="RICALDI RAUL, PAREDES JOSE, LOPEZ EMANUEL"/>
    <s v="RONCAL FANNYNG"/>
    <s v="LIBERATO AMAEL"/>
    <s v="CHACALTANA JOSÉ"/>
    <s v="HURTADO RICARDO"/>
    <x v="6"/>
    <x v="15"/>
    <x v="0"/>
    <s v="MC (Mantto Correctivo)"/>
    <s v="NO PROG (No programado)"/>
    <d v="2023-01-25T06:00:00"/>
    <d v="2023-01-25T09:15:00"/>
    <d v="2023-01-25T07:20:00"/>
    <d v="2023-01-25T09:20:00"/>
    <s v="Revisión y mantenimiento de bomba de succión de aceite usado, retiró y cambió de acoples rápido, recirculación  de fluido y pruebas"/>
    <x v="2"/>
    <m/>
    <d v="1899-12-30T00:35:00"/>
    <s v="-"/>
    <s v="-"/>
    <s v="-"/>
    <s v="-"/>
    <s v="-"/>
    <s v="-"/>
    <s v="-"/>
    <s v="-"/>
    <s v="NO"/>
    <s v="-"/>
    <s v="-"/>
    <s v="NO"/>
    <x v="0"/>
    <n v="3.2499999999417923"/>
    <s v="HIDRAULICO"/>
    <s v="MALA OPERACION"/>
    <m/>
    <m/>
    <m/>
    <d v="1899-12-30T00:00:00"/>
    <n v="2.0000000000582077"/>
    <n v="2.0000000000582077"/>
    <n v="5"/>
    <n v="0"/>
    <n v="10.000000000291038"/>
    <n v="10.000000000291038"/>
    <x v="1"/>
  </r>
  <r>
    <d v="2023-01-25T11:42:18"/>
    <x v="0"/>
    <s v="LOPEZ EMANUEL"/>
    <s v="RICALDI RAUL, PAREDES JOSE, LOPEZ EMANUEL"/>
    <s v="RONCAL FANNYNG"/>
    <s v="LIBERATO AMAEL"/>
    <s v="CHACALTANA JOSÉ"/>
    <s v="HURTADO RICARDO"/>
    <x v="6"/>
    <x v="11"/>
    <x v="0"/>
    <s v="MC (Mantto Correctivo)"/>
    <s v="NO PROG (No programado)"/>
    <d v="2023-01-25T07:52:00"/>
    <d v="2023-01-25T10:00:00"/>
    <d v="2023-01-25T09:21:00"/>
    <d v="2023-01-25T10:40:00"/>
    <s v="Revisión y mantenimiento de bomba de succión de aceite usado, retiró y cambió de acoples rápido, recirculación  de fluido y pruebas"/>
    <x v="2"/>
    <m/>
    <d v="1899-12-30T00:35:00"/>
    <s v="-"/>
    <s v="-"/>
    <s v="-"/>
    <s v="-"/>
    <s v="-"/>
    <s v="-"/>
    <s v="-"/>
    <s v="-"/>
    <s v="NO"/>
    <s v="-"/>
    <s v="-"/>
    <s v="NO"/>
    <x v="0"/>
    <n v="2.1333333333022892"/>
    <s v="HIDRAULICO"/>
    <s v="MALA OPERACION"/>
    <s v="INP"/>
    <s v="OP"/>
    <m/>
    <d v="1899-12-30T00:00:00"/>
    <n v="1.3166666667675599"/>
    <n v="1.3166666667675599"/>
    <n v="5"/>
    <n v="0"/>
    <n v="6.5833333338377997"/>
    <n v="6.5833333338377997"/>
    <x v="1"/>
  </r>
  <r>
    <d v="2023-01-25T17:43:36"/>
    <x v="0"/>
    <s v="LOPEZ EMANUEL"/>
    <s v="RICALDI RAUL, PAREDES JOSE, LOPEZ EMANUEL"/>
    <s v="RONCAL FANNYNG"/>
    <s v="LIBERATO AMAEL"/>
    <s v="CHACALTANA JOSÉ"/>
    <s v="HURTADO RICARDO"/>
    <x v="1"/>
    <x v="36"/>
    <x v="0"/>
    <s v="MC (Mantto Correctivo)"/>
    <s v="NO PROG (No programado)"/>
    <d v="2023-01-25T15:00:00"/>
    <d v="2023-01-25T17:10:00"/>
    <d v="2023-01-25T14:30:00"/>
    <d v="2023-01-25T18:00:00"/>
    <s v="Desconexión de cable de los swich de apertura de emergencia e aislamiento de los mismos. Y elaboración del reporte técnico"/>
    <x v="0"/>
    <m/>
    <s v="-"/>
    <s v="-"/>
    <s v="-"/>
    <s v="-"/>
    <s v="-"/>
    <s v="-"/>
    <s v="-"/>
    <s v="-"/>
    <s v="-"/>
    <s v="NO"/>
    <s v="-"/>
    <s v="-"/>
    <s v="NO"/>
    <x v="0"/>
    <n v="2.1666666667442769"/>
    <s v="ELECTRICO"/>
    <s v="DISEÑO INADECUADO"/>
    <m/>
    <m/>
    <m/>
    <d v="1899-12-30T00:00:00"/>
    <n v="3.5000000000582077"/>
    <n v="3.5000000000582077"/>
    <n v="5"/>
    <n v="0"/>
    <n v="17.500000000291038"/>
    <n v="17.500000000291038"/>
    <x v="1"/>
  </r>
  <r>
    <d v="2023-01-26T17:07:41"/>
    <x v="0"/>
    <s v="LOPEZ EMANUEL"/>
    <s v="RICALDI RAUL, PAREDES JOSE, LOPEZ EMANUEL"/>
    <s v="RONCAL FANNYNG"/>
    <s v="LIBERATO AMAEL"/>
    <s v="CHACALTANA JOSÉ"/>
    <s v="ARACENA CARLOS"/>
    <x v="1"/>
    <x v="36"/>
    <x v="0"/>
    <s v="PdM (Proyecto de Mejora)"/>
    <s v="PROG (Programado)"/>
    <s v="-"/>
    <s v="-"/>
    <d v="2023-01-26T07:30:00"/>
    <d v="2023-01-26T12:00:00"/>
    <s v="Limpieza y lavado de piso para pintar señaletica. Espera por trabajos simultáneos en bahías. Una vez limpio y seco el piso se cancela el pintado debido a las lluvias"/>
    <x v="1"/>
    <m/>
    <s v="-"/>
    <s v="-"/>
    <s v="-"/>
    <s v="-"/>
    <s v="-"/>
    <s v="-"/>
    <s v="-"/>
    <s v="-"/>
    <s v="-"/>
    <s v="NO"/>
    <s v="-"/>
    <s v="-"/>
    <s v="NO"/>
    <x v="4"/>
    <n v="0"/>
    <s v="-"/>
    <s v="-"/>
    <m/>
    <m/>
    <m/>
    <d v="1899-12-30T00:00:00"/>
    <n v="4.5"/>
    <n v="4.5"/>
    <n v="5"/>
    <n v="0"/>
    <n v="22.5"/>
    <n v="22.5"/>
    <x v="1"/>
  </r>
  <r>
    <d v="2023-01-26T08:08:47"/>
    <x v="0"/>
    <s v="LOPEZ EMANUEL"/>
    <s v="RICALDI RAUL, LOPEZ EMANUEL"/>
    <s v="RONCAL FANNYNG"/>
    <s v="LIBERATO AMAEL"/>
    <s v="CHACALTANA JOSÉ"/>
    <s v="HURTADO RICARDO"/>
    <x v="23"/>
    <x v="50"/>
    <x v="0"/>
    <s v="MP (Mantto Preventivo)"/>
    <s v="IN (Inspección)"/>
    <s v="-"/>
    <s v="-"/>
    <d v="2023-01-26T13:45:00"/>
    <d v="2023-01-26T14:10:00"/>
    <s v="Inspección y toma de datos de surtidores de aceite y refrigerante para repuestos"/>
    <x v="1"/>
    <s v="Mantenimiento"/>
    <s v="-"/>
    <s v="-"/>
    <s v="-"/>
    <s v="-"/>
    <s v="-"/>
    <s v="-"/>
    <s v="-"/>
    <s v="-"/>
    <s v="-"/>
    <s v="NO"/>
    <s v="-"/>
    <s v="-"/>
    <s v="NO"/>
    <x v="2"/>
    <n v="0"/>
    <s v="-"/>
    <s v="-"/>
    <m/>
    <m/>
    <m/>
    <d v="1899-12-30T00:00:00"/>
    <n v="0.41666666680248454"/>
    <n v="0.41666666680248454"/>
    <n v="4"/>
    <n v="0"/>
    <n v="1.6666666672099382"/>
    <n v="1.6666666672099382"/>
    <x v="1"/>
  </r>
  <r>
    <d v="2023-01-26T17:02:35"/>
    <x v="0"/>
    <s v="LOPEZ EMANUEL"/>
    <s v="RICALDI RAUL, LOPEZ EMANUEL"/>
    <s v="RONCAL FANNYNG"/>
    <s v="LIBERATO AMAEL"/>
    <s v="CHACALTANA JOSÉ"/>
    <s v="ARACENA CARLOS"/>
    <x v="23"/>
    <x v="51"/>
    <x v="0"/>
    <s v="MP (Mantto Preventivo)"/>
    <s v="IN (Inspección)"/>
    <s v="-"/>
    <s v="-"/>
    <d v="2023-01-26T14:10:01"/>
    <d v="2023-01-26T14:40:00"/>
    <s v="Inspección y toma de datos de surtidores de aceite y refrigerante para repuestos"/>
    <x v="1"/>
    <s v="Mantenimiento"/>
    <s v="-"/>
    <s v="-"/>
    <d v="1899-12-30T00:05:00"/>
    <s v="-"/>
    <s v="-"/>
    <s v="-"/>
    <d v="1899-12-30T00:12:00"/>
    <s v="-"/>
    <s v="-"/>
    <s v="NO"/>
    <s v="-"/>
    <s v="-"/>
    <s v="NO"/>
    <x v="2"/>
    <n v="0"/>
    <s v="-"/>
    <s v="-"/>
    <m/>
    <m/>
    <m/>
    <d v="1899-12-30T00:00:00"/>
    <n v="0.499722222215496"/>
    <n v="0.499722222215496"/>
    <n v="4"/>
    <n v="0"/>
    <n v="1.998888888861984"/>
    <n v="1.998888888861984"/>
    <x v="1"/>
  </r>
  <r>
    <d v="2023-01-26T17:02:35"/>
    <x v="0"/>
    <s v="LOPEZ EMANUEL"/>
    <s v="RICALDI RAUL, LOPEZ EMANUEL"/>
    <s v="RONCAL FANNYNG"/>
    <s v="LIBERATO AMAEL"/>
    <s v="CHACALTANA JOSÉ"/>
    <s v="ARACENA CARLOS"/>
    <x v="23"/>
    <x v="52"/>
    <x v="0"/>
    <s v="MP (Mantto Preventivo)"/>
    <s v="IN (Inspección)"/>
    <s v="-"/>
    <s v="-"/>
    <d v="2023-01-26T14:40:01"/>
    <d v="2023-01-26T15:20:00"/>
    <s v="Inspección y toma de datos de surtidores de aceite y refrigerante para repuestos"/>
    <x v="1"/>
    <s v="Mantenimiento"/>
    <s v="-"/>
    <s v="-"/>
    <d v="1899-12-30T00:05:00"/>
    <s v="-"/>
    <s v="-"/>
    <s v="-"/>
    <d v="1899-12-30T00:12:00"/>
    <s v="-"/>
    <s v="-"/>
    <s v="NO"/>
    <s v="-"/>
    <s v="-"/>
    <s v="NO"/>
    <x v="2"/>
    <n v="0"/>
    <s v="-"/>
    <s v="-"/>
    <m/>
    <m/>
    <m/>
    <d v="1899-12-30T00:00:00"/>
    <n v="0.66638888890156522"/>
    <n v="0.66638888890156522"/>
    <n v="4"/>
    <n v="0"/>
    <n v="2.6655555556062609"/>
    <n v="2.6655555556062609"/>
    <x v="1"/>
  </r>
  <r>
    <d v="2023-01-26T17:02:35"/>
    <x v="0"/>
    <s v="LOPEZ EMANUEL"/>
    <s v="RICALDI RAUL, LOPEZ EMANUEL"/>
    <s v="RONCAL FANNYNG"/>
    <s v="LIBERATO AMAEL"/>
    <s v="CHACALTANA JOSÉ"/>
    <s v="ARACENA CARLOS"/>
    <x v="23"/>
    <x v="53"/>
    <x v="0"/>
    <s v="MP (Mantto Preventivo)"/>
    <s v="IN (Inspección)"/>
    <s v="-"/>
    <s v="-"/>
    <d v="2023-01-26T15:20:01"/>
    <d v="2023-01-26T16:00:00"/>
    <s v="Inspección y toma de datos de surtidores de aceite y refrigerante para repuestos"/>
    <x v="1"/>
    <s v="Mantenimiento"/>
    <s v="-"/>
    <s v="-"/>
    <d v="1899-12-30T00:05:00"/>
    <s v="-"/>
    <s v="-"/>
    <s v="-"/>
    <d v="1899-12-30T00:12:00"/>
    <s v="-"/>
    <s v="-"/>
    <s v="NO"/>
    <s v="-"/>
    <s v="-"/>
    <s v="NO"/>
    <x v="2"/>
    <n v="0"/>
    <s v="-"/>
    <s v="-"/>
    <m/>
    <m/>
    <m/>
    <d v="1899-12-30T00:00:00"/>
    <n v="0.66638888890156522"/>
    <n v="0.66638888890156522"/>
    <n v="4"/>
    <n v="0"/>
    <n v="2.6655555556062609"/>
    <n v="2.6655555556062609"/>
    <x v="1"/>
  </r>
  <r>
    <d v="2023-01-26T17:02:35"/>
    <x v="0"/>
    <s v="LOPEZ EMANUEL"/>
    <s v="RICALDI RAUL, LOPEZ EMANUEL"/>
    <s v="RONCAL FANNYNG"/>
    <s v="LIBERATO AMAEL"/>
    <s v="CHACALTANA JOSÉ"/>
    <s v="ARACENA CARLOS"/>
    <x v="23"/>
    <x v="54"/>
    <x v="0"/>
    <s v="MP (Mantto Preventivo)"/>
    <s v="IN (Inspección)"/>
    <s v="-"/>
    <s v="-"/>
    <d v="2023-01-26T16:00:01"/>
    <d v="2023-01-26T16:30:00"/>
    <s v="Inspección y toma de datos de surtidores de aceite y refrigerante para repuestos"/>
    <x v="1"/>
    <s v="Mantenimiento"/>
    <s v="-"/>
    <s v="-"/>
    <d v="1899-12-30T00:05:00"/>
    <s v="-"/>
    <s v="-"/>
    <s v="-"/>
    <d v="1899-12-30T00:12:00"/>
    <s v="-"/>
    <s v="-"/>
    <s v="NO"/>
    <s v="-"/>
    <s v="-"/>
    <s v="NO"/>
    <x v="2"/>
    <n v="0"/>
    <s v="-"/>
    <s v="-"/>
    <m/>
    <m/>
    <m/>
    <d v="1899-12-30T00:00:00"/>
    <n v="0.499722222215496"/>
    <n v="0.499722222215496"/>
    <n v="4"/>
    <n v="0"/>
    <n v="1.998888888861984"/>
    <n v="1.998888888861984"/>
    <x v="1"/>
  </r>
  <r>
    <d v="2023-01-26T17:02:35"/>
    <x v="0"/>
    <s v="LOPEZ EMANUEL"/>
    <s v="RICALDI RAUL, LOPEZ EMANUEL"/>
    <s v="RONCAL FANNYNG"/>
    <s v="LIBERATO AMAEL"/>
    <s v="CHACALTANA JOSÉ"/>
    <s v="ARACENA CARLOS"/>
    <x v="23"/>
    <x v="55"/>
    <x v="0"/>
    <s v="MP (Mantto Preventivo)"/>
    <s v="IN (Inspección)"/>
    <s v="-"/>
    <s v="-"/>
    <d v="2023-01-26T16:30:01"/>
    <d v="2023-01-26T17:00:00"/>
    <s v="Inspección y toma de datos de surtidores de aceite y refrigerante para repuestos"/>
    <x v="1"/>
    <s v="Mantenimiento"/>
    <s v="-"/>
    <s v="-"/>
    <d v="1899-12-30T00:05:00"/>
    <s v="-"/>
    <s v="-"/>
    <s v="-"/>
    <d v="1899-12-30T00:12:00"/>
    <s v="-"/>
    <s v="-"/>
    <s v="NO"/>
    <s v="-"/>
    <s v="-"/>
    <s v="NO"/>
    <x v="2"/>
    <n v="0"/>
    <s v="-"/>
    <s v="-"/>
    <m/>
    <m/>
    <m/>
    <d v="1899-12-30T00:00:00"/>
    <n v="0.49972222204087302"/>
    <n v="0.49972222204087302"/>
    <n v="4"/>
    <n v="0"/>
    <n v="1.9988888881634921"/>
    <n v="1.9988888881634921"/>
    <x v="1"/>
  </r>
  <r>
    <d v="2023-01-27T17:50:31"/>
    <x v="0"/>
    <s v="LOPEZ EMANUEL"/>
    <s v="RICALDI RAUL, LOPEZ EMANUEL"/>
    <s v="RONCAL FANNYNG"/>
    <s v="LIBERATO AMAEL"/>
    <s v="CHACALTANA JOSÉ"/>
    <s v="ARACENA CARLOS"/>
    <x v="23"/>
    <x v="50"/>
    <x v="0"/>
    <s v="MC (Mantto Correctivo)"/>
    <s v="PROG (Programado)"/>
    <d v="2023-01-27T07:30:00"/>
    <d v="2023-01-27T16:00:00"/>
    <d v="2023-01-27T07:30:00"/>
    <d v="2023-01-27T17:00:00"/>
    <s v="Mantenimiento correctivo de mangueras, limpieza e inspección de Estación de Lubricación bahía 4"/>
    <x v="0"/>
    <s v="Mantenimiento"/>
    <s v="-"/>
    <s v="-"/>
    <s v="-"/>
    <s v="-"/>
    <s v="-"/>
    <s v="-"/>
    <s v="-"/>
    <s v="-"/>
    <s v="-"/>
    <s v="SI"/>
    <s v="-"/>
    <s v="-"/>
    <s v="NO"/>
    <x v="0"/>
    <n v="8.4999999999417923"/>
    <s v="HIDRAULICO"/>
    <s v="MAL MONTAJE"/>
    <m/>
    <m/>
    <m/>
    <d v="1899-12-30T00:00:00"/>
    <n v="9.4999999998835847"/>
    <n v="9.4999999998835847"/>
    <n v="4"/>
    <n v="0"/>
    <n v="37.999999999534339"/>
    <n v="37.999999999534339"/>
    <x v="1"/>
  </r>
  <r>
    <d v="2023-01-27T11:50:00"/>
    <x v="0"/>
    <s v="PAREDES JOSE"/>
    <s v="PAREDES JOSE"/>
    <s v="RONCAL FANNYNG"/>
    <s v="LIBERATO AMAEL"/>
    <s v="ACUÑA JORGE"/>
    <s v="ARACENA CARLOS"/>
    <x v="15"/>
    <x v="35"/>
    <x v="0"/>
    <s v="RdD (Recolección de Datos)"/>
    <s v="PROG (Programado)"/>
    <s v="-"/>
    <s v="-"/>
    <d v="2023-01-27T08:00:00"/>
    <d v="2023-01-27T11:50:00"/>
    <s v="Recolección de datos para el llenado del máster"/>
    <x v="1"/>
    <s v="Mantenimiento"/>
    <s v="-"/>
    <s v="-"/>
    <s v="-"/>
    <s v="-"/>
    <s v="-"/>
    <s v="-"/>
    <s v="-"/>
    <s v="-"/>
    <s v="-"/>
    <s v="NO"/>
    <s v="-"/>
    <s v="-"/>
    <s v="NO"/>
    <x v="1"/>
    <n v="0"/>
    <s v="-"/>
    <s v="-"/>
    <m/>
    <m/>
    <m/>
    <d v="1899-12-30T00:00:00"/>
    <n v="3.8333333334303461"/>
    <n v="3.8333333334303461"/>
    <n v="1"/>
    <n v="0"/>
    <n v="3.8333333334303461"/>
    <n v="3.8333333334303461"/>
    <x v="1"/>
  </r>
  <r>
    <d v="2023-01-28T17:30:00"/>
    <x v="0"/>
    <s v="LOPEZ EMANUEL"/>
    <s v="RICALDI RAUL, LOPEZ EMANUEL"/>
    <s v="RONCAL FANNYNG"/>
    <s v="LIBERATO AMAEL"/>
    <s v="ACUÑA JORGE"/>
    <s v="ARACENA CARLOS"/>
    <x v="23"/>
    <x v="54"/>
    <x v="0"/>
    <s v="MC (Mantto Correctivo)"/>
    <s v="PROG (Programado)"/>
    <d v="2023-01-28T07:00:00"/>
    <d v="2023-01-28T16:00:00"/>
    <d v="2023-01-28T07:00:00"/>
    <d v="2023-01-28T17:30:00"/>
    <s v="Modificación de mangueras, líneas y válvula de bola, limpieza mecánica general"/>
    <x v="0"/>
    <s v="Mantenimiento"/>
    <s v="-"/>
    <s v="-"/>
    <d v="1899-12-30T01:00:00"/>
    <s v="-"/>
    <s v="-"/>
    <d v="1899-12-30T01:30:00"/>
    <d v="1899-12-30T01:00:00"/>
    <s v="-"/>
    <s v="-"/>
    <s v="SI"/>
    <s v="-"/>
    <s v="-"/>
    <s v="NO"/>
    <x v="0"/>
    <n v="8.999999999825377"/>
    <s v="HIDRAULICO"/>
    <s v="MAL MONTAJE"/>
    <m/>
    <m/>
    <m/>
    <d v="1899-12-30T00:00:00"/>
    <n v="10.5"/>
    <n v="10.5"/>
    <n v="4"/>
    <n v="0"/>
    <n v="42"/>
    <n v="42"/>
    <x v="1"/>
  </r>
  <r>
    <d v="2023-01-28T17:05:00"/>
    <x v="0"/>
    <s v="RONCAL FANNYNG"/>
    <s v="PAREDES JOSE"/>
    <s v="RONCAL FANNYNG"/>
    <s v="LIBERATO AMAEL"/>
    <s v="ACUÑA JORGE"/>
    <s v="ARACENA CARLOS"/>
    <x v="3"/>
    <x v="4"/>
    <x v="0"/>
    <s v="MP (Mantto Preventivo)"/>
    <s v="IN (Inspección)"/>
    <s v="-"/>
    <s v="-"/>
    <d v="2023-01-28T17:00:00"/>
    <d v="2023-01-28T17:05:00"/>
    <s v="* Se inspecciona el nivel del canal de drenaje y su profundidad para programa un mantenimiento al sistema_x000a_* Se verifica que el canal es 1.77 m de profundidad"/>
    <x v="1"/>
    <s v="Mantenimiento"/>
    <s v="-"/>
    <s v="-"/>
    <s v="-"/>
    <s v="-"/>
    <s v="-"/>
    <s v="-"/>
    <s v="-"/>
    <s v="-"/>
    <s v="-"/>
    <s v="NO"/>
    <s v="-"/>
    <s v="-"/>
    <s v="NO"/>
    <x v="2"/>
    <n v="0"/>
    <s v="-"/>
    <s v="-"/>
    <m/>
    <m/>
    <m/>
    <d v="1899-12-30T00:00:00"/>
    <n v="8.3333333255723119E-2"/>
    <n v="8.3333333255723119E-2"/>
    <n v="1"/>
    <n v="0"/>
    <n v="8.3333333255723119E-2"/>
    <n v="8.3333333255723119E-2"/>
    <x v="1"/>
  </r>
  <r>
    <d v="2023-01-28T17:08:00"/>
    <x v="0"/>
    <s v="RONCAL FANNYNG"/>
    <s v="PAREDES JOSE"/>
    <s v="RONCAL FANNYNG"/>
    <s v="LIBERATO AMAEL"/>
    <s v="ACUÑA JORGE"/>
    <s v="ARACENA CARLOS"/>
    <x v="0"/>
    <x v="2"/>
    <x v="0"/>
    <s v="MP (Mantto Preventivo)"/>
    <s v="IN (Inspección)"/>
    <s v="-"/>
    <s v="-"/>
    <d v="2023-01-28T17:05:01"/>
    <d v="2023-01-28T17:08:00"/>
    <s v="Inspección visual de equipos en zona de lavado"/>
    <x v="1"/>
    <s v="Mantenimiento"/>
    <s v="-"/>
    <m/>
    <m/>
    <m/>
    <m/>
    <m/>
    <m/>
    <s v="-"/>
    <m/>
    <s v="NO"/>
    <s v="-"/>
    <s v="NO"/>
    <s v="NO"/>
    <x v="2"/>
    <n v="0"/>
    <s v="-"/>
    <s v="-"/>
    <m/>
    <m/>
    <m/>
    <d v="1899-12-30T00:00:00"/>
    <n v="4.9722222145646811E-2"/>
    <n v="4.9722222145646811E-2"/>
    <n v="1"/>
    <n v="0"/>
    <n v="4.9722222145646811E-2"/>
    <n v="4.9722222145646811E-2"/>
    <x v="1"/>
  </r>
  <r>
    <d v="2023-01-28T17:11:00"/>
    <x v="0"/>
    <s v="RONCAL FANNYNG"/>
    <s v="PAREDES JOSE"/>
    <s v="RONCAL FANNYNG"/>
    <s v="LIBERATO AMAEL"/>
    <s v="ACUÑA JORGE"/>
    <s v="ARACENA CARLOS"/>
    <x v="0"/>
    <x v="5"/>
    <x v="0"/>
    <s v="MP (Mantto Preventivo)"/>
    <s v="IN (Inspección)"/>
    <s v="-"/>
    <s v="-"/>
    <d v="2023-01-28T17:08:01"/>
    <d v="2023-01-28T17:11:00"/>
    <s v="Inspección visual de equipos en zona de lavado"/>
    <x v="1"/>
    <s v="Mantenimiento"/>
    <s v="-"/>
    <m/>
    <m/>
    <m/>
    <m/>
    <m/>
    <m/>
    <s v="-"/>
    <m/>
    <s v="NO"/>
    <s v="-"/>
    <s v="NO"/>
    <s v="NO"/>
    <x v="2"/>
    <n v="0"/>
    <s v="-"/>
    <s v="-"/>
    <m/>
    <m/>
    <m/>
    <d v="1899-12-30T00:00:00"/>
    <n v="4.9722222145646811E-2"/>
    <n v="4.9722222145646811E-2"/>
    <n v="1"/>
    <n v="0"/>
    <n v="4.9722222145646811E-2"/>
    <n v="4.9722222145646811E-2"/>
    <x v="1"/>
  </r>
  <r>
    <d v="2023-01-28T17:14:00"/>
    <x v="0"/>
    <s v="RONCAL FANNYNG"/>
    <s v="PAREDES JOSE"/>
    <s v="RONCAL FANNYNG"/>
    <s v="LIBERATO AMAEL"/>
    <s v="ACUÑA JORGE"/>
    <s v="ARACENA CARLOS"/>
    <x v="3"/>
    <x v="48"/>
    <x v="0"/>
    <s v="MP (Mantto Preventivo)"/>
    <s v="IN (Inspección)"/>
    <s v="-"/>
    <s v="-"/>
    <d v="2023-01-28T17:11:01"/>
    <d v="2023-01-28T17:14:00"/>
    <s v="Inspección visual de equipos en zona de lavado"/>
    <x v="1"/>
    <s v="Mantenimiento"/>
    <s v="-"/>
    <m/>
    <m/>
    <m/>
    <m/>
    <m/>
    <m/>
    <s v="-"/>
    <m/>
    <s v="NO"/>
    <s v="-"/>
    <s v="NO"/>
    <s v="NO"/>
    <x v="2"/>
    <n v="0"/>
    <s v="-"/>
    <s v="-"/>
    <s v="OP"/>
    <s v="OP"/>
    <m/>
    <d v="1899-12-30T00:00:00"/>
    <n v="4.9722222145646811E-2"/>
    <n v="4.9722222145646811E-2"/>
    <n v="1"/>
    <n v="0"/>
    <n v="4.9722222145646811E-2"/>
    <n v="4.9722222145646811E-2"/>
    <x v="1"/>
  </r>
  <r>
    <d v="2023-01-28T17:17:00"/>
    <x v="0"/>
    <s v="RONCAL FANNYNG"/>
    <s v="PAREDES JOSE"/>
    <s v="RONCAL FANNYNG"/>
    <s v="LIBERATO AMAEL"/>
    <s v="ACUÑA JORGE"/>
    <s v="ARACENA CARLOS"/>
    <x v="0"/>
    <x v="56"/>
    <x v="0"/>
    <s v="MP (Mantto Preventivo)"/>
    <s v="IN (Inspección)"/>
    <s v="-"/>
    <s v="-"/>
    <d v="2023-01-28T17:14:01"/>
    <d v="2023-01-28T17:17:00"/>
    <s v="Inspección visual de equipos en zona de lavado"/>
    <x v="1"/>
    <s v="Mantenimiento"/>
    <s v="-"/>
    <m/>
    <m/>
    <m/>
    <m/>
    <m/>
    <m/>
    <s v="-"/>
    <m/>
    <s v="NO"/>
    <s v="-"/>
    <s v="NO"/>
    <s v="NO"/>
    <x v="2"/>
    <n v="0"/>
    <s v="-"/>
    <s v="-"/>
    <m/>
    <m/>
    <m/>
    <d v="1899-12-30T00:00:00"/>
    <n v="4.9722222145646811E-2"/>
    <n v="4.9722222145646811E-2"/>
    <n v="1"/>
    <n v="0"/>
    <n v="4.9722222145646811E-2"/>
    <n v="4.9722222145646811E-2"/>
    <x v="1"/>
  </r>
  <r>
    <d v="2023-01-28T17:20:00"/>
    <x v="0"/>
    <s v="RONCAL FANNYNG"/>
    <s v="PAREDES JOSE"/>
    <s v="RONCAL FANNYNG"/>
    <s v="LIBERATO AMAEL"/>
    <s v="ACUÑA JORGE"/>
    <s v="ARACENA CARLOS"/>
    <x v="0"/>
    <x v="57"/>
    <x v="0"/>
    <s v="MP (Mantto Preventivo)"/>
    <s v="IN (Inspección)"/>
    <s v="-"/>
    <s v="-"/>
    <d v="2023-01-28T17:17:01"/>
    <d v="2023-01-28T17:20:00"/>
    <s v="Inspección visual de equipos en zona de lavado"/>
    <x v="1"/>
    <s v="Mantenimiento"/>
    <s v="-"/>
    <m/>
    <m/>
    <m/>
    <m/>
    <m/>
    <m/>
    <s v="-"/>
    <m/>
    <s v="NO"/>
    <s v="-"/>
    <s v="NO"/>
    <s v="NO"/>
    <x v="2"/>
    <n v="0"/>
    <s v="-"/>
    <s v="-"/>
    <m/>
    <m/>
    <m/>
    <d v="1899-12-30T00:00:00"/>
    <n v="4.9722222145646811E-2"/>
    <n v="4.9722222145646811E-2"/>
    <n v="1"/>
    <n v="0"/>
    <n v="4.9722222145646811E-2"/>
    <n v="4.9722222145646811E-2"/>
    <x v="1"/>
  </r>
  <r>
    <d v="2023-01-28T17:23:00"/>
    <x v="0"/>
    <s v="RONCAL FANNYNG"/>
    <s v="PAREDES JOSE"/>
    <s v="RONCAL FANNYNG"/>
    <s v="LIBERATO AMAEL"/>
    <s v="ACUÑA JORGE"/>
    <s v="ARACENA CARLOS"/>
    <x v="0"/>
    <x v="10"/>
    <x v="0"/>
    <s v="MP (Mantto Preventivo)"/>
    <s v="IN (Inspección)"/>
    <s v="-"/>
    <s v="-"/>
    <d v="2023-01-28T17:20:01"/>
    <d v="2023-01-28T17:23:00"/>
    <s v="Inspección visual de equipos en zona de lavado"/>
    <x v="1"/>
    <s v="Mantenimiento"/>
    <s v="-"/>
    <m/>
    <m/>
    <m/>
    <m/>
    <m/>
    <m/>
    <s v="-"/>
    <m/>
    <s v="NO"/>
    <s v="-"/>
    <s v="NO"/>
    <s v="NO"/>
    <x v="2"/>
    <n v="0"/>
    <s v="-"/>
    <s v="-"/>
    <s v="OP"/>
    <s v="OP"/>
    <m/>
    <d v="1899-12-30T00:00:00"/>
    <n v="4.9722222320269793E-2"/>
    <n v="4.9722222320269793E-2"/>
    <n v="1"/>
    <n v="0"/>
    <n v="4.9722222320269793E-2"/>
    <n v="4.9722222320269793E-2"/>
    <x v="1"/>
  </r>
  <r>
    <d v="2023-01-28T17:30:00"/>
    <x v="0"/>
    <s v="RONCAL FANNYNG"/>
    <s v="PAREDES JOSE"/>
    <s v="RONCAL FANNYNG"/>
    <s v="LIBERATO AMAEL"/>
    <s v="ACUÑA JORGE"/>
    <s v="ARACENA CARLOS"/>
    <x v="0"/>
    <x v="58"/>
    <x v="0"/>
    <s v="MP (Mantto Preventivo)"/>
    <s v="IN (Inspección)"/>
    <s v="-"/>
    <s v="-"/>
    <d v="2023-01-28T17:23:01"/>
    <d v="2023-01-28T17:30:00"/>
    <s v="Inspección visual de equipos en zona de lavado"/>
    <x v="1"/>
    <s v="Mantenimiento"/>
    <s v="-"/>
    <m/>
    <m/>
    <m/>
    <m/>
    <m/>
    <m/>
    <s v="-"/>
    <m/>
    <s v="NO"/>
    <s v="-"/>
    <s v="NO"/>
    <s v="NO"/>
    <x v="2"/>
    <n v="0"/>
    <s v="-"/>
    <s v="-"/>
    <m/>
    <m/>
    <m/>
    <d v="1899-12-30T00:00:00"/>
    <n v="0.1163888888549991"/>
    <n v="0.1163888888549991"/>
    <n v="1"/>
    <n v="0"/>
    <n v="0.1163888888549991"/>
    <n v="0.1163888888549991"/>
    <x v="1"/>
  </r>
  <r>
    <d v="2023-01-29T18:20:13"/>
    <x v="0"/>
    <s v="LOPEZ EMANUEL"/>
    <s v="RICALDI RAUL, LOPEZ EMANUEL"/>
    <s v="RONCAL FANNYNG"/>
    <s v="LIBERATO AMAEL"/>
    <s v="ACUÑA JORGE"/>
    <s v="VASQUEZ OMAR"/>
    <x v="24"/>
    <x v="59"/>
    <x v="0"/>
    <s v="MP (Mantto Preventivo)"/>
    <s v="BC (Basado en la Condición)"/>
    <d v="2023-01-29T07:00:00"/>
    <d v="2023-05-15T18:00:00"/>
    <d v="2023-01-29T07:00:00"/>
    <d v="2023-01-29T10:0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2554.9999999998836"/>
    <s v="-"/>
    <s v="-"/>
    <s v="INP"/>
    <s v="INP"/>
    <m/>
    <d v="1899-12-30T00:00:00"/>
    <n v="2.999999999825377"/>
    <n v="2.999999999825377"/>
    <n v="4"/>
    <n v="0"/>
    <n v="11.999999999301508"/>
    <n v="11.999999999301508"/>
    <x v="1"/>
  </r>
  <r>
    <d v="2023-01-29T18:20:13"/>
    <x v="0"/>
    <s v="LOPEZ EMANUEL"/>
    <s v="RICALDI RAUL, LOPEZ EMANUEL"/>
    <s v="RONCAL FANNYNG"/>
    <s v="LIBERATO AMAEL"/>
    <s v="ACUÑA JORGE"/>
    <s v="VASQUEZ OMAR"/>
    <x v="24"/>
    <x v="60"/>
    <x v="0"/>
    <s v="MP (Mantto Preventivo)"/>
    <s v="BC (Basado en la Condición)"/>
    <d v="2023-01-29T10:01:00"/>
    <s v="TBD"/>
    <d v="2023-01-29T10:00:01"/>
    <d v="2023-01-29T12:3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0"/>
    <s v="-"/>
    <s v="-"/>
    <s v="INP"/>
    <s v="INP"/>
    <m/>
    <d v="1899-12-30T00:00:00"/>
    <n v="2.4997222222737037"/>
    <n v="2.4997222222737037"/>
    <n v="4"/>
    <n v="0"/>
    <n v="9.9988888890948147"/>
    <n v="9.9988888890948147"/>
    <x v="1"/>
  </r>
  <r>
    <d v="2023-01-29T18:20:13"/>
    <x v="0"/>
    <s v="LOPEZ EMANUEL"/>
    <s v="RICALDI RAUL, LOPEZ EMANUEL"/>
    <s v="RONCAL FANNYNG"/>
    <s v="LIBERATO AMAEL"/>
    <s v="ACUÑA JORGE"/>
    <s v="VASQUEZ OMAR"/>
    <x v="24"/>
    <x v="61"/>
    <x v="0"/>
    <s v="MP (Mantto Preventivo)"/>
    <s v="BC (Basado en la Condición)"/>
    <d v="2023-01-29T13:31:00"/>
    <s v="TBD"/>
    <d v="2023-01-29T13:30:01"/>
    <d v="2023-01-29T16:00:00"/>
    <s v="Inspección, diagnostico y toma de datos de sistema de dializador de aceite, el conjunto motor-bomba presenta un sonido fuerte y los filtros se hallan oxidados y saturados (falla en controlador)"/>
    <x v="0"/>
    <s v="Mantenimiento"/>
    <s v="-"/>
    <s v="-"/>
    <s v="-"/>
    <s v="-"/>
    <s v="-"/>
    <s v="-"/>
    <s v="-"/>
    <s v="-"/>
    <s v="-"/>
    <s v="NO"/>
    <s v="-"/>
    <s v="-"/>
    <s v="NO"/>
    <x v="2"/>
    <n v="0"/>
    <s v="-"/>
    <s v="-"/>
    <s v="INP"/>
    <s v="INP"/>
    <m/>
    <d v="1899-12-30T00:00:00"/>
    <n v="2.4997222220990807"/>
    <n v="2.4997222220990807"/>
    <n v="4"/>
    <n v="0"/>
    <n v="9.9988888883963227"/>
    <n v="9.9988888883963227"/>
    <x v="1"/>
  </r>
  <r>
    <d v="2023-01-29T15:40:00"/>
    <x v="0"/>
    <s v="PAREDES JOSE"/>
    <s v="PAREDES JOSE"/>
    <s v="RONCAL FANNYNG"/>
    <s v="LIBERATO AMAEL"/>
    <s v="ACUÑA JORGE"/>
    <s v="VASQUEZ OMAR"/>
    <x v="0"/>
    <x v="5"/>
    <x v="0"/>
    <s v="MC (Mantto Correctivo)"/>
    <s v="NO PROG (No programado)"/>
    <d v="2023-01-29T14:45:00"/>
    <d v="2023-01-29T15:40:00"/>
    <d v="2023-01-29T14:15:00"/>
    <d v="2023-01-29T15:40:00"/>
    <s v="Revisión del sistema eléctrico en campo y restauración de la alimentación eléctrica de la bomba"/>
    <x v="0"/>
    <m/>
    <s v="-"/>
    <s v="-"/>
    <s v="-"/>
    <s v="-"/>
    <s v="-"/>
    <s v="-"/>
    <s v="-"/>
    <s v="-"/>
    <s v="-"/>
    <s v="NO"/>
    <s v="-"/>
    <s v="-"/>
    <s v="NO"/>
    <x v="0"/>
    <n v="0.9166666668606922"/>
    <s v="ELECTRICO"/>
    <s v="DISEÑO INADECUADO"/>
    <m/>
    <m/>
    <m/>
    <d v="1899-12-30T00:00:00"/>
    <n v="1.4166666667442769"/>
    <n v="1.4166666667442769"/>
    <n v="1"/>
    <n v="0"/>
    <n v="1.4166666667442769"/>
    <n v="1.4166666667442769"/>
    <x v="1"/>
  </r>
  <r>
    <d v="2023-01-29T18:20:13"/>
    <x v="0"/>
    <s v="LOPEZ EMANUEL"/>
    <s v="RICALDI RAUL, LOPEZ EMANUEL"/>
    <s v="RONCAL FANNYNG"/>
    <s v="LIBERATO AMAEL"/>
    <s v="ACUÑA JORGE"/>
    <s v="VASQUEZ OMAR"/>
    <x v="24"/>
    <x v="62"/>
    <x v="0"/>
    <s v="MP (Mantto Preventivo)"/>
    <s v="BC (Basado en la Condición)"/>
    <d v="2023-01-29T16:01:00"/>
    <s v="TBD"/>
    <d v="2023-01-29T16:00:01"/>
    <d v="2023-01-29T18:30:00"/>
    <s v="Inspección, diagnostico y toma de datos de sistema de dializador de aceite, los filtros se hallan oxidados y saturados (falla en controlador)"/>
    <x v="0"/>
    <s v="Mantenimiento"/>
    <s v="-"/>
    <s v="-"/>
    <s v="-"/>
    <s v="-"/>
    <s v="-"/>
    <s v="-"/>
    <s v="-"/>
    <s v="-"/>
    <s v="-"/>
    <s v="NO"/>
    <s v="-"/>
    <s v="-"/>
    <s v="NO"/>
    <x v="2"/>
    <n v="0"/>
    <s v="-"/>
    <s v="-"/>
    <s v="INP"/>
    <s v="INP"/>
    <m/>
    <d v="1899-12-30T00:00:00"/>
    <n v="2.4997222222737037"/>
    <n v="2.4997222222737037"/>
    <n v="4"/>
    <n v="0"/>
    <n v="9.9988888890948147"/>
    <n v="9.9988888890948147"/>
    <x v="1"/>
  </r>
  <r>
    <d v="2023-01-29T16:15:00"/>
    <x v="0"/>
    <s v="PAREDES JOSE"/>
    <s v="PAREDES JOSE"/>
    <s v="RONCAL FANNYNG"/>
    <s v="LIBERATO AMAEL"/>
    <s v="ACUÑA JORGE"/>
    <s v="VASQUEZ OMAR"/>
    <x v="25"/>
    <x v="63"/>
    <x v="0"/>
    <s v="MP (Mantto Preventivo)"/>
    <s v="IN (Inspección)"/>
    <s v="-"/>
    <s v="-"/>
    <d v="2023-01-29T15:55:00"/>
    <d v="2023-01-29T16:15:00"/>
    <s v="Revisión e inspección del estado de funcionamiento eléctrico y prevención de fallas en las bombas neumáticas del Patio de Tanques para envío de lubricante a Taller"/>
    <x v="1"/>
    <s v="Mantenimiento"/>
    <s v="-"/>
    <s v="-"/>
    <s v="-"/>
    <s v="-"/>
    <s v="-"/>
    <s v="-"/>
    <s v="-"/>
    <s v="-"/>
    <s v="-"/>
    <s v="NO"/>
    <s v="-"/>
    <s v="-"/>
    <s v="NO"/>
    <x v="2"/>
    <n v="0"/>
    <s v="-"/>
    <s v="-"/>
    <s v="OP"/>
    <s v="OP"/>
    <m/>
    <d v="1899-12-30T00:00:00"/>
    <n v="0.33333333337213844"/>
    <n v="0.33333333337213844"/>
    <n v="1"/>
    <n v="0"/>
    <n v="0.33333333337213844"/>
    <n v="0.33333333337213844"/>
    <x v="1"/>
  </r>
  <r>
    <d v="2023-01-29T16:35:00"/>
    <x v="0"/>
    <s v="PAREDES JOSE"/>
    <s v="PAREDES JOSE"/>
    <s v="RONCAL FANNYNG"/>
    <s v="LIBERATO AMAEL"/>
    <s v="ACUÑA JORGE"/>
    <s v="VASQUEZ OMAR"/>
    <x v="25"/>
    <x v="64"/>
    <x v="0"/>
    <s v="MP (Mantto Preventivo)"/>
    <s v="IN (Inspección)"/>
    <d v="2023-01-29T16:15:01"/>
    <s v="TBD"/>
    <d v="2023-01-29T16:15:01"/>
    <d v="2023-01-29T16:35:00"/>
    <s v="* Revisión e inspección del estado de funcionamiento eléctrico y prevención de fallas en las bombas neumáticas del Patio de Tanques para envío de lubricante a Taller_x000a_* Se deja fuera de servicio por presentar contaminación en los análisis de aceite y por no contar con los filtros de línea de entrada y salida"/>
    <x v="1"/>
    <s v="Mantenimiento"/>
    <s v="-"/>
    <s v="-"/>
    <s v="-"/>
    <s v="-"/>
    <s v="-"/>
    <s v="-"/>
    <s v="-"/>
    <s v="-"/>
    <s v="-"/>
    <s v="NO"/>
    <s v="-"/>
    <s v="-"/>
    <s v="NO"/>
    <x v="2"/>
    <n v="0"/>
    <s v="-"/>
    <s v="-"/>
    <s v="OP"/>
    <s v="INP"/>
    <m/>
    <d v="1899-12-30T00:00:00"/>
    <n v="0.33305555552942678"/>
    <n v="0.33305555552942678"/>
    <n v="1"/>
    <n v="0"/>
    <n v="0.33305555552942678"/>
    <n v="0.33305555552942678"/>
    <x v="1"/>
  </r>
  <r>
    <d v="2023-01-29T16:55:00"/>
    <x v="0"/>
    <s v="PAREDES JOSE"/>
    <s v="PAREDES JOSE"/>
    <s v="RONCAL FANNYNG"/>
    <s v="LIBERATO AMAEL"/>
    <s v="ACUÑA JORGE"/>
    <s v="VASQUEZ OMAR"/>
    <x v="25"/>
    <x v="65"/>
    <x v="0"/>
    <s v="MP (Mantto Preventivo)"/>
    <s v="IN (Inspección)"/>
    <s v="-"/>
    <s v="-"/>
    <d v="2023-01-29T16:35:01"/>
    <d v="2023-01-29T16:55:00"/>
    <s v="Revisión e inspección del estado de funcionamiento eléctrico y prevención de fallas en las bombas neumáticas del Patio de Tanques para envío de lubricante a Taller"/>
    <x v="1"/>
    <s v="Mantenimiento"/>
    <s v="-"/>
    <s v="-"/>
    <s v="-"/>
    <s v="-"/>
    <s v="-"/>
    <s v="-"/>
    <s v="-"/>
    <s v="-"/>
    <s v="-"/>
    <s v="NO"/>
    <s v="-"/>
    <s v="-"/>
    <s v="NO"/>
    <x v="2"/>
    <n v="0"/>
    <s v="-"/>
    <s v="-"/>
    <s v="OP"/>
    <s v="OP"/>
    <m/>
    <d v="1899-12-30T00:00:00"/>
    <n v="0.33305555552942678"/>
    <n v="0.33305555552942678"/>
    <n v="1"/>
    <n v="0"/>
    <n v="0.33305555552942678"/>
    <n v="0.33305555552942678"/>
    <x v="1"/>
  </r>
  <r>
    <d v="2023-01-29T17:15:00"/>
    <x v="0"/>
    <s v="PAREDES JOSE"/>
    <s v="PAREDES JOSE"/>
    <s v="RONCAL FANNYNG"/>
    <s v="LIBERATO AMAEL"/>
    <s v="ACUÑA JORGE"/>
    <s v="VASQUEZ OMAR"/>
    <x v="25"/>
    <x v="66"/>
    <x v="0"/>
    <s v="MP (Mantto Preventivo)"/>
    <s v="IN (Inspección)"/>
    <d v="2023-01-29T16:55:01"/>
    <s v="TBD"/>
    <d v="2023-01-29T16:55:01"/>
    <d v="2023-01-29T17:15:00"/>
    <s v="* Revisión e inspección del estado de funcionamiento eléctrico y prevención de fallas en las bombas neumáticas del Patio de Tanques para envío de lubricante a Taller_x000a_* Se deja fuera de servicio por presentar contaminación en los análisis de aceite y por no contar con los filtros de línea de entrada y salida"/>
    <x v="1"/>
    <s v="Mantenimiento"/>
    <s v="-"/>
    <s v="-"/>
    <s v="-"/>
    <s v="-"/>
    <s v="-"/>
    <s v="-"/>
    <s v="-"/>
    <s v="-"/>
    <s v="-"/>
    <s v="NO"/>
    <s v="-"/>
    <s v="-"/>
    <s v="NO"/>
    <x v="2"/>
    <n v="0"/>
    <s v="-"/>
    <s v="-"/>
    <s v="OP"/>
    <s v="INP"/>
    <m/>
    <d v="1899-12-30T00:00:00"/>
    <n v="0.33305555552942678"/>
    <n v="0.33305555552942678"/>
    <n v="1"/>
    <n v="0"/>
    <n v="0.33305555552942678"/>
    <n v="0.33305555552942678"/>
    <x v="1"/>
  </r>
  <r>
    <d v="2023-01-29T17:35:00"/>
    <x v="0"/>
    <s v="PAREDES JOSE"/>
    <s v="PAREDES JOSE"/>
    <s v="RONCAL FANNYNG"/>
    <s v="LIBERATO AMAEL"/>
    <s v="ACUÑA JORGE"/>
    <s v="VASQUEZ OMAR"/>
    <x v="25"/>
    <x v="67"/>
    <x v="0"/>
    <s v="MP (Mantto Preventivo)"/>
    <s v="IN (Inspección)"/>
    <s v="-"/>
    <s v="-"/>
    <d v="2023-01-29T17:15:01"/>
    <d v="2023-01-29T17:35:00"/>
    <s v="Revisión e inspección del estado de funcionamiento eléctrico y prevención de fallas en las bombas neumáticas del Patio de Tanques para envío de lubricante a Taller_x000a_* Por directríz de M15 sólo se deja en funcionamiento las líneas SAE60 y 15W40._x000a_* El sistema no cuenta con observaciones para detener su funcionamiento._x000a_* Las estaciones de lubricación tienen su flujómetro en stand-by, la unica que se halla aún conectada al su flujómetro es la estación 140-ZM-102"/>
    <x v="1"/>
    <s v="Mantenimiento"/>
    <s v="-"/>
    <s v="-"/>
    <s v="-"/>
    <s v="-"/>
    <s v="-"/>
    <s v="-"/>
    <s v="-"/>
    <s v="-"/>
    <s v="-"/>
    <s v="NO"/>
    <s v="-"/>
    <s v="-"/>
    <s v="NO"/>
    <x v="2"/>
    <n v="0"/>
    <s v="-"/>
    <s v="-"/>
    <s v="OP"/>
    <s v="STD/OP"/>
    <m/>
    <d v="1899-12-30T00:00:00"/>
    <n v="0.33305555552942678"/>
    <n v="0.33305555552942678"/>
    <n v="1"/>
    <n v="0"/>
    <n v="0.33305555552942678"/>
    <n v="0.33305555552942678"/>
    <x v="1"/>
  </r>
  <r>
    <d v="2023-01-31T09:15:00"/>
    <x v="0"/>
    <s v="RONCAL FANNYNG"/>
    <s v="RICALDI RAUL, PAREDES JOSE, LOPEZ EMANUEL"/>
    <s v="RONCAL FANNYNG"/>
    <s v="LIBERATO AMAEL"/>
    <s v="ACUÑA JORGE"/>
    <s v="VASQUEZ OMAR"/>
    <x v="24"/>
    <x v="60"/>
    <x v="0"/>
    <s v="MP (Mantto Preventivo)"/>
    <s v="BC (Basado en la Condición)"/>
    <s v="-"/>
    <s v="-"/>
    <d v="2023-01-31T07:45:01"/>
    <d v="2023-01-31T09:15:00"/>
    <s v="Inspección, revisión y prueba de funcionamiento del proceso de micro filtrado"/>
    <x v="0"/>
    <s v="Mantenimiento"/>
    <s v="-"/>
    <s v="-"/>
    <s v="-"/>
    <s v="-"/>
    <s v="-"/>
    <s v="-"/>
    <s v="-"/>
    <s v="-"/>
    <s v="-"/>
    <s v="NO"/>
    <s v="-"/>
    <s v="-"/>
    <s v="NO"/>
    <x v="2"/>
    <n v="0"/>
    <s v="-"/>
    <s v="-"/>
    <s v="INP"/>
    <s v="INP"/>
    <m/>
    <d v="1899-12-30T00:00:00"/>
    <n v="1.4997222221572883"/>
    <n v="1.4997222221572883"/>
    <n v="5"/>
    <n v="0"/>
    <n v="7.4986111107864417"/>
    <n v="7.4986111107864417"/>
    <x v="1"/>
  </r>
  <r>
    <d v="2023-01-31T10:50:00"/>
    <x v="0"/>
    <s v="RONCAL FANNYNG"/>
    <s v="RICALDI RAUL, PAREDES JOSE, LOPEZ EMANUEL"/>
    <s v="RONCAL FANNYNG"/>
    <s v="LIBERATO AMAEL"/>
    <s v="ACUÑA JORGE"/>
    <s v="VASQUEZ OMAR"/>
    <x v="24"/>
    <x v="61"/>
    <x v="0"/>
    <s v="MP (Mantto Preventivo)"/>
    <s v="BC (Basado en la Condición)"/>
    <s v="-"/>
    <s v="-"/>
    <d v="2023-01-31T09:15:01"/>
    <d v="2023-01-31T10:50:00"/>
    <s v="Inspección, revisión y prueba de funcionamiento del proceso de micro filtrado"/>
    <x v="0"/>
    <s v="Mantenimiento"/>
    <s v="-"/>
    <s v="-"/>
    <s v="-"/>
    <s v="-"/>
    <s v="-"/>
    <s v="-"/>
    <s v="-"/>
    <s v="-"/>
    <s v="-"/>
    <s v="NO"/>
    <s v="-"/>
    <s v="-"/>
    <s v="NO"/>
    <x v="2"/>
    <n v="0"/>
    <s v="-"/>
    <s v="-"/>
    <s v="INP"/>
    <s v="INP"/>
    <m/>
    <d v="1899-12-30T00:00:00"/>
    <n v="1.5830555555876344"/>
    <n v="1.5830555555876344"/>
    <n v="5"/>
    <n v="0"/>
    <n v="7.9152777779381722"/>
    <n v="7.9152777779381722"/>
    <x v="1"/>
  </r>
  <r>
    <d v="2023-01-31T00:20:00"/>
    <x v="0"/>
    <s v="RONCAL FANNYNG"/>
    <s v="RICALDI RAUL, PAREDES JOSE, LOPEZ EMANUEL"/>
    <s v="RONCAL FANNYNG"/>
    <s v="LIBERATO AMAEL"/>
    <s v="ACUÑA JORGE"/>
    <s v="VASQUEZ OMAR"/>
    <x v="24"/>
    <x v="60"/>
    <x v="0"/>
    <s v="MP (Mantto Preventivo)"/>
    <s v="BC (Basado en la Condición)"/>
    <s v="-"/>
    <s v="-"/>
    <d v="2023-01-31T11:10:00"/>
    <d v="2023-01-31T12:20:00"/>
    <s v="Trabajo de análisis vibracional y de alineamiento del conjunto de motor-bomba del proceso de micro filtrado con personal de mcp-confiabilidad"/>
    <x v="0"/>
    <s v="Mantenimiento"/>
    <s v="-"/>
    <s v="-"/>
    <s v="-"/>
    <s v="-"/>
    <s v="-"/>
    <s v="-"/>
    <s v="-"/>
    <s v="-"/>
    <s v="-"/>
    <s v="NO"/>
    <s v="-"/>
    <s v="-"/>
    <s v="NO"/>
    <x v="2"/>
    <n v="0"/>
    <s v="-"/>
    <s v="-"/>
    <s v="INP"/>
    <s v="INP"/>
    <m/>
    <d v="1899-12-30T00:00:00"/>
    <n v="1.1666666666278616"/>
    <n v="1.1666666666278616"/>
    <n v="5"/>
    <n v="0"/>
    <n v="5.8333333331393078"/>
    <n v="5.8333333331393078"/>
    <x v="1"/>
  </r>
  <r>
    <d v="2023-01-31T18:30:00"/>
    <x v="0"/>
    <s v="PAREDES JOSE"/>
    <s v="RICALDI RAUL, PAREDES JOSE, LOPEZ EMANUEL"/>
    <s v="RONCAL FANNYNG"/>
    <s v="LIBERATO AMAEL"/>
    <s v="ACUÑA JORGE"/>
    <s v="VASQUEZ OMAR"/>
    <x v="1"/>
    <x v="28"/>
    <x v="0"/>
    <s v="MC (Mantto Correctivo)"/>
    <s v="NO PROG (No programado)"/>
    <d v="2023-01-31T07:30:00"/>
    <d v="2023-01-31T18:00:00"/>
    <d v="2023-01-31T14:00:00"/>
    <d v="2023-01-31T18:30:00"/>
    <s v="* Revisión, desconexión y conexión del cable del switch de apertura de emergencia. Espera de Manlift para trabajo en altura._x000a_* Tablero eléctrico de la puerta levadiza con la tarjeta amarilla de FUERA DE SERVICIO._x000a_* La puerta queda trabajando de manera manual"/>
    <x v="0"/>
    <s v="Mantenimiento"/>
    <s v="-"/>
    <s v="-"/>
    <s v="-"/>
    <s v="-"/>
    <s v="-"/>
    <s v="-"/>
    <s v="-"/>
    <s v="-"/>
    <s v="-"/>
    <s v="NO"/>
    <s v="-"/>
    <s v="-"/>
    <s v="NO"/>
    <x v="0"/>
    <n v="10.5"/>
    <s v="ELECTRICO"/>
    <s v="DISEÑO INADECUADO"/>
    <s v="INP"/>
    <s v="OBS/OP"/>
    <m/>
    <d v="1899-12-30T00:00:00"/>
    <n v="4.5"/>
    <n v="4.5"/>
    <n v="5"/>
    <n v="0"/>
    <n v="22.5"/>
    <n v="22.5"/>
    <x v="1"/>
  </r>
  <r>
    <d v="2023-02-02T08:27:47"/>
    <x v="0"/>
    <s v="LOPEZ EMANUEL"/>
    <s v="RICALDI RAUL, PAREDES JOSE, LOPEZ EMANUEL"/>
    <s v="RONCAL FANNYNG"/>
    <s v="LIBERATO AMAEL"/>
    <s v="ACUÑA JORGE"/>
    <s v="VASQUEZ OMAR"/>
    <x v="26"/>
    <x v="68"/>
    <x v="0"/>
    <s v="MC (Mantto Correctivo)"/>
    <s v="NO PROG (No programado)"/>
    <d v="2023-02-01T14:00:00"/>
    <d v="2023-02-01T17:00:00"/>
    <d v="2023-02-01T14:00:00"/>
    <d v="2023-02-01T17:15:00"/>
    <s v="Cambio e instalación de conector rápido debido a obstrucción de FODs"/>
    <x v="2"/>
    <m/>
    <s v="-"/>
    <s v="-"/>
    <d v="1899-12-30T02:00:00"/>
    <s v="-"/>
    <s v="-"/>
    <s v="-"/>
    <s v="-"/>
    <s v="-"/>
    <s v="-"/>
    <s v="SI"/>
    <s v="-"/>
    <s v="-"/>
    <s v="NO"/>
    <x v="0"/>
    <n v="3"/>
    <s v="HIDRAULICO"/>
    <s v="MALA OPERACION"/>
    <m/>
    <m/>
    <m/>
    <d v="1899-12-30T00:00:00"/>
    <n v="3.2500000001164153"/>
    <n v="3.2500000001164153"/>
    <n v="5"/>
    <n v="0"/>
    <n v="16.250000000582077"/>
    <n v="16.250000000582077"/>
    <x v="2"/>
  </r>
  <r>
    <d v="2023-02-01T18:00:00"/>
    <x v="0"/>
    <s v="RONCAL FANNYNG"/>
    <s v="PAREDES JOSE"/>
    <s v="RONCAL FANNYNG"/>
    <s v="LIBERATO AMAEL"/>
    <s v="ACUÑA JORGE"/>
    <s v="AMADO RAUL"/>
    <x v="15"/>
    <x v="35"/>
    <x v="0"/>
    <s v="RdD (Recolección de Datos)"/>
    <s v="PROG (Programado)"/>
    <s v="-"/>
    <s v="-"/>
    <d v="2023-02-01T17:15:01"/>
    <d v="2023-02-01T18:00:00"/>
    <s v="* Recolección de datos para completar máster de equipos"/>
    <x v="1"/>
    <s v="Mantenimiento"/>
    <s v="-"/>
    <s v="-"/>
    <s v="-"/>
    <s v="-"/>
    <s v="-"/>
    <s v="-"/>
    <s v="-"/>
    <s v="-"/>
    <s v="-"/>
    <s v="NO"/>
    <s v="-"/>
    <s v="-"/>
    <s v="NO"/>
    <x v="1"/>
    <n v="0"/>
    <s v="-"/>
    <s v="-"/>
    <m/>
    <m/>
    <m/>
    <d v="1899-12-30T00:00:00"/>
    <n v="0.74972222215728834"/>
    <n v="0.74972222215728834"/>
    <n v="3"/>
    <n v="0"/>
    <n v="2.249166666471865"/>
    <n v="2.249166666471865"/>
    <x v="2"/>
  </r>
  <r>
    <d v="2023-02-02T17:59:41"/>
    <x v="0"/>
    <s v="LOPEZ EMANUEL"/>
    <s v="RICALDI RAUL, LOPEZ EMANUEL"/>
    <s v="RONCAL FANNYNG"/>
    <s v="LIBERATO AMAEL"/>
    <s v="ACUÑA JORGE"/>
    <s v="VASQUEZ OMAR"/>
    <x v="23"/>
    <x v="53"/>
    <x v="0"/>
    <s v="MP (Mantto Preventivo)"/>
    <s v="BC (Basado en la Condición)"/>
    <d v="2023-02-02T14:00:00"/>
    <d v="2023-02-02T17:30:00"/>
    <d v="2023-02-02T14:00:00"/>
    <d v="2023-02-02T18:00:00"/>
    <s v="Modificación de líneas de lubricación, válvula de bola y limpieza mecánica"/>
    <x v="0"/>
    <s v="Mantenimiento"/>
    <s v="-"/>
    <s v="-"/>
    <d v="1899-12-30T01:30:00"/>
    <s v="-"/>
    <s v="-"/>
    <s v="-"/>
    <s v="-"/>
    <s v="-"/>
    <s v="-"/>
    <s v="SI"/>
    <s v="-"/>
    <s v="-"/>
    <s v="NO"/>
    <x v="2"/>
    <n v="3.5000000002328306"/>
    <s v="-"/>
    <s v="-"/>
    <m/>
    <m/>
    <m/>
    <d v="1899-12-30T00:00:00"/>
    <n v="4.0000000001164153"/>
    <n v="4.0000000001164153"/>
    <n v="4"/>
    <n v="0"/>
    <n v="16.000000000465661"/>
    <n v="16.000000000465661"/>
    <x v="2"/>
  </r>
  <r>
    <d v="2023-02-03T17:35:56"/>
    <x v="0"/>
    <s v="RONCAL FANNYNG"/>
    <s v="PAREDES JOSE"/>
    <s v="RONCAL FANNYNG"/>
    <s v="LIBERATO AMAEL"/>
    <s v="ACUÑA JORGE"/>
    <s v="VASQUEZ OMAR"/>
    <x v="1"/>
    <x v="28"/>
    <x v="0"/>
    <s v="MC (Mantto Correctivo)"/>
    <s v="NO PROG (No programado)"/>
    <d v="2023-02-02T15:00:00"/>
    <d v="2023-02-02T17:15:00"/>
    <d v="2023-02-02T14:45:00"/>
    <d v="2023-02-02T18:00:00"/>
    <s v="Habilitación de sistema de apertura eléctrica de puerta levadiza # 108. Inicialmente se programó el cambio del cable de switch de apertura de emergencia más la actividad fue cancelada debido a que en el área se estaba reparando y retirando una de las llantas de un camión que saldría a media noche."/>
    <x v="0"/>
    <m/>
    <s v="-"/>
    <s v="-"/>
    <s v="-"/>
    <s v="-"/>
    <s v="-"/>
    <s v="-"/>
    <s v="-"/>
    <s v="-"/>
    <s v="-"/>
    <s v="NO"/>
    <s v="-"/>
    <s v="-"/>
    <s v="NO"/>
    <x v="0"/>
    <n v="2.25"/>
    <s v="ELECTRICO"/>
    <s v="DISEÑO INADECUADO"/>
    <s v="INP"/>
    <s v="OBS/OP"/>
    <m/>
    <d v="1899-12-30T00:00:00"/>
    <n v="3.2499999999417923"/>
    <n v="3.2499999999417923"/>
    <n v="1"/>
    <n v="0"/>
    <n v="3.2499999999417923"/>
    <n v="3.2499999999417923"/>
    <x v="2"/>
  </r>
  <r>
    <d v="2023-02-03T18:02:40"/>
    <x v="0"/>
    <s v="LOPEZ EMANUEL"/>
    <s v="RICALDI RAUL, PAREDES JOSE, LOPEZ EMANUEL"/>
    <s v="RONCAL FANNYNG"/>
    <s v="LIBERATO AMAEL"/>
    <s v="ACUÑA JORGE"/>
    <s v="VASQUEZ OMAR"/>
    <x v="23"/>
    <x v="53"/>
    <x v="0"/>
    <s v="MC (Mantto Correctivo)"/>
    <s v="-"/>
    <d v="2023-02-03T08:30:00"/>
    <d v="2023-02-03T16:00:00"/>
    <d v="2023-02-03T07:30:00"/>
    <d v="2023-02-03T18:00:00"/>
    <s v="* Modificación de líneas de lubricación, cambio de manguera, válvula y conexiones de punto de agua, limpieza mecánica general_x000a_* Actividad PP-132, para evitar duplicidad de horas x técnico eléctricista se restaron (1:41 HH) a la celda HORAS HH_x000a_* Actividad PP-116, para evitar duplicidad de horas, se restaron (3:30 H OT, TRABAJOS SIMULTÁNEOS) a la celda HORAS OT"/>
    <x v="0"/>
    <m/>
    <d v="1899-12-30T00:30:00"/>
    <s v="-"/>
    <d v="1899-12-30T01:00:00"/>
    <s v="-"/>
    <d v="1899-12-30T03:30:00"/>
    <d v="1899-12-30T01:30:00"/>
    <s v="-"/>
    <d v="1899-12-30T01:00:00"/>
    <s v="-"/>
    <s v="SI"/>
    <s v="-"/>
    <s v="-"/>
    <s v="NO"/>
    <x v="0"/>
    <n v="7.5"/>
    <s v="HIDRAULICO"/>
    <s v="MAL MONTAJE"/>
    <m/>
    <m/>
    <d v="1899-12-30T01:41:00"/>
    <d v="1899-12-30T04:30:00"/>
    <n v="10.5"/>
    <n v="6"/>
    <n v="5"/>
    <n v="1.6833333333333333"/>
    <n v="30"/>
    <n v="28.316666666666666"/>
    <x v="2"/>
  </r>
  <r>
    <d v="2023-02-03T18:08:39"/>
    <x v="0"/>
    <s v="LOPEZ EMANUEL"/>
    <s v="RICALDI RAUL, LOPEZ EMANUEL"/>
    <s v="RONCAL FANNYNG"/>
    <s v="LIBERATO AMAEL"/>
    <s v="ACUÑA JORGE"/>
    <s v="VASQUEZ OMAR"/>
    <x v="26"/>
    <x v="69"/>
    <x v="0"/>
    <s v="MC (Mantto Correctivo)"/>
    <s v="NO PROG (No programado)"/>
    <d v="2023-01-03T07:00:00"/>
    <d v="2023-01-03T10:30:00"/>
    <d v="2023-02-03T07:30:00"/>
    <d v="2023-02-03T11:00:00"/>
    <s v="Inspección y mantenimiento de bomba de succión refrigerante"/>
    <x v="2"/>
    <m/>
    <s v="-"/>
    <s v="-"/>
    <d v="1899-12-30T01:00:00"/>
    <s v="-"/>
    <s v="-"/>
    <s v="-"/>
    <s v="-"/>
    <s v="-"/>
    <s v="-"/>
    <s v="SI"/>
    <s v="-"/>
    <s v="-"/>
    <s v="NO"/>
    <x v="0"/>
    <n v="3.4999999998835847"/>
    <s v="HIDRAULICO"/>
    <s v="OTROS"/>
    <m/>
    <m/>
    <m/>
    <d v="1899-12-30T00:00:00"/>
    <n v="3.4999999998835847"/>
    <n v="3.4999999998835847"/>
    <n v="2"/>
    <n v="0"/>
    <n v="6.9999999997671694"/>
    <n v="6.9999999997671694"/>
    <x v="2"/>
  </r>
  <r>
    <d v="2023-02-03T18:11:03"/>
    <x v="0"/>
    <s v="RONCAL FANNYNG"/>
    <s v="PAREDES JOSE"/>
    <s v="RONCAL FANNYNG"/>
    <s v="LIBERATO AMAEL"/>
    <s v="ACUÑA JORGE"/>
    <s v="VASQUEZ OMAR"/>
    <x v="3"/>
    <x v="4"/>
    <x v="0"/>
    <s v="MC (Mantto Correctivo)"/>
    <s v="NO PROG (No programado)"/>
    <d v="2023-02-03T08:29:00"/>
    <d v="2023-02-03T09:50:00"/>
    <d v="2023-02-03T08:29:00"/>
    <d v="2023-02-03T10:10:00"/>
    <s v="Inspección, identificación del sistema eléctrico, reset de falla (low power), prueba de funciónamiento y monitoreo de la bomba de sumidero de taller"/>
    <x v="2"/>
    <m/>
    <s v="-"/>
    <s v="-"/>
    <s v="-"/>
    <s v="-"/>
    <s v="-"/>
    <s v="-"/>
    <s v="-"/>
    <s v="-"/>
    <s v="-"/>
    <s v="NO"/>
    <s v="-"/>
    <s v="-"/>
    <s v="NO"/>
    <x v="0"/>
    <n v="1.3499999998603016"/>
    <s v="ELECTRICO"/>
    <s v="DISEÑO INADECUADO"/>
    <m/>
    <m/>
    <m/>
    <d v="1899-12-30T00:00:00"/>
    <n v="1.6833333332324401"/>
    <n v="1.6833333332324401"/>
    <n v="1"/>
    <n v="0"/>
    <n v="1.6833333332324401"/>
    <n v="1.6833333332324401"/>
    <x v="2"/>
  </r>
  <r>
    <d v="2023-02-04T18:13:33"/>
    <x v="0"/>
    <s v="LOPEZ EMANUEL"/>
    <s v="RICALDI RAUL, LOPEZ EMANUEL, PAREDES JOSE"/>
    <s v="RONCAL FANNYNG"/>
    <s v="LIBERATO AMAEL"/>
    <s v="ARRAYAN CARLOS"/>
    <s v="ARACENA CARLOS"/>
    <x v="23"/>
    <x v="52"/>
    <x v="0"/>
    <s v="MC (Mantto Correctivo)"/>
    <s v="-"/>
    <d v="2023-02-04T08:30:00"/>
    <d v="2023-02-04T17:00:00"/>
    <d v="2023-02-04T07:30:00"/>
    <d v="2023-02-04T12:30:00"/>
    <s v="Modificación de línea de lubricación, cambio de válvula y limpieza mecánica general. Se culminó a las 18:30 más como hubieron trabajos en paralelo se recorta el término de la operación a las 12:30 pm para evitar duplicidad de horas._x000a_* Para evitar duplicidad de horas, se resta desde las (Actividad CB1) 8:45 - 12:30 (3:45 h) HH y así no traslapar horas con la actividad CB4"/>
    <x v="0"/>
    <m/>
    <s v="-"/>
    <s v="-"/>
    <s v="-"/>
    <s v="-"/>
    <s v="-"/>
    <s v="-"/>
    <s v="-"/>
    <s v="-"/>
    <s v="-"/>
    <s v="SI"/>
    <s v="-"/>
    <s v="-"/>
    <s v="NO"/>
    <x v="0"/>
    <n v="8.5000000001164153"/>
    <s v="HIDRAULICO"/>
    <s v="MAL MONTAJE"/>
    <m/>
    <m/>
    <d v="1899-12-30T03:45:00"/>
    <d v="1899-12-30T00:00:00"/>
    <n v="5.0000000000582077"/>
    <n v="5.0000000000582077"/>
    <n v="5"/>
    <n v="3.75"/>
    <n v="25.000000000291038"/>
    <n v="21.250000000291038"/>
    <x v="2"/>
  </r>
  <r>
    <d v="2023-02-04T18:11:56"/>
    <x v="0"/>
    <s v="RONCAL FANNYNG"/>
    <s v="PAREDES JOSE"/>
    <s v="RONCAL FANNYNG"/>
    <s v="LIBERATO AMAEL"/>
    <s v="ARRAYAN CARLOS"/>
    <s v="ARACENA CARLOS"/>
    <x v="2"/>
    <x v="3"/>
    <x v="9"/>
    <s v="MC (Mantto Correctivo)"/>
    <s v="NO PROG (No programado)"/>
    <d v="2023-02-04T08:45:00"/>
    <d v="2023-02-04T09:06:00"/>
    <d v="2023-02-04T08:45:00"/>
    <d v="2023-02-04T08:55:00"/>
    <s v="* Identificación del sistema de conexionado eléctrico, identificación de las llaves termomagnéticas unipolares las cuales se encontraban en estado de “TRIP” y se visualizó quemaduras en los terminales de los cables conectados hacia los contactores._x000a_* Reseteo del estado de “TRIP” a las llaves termomagnéticas unipolares, teniendo como resultado la reenergización del sistema de luminarias."/>
    <x v="0"/>
    <m/>
    <d v="1899-12-30T00:08:00"/>
    <s v="-"/>
    <s v="-"/>
    <s v="-"/>
    <s v="-"/>
    <s v="-"/>
    <s v="-"/>
    <s v="-"/>
    <s v="-"/>
    <s v="NO"/>
    <s v="-"/>
    <s v="-"/>
    <s v="NO"/>
    <x v="0"/>
    <n v="0.35000000009313226"/>
    <s v="ELECTRICO"/>
    <s v="DISEÑO INADECUADO"/>
    <m/>
    <m/>
    <m/>
    <d v="1899-12-30T00:00:00"/>
    <n v="0.1666666668606922"/>
    <n v="0.1666666668606922"/>
    <n v="1"/>
    <n v="0"/>
    <n v="0.1666666668606922"/>
    <n v="0.1666666668606922"/>
    <x v="2"/>
  </r>
  <r>
    <d v="2023-02-04T18:11:56"/>
    <x v="0"/>
    <s v="RONCAL FANNYNG"/>
    <s v="PAREDES JOSE"/>
    <s v="RONCAL FANNYNG"/>
    <s v="LIBERATO AMAEL"/>
    <s v="ARRAYAN CARLOS"/>
    <s v="ARACENA CARLOS"/>
    <x v="2"/>
    <x v="3"/>
    <x v="10"/>
    <s v="MC (Mantto Correctivo)"/>
    <s v="NO PROG (No programado)"/>
    <d v="2023-02-04T08:45:00"/>
    <d v="2023-02-04T09:06:00"/>
    <d v="2023-02-04T08:55:01"/>
    <d v="2023-02-04T18:30:00"/>
    <s v="* Identificación del sistema de conexionado eléctrico, identificación de las llaves termomagnéticas unipolares las cuales se encontraban en estado de “TRIP” y se visualizó quemaduras en los terminales de los cables conectados hacia los contactores. Elaboración de informe técnico para presentación a la Jefatura de Mantenimiento MCP_x000a_* Reseteo del estado de “TRIP” a las llaves termomagnéticas unipolares, teniendo como resultado la reenergización del sistema de luminarias._x000a_* Restar actividad PP-153h OT (45 min)"/>
    <x v="0"/>
    <m/>
    <d v="1899-12-30T00:07:00"/>
    <s v="-"/>
    <s v="-"/>
    <s v="-"/>
    <d v="1899-12-30T00:45:00"/>
    <s v="-"/>
    <s v="-"/>
    <d v="1899-12-30T01:00:00"/>
    <s v="-"/>
    <s v="NO"/>
    <s v="-"/>
    <s v="-"/>
    <s v="NO"/>
    <x v="0"/>
    <n v="0.35000000009313226"/>
    <s v="ELECTRICO"/>
    <s v="DISEÑO INADECUADO"/>
    <m/>
    <m/>
    <m/>
    <d v="1899-12-30T01:45:00"/>
    <n v="9.5830555556458421"/>
    <n v="7.8330555556458421"/>
    <n v="1"/>
    <n v="0"/>
    <n v="7.8330555556458421"/>
    <n v="7.8330555556458421"/>
    <x v="2"/>
  </r>
  <r>
    <d v="2023-02-04T18:29:56"/>
    <x v="0"/>
    <s v="RONCAL FANNYNG"/>
    <s v="PAREDES JOSE"/>
    <s v="RONCAL FANNYNG"/>
    <s v="LIBERATO AMAEL"/>
    <s v="ARRAYAN CARLOS"/>
    <s v="ARACENA CARLOS"/>
    <x v="0"/>
    <x v="5"/>
    <x v="0"/>
    <s v="MC (Mantto Correctivo)"/>
    <s v="NO PROG (No programado)"/>
    <d v="2023-02-04T08:00:00"/>
    <d v="2023-02-04T10:00:00"/>
    <d v="2023-02-04T09:30:01"/>
    <d v="2023-02-04T10:15:00"/>
    <s v="Inspección y reseteo de bomba 140-PP-153 en Sala Eléctrica._x000a_Los 45 min de esta actividad fueron restados a la actividad del CB4 para evitar duplicidad de horas del Técnico."/>
    <x v="0"/>
    <m/>
    <d v="1899-12-30T00:15:00"/>
    <s v="-"/>
    <s v="-"/>
    <s v="-"/>
    <s v="-"/>
    <s v="-"/>
    <s v="-"/>
    <s v="-"/>
    <s v="-"/>
    <s v="NO"/>
    <s v="-"/>
    <s v="-"/>
    <s v="NO"/>
    <x v="0"/>
    <n v="2.0000000002328306"/>
    <s v="ELECTRICO"/>
    <s v="DISEÑO INADECUADO"/>
    <m/>
    <m/>
    <m/>
    <d v="1899-12-30T00:00:00"/>
    <n v="0.74972222233191133"/>
    <n v="0.74972222233191133"/>
    <n v="1"/>
    <n v="0"/>
    <n v="0.74972222233191133"/>
    <n v="0.74972222233191133"/>
    <x v="2"/>
  </r>
  <r>
    <d v="2023-02-04T18:18:23"/>
    <x v="0"/>
    <s v="LOPEZ EMANUEL"/>
    <s v="RICALDI RAUL, LOPEZ EMANUEL"/>
    <s v="RONCAL FANNYNG"/>
    <s v="LIBERATO AMAEL"/>
    <s v="ARRAYAN CARLOS"/>
    <s v="ARACENA CARLOS"/>
    <x v="26"/>
    <x v="70"/>
    <x v="0"/>
    <s v="MP (Mantto Preventivo)"/>
    <s v="BC (Basado en la Condición)"/>
    <d v="2023-02-04T14:00:00"/>
    <d v="2023-02-04T15:00:00"/>
    <d v="2023-02-04T13:30:00"/>
    <d v="2023-02-04T15:00:00"/>
    <s v="Retiro de egua acumulado en bandeja y limpieza mecánica general"/>
    <x v="1"/>
    <s v="Mantenimiento"/>
    <s v="-"/>
    <s v="-"/>
    <s v="-"/>
    <s v="-"/>
    <s v="-"/>
    <s v="-"/>
    <s v="-"/>
    <s v="-"/>
    <s v="-"/>
    <s v="NO"/>
    <s v="-"/>
    <s v="-"/>
    <s v="NO"/>
    <x v="2"/>
    <n v="1.0000000001164153"/>
    <s v="-"/>
    <s v="-"/>
    <m/>
    <m/>
    <m/>
    <d v="1899-12-30T00:00:00"/>
    <n v="1.5"/>
    <n v="1.5"/>
    <n v="4"/>
    <n v="0"/>
    <n v="6"/>
    <n v="6"/>
    <x v="2"/>
  </r>
  <r>
    <d v="2023-02-04T18:23:47"/>
    <x v="0"/>
    <s v="LOPEZ EMANUEL"/>
    <s v="RICALDI RAUL, LOPEZ EMANUEL"/>
    <s v="RONCAL FANNYNG"/>
    <s v="LIBERATO AMAEL"/>
    <s v="ARRAYAN CARLOS"/>
    <s v="ARACENA CARLOS"/>
    <x v="6"/>
    <x v="15"/>
    <x v="0"/>
    <s v="MC (Mantto Correctivo)"/>
    <s v="NO PROG (No programado)"/>
    <d v="2023-02-04T14:00:00"/>
    <d v="2023-02-04T16:00:00"/>
    <d v="2023-02-04T15:00:01"/>
    <d v="2023-02-04T16:00:00"/>
    <s v="Inspección y mantenimiento de bomba de succión de aceite, cambio de conector rápido y prueba de funcionamiento"/>
    <x v="2"/>
    <m/>
    <s v="-"/>
    <s v="-"/>
    <s v="-"/>
    <s v="-"/>
    <s v="-"/>
    <s v="-"/>
    <s v="-"/>
    <s v="-"/>
    <s v="-"/>
    <s v="SI"/>
    <s v="-"/>
    <s v="-"/>
    <s v="NO"/>
    <x v="0"/>
    <n v="2.0000000002328306"/>
    <s v="HIDRAULICO"/>
    <s v="MALA OPERACION"/>
    <m/>
    <m/>
    <m/>
    <d v="1899-12-30T00:00:00"/>
    <n v="0.99972222227370366"/>
    <n v="0.99972222227370366"/>
    <n v="4"/>
    <n v="0"/>
    <n v="3.9988888890948147"/>
    <n v="3.9988888890948147"/>
    <x v="2"/>
  </r>
  <r>
    <d v="2023-02-04T18:26:15"/>
    <x v="0"/>
    <s v="LOPEZ EMANUEL"/>
    <s v="RICALDI RAUL, LOPEZ EMANUEL"/>
    <s v="RONCAL FANNYNG"/>
    <s v="LIBERATO AMAEL"/>
    <s v="ARRAYAN CARLOS"/>
    <s v="ARACENA CARLOS"/>
    <x v="26"/>
    <x v="71"/>
    <x v="0"/>
    <s v="MC (Mantto Correctivo)"/>
    <s v="NO PROG (No programado)"/>
    <d v="2023-02-04T16:00:00"/>
    <d v="2023-02-04T18:00:00"/>
    <d v="2023-02-04T16:01:00"/>
    <d v="2023-02-04T18:30:00"/>
    <s v="Inspección y mantenimiento de bomba de refrigerante"/>
    <x v="2"/>
    <m/>
    <s v="-"/>
    <s v="-"/>
    <s v="-"/>
    <s v="-"/>
    <s v="-"/>
    <s v="-"/>
    <s v="-"/>
    <s v="-"/>
    <s v="-"/>
    <s v="NO"/>
    <s v="-"/>
    <s v="-"/>
    <s v="NO"/>
    <x v="0"/>
    <n v="1.9999999998835847"/>
    <s v="HIDRAULICO"/>
    <s v="MALA OPERACION"/>
    <m/>
    <m/>
    <m/>
    <d v="1899-12-30T00:00:00"/>
    <n v="2.4833333333954215"/>
    <n v="2.4833333333954215"/>
    <n v="4"/>
    <n v="0"/>
    <n v="9.933333333581686"/>
    <n v="9.933333333581686"/>
    <x v="2"/>
  </r>
  <r>
    <d v="2023-02-05T07:55:00"/>
    <x v="0"/>
    <s v="RONCAL FANNYNG"/>
    <s v="RICALDI RAUL, LOPEZ EMANUEL, PAREDES JOSE"/>
    <s v="RONCAL FANNYNG"/>
    <s v="LIBERATO AMAEL"/>
    <s v="ARRAYAN CARLOS"/>
    <s v="ARACENA CARLOS"/>
    <x v="3"/>
    <x v="4"/>
    <x v="0"/>
    <s v="MP (Mantto Preventivo)"/>
    <s v="IN (Inspección)"/>
    <s v="-"/>
    <s v="-"/>
    <d v="2023-02-05T07:45:00"/>
    <d v="2023-02-05T07:55:00"/>
    <s v="* Se inspecciona el nivel del canal de drenaje y operatividad de equipo"/>
    <x v="1"/>
    <s v="Mantenimiento"/>
    <s v="-"/>
    <s v="-"/>
    <s v="-"/>
    <s v="-"/>
    <s v="-"/>
    <s v="-"/>
    <s v="-"/>
    <s v="-"/>
    <s v="-"/>
    <s v="NO"/>
    <s v="-"/>
    <s v="-"/>
    <s v="NO"/>
    <x v="2"/>
    <n v="0"/>
    <s v="-"/>
    <s v="-"/>
    <m/>
    <m/>
    <m/>
    <d v="1899-12-30T00:00:00"/>
    <n v="0.16666666668606922"/>
    <n v="0.16666666668606922"/>
    <n v="5"/>
    <n v="0"/>
    <n v="0.8333333334303461"/>
    <n v="0.8333333334303461"/>
    <x v="2"/>
  </r>
  <r>
    <d v="2023-02-05T08:05:00"/>
    <x v="0"/>
    <s v="RONCAL FANNYNG"/>
    <s v="RICALDI RAUL, LOPEZ EMANUEL, PAREDES JOSE"/>
    <s v="RONCAL FANNYNG"/>
    <s v="LIBERATO AMAEL"/>
    <s v="ARRAYAN CARLOS"/>
    <s v="ARACENA CARLOS"/>
    <x v="0"/>
    <x v="2"/>
    <x v="0"/>
    <s v="MP (Mantto Preventivo)"/>
    <s v="IN (Inspección)"/>
    <s v="-"/>
    <s v="-"/>
    <d v="2023-02-05T07:55:01"/>
    <d v="2023-02-05T08:05:00"/>
    <s v="Inspección visual de equipos en zona de lavado, zona de tanques y zona de compresores"/>
    <x v="1"/>
    <s v="Mantenimiento"/>
    <s v="-"/>
    <m/>
    <m/>
    <m/>
    <m/>
    <m/>
    <m/>
    <s v="-"/>
    <m/>
    <s v="NO"/>
    <s v="-"/>
    <s v="NO"/>
    <s v="NO"/>
    <x v="2"/>
    <n v="0"/>
    <s v="-"/>
    <s v="-"/>
    <m/>
    <m/>
    <m/>
    <d v="1899-12-30T00:00:00"/>
    <n v="0.16638888884335756"/>
    <n v="0.16638888884335756"/>
    <n v="5"/>
    <n v="0"/>
    <n v="0.83194444421678782"/>
    <n v="0.83194444421678782"/>
    <x v="2"/>
  </r>
  <r>
    <d v="2023-02-05T08:13:00"/>
    <x v="0"/>
    <s v="RONCAL FANNYNG"/>
    <s v="RICALDI RAUL, LOPEZ EMANUEL, PAREDES JOSE"/>
    <s v="RONCAL FANNYNG"/>
    <s v="LIBERATO AMAEL"/>
    <s v="ARRAYAN CARLOS"/>
    <s v="ARACENA CARLOS"/>
    <x v="0"/>
    <x v="5"/>
    <x v="0"/>
    <s v="MP (Mantto Preventivo)"/>
    <s v="IN (Inspección)"/>
    <s v="-"/>
    <s v="-"/>
    <d v="2023-02-05T08:05:01"/>
    <d v="2023-02-05T08:13:00"/>
    <s v="Inspección visual de equipos en zona de lavado, zona de tanques y zona de compresores"/>
    <x v="1"/>
    <s v="Mantenimiento"/>
    <s v="-"/>
    <m/>
    <m/>
    <m/>
    <m/>
    <m/>
    <m/>
    <s v="-"/>
    <m/>
    <s v="NO"/>
    <s v="-"/>
    <s v="NO"/>
    <s v="NO"/>
    <x v="2"/>
    <n v="0"/>
    <s v="-"/>
    <s v="-"/>
    <m/>
    <m/>
    <m/>
    <d v="1899-12-30T00:00:00"/>
    <n v="0.13305555557599291"/>
    <n v="0.13305555557599291"/>
    <n v="5"/>
    <n v="0"/>
    <n v="0.66527777787996456"/>
    <n v="0.66527777787996456"/>
    <x v="2"/>
  </r>
  <r>
    <d v="2023-02-05T08:21:00"/>
    <x v="0"/>
    <s v="RONCAL FANNYNG"/>
    <s v="RICALDI RAUL, LOPEZ EMANUEL, PAREDES JOSE"/>
    <s v="RONCAL FANNYNG"/>
    <s v="LIBERATO AMAEL"/>
    <s v="ARRAYAN CARLOS"/>
    <s v="ARACENA CARLOS"/>
    <x v="3"/>
    <x v="48"/>
    <x v="0"/>
    <s v="MP (Mantto Preventivo)"/>
    <s v="IN (Inspección)"/>
    <s v="-"/>
    <s v="-"/>
    <d v="2023-02-05T08:13:01"/>
    <d v="2023-02-05T08:21:00"/>
    <s v="Inspección visual de equipos en zona de lavado, zona de tanques y zona de compresores"/>
    <x v="1"/>
    <s v="Mantenimiento"/>
    <s v="-"/>
    <m/>
    <m/>
    <m/>
    <m/>
    <m/>
    <m/>
    <s v="-"/>
    <m/>
    <s v="NO"/>
    <s v="-"/>
    <s v="NO"/>
    <s v="NO"/>
    <x v="2"/>
    <n v="0"/>
    <s v="-"/>
    <s v="-"/>
    <s v="OP"/>
    <s v="OP"/>
    <m/>
    <d v="1899-12-30T00:00:00"/>
    <n v="0.13305555557599291"/>
    <n v="0.13305555557599291"/>
    <n v="5"/>
    <n v="0"/>
    <n v="0.66527777787996456"/>
    <n v="0.66527777787996456"/>
    <x v="2"/>
  </r>
  <r>
    <d v="2023-02-05T08:29:00"/>
    <x v="0"/>
    <s v="RONCAL FANNYNG"/>
    <s v="RICALDI RAUL, LOPEZ EMANUEL, PAREDES JOSE"/>
    <s v="RONCAL FANNYNG"/>
    <s v="LIBERATO AMAEL"/>
    <s v="ARRAYAN CARLOS"/>
    <s v="ARACENA CARLOS"/>
    <x v="0"/>
    <x v="56"/>
    <x v="0"/>
    <s v="MP (Mantto Preventivo)"/>
    <s v="IN (Inspección)"/>
    <s v="-"/>
    <s v="-"/>
    <d v="2023-02-05T08:21:01"/>
    <d v="2023-02-05T08:29:00"/>
    <s v="Inspección visual de equipos en zona de lavado, zona de tanques y zona de compresores"/>
    <x v="1"/>
    <s v="Mantenimiento"/>
    <s v="-"/>
    <m/>
    <m/>
    <m/>
    <m/>
    <m/>
    <m/>
    <s v="-"/>
    <m/>
    <s v="NO"/>
    <s v="-"/>
    <s v="NO"/>
    <s v="NO"/>
    <x v="2"/>
    <n v="0"/>
    <s v="-"/>
    <s v="-"/>
    <m/>
    <m/>
    <m/>
    <d v="1899-12-30T00:00:00"/>
    <n v="0.13305555557599291"/>
    <n v="0.13305555557599291"/>
    <n v="5"/>
    <n v="0"/>
    <n v="0.66527777787996456"/>
    <n v="0.66527777787996456"/>
    <x v="2"/>
  </r>
  <r>
    <d v="2023-02-05T08:37:00"/>
    <x v="0"/>
    <s v="RONCAL FANNYNG"/>
    <s v="RICALDI RAUL, LOPEZ EMANUEL, PAREDES JOSE"/>
    <s v="RONCAL FANNYNG"/>
    <s v="LIBERATO AMAEL"/>
    <s v="ARRAYAN CARLOS"/>
    <s v="ARACENA CARLOS"/>
    <x v="0"/>
    <x v="57"/>
    <x v="0"/>
    <s v="MP (Mantto Preventivo)"/>
    <s v="IN (Inspección)"/>
    <s v="-"/>
    <s v="-"/>
    <d v="2023-02-05T08:29:01"/>
    <d v="2023-02-05T08:37:00"/>
    <s v="Inspección visual de equipos en zona de lavado, zona de tanques y zona de compresores"/>
    <x v="1"/>
    <s v="Mantenimiento"/>
    <s v="-"/>
    <m/>
    <m/>
    <m/>
    <m/>
    <m/>
    <m/>
    <s v="-"/>
    <m/>
    <s v="NO"/>
    <s v="-"/>
    <s v="NO"/>
    <s v="NO"/>
    <x v="2"/>
    <n v="0"/>
    <s v="-"/>
    <s v="-"/>
    <m/>
    <m/>
    <m/>
    <d v="1899-12-30T00:00:00"/>
    <n v="0.13305555557599291"/>
    <n v="0.13305555557599291"/>
    <n v="5"/>
    <n v="0"/>
    <n v="0.66527777787996456"/>
    <n v="0.66527777787996456"/>
    <x v="2"/>
  </r>
  <r>
    <d v="2023-02-05T08:45:00"/>
    <x v="0"/>
    <s v="RONCAL FANNYNG"/>
    <s v="RICALDI RAUL, LOPEZ EMANUEL, PAREDES JOSE"/>
    <s v="RONCAL FANNYNG"/>
    <s v="LIBERATO AMAEL"/>
    <s v="ARRAYAN CARLOS"/>
    <s v="ARACENA CARLOS"/>
    <x v="0"/>
    <x v="10"/>
    <x v="0"/>
    <s v="MP (Mantto Preventivo)"/>
    <s v="IN (Inspección)"/>
    <s v="-"/>
    <s v="-"/>
    <d v="2023-02-05T08:37:01"/>
    <d v="2023-02-05T08:45:00"/>
    <s v="Inspección visual de equipos en zona de lavado, zona de tanques y zona de compresores"/>
    <x v="1"/>
    <s v="Mantenimiento"/>
    <s v="-"/>
    <m/>
    <m/>
    <m/>
    <m/>
    <m/>
    <m/>
    <s v="-"/>
    <m/>
    <s v="NO"/>
    <s v="-"/>
    <s v="NO"/>
    <s v="NO"/>
    <x v="2"/>
    <n v="0"/>
    <s v="-"/>
    <s v="-"/>
    <s v="OP"/>
    <s v="OP"/>
    <m/>
    <d v="1899-12-30T00:00:00"/>
    <n v="0.13305555557599291"/>
    <n v="0.13305555557599291"/>
    <n v="5"/>
    <n v="0"/>
    <n v="0.66527777787996456"/>
    <n v="0.66527777787996456"/>
    <x v="2"/>
  </r>
  <r>
    <d v="2023-02-05T08:53:00"/>
    <x v="0"/>
    <s v="RONCAL FANNYNG"/>
    <s v="RICALDI RAUL, LOPEZ EMANUEL, PAREDES JOSE"/>
    <s v="RONCAL FANNYNG"/>
    <s v="LIBERATO AMAEL"/>
    <s v="ARRAYAN CARLOS"/>
    <s v="ARACENA CARLOS"/>
    <x v="0"/>
    <x v="58"/>
    <x v="0"/>
    <s v="MP (Mantto Preventivo)"/>
    <s v="IN (Inspección)"/>
    <s v="-"/>
    <s v="-"/>
    <d v="2023-02-05T08:45:01"/>
    <d v="2023-02-05T08:53:00"/>
    <s v="Inspección visual de equipos en zona de lavado, zona de tanques y zona de compresores"/>
    <x v="1"/>
    <s v="Mantenimiento"/>
    <s v="-"/>
    <m/>
    <m/>
    <m/>
    <m/>
    <m/>
    <m/>
    <s v="-"/>
    <m/>
    <s v="NO"/>
    <s v="-"/>
    <s v="NO"/>
    <s v="NO"/>
    <x v="2"/>
    <n v="0"/>
    <s v="-"/>
    <s v="-"/>
    <m/>
    <m/>
    <m/>
    <d v="1899-12-30T00:00:00"/>
    <n v="0.13305555557599291"/>
    <n v="0.13305555557599291"/>
    <n v="5"/>
    <n v="0"/>
    <n v="0.66527777787996456"/>
    <n v="0.66527777787996456"/>
    <x v="2"/>
  </r>
  <r>
    <d v="2023-02-05T09:01:00"/>
    <x v="0"/>
    <s v="RONCAL FANNYNG"/>
    <s v="RICALDI RAUL, LOPEZ EMANUEL, PAREDES JOSE"/>
    <s v="RONCAL FANNYNG"/>
    <s v="LIBERATO AMAEL"/>
    <s v="ARRAYAN CARLOS"/>
    <s v="ARACENA CARLOS"/>
    <x v="11"/>
    <x v="72"/>
    <x v="0"/>
    <s v="MP (Mantto Preventivo)"/>
    <s v="IN (Inspección)"/>
    <s v="-"/>
    <s v="-"/>
    <d v="2023-02-05T08:53:01"/>
    <d v="2023-02-05T09:01: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09:00"/>
    <x v="0"/>
    <s v="RONCAL FANNYNG"/>
    <s v="RICALDI RAUL, LOPEZ EMANUEL, PAREDES JOSE"/>
    <s v="RONCAL FANNYNG"/>
    <s v="LIBERATO AMAEL"/>
    <s v="ARRAYAN CARLOS"/>
    <s v="ARACENA CARLOS"/>
    <x v="11"/>
    <x v="73"/>
    <x v="0"/>
    <s v="MP (Mantto Preventivo)"/>
    <s v="IN (Inspección)"/>
    <s v="-"/>
    <s v="-"/>
    <d v="2023-02-05T09:01:01"/>
    <d v="2023-02-05T09:09: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17:00"/>
    <x v="0"/>
    <s v="RONCAL FANNYNG"/>
    <s v="RICALDI RAUL, LOPEZ EMANUEL, PAREDES JOSE"/>
    <s v="RONCAL FANNYNG"/>
    <s v="LIBERATO AMAEL"/>
    <s v="ARRAYAN CARLOS"/>
    <s v="ARACENA CARLOS"/>
    <x v="11"/>
    <x v="74"/>
    <x v="0"/>
    <s v="MP (Mantto Preventivo)"/>
    <s v="IN (Inspección)"/>
    <s v="-"/>
    <s v="-"/>
    <d v="2023-02-05T09:09:01"/>
    <d v="2023-02-05T09:17: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25:00"/>
    <x v="0"/>
    <s v="RONCAL FANNYNG"/>
    <s v="RICALDI RAUL, LOPEZ EMANUEL, PAREDES JOSE"/>
    <s v="RONCAL FANNYNG"/>
    <s v="LIBERATO AMAEL"/>
    <s v="ARRAYAN CARLOS"/>
    <s v="ARACENA CARLOS"/>
    <x v="11"/>
    <x v="75"/>
    <x v="0"/>
    <s v="MP (Mantto Preventivo)"/>
    <s v="IN (Inspección)"/>
    <s v="-"/>
    <s v="-"/>
    <d v="2023-02-05T09:17:01"/>
    <d v="2023-02-05T09:25: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33:00"/>
    <x v="0"/>
    <s v="RONCAL FANNYNG"/>
    <s v="RICALDI RAUL, LOPEZ EMANUEL, PAREDES JOSE"/>
    <s v="RONCAL FANNYNG"/>
    <s v="LIBERATO AMAEL"/>
    <s v="ARRAYAN CARLOS"/>
    <s v="ARACENA CARLOS"/>
    <x v="11"/>
    <x v="24"/>
    <x v="0"/>
    <s v="MP (Mantto Preventivo)"/>
    <s v="IN (Inspección)"/>
    <s v="-"/>
    <s v="-"/>
    <d v="2023-02-05T09:25:01"/>
    <d v="2023-02-05T09:33: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41:00"/>
    <x v="0"/>
    <s v="RONCAL FANNYNG"/>
    <s v="RICALDI RAUL, LOPEZ EMANUEL, PAREDES JOSE"/>
    <s v="RONCAL FANNYNG"/>
    <s v="LIBERATO AMAEL"/>
    <s v="ARRAYAN CARLOS"/>
    <s v="ARACENA CARLOS"/>
    <x v="11"/>
    <x v="26"/>
    <x v="0"/>
    <s v="MP (Mantto Preventivo)"/>
    <s v="IN (Inspección)"/>
    <s v="-"/>
    <s v="-"/>
    <d v="2023-02-05T09:33:01"/>
    <d v="2023-02-05T09:41: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49:00"/>
    <x v="0"/>
    <s v="RONCAL FANNYNG"/>
    <s v="RICALDI RAUL, LOPEZ EMANUEL, PAREDES JOSE"/>
    <s v="RONCAL FANNYNG"/>
    <s v="LIBERATO AMAEL"/>
    <s v="ARRAYAN CARLOS"/>
    <s v="ARACENA CARLOS"/>
    <x v="11"/>
    <x v="27"/>
    <x v="0"/>
    <s v="MP (Mantto Preventivo)"/>
    <s v="IN (Inspección)"/>
    <s v="-"/>
    <s v="-"/>
    <d v="2023-02-05T09:41:01"/>
    <d v="2023-02-05T09:49:00"/>
    <s v="Inspección visual de equipos en zona de lavado, zona de tanques y zona de compresores"/>
    <x v="1"/>
    <s v="Mantenimiento"/>
    <m/>
    <m/>
    <m/>
    <m/>
    <m/>
    <m/>
    <m/>
    <s v="-"/>
    <m/>
    <s v="NO"/>
    <m/>
    <s v="NO"/>
    <s v="NO"/>
    <x v="2"/>
    <n v="0"/>
    <s v="-"/>
    <s v="-"/>
    <m/>
    <m/>
    <m/>
    <d v="1899-12-30T00:00:00"/>
    <n v="0.13305555557599291"/>
    <n v="0.13305555557599291"/>
    <n v="5"/>
    <n v="0"/>
    <n v="0.66527777787996456"/>
    <n v="0.66527777787996456"/>
    <x v="2"/>
  </r>
  <r>
    <d v="2023-02-05T09:53:00"/>
    <x v="0"/>
    <s v="RONCAL FANNYNG"/>
    <s v="RICALDI RAUL, LOPEZ EMANUEL, PAREDES JOSE"/>
    <s v="RONCAL FANNYNG"/>
    <s v="LIBERATO AMAEL"/>
    <s v="ARRAYAN CARLOS"/>
    <s v="ARACENA CARLOS"/>
    <x v="5"/>
    <x v="8"/>
    <x v="0"/>
    <s v="MP (Mantto Preventivo)"/>
    <s v="IN (Inspección)"/>
    <s v="-"/>
    <s v="-"/>
    <d v="2023-02-05T09:49:01"/>
    <d v="2023-02-05T09:53:00"/>
    <s v="Inspección visual de equipos en zona de lavado, zona de tanques y zona de compresores"/>
    <x v="1"/>
    <s v="Mantenimiento"/>
    <m/>
    <m/>
    <m/>
    <m/>
    <m/>
    <m/>
    <m/>
    <s v="-"/>
    <m/>
    <s v="NO"/>
    <m/>
    <s v="NO"/>
    <s v="NO"/>
    <x v="2"/>
    <n v="0"/>
    <s v="-"/>
    <s v="-"/>
    <m/>
    <m/>
    <m/>
    <d v="1899-12-30T00:00:00"/>
    <n v="6.638888904126361E-2"/>
    <n v="6.638888904126361E-2"/>
    <n v="5"/>
    <n v="0"/>
    <n v="0.33194444520631805"/>
    <n v="0.33194444520631805"/>
    <x v="2"/>
  </r>
  <r>
    <d v="2023-02-05T09:57:00"/>
    <x v="0"/>
    <s v="RONCAL FANNYNG"/>
    <s v="RICALDI RAUL, LOPEZ EMANUEL, PAREDES JOSE"/>
    <s v="RONCAL FANNYNG"/>
    <s v="LIBERATO AMAEL"/>
    <s v="ARRAYAN CARLOS"/>
    <s v="ARACENA CARLOS"/>
    <x v="5"/>
    <x v="29"/>
    <x v="0"/>
    <s v="MP (Mantto Preventivo)"/>
    <s v="IN (Inspección)"/>
    <s v="-"/>
    <s v="-"/>
    <d v="2023-02-05T09:53:01"/>
    <d v="2023-02-05T09:57:00"/>
    <s v="Inspección visual de equipos en zona de lavado, zona de tanques y zona de compresores"/>
    <x v="1"/>
    <s v="Mantenimiento"/>
    <m/>
    <m/>
    <m/>
    <m/>
    <m/>
    <m/>
    <m/>
    <s v="-"/>
    <m/>
    <s v="NO"/>
    <m/>
    <s v="NO"/>
    <s v="NO"/>
    <x v="2"/>
    <n v="0"/>
    <s v="-"/>
    <s v="-"/>
    <s v="OP"/>
    <s v="OP"/>
    <m/>
    <d v="1899-12-30T00:00:00"/>
    <n v="6.6388888866640627E-2"/>
    <n v="6.6388888866640627E-2"/>
    <n v="5"/>
    <n v="0"/>
    <n v="0.33194444433320314"/>
    <n v="0.33194444433320314"/>
    <x v="2"/>
  </r>
  <r>
    <d v="2023-02-05T10:00:00"/>
    <x v="0"/>
    <s v="RONCAL FANNYNG"/>
    <s v="RICALDI RAUL, LOPEZ EMANUEL, PAREDES JOSE"/>
    <s v="RONCAL FANNYNG"/>
    <s v="LIBERATO AMAEL"/>
    <s v="ARRAYAN CARLOS"/>
    <s v="ARACENA CARLOS"/>
    <x v="5"/>
    <x v="34"/>
    <x v="0"/>
    <s v="MP (Mantto Preventivo)"/>
    <s v="IN (Inspección)"/>
    <s v="-"/>
    <s v="-"/>
    <d v="2023-02-05T09:57:01"/>
    <d v="2023-02-05T10:00:00"/>
    <s v="Inspección visual de equipos en zona de lavado, zona de tanques y zona de compresores"/>
    <x v="1"/>
    <s v="Mantenimiento"/>
    <m/>
    <m/>
    <m/>
    <m/>
    <m/>
    <m/>
    <m/>
    <s v="-"/>
    <m/>
    <s v="NO"/>
    <m/>
    <s v="NO"/>
    <s v="NO"/>
    <x v="2"/>
    <n v="0"/>
    <s v="-"/>
    <s v="-"/>
    <m/>
    <m/>
    <m/>
    <d v="1899-12-30T00:00:00"/>
    <n v="4.9722222145646811E-2"/>
    <n v="4.9722222145646811E-2"/>
    <n v="5"/>
    <n v="0"/>
    <n v="0.24861111072823405"/>
    <n v="0.24861111072823405"/>
    <x v="2"/>
  </r>
  <r>
    <d v="2023-02-06T18:10:31"/>
    <x v="0"/>
    <s v="LOPEZ EMANUEL"/>
    <s v="RICALDI RAUL, LOPEZ EMANUEL"/>
    <s v="RONCAL FANNYNG"/>
    <s v="LIBERATO AMAEL"/>
    <s v="ARRAYAN CARLOS"/>
    <s v="ARACENA CARLOS"/>
    <x v="27"/>
    <x v="76"/>
    <x v="0"/>
    <s v="PdM (Proyecto de Mejora)"/>
    <s v="PROG (Programado)"/>
    <s v="-"/>
    <s v="-"/>
    <d v="2023-02-06T07:30:00"/>
    <d v="2023-02-06T09:45:00"/>
    <s v="Traslado, trazado, corte y acondiciónado de geo menbrana en techo de oficina y pañol de herramientas"/>
    <x v="1"/>
    <s v="Mantenimiento"/>
    <s v="-"/>
    <s v="-"/>
    <s v="-"/>
    <s v="-"/>
    <s v="-"/>
    <s v="-"/>
    <s v="-"/>
    <s v="-"/>
    <s v="-"/>
    <s v="NO"/>
    <s v="-"/>
    <s v="-"/>
    <s v="NO"/>
    <x v="4"/>
    <n v="0"/>
    <s v="-"/>
    <s v="-"/>
    <m/>
    <m/>
    <m/>
    <d v="1899-12-30T00:00:00"/>
    <n v="2.25"/>
    <n v="2.25"/>
    <n v="4"/>
    <n v="0"/>
    <n v="9"/>
    <n v="9"/>
    <x v="2"/>
  </r>
  <r>
    <d v="2023-02-06T18:10:31"/>
    <x v="0"/>
    <s v="LOPEZ EMANUEL"/>
    <s v="RICALDI RAUL, LOPEZ EMANUEL"/>
    <s v="RONCAL FANNYNG"/>
    <s v="LIBERATO AMAEL"/>
    <s v="ARRAYAN CARLOS"/>
    <s v="ARACENA CARLOS"/>
    <x v="27"/>
    <x v="77"/>
    <x v="0"/>
    <s v="PdM (Proyecto de Mejora)"/>
    <s v="PROG (Programado)"/>
    <s v="-"/>
    <s v="-"/>
    <d v="2023-02-06T09:45:01"/>
    <d v="2023-02-06T11:00:00"/>
    <s v="Traslado, trazado, corte y acondiciónado de geo menbrana en techo de oficina y pañol de herramientas"/>
    <x v="1"/>
    <s v="Mantenimiento"/>
    <s v="-"/>
    <s v="-"/>
    <s v="-"/>
    <s v="-"/>
    <s v="-"/>
    <s v="-"/>
    <s v="-"/>
    <s v="-"/>
    <s v="-"/>
    <s v="NO"/>
    <s v="-"/>
    <s v="-"/>
    <s v="NO"/>
    <x v="4"/>
    <n v="0"/>
    <s v="-"/>
    <s v="-"/>
    <m/>
    <m/>
    <m/>
    <d v="1899-12-30T00:00:00"/>
    <n v="1.249722222040873"/>
    <n v="1.249722222040873"/>
    <n v="4"/>
    <n v="0"/>
    <n v="4.9988888881634921"/>
    <n v="4.9988888881634921"/>
    <x v="2"/>
  </r>
  <r>
    <d v="2023-02-06T18:20:01"/>
    <x v="0"/>
    <s v="LOPEZ EMANUEL"/>
    <s v="RICALDI RAUL, LOPEZ EMANUEL"/>
    <s v="RONCAL FANNYNG"/>
    <s v="LIBERATO AMAEL"/>
    <s v="ARRAYAN CARLOS"/>
    <s v="ARACENA CARLOS"/>
    <x v="28"/>
    <x v="59"/>
    <x v="0"/>
    <s v="MC (Mantto Correctivo)"/>
    <s v="PROG (Programado)"/>
    <s v="-"/>
    <s v="-"/>
    <d v="2023-02-06T14:00:00"/>
    <d v="2023-02-06T16:00:00"/>
    <s v="Retiro de pernos de anclaje de la base, desconexión de línea tierra y mangueras de ingreso y salida de aceite, montaje de tapones en puntos de ingreso y salida. Movimiento de base para desmontaje de sistema microfiltrado y envío a Lima para un mantenimiento correctivo integral"/>
    <x v="0"/>
    <m/>
    <s v="-"/>
    <s v="-"/>
    <s v="-"/>
    <s v="-"/>
    <s v="-"/>
    <s v="-"/>
    <d v="1899-12-30T00:30:00"/>
    <s v="-"/>
    <s v="-"/>
    <s v="SI"/>
    <s v="-"/>
    <s v="-"/>
    <s v="NO"/>
    <x v="0"/>
    <n v="0"/>
    <s v="MECANICO"/>
    <s v="DISEÑO INADECUADO"/>
    <s v="INP"/>
    <s v="INP"/>
    <m/>
    <d v="1899-12-30T00:00:00"/>
    <n v="2.0000000002328306"/>
    <n v="2.0000000002328306"/>
    <n v="4"/>
    <n v="0"/>
    <n v="8.0000000009313226"/>
    <n v="8.0000000009313226"/>
    <x v="2"/>
  </r>
  <r>
    <d v="2023-02-06T18:23:45"/>
    <x v="0"/>
    <s v="LOPEZ EMANUEL"/>
    <s v="RICALDI RAUL, LOPEZ EMANUEL"/>
    <s v="RONCAL FANNYNG"/>
    <s v="LIBERATO AMAEL"/>
    <s v="ARRAYAN CARLOS"/>
    <s v="ARACENA CARLOS"/>
    <x v="25"/>
    <x v="63"/>
    <x v="11"/>
    <s v="MP (Mantto Preventivo)"/>
    <s v="IN (Inspección)"/>
    <d v="2023-01-29T16:15:01"/>
    <d v="2023-04-19T14:45:00"/>
    <d v="2023-02-06T16:00:01"/>
    <d v="2023-02-06T17:00:00"/>
    <s v="Inspección de filtro de ingreso de tanque sae 60"/>
    <x v="0"/>
    <s v="Mantenimiento"/>
    <s v="-"/>
    <s v="-"/>
    <s v="-"/>
    <s v="-"/>
    <s v="-"/>
    <s v="-"/>
    <d v="1899-12-30T00:15:00"/>
    <s v="-"/>
    <s v="-"/>
    <s v="NO"/>
    <s v="-"/>
    <s v="-"/>
    <s v="NO"/>
    <x v="2"/>
    <n v="1918.4997222223319"/>
    <s v="-"/>
    <s v="-"/>
    <s v="INP"/>
    <s v="INP"/>
    <m/>
    <d v="1899-12-30T00:00:00"/>
    <n v="0.99972222227370366"/>
    <n v="0.99972222227370366"/>
    <n v="4"/>
    <n v="0"/>
    <n v="3.9988888890948147"/>
    <n v="3.9988888890948147"/>
    <x v="2"/>
  </r>
  <r>
    <d v="2023-02-06T18:23:45"/>
    <x v="0"/>
    <s v="LOPEZ EMANUEL"/>
    <s v="RICALDI RAUL, LOPEZ EMANUEL"/>
    <s v="RONCAL FANNYNG"/>
    <s v="LIBERATO AMAEL"/>
    <s v="ARRAYAN CARLOS"/>
    <s v="ARACENA CARLOS"/>
    <x v="25"/>
    <x v="63"/>
    <x v="12"/>
    <s v="MP (Mantto Preventivo)"/>
    <s v="IN (Inspección)"/>
    <d v="2023-01-29T16:15:01"/>
    <s v="TBD"/>
    <d v="2023-02-06T17:00:01"/>
    <d v="2023-02-06T18:00:00"/>
    <s v="Inspección de filtro de salida de tanque sae 60"/>
    <x v="0"/>
    <s v="Mantenimiento"/>
    <s v="-"/>
    <s v="-"/>
    <s v="-"/>
    <s v="-"/>
    <s v="-"/>
    <s v="-"/>
    <d v="1899-12-30T00:15:00"/>
    <s v="-"/>
    <s v="-"/>
    <s v="NO"/>
    <s v="-"/>
    <s v="-"/>
    <s v="NO"/>
    <x v="2"/>
    <n v="0"/>
    <s v="-"/>
    <s v="-"/>
    <s v="INP"/>
    <s v="INP"/>
    <m/>
    <d v="1899-12-30T00:00:00"/>
    <n v="0.99972222227370366"/>
    <n v="0.99972222227370366"/>
    <n v="4"/>
    <n v="0"/>
    <n v="3.9988888890948147"/>
    <n v="3.9988888890948147"/>
    <x v="2"/>
  </r>
  <r>
    <d v="2023-02-07T11:30:00"/>
    <x v="0"/>
    <s v="RONCAL FANNYNG"/>
    <s v="PAREDES JOSE"/>
    <s v="RONCAL FANNYNG"/>
    <s v="LIBERATO AMAEL"/>
    <s v="ARRAYAN CARLOS"/>
    <s v="ARACENA CARLOS"/>
    <x v="3"/>
    <x v="38"/>
    <x v="0"/>
    <s v="MP (Mantto Preventivo)"/>
    <s v="IN (Inspección)"/>
    <s v="-"/>
    <s v="-"/>
    <d v="2023-02-07T10:31:00"/>
    <d v="2023-02-07T11:30:00"/>
    <s v="* Bahia de tanques de lubricantes: punto de drenaje de tuberías de sumidero 140-PP-131 y 140-PP-133_x000a_- Reunión con personal del area de medio ambiente y a su solicitud reconocimiento fisico del punto de drenaje de la tubería de sumidero de la bahía de tanques de lubricantes"/>
    <x v="1"/>
    <s v="Mantenimiento"/>
    <s v="-"/>
    <s v="-"/>
    <s v="-"/>
    <s v="-"/>
    <s v="-"/>
    <s v="-"/>
    <s v="-"/>
    <s v="-"/>
    <s v="-"/>
    <s v="NO"/>
    <s v="-"/>
    <s v="-"/>
    <s v="NO"/>
    <x v="2"/>
    <n v="0"/>
    <s v="-"/>
    <s v="-"/>
    <m/>
    <m/>
    <m/>
    <d v="1899-12-30T00:00:00"/>
    <n v="0.98333333322079852"/>
    <n v="0.98333333322079852"/>
    <n v="3"/>
    <n v="0"/>
    <n v="2.9499999996623956"/>
    <n v="2.9499999996623956"/>
    <x v="2"/>
  </r>
  <r>
    <d v="2023-02-07T12:30:00"/>
    <x v="0"/>
    <s v="RONCAL FANNYNG"/>
    <s v="PAREDES JOSE"/>
    <s v="RONCAL FANNYNG"/>
    <s v="LIBERATO AMAEL"/>
    <s v="ARRAYAN CARLOS"/>
    <s v="ARACENA CARLOS"/>
    <x v="3"/>
    <x v="78"/>
    <x v="0"/>
    <s v="MP (Mantto Preventivo)"/>
    <s v="IN (Inspección)"/>
    <s v="-"/>
    <s v="-"/>
    <d v="2023-02-07T11:30:01"/>
    <d v="2023-02-07T12:30:00"/>
    <s v="* Bahia de tanques de lubricantes: punto de drenaje de tuberías de sumidero 140-PP-131 y 140-PP-133_x000a_- Reunión con personal del area de medio ambiente y a su solicitud reconocimiento fisico del punto de drenaje de la tubería de sumidero de la bahía de tanques de lubricantes"/>
    <x v="1"/>
    <s v="Mantenimiento"/>
    <s v="-"/>
    <s v="-"/>
    <s v="-"/>
    <s v="-"/>
    <s v="-"/>
    <s v="-"/>
    <s v="-"/>
    <s v="-"/>
    <s v="-"/>
    <s v="NO"/>
    <s v="-"/>
    <s v="-"/>
    <s v="NO"/>
    <x v="2"/>
    <n v="0"/>
    <s v="-"/>
    <s v="-"/>
    <m/>
    <m/>
    <m/>
    <d v="1899-12-30T00:00:00"/>
    <n v="0.99972222227370366"/>
    <n v="0.99972222227370366"/>
    <n v="3"/>
    <n v="0"/>
    <n v="2.999166666821111"/>
    <n v="2.999166666821111"/>
    <x v="2"/>
  </r>
  <r>
    <d v="2023-02-23T07:49:49"/>
    <x v="0"/>
    <s v="FILIPES JEAN"/>
    <s v="FILIPES JEAN, PAREDES JOSE"/>
    <s v="RONCAL FANNYNG"/>
    <s v="LIBERATO AMAEL"/>
    <s v="ARRAYAN CARLOS"/>
    <s v="VASQUEZ OMAR"/>
    <x v="5"/>
    <x v="8"/>
    <x v="0"/>
    <s v="MP (Mantto Preventivo)"/>
    <s v="FR (Frecuencia)"/>
    <d v="2023-02-22T14:45:00"/>
    <d v="2023-02-22T17:30:00"/>
    <d v="2023-02-22T14:00:00"/>
    <d v="2023-02-22T18:30:00"/>
    <s v="Mantenimiento preventivo de 1000h compresor de aire:_x000a_Condiciónes iniciales del equipo encontrando con polvadera, filtro de aire sucio, base del filtro de aire con aceite_x000a_-Se realizó una limpieza interna y externa del compresor con presión de aire eliminando particulas de polvo. _x000a_-Se procedió a retirar el filtro de aire para hacer su limpieza respectiva._x000a_-Se verificó niveles de aceite y de grasa dejando en optimas condiciónes._x000a_-Se procedió a limpiar la reja protector_x000a_- Operativo en stand- by"/>
    <x v="1"/>
    <s v="Mantenimiento"/>
    <d v="1899-12-30T00:30:00"/>
    <s v="-"/>
    <s v="-"/>
    <s v="-"/>
    <s v="-"/>
    <s v="-"/>
    <d v="1899-12-30T00:20:00"/>
    <s v="-"/>
    <s v="-"/>
    <s v="NO"/>
    <s v="-"/>
    <s v="-"/>
    <s v="NO"/>
    <x v="2"/>
    <n v="2.7500000002328306"/>
    <s v="-"/>
    <s v="-"/>
    <m/>
    <m/>
    <m/>
    <d v="1899-12-30T00:00:00"/>
    <n v="4.5"/>
    <n v="4.5"/>
    <n v="4"/>
    <n v="0"/>
    <n v="18"/>
    <n v="18"/>
    <x v="2"/>
  </r>
  <r>
    <d v="2023-02-24T07:47:53"/>
    <x v="0"/>
    <s v="RONCAL FANNYNG"/>
    <s v="FILIPES JEAN, PAREDES JOSE"/>
    <s v="RONCAL FANNYNG"/>
    <s v="LIBERATO AMAEL"/>
    <s v="ACUÑA JORGE"/>
    <s v="VASQUEZ OMAR"/>
    <x v="29"/>
    <x v="79"/>
    <x v="13"/>
    <s v="MC (Mantto Correctivo)"/>
    <s v="NO PROG (No programado)"/>
    <d v="2023-02-20T18:00:00"/>
    <d v="2023-02-26T18:00:00"/>
    <d v="2023-02-23T07:30:00"/>
    <d v="2023-02-23T19:00:00"/>
    <s v="Desmontaje y mantenimiento correctivo del controlador del sistema de filtrado multimedia. Se incluye el tiempo de elaboración del Informe Técnico (1H durante almuerzo + 1/2 hora 18:30 - 19:30)"/>
    <x v="1"/>
    <m/>
    <d v="1899-12-30T00:30:00"/>
    <d v="1899-12-30T01:00:00"/>
    <s v="-"/>
    <d v="1899-12-30T01:00:00"/>
    <s v="-"/>
    <s v="-"/>
    <s v="-"/>
    <s v="-"/>
    <s v="-"/>
    <s v="NO"/>
    <s v="-"/>
    <s v="-"/>
    <s v="NO"/>
    <x v="0"/>
    <n v="144"/>
    <s v="HIDRAULICO"/>
    <s v="CONTAMINACION"/>
    <s v="INP"/>
    <s v="OP"/>
    <m/>
    <d v="1899-12-30T00:00:00"/>
    <n v="11.499999999941792"/>
    <n v="11.499999999941792"/>
    <n v="4"/>
    <n v="0"/>
    <n v="45.999999999767169"/>
    <n v="45.999999999767169"/>
    <x v="2"/>
  </r>
  <r>
    <d v="2023-02-23T11:40:00"/>
    <x v="0"/>
    <s v="RONCAL FANNYNG"/>
    <s v="FILIPES JEAN, PAREDES JOSE"/>
    <s v="RONCAL FANNYNG"/>
    <s v="LIBERATO AMAEL"/>
    <s v="ACUÑA JORGE"/>
    <s v="VASQUEZ OMAR"/>
    <x v="0"/>
    <x v="56"/>
    <x v="0"/>
    <s v="MP (Mantto Preventivo)"/>
    <s v="IN (Inspección)"/>
    <s v="-"/>
    <s v="-"/>
    <d v="2023-02-23T11:00:00"/>
    <d v="2023-02-23T11:40:00"/>
    <s v="* Bombas de trasvase 140-PP-158 y 159 para tanque de aguas frescas 800-TK-102: acondicionamiento, accionamiento y monitoreo_x000a_- Acondicionamiento mecánico para instalación de manguera de cisterna para abastecimiento a tanque de aguas frescas 800-TK-102_x000a_- Instalación de manguera en toma de bombas_x000a_- Accionamiento de bombas y apoyo al monitoreo del abastecimiento"/>
    <x v="2"/>
    <m/>
    <s v="-"/>
    <d v="1899-12-30T00:30:00"/>
    <s v="-"/>
    <s v="-"/>
    <s v="-"/>
    <s v="-"/>
    <s v="-"/>
    <s v="-"/>
    <s v="-"/>
    <s v="NO"/>
    <s v="-"/>
    <s v="-"/>
    <s v="NO"/>
    <x v="2"/>
    <n v="0"/>
    <s v="-"/>
    <s v="-"/>
    <m/>
    <m/>
    <m/>
    <d v="1899-12-30T00:00:00"/>
    <n v="0.6666666665696539"/>
    <n v="0.6666666665696539"/>
    <n v="2"/>
    <n v="0"/>
    <n v="1.3333333331393078"/>
    <n v="1.3333333331393078"/>
    <x v="2"/>
  </r>
  <r>
    <d v="2023-02-23T12:20:00"/>
    <x v="0"/>
    <s v="RONCAL FANNYNG"/>
    <s v="FILIPES JEAN, PAREDES JOSE"/>
    <s v="RONCAL FANNYNG"/>
    <s v="LIBERATO AMAEL"/>
    <s v="ACUÑA JORGE"/>
    <s v="VASQUEZ OMAR"/>
    <x v="0"/>
    <x v="57"/>
    <x v="0"/>
    <s v="MP (Mantto Preventivo)"/>
    <s v="IN (Inspección)"/>
    <s v="-"/>
    <s v="-"/>
    <d v="2023-02-23T11:40:01"/>
    <d v="2023-02-23T12:20:00"/>
    <s v="* Bombas de trasvase 140-PP-158 y 159 para tanque de aguas frescas 800-TK-102: acondicionamiento, accionamiento y monitoreo_x000a_- Acondicionamiento mecánico para instalación de manguera de cisterna para abastecimiento a tanque de aguas frescas 800-TK-102_x000a_- Instalación de manguera en toma de bombas_x000a_- Accionamiento de bombas y apoyo al monitoreo del abastecimiento"/>
    <x v="2"/>
    <m/>
    <s v="-"/>
    <d v="1899-12-30T00:30:00"/>
    <s v="-"/>
    <s v="-"/>
    <s v="-"/>
    <s v="-"/>
    <s v="-"/>
    <s v="-"/>
    <s v="-"/>
    <s v="NO"/>
    <s v="-"/>
    <s v="-"/>
    <s v="NO"/>
    <x v="2"/>
    <n v="0"/>
    <s v="-"/>
    <s v="-"/>
    <m/>
    <m/>
    <m/>
    <d v="1899-12-30T00:00:00"/>
    <n v="0.66638888890156522"/>
    <n v="0.66638888890156522"/>
    <n v="2"/>
    <n v="0"/>
    <n v="1.3327777778031304"/>
    <n v="1.3327777778031304"/>
    <x v="2"/>
  </r>
  <r>
    <d v="2023-02-24T14:11:13"/>
    <x v="0"/>
    <s v="FILIPES JEAN"/>
    <s v="FILIPES JEAN, CADENAS ANGEL"/>
    <s v="RONCAL FANNYNG"/>
    <s v="LIBERATO AMAEL"/>
    <s v="ACUÑA JORGE"/>
    <s v="SUCASACA FAUSTO"/>
    <x v="29"/>
    <x v="79"/>
    <x v="13"/>
    <s v="MC (Mantto Correctivo)"/>
    <s v="NO PROG (No programado)"/>
    <s v="-"/>
    <s v="-"/>
    <d v="2023-02-24T07:30:00"/>
    <d v="2023-02-24T12:30:00"/>
    <s v="* Armado y Montaje del controlador del filtro Multimedia_x000a_* PP-152 Se retira 10 min HH de Mecánico para evitar duplicidad de horas_x000a_* PP-153 Se restan 15 min HH de Mecánico para evitar duplicidad de horas"/>
    <x v="1"/>
    <m/>
    <d v="1899-12-30T00:20:00"/>
    <s v="-"/>
    <s v="-"/>
    <s v="-"/>
    <s v="-"/>
    <s v="-"/>
    <s v="-"/>
    <s v="-"/>
    <s v="-"/>
    <s v="NO"/>
    <s v="-"/>
    <s v="-"/>
    <s v="NO"/>
    <x v="0"/>
    <n v="0"/>
    <s v="HIDRAULICO"/>
    <s v="CONTAMINACION"/>
    <s v="INP"/>
    <s v="INP"/>
    <d v="1899-12-30T00:25:00"/>
    <d v="1899-12-30T00:00:00"/>
    <n v="4.9999999998835847"/>
    <n v="4.9999999998835847"/>
    <n v="4"/>
    <n v="0.41666666666666669"/>
    <n v="19.999999999534339"/>
    <n v="19.583333332867671"/>
    <x v="2"/>
  </r>
  <r>
    <d v="2023-02-24T14:18:49"/>
    <x v="0"/>
    <s v="RONCAL FANNYNG"/>
    <s v="PAREDES JOSE"/>
    <s v="RONCAL FANNYNG"/>
    <s v="LIBERATO AMAEL"/>
    <s v="ACUÑA JORGE"/>
    <s v="SUCASACA FAUSTO"/>
    <x v="0"/>
    <x v="2"/>
    <x v="0"/>
    <s v="MC (Mantto Correctivo)"/>
    <s v="NO PROG (No programado)"/>
    <d v="2023-02-24T08:55:00"/>
    <d v="2023-02-24T09:19:00"/>
    <d v="2023-02-24T08:55:00"/>
    <d v="2023-02-24T09:30:00"/>
    <s v="Revisión, reset de fallas y pruebas de funcionamiento "/>
    <x v="0"/>
    <m/>
    <d v="1899-12-30T00:15:00"/>
    <s v="-"/>
    <s v="-"/>
    <s v="-"/>
    <s v="-"/>
    <s v="-"/>
    <s v="-"/>
    <s v="-"/>
    <s v="-"/>
    <s v="NO"/>
    <s v="-"/>
    <s v="-"/>
    <s v="NO"/>
    <x v="0"/>
    <n v="0.39999999990686774"/>
    <s v="ELECTRICO"/>
    <s v="DISEÑO INADECUADO"/>
    <m/>
    <m/>
    <m/>
    <d v="1899-12-30T00:00:00"/>
    <n v="0.58333333331393078"/>
    <n v="0.58333333331393078"/>
    <n v="1"/>
    <n v="0"/>
    <n v="0.58333333331393078"/>
    <n v="0.58333333331393078"/>
    <x v="2"/>
  </r>
  <r>
    <d v="2023-02-24T14:22:48"/>
    <x v="0"/>
    <s v="PAREDES JOSE"/>
    <s v="PAREDES JOSE, FILIPES JEAN"/>
    <s v="RONCAL FANNYNG"/>
    <s v="LIBERATO AMAEL"/>
    <s v="ACUÑA JORGE"/>
    <s v="SUCASACA FAUSTO"/>
    <x v="0"/>
    <x v="2"/>
    <x v="0"/>
    <s v="MC (Mantto Correctivo)"/>
    <s v="NO PROG (No programado)"/>
    <d v="2023-02-24T10:40:00"/>
    <d v="2023-02-24T10:49:00"/>
    <d v="2023-02-24T10:40:00"/>
    <d v="2023-02-24T10:50:00"/>
    <s v="Revisión, reset de falla y pruebas de funcionamiento_x000a_* Se retira 10 min HH de Mecánico para evitar duplicidad de horas"/>
    <x v="0"/>
    <m/>
    <s v="-"/>
    <s v="-"/>
    <s v="-"/>
    <s v="-"/>
    <s v="-"/>
    <s v="-"/>
    <s v="-"/>
    <s v="-"/>
    <s v="-"/>
    <s v="NO"/>
    <s v="-"/>
    <s v="-"/>
    <s v="NO"/>
    <x v="0"/>
    <n v="0.1499999999650754"/>
    <s v="ELECTRICO"/>
    <s v="DISEÑO INADECUADO"/>
    <m/>
    <m/>
    <m/>
    <d v="1899-12-30T00:00:00"/>
    <n v="0.16666666668606922"/>
    <n v="0.16666666668606922"/>
    <n v="2"/>
    <n v="0"/>
    <n v="0.33333333337213844"/>
    <n v="0.33333333337213844"/>
    <x v="2"/>
  </r>
  <r>
    <d v="2023-02-24T14:22:48"/>
    <x v="0"/>
    <s v="PAREDES JOSE"/>
    <s v="PAREDES JOSE, FILIPES JEAN"/>
    <s v="RONCAL FANNYNG"/>
    <s v="LIBERATO AMAEL"/>
    <s v="ACUÑA JORGE"/>
    <s v="SUCASACA FAUSTO"/>
    <x v="0"/>
    <x v="5"/>
    <x v="0"/>
    <s v="MC (Mantto Correctivo)"/>
    <s v="NO PROG (No programado)"/>
    <d v="2023-02-24T10:40:00"/>
    <d v="2023-02-24T10:52:00"/>
    <d v="2023-02-24T10:50:01"/>
    <d v="2023-02-24T11:05:00"/>
    <s v="Revisión, reset de falla y pruebas de funcionamiento_x000a_* Se restan 15 min HH de Mecánico para evitar duplicidad de horas"/>
    <x v="0"/>
    <m/>
    <s v="-"/>
    <s v="-"/>
    <s v="-"/>
    <s v="-"/>
    <s v="-"/>
    <s v="-"/>
    <s v="-"/>
    <s v="-"/>
    <s v="-"/>
    <s v="NO"/>
    <s v="-"/>
    <s v="-"/>
    <s v="NO"/>
    <x v="0"/>
    <n v="0.19999999995343387"/>
    <s v="ELECTRICO"/>
    <s v="DISEÑO INADECUADO"/>
    <m/>
    <m/>
    <m/>
    <d v="1899-12-30T00:00:00"/>
    <n v="0.24972222227370366"/>
    <n v="0.24972222227370366"/>
    <n v="2"/>
    <n v="0"/>
    <n v="0.49944444454740733"/>
    <n v="0.49944444454740733"/>
    <x v="2"/>
  </r>
  <r>
    <d v="2023-02-24T18:16:56"/>
    <x v="0"/>
    <s v="PAREDES JOSE"/>
    <s v="FILIPES JEAN, PAREDES JOSE, CADENAS ANGEL"/>
    <s v="RONCAL FANNYNG"/>
    <s v="LIBERATO AMAEL"/>
    <s v="ACUÑA JORGE"/>
    <s v="SUCASACA FAUSTO"/>
    <x v="3"/>
    <x v="78"/>
    <x v="0"/>
    <s v="PdM (Proyecto de Mejora)"/>
    <s v="PROG (Programado)"/>
    <s v="-"/>
    <s v="-"/>
    <d v="2023-02-24T14:15:00"/>
    <d v="2023-02-24T16:30:00"/>
    <s v="Evaluación de re-ubicación de bomba y elementos y componentes a necesitar para reemplazo de bomba 140-PP-131"/>
    <x v="0"/>
    <s v="Mantenimiento"/>
    <s v="-"/>
    <s v="-"/>
    <s v="-"/>
    <s v="-"/>
    <s v="-"/>
    <s v="-"/>
    <s v="-"/>
    <s v="-"/>
    <s v="-"/>
    <s v="NO"/>
    <s v="-"/>
    <s v="-"/>
    <s v="NO"/>
    <x v="4"/>
    <n v="0"/>
    <s v="-"/>
    <s v="-"/>
    <m/>
    <m/>
    <m/>
    <d v="1899-12-30T00:00:00"/>
    <n v="2.25"/>
    <n v="2.25"/>
    <n v="5"/>
    <n v="0"/>
    <n v="11.25"/>
    <n v="11.25"/>
    <x v="2"/>
  </r>
  <r>
    <d v="2023-02-24T18:15:00"/>
    <x v="0"/>
    <s v="PAREDES JOSE"/>
    <s v="FILIPES JEAN, PAREDES JOSE, CADENAS ANGEL"/>
    <s v="RONCAL FANNYNG"/>
    <s v="LIBERATO AMAEL"/>
    <s v="ACUÑA JORGE"/>
    <s v="SUCASACA FAUSTO"/>
    <x v="11"/>
    <x v="72"/>
    <x v="14"/>
    <s v="MP (Mantto Preventivo)"/>
    <s v="BC (Basado en la Condición)"/>
    <d v="2023-02-20T18:00:01"/>
    <d v="2023-05-21T18:00:00"/>
    <d v="2023-02-24T16:30:01"/>
    <d v="2023-02-24T18:15:00"/>
    <s v="Recolección de datos para el solicitud de repuesto y reemplazo del sistema de calefacción abierto del tanque_x000a_* Se recibio la OC de la Resistencia con fecha 06 Mayo. Tiempo de entrega 15 dias_x000a_* Fecha estimada de entrega 21 de Mayo"/>
    <x v="0"/>
    <s v="Mantenimiento"/>
    <s v="-"/>
    <s v="-"/>
    <s v="-"/>
    <s v="-"/>
    <s v="-"/>
    <s v="-"/>
    <s v="-"/>
    <s v="-"/>
    <s v="-"/>
    <s v="NO"/>
    <s v="-"/>
    <s v="-"/>
    <s v="NO"/>
    <x v="2"/>
    <n v="2159.9997222221573"/>
    <s v="ELECTRICO"/>
    <s v="DESGASTE PREMATURO"/>
    <s v="INP"/>
    <s v="INP"/>
    <m/>
    <d v="1899-12-30T00:00:00"/>
    <n v="1.7497222222737037"/>
    <n v="1.7497222222737037"/>
    <n v="5"/>
    <n v="0"/>
    <n v="8.7486111113685183"/>
    <n v="8.7486111113685183"/>
    <x v="2"/>
  </r>
  <r>
    <d v="2023-02-25T18:33:31"/>
    <x v="0"/>
    <s v="FILIPES JEAN"/>
    <s v="FILIPES JEAN, PAREDES JOSE"/>
    <s v="RONCAL FANNYNG"/>
    <s v="LIBERATO AMAEL"/>
    <s v="ACUÑA JORGE"/>
    <s v="SUCASACA FAUSTO"/>
    <x v="6"/>
    <x v="47"/>
    <x v="0"/>
    <s v="MC (Mantto Correctivo)"/>
    <s v="NO PROG (No programado)"/>
    <d v="2023-02-25T00:49:00"/>
    <d v="2023-02-25T09:00:00"/>
    <d v="2023-02-25T07:15:00"/>
    <d v="2023-02-25T09:00:00"/>
    <s v="Mantenimiento correctivo de bomba por mala operación de succión en vacío"/>
    <x v="2"/>
    <m/>
    <s v="-"/>
    <s v="-"/>
    <s v="-"/>
    <d v="1899-12-30T00:10:00"/>
    <s v="-"/>
    <s v="-"/>
    <s v="-"/>
    <s v="-"/>
    <s v="-"/>
    <s v="NO"/>
    <s v="-"/>
    <s v="-"/>
    <s v="NO"/>
    <x v="0"/>
    <n v="8.1833333332906477"/>
    <s v="HIDRAULICO"/>
    <s v="MALA OPERACION"/>
    <m/>
    <m/>
    <m/>
    <d v="1899-12-30T00:00:00"/>
    <n v="1.7500000001164153"/>
    <n v="1.7500000001164153"/>
    <n v="4"/>
    <n v="0"/>
    <n v="7.0000000004656613"/>
    <n v="7.0000000004656613"/>
    <x v="2"/>
  </r>
  <r>
    <d v="2023-02-25T18:38:29"/>
    <x v="0"/>
    <s v="FILIPES JEAN"/>
    <s v="FILIPES JEAN, PAREDES JOSE"/>
    <s v="RONCAL FANNYNG"/>
    <s v="LIBERATO AMAEL"/>
    <s v="ACUÑA JORGE"/>
    <s v="SUCASACA FAUSTO"/>
    <x v="6"/>
    <x v="15"/>
    <x v="0"/>
    <s v="MC (Mantto Correctivo)"/>
    <s v="NO PROG (No programado)"/>
    <d v="2023-02-25T00:49:00"/>
    <d v="2023-02-25T10:45:00"/>
    <d v="2023-02-25T09:00:01"/>
    <d v="2023-02-25T10:45:00"/>
    <s v="Mantenimiento correctivo de bomba de succión de aceite por obstrucción de elemento extraño (tapón)"/>
    <x v="2"/>
    <m/>
    <s v="-"/>
    <s v="-"/>
    <s v="-"/>
    <s v="-"/>
    <s v="-"/>
    <s v="-"/>
    <s v="-"/>
    <s v="-"/>
    <s v="-"/>
    <s v="NO"/>
    <s v="-"/>
    <s v="-"/>
    <s v="NO"/>
    <x v="0"/>
    <n v="9.933333333407063"/>
    <s v="HIDRAULICO"/>
    <s v="MALA OPERACION"/>
    <m/>
    <m/>
    <m/>
    <d v="1899-12-30T00:00:00"/>
    <n v="1.7497222222737037"/>
    <n v="1.7497222222737037"/>
    <n v="4"/>
    <n v="0"/>
    <n v="6.9988888890948147"/>
    <n v="6.9988888890948147"/>
    <x v="2"/>
  </r>
  <r>
    <d v="2023-02-27T17:34:28"/>
    <x v="0"/>
    <s v="FILIPES JEAN"/>
    <s v="PAREDES JOSE, FILIPES JEAN"/>
    <s v="RONCAL FANNYNG"/>
    <s v="LIBERATO AMAEL"/>
    <s v="ACUÑA JORGE"/>
    <s v="SUCASACA FAUSTO"/>
    <x v="6"/>
    <x v="11"/>
    <x v="0"/>
    <s v="MC (Mantto Correctivo)"/>
    <s v="NO PROG (No programado)"/>
    <d v="2023-02-25T00:49:00"/>
    <d v="2023-02-25T11:50:00"/>
    <d v="2023-02-25T10:45:01"/>
    <d v="2023-02-25T12:30:00"/>
    <s v="Mantenimiento correctivo de bomba de aceite Usado Reparación por hacerlo funciónar en vacío"/>
    <x v="2"/>
    <m/>
    <s v="-"/>
    <s v="-"/>
    <s v="-"/>
    <s v="-"/>
    <s v="-"/>
    <s v="-"/>
    <s v="-"/>
    <s v="-"/>
    <s v="-"/>
    <s v="NO"/>
    <s v="-"/>
    <s v="-"/>
    <s v="NO"/>
    <x v="0"/>
    <n v="11.016666666604578"/>
    <s v="HIDRAULICO"/>
    <s v="MALA OPERACION"/>
    <s v="INP"/>
    <s v="OP"/>
    <m/>
    <d v="1899-12-30T00:00:00"/>
    <n v="1.7497222222737037"/>
    <n v="1.7497222222737037"/>
    <n v="4"/>
    <n v="0"/>
    <n v="6.9988888890948147"/>
    <n v="6.9988888890948147"/>
    <x v="2"/>
  </r>
  <r>
    <d v="2023-02-27T17:52:00"/>
    <x v="0"/>
    <s v="CADENAS ANGEL"/>
    <s v="PAREDES JOSE, FILIPES JEAN, CADENAS ANGEL"/>
    <s v="RONCAL FANNYNG"/>
    <s v="LIBERATO AMAEL"/>
    <s v="ACUÑA JORGE"/>
    <s v="SUCASACA FAUSTO"/>
    <x v="29"/>
    <x v="79"/>
    <x v="13"/>
    <s v="MC (Mantto Correctivo)"/>
    <s v="NO PROG (No programado)"/>
    <s v="-"/>
    <s v="-"/>
    <d v="2023-02-26T07:30:00"/>
    <d v="2023-02-26T16:30:00"/>
    <s v="Montaje, calibración de posición y verificación de funciónamiento de sistema de filtración"/>
    <x v="1"/>
    <m/>
    <d v="1899-12-30T00:30:00"/>
    <s v="-"/>
    <s v="-"/>
    <s v="-"/>
    <s v="-"/>
    <s v="-"/>
    <s v="-"/>
    <s v="-"/>
    <s v="-"/>
    <s v="NO"/>
    <s v="-"/>
    <s v="-"/>
    <s v="NO"/>
    <x v="0"/>
    <n v="0"/>
    <s v="HIDRAULICO"/>
    <s v="CONTAMINACION"/>
    <s v="INP"/>
    <s v="INP"/>
    <m/>
    <d v="1899-12-30T00:00:00"/>
    <n v="9"/>
    <n v="9"/>
    <n v="5"/>
    <n v="0"/>
    <n v="45"/>
    <n v="45"/>
    <x v="2"/>
  </r>
  <r>
    <d v="2023-02-27T18:21:03"/>
    <x v="0"/>
    <s v="PAREDES JOSE"/>
    <s v="PAREDES JOSE, FILIPES JEAN, CADENAS ANGEL"/>
    <s v="RONCAL FANNYNG"/>
    <s v="LIBERATO AMAEL"/>
    <s v="ACUÑA JORGE"/>
    <s v="SUCASACA FAUSTO"/>
    <x v="1"/>
    <x v="80"/>
    <x v="0"/>
    <s v="MC (Mantto Correctivo)"/>
    <s v="NO PROG (No programado)"/>
    <d v="2023-02-26T15:15:00"/>
    <d v="2023-02-26T17:00:00"/>
    <d v="2023-02-26T16:30:01"/>
    <d v="2023-02-26T17:20:00"/>
    <s v="Revisión del sistema eléctrico, revisión visual del estado de las cadenas para el acciónamiento manual y el forzado de cierre de compuerta levadiza."/>
    <x v="0"/>
    <m/>
    <s v="-"/>
    <s v="-"/>
    <s v="-"/>
    <s v="-"/>
    <s v="-"/>
    <s v="-"/>
    <d v="1899-12-30T00:40:00"/>
    <s v="-"/>
    <s v="-"/>
    <s v="NO"/>
    <s v="-"/>
    <s v="-"/>
    <s v="NO"/>
    <x v="0"/>
    <n v="1.7499999999417923"/>
    <s v="ELECTRICO"/>
    <s v="DISEÑO INADECUADO"/>
    <m/>
    <m/>
    <m/>
    <d v="1899-12-30T00:00:00"/>
    <n v="0.83305555541301146"/>
    <n v="0.83305555541301146"/>
    <n v="5"/>
    <n v="0"/>
    <n v="4.1652777770650573"/>
    <n v="4.1652777770650573"/>
    <x v="2"/>
  </r>
  <r>
    <d v="2023-02-27T18:05:58"/>
    <x v="0"/>
    <s v="PAREDES JOSE"/>
    <s v="FILIPES JEAN, PAREDES JOSE, CADENAS ANGEL"/>
    <s v="RONCAL FANNYNG"/>
    <s v="LIBERATO AMAEL"/>
    <s v="ACUÑA JORGE"/>
    <s v="VASQUEZ OMAR"/>
    <x v="30"/>
    <x v="81"/>
    <x v="0"/>
    <s v="MC (Mantto Correctivo)"/>
    <s v="NO PROG (No programado)"/>
    <d v="2023-02-26T18:00:00"/>
    <d v="2023-02-26T19:52:00"/>
    <d v="2023-02-26T18:40:00"/>
    <d v="2023-02-26T19:52:00"/>
    <s v="Revisión del sistema eléctrico, toma de valores de tensión, revisión de estado de fusibles, remplazo de fusibles y pruebas de funciónamiento de las bombas de envío de aceite SAE 60. Término 8:20 pm. Se adiciona 40 min para generación de informe técnico de falla."/>
    <x v="0"/>
    <m/>
    <s v="-"/>
    <s v="-"/>
    <s v="-"/>
    <s v="-"/>
    <s v="-"/>
    <s v="-"/>
    <s v="-"/>
    <s v="-"/>
    <s v="-"/>
    <s v="NO"/>
    <s v="-"/>
    <s v="-"/>
    <s v="NO"/>
    <x v="0"/>
    <n v="1.8666666666395031"/>
    <s v="ELECTRICO"/>
    <s v="SOBRECORREINTE"/>
    <m/>
    <m/>
    <m/>
    <d v="1899-12-30T00:00:00"/>
    <n v="1.1999999998952262"/>
    <n v="1.1999999998952262"/>
    <n v="5"/>
    <n v="0"/>
    <n v="5.9999999994761311"/>
    <n v="5.9999999994761311"/>
    <x v="2"/>
  </r>
  <r>
    <d v="2023-02-27T18:05:58"/>
    <x v="0"/>
    <s v="PAREDES JOSE"/>
    <s v="FILIPES JEAN, PAREDES JOSE, CADENAS ANGEL"/>
    <s v="RONCAL FANNYNG"/>
    <s v="LIBERATO AMAEL"/>
    <s v="ACUÑA JORGE"/>
    <s v="VASQUEZ OMAR"/>
    <x v="30"/>
    <x v="82"/>
    <x v="0"/>
    <s v="MC (Mantto Correctivo)"/>
    <s v="NO PROG (No programado)"/>
    <d v="2023-02-26T18:00:00"/>
    <d v="2023-02-26T19:57:00"/>
    <d v="2023-02-26T19:52:01"/>
    <d v="2023-02-26T21:00:00"/>
    <s v="Revisión del sistema eléctrico, toma de valores de tensión, revisión de estado de fusibles, remplazo de fusibles y pruebas de funciónamiento de las bombas de envío de aceite SAE 60. Término 8:20 pm. Se adiciona 40 min para generación de informe técnico de falla."/>
    <x v="0"/>
    <m/>
    <s v="-"/>
    <s v="-"/>
    <s v="-"/>
    <s v="-"/>
    <s v="-"/>
    <s v="-"/>
    <s v="-"/>
    <s v="-"/>
    <s v="-"/>
    <s v="NO"/>
    <s v="-"/>
    <s v="-"/>
    <s v="NO"/>
    <x v="0"/>
    <n v="1.9500000000698492"/>
    <s v="ELECTRICO"/>
    <s v="SOBRECORREINTE"/>
    <m/>
    <m/>
    <m/>
    <d v="1899-12-30T00:00:00"/>
    <n v="1.1330555555177853"/>
    <n v="1.1330555555177853"/>
    <n v="5"/>
    <n v="0"/>
    <n v="5.6652777775889263"/>
    <n v="5.6652777775889263"/>
    <x v="2"/>
  </r>
  <r>
    <d v="2023-02-27T17:40:01"/>
    <x v="0"/>
    <s v="CADENAS ANGEL"/>
    <s v="PAREDES JOSE, FILIPES JEAN, CADENAS ANGEL"/>
    <s v="RONCAL FANNYNG"/>
    <s v="LIBERATO AMAEL"/>
    <s v="ACUÑA JORGE"/>
    <s v="SUCASACA FAUSTO"/>
    <x v="0"/>
    <x v="17"/>
    <x v="0"/>
    <s v="MC (Mantto Correctivo)"/>
    <s v="NO PROG (No programado)"/>
    <d v="2023-02-26T22:14:00"/>
    <d v="2023-02-27T15:55:00"/>
    <d v="2023-02-27T07:30:00"/>
    <d v="2023-02-27T18:00:00"/>
    <s v="Mantenimiento correctivo: deshabilitación de línea de carga y descarga de bomba 301 B por ruptura de tubería en línea por contra presión. Se adiciona el tiempo para generación del reporte técnico de intervención"/>
    <x v="0"/>
    <m/>
    <d v="1899-12-30T01:30:00"/>
    <s v="-"/>
    <d v="1899-12-30T00:30:00"/>
    <s v="-"/>
    <s v="-"/>
    <s v="-"/>
    <s v="-"/>
    <s v="-"/>
    <s v="-"/>
    <s v="NO"/>
    <s v="-"/>
    <s v="-"/>
    <s v="NO"/>
    <x v="0"/>
    <n v="17.683333333348855"/>
    <s v="HIDRAULICO"/>
    <s v="DISEÑO INADECUADO"/>
    <s v="INP"/>
    <s v="OP"/>
    <m/>
    <d v="1899-12-30T00:00:00"/>
    <n v="10.5"/>
    <n v="10.5"/>
    <n v="5"/>
    <n v="0"/>
    <n v="52.5"/>
    <n v="52.5"/>
    <x v="2"/>
  </r>
  <r>
    <d v="2023-02-28T11:30:00"/>
    <x v="0"/>
    <s v="RONCAL FANNYNG"/>
    <s v="PAREDES JOSE, FILIPES JEAN, CADENAS ANGEL"/>
    <s v="RONCAL FANNYNG"/>
    <s v="LIBERATO AMAEL"/>
    <s v="ACUÑA JORGE"/>
    <s v="SUCASACA FAUSTO"/>
    <x v="6"/>
    <x v="15"/>
    <x v="0"/>
    <s v="MC (Mantto Correctivo)"/>
    <s v="NO PROG (No programado)"/>
    <d v="2023-02-28T09:11:00"/>
    <d v="2023-02-28T11:10:00"/>
    <d v="2023-02-28T09:11:00"/>
    <d v="2023-02-28T11:30:00"/>
    <s v="* Bomba de succión aceite usado 140-PP-118 (bahia#6): mantto correctivo_x000a_- Intervención en equipo debido a falla por obstrucción de acople debido a objetos extraños"/>
    <x v="2"/>
    <m/>
    <s v="-"/>
    <s v="-"/>
    <s v="-"/>
    <s v="-"/>
    <s v="-"/>
    <s v="-"/>
    <s v="-"/>
    <s v="-"/>
    <s v="-"/>
    <s v="NO"/>
    <s v="-"/>
    <s v="-"/>
    <s v="NO"/>
    <x v="0"/>
    <n v="1.9833333333372138"/>
    <s v="HIDRAULICO"/>
    <s v="MALA OPERACION"/>
    <m/>
    <m/>
    <m/>
    <d v="1899-12-30T00:00:00"/>
    <n v="2.3166666665347293"/>
    <n v="2.3166666665347293"/>
    <n v="5"/>
    <n v="0"/>
    <n v="11.583333332673647"/>
    <n v="11.583333332673647"/>
    <x v="2"/>
  </r>
  <r>
    <d v="2023-02-28T13:40:00"/>
    <x v="0"/>
    <s v="RONCAL FANNYNG"/>
    <s v="PAREDES JOSE, FILIPES JEAN, CADENAS ANGEL"/>
    <s v="RONCAL FANNYNG"/>
    <s v="LIBERATO AMAEL"/>
    <s v="ACUÑA JORGE"/>
    <s v="SUCASACA FAUSTO"/>
    <x v="1"/>
    <x v="80"/>
    <x v="0"/>
    <s v="MC (Mantto Correctivo)"/>
    <s v="NO PROG (No programado)"/>
    <d v="2023-02-28T11:11:00"/>
    <d v="2023-02-28T13:25:00"/>
    <d v="2023-02-28T11:30:01"/>
    <d v="2023-02-28T13:40:00"/>
    <s v="* Puerta levadiza 140-do-118 (8l): mantto correctivo_x000a_- Intervención en equipo debido a falla en el sistema eléctrico de apertura_x000a_- Análisis de falla: falso contacto en terminales del cable del sistema de apertura de emergencia (por elongación de cable) y descarrillado de cadena de apertura manual."/>
    <x v="0"/>
    <m/>
    <s v="-"/>
    <s v="-"/>
    <s v="-"/>
    <s v="-"/>
    <s v="-"/>
    <s v="-"/>
    <s v="-"/>
    <s v="-"/>
    <s v="-"/>
    <s v="NO"/>
    <s v="-"/>
    <s v="-"/>
    <s v="NO"/>
    <x v="0"/>
    <n v="2.2333333334536292"/>
    <s v="ELECTRICO"/>
    <s v="DISEÑO INADECUADO"/>
    <m/>
    <m/>
    <m/>
    <d v="1899-12-30T00:00:00"/>
    <n v="2.1663888889015652"/>
    <n v="2.1663888889015652"/>
    <n v="5"/>
    <n v="0"/>
    <n v="10.831944444507826"/>
    <n v="10.831944444507826"/>
    <x v="2"/>
  </r>
  <r>
    <d v="2023-03-01T17:40:05"/>
    <x v="0"/>
    <s v="RICALDI RAUL"/>
    <s v="RICALDI RAUL, CADENAS ANGEL"/>
    <s v="RONCAL FANNYNG"/>
    <s v="LIBERATO AMAEL"/>
    <s v="ACUÑA JORGE"/>
    <s v="SUCASACA FAUSTO"/>
    <x v="0"/>
    <x v="2"/>
    <x v="0"/>
    <s v="MC (Mantto Correctivo)"/>
    <s v="NO PROG (No programado)"/>
    <d v="2023-03-01T08:00:00"/>
    <d v="2023-03-01T08:30:00"/>
    <d v="2023-03-01T08:00:00"/>
    <d v="2023-03-01T08:30:00"/>
    <s v="Inspección y reseteo"/>
    <x v="0"/>
    <m/>
    <s v="-"/>
    <s v="-"/>
    <s v="-"/>
    <s v="-"/>
    <s v="-"/>
    <s v="-"/>
    <s v="-"/>
    <s v="-"/>
    <s v="-"/>
    <s v="NO"/>
    <s v="-"/>
    <s v="-"/>
    <s v="NO"/>
    <x v="0"/>
    <n v="0.50000000005820766"/>
    <s v="ELECTRICO"/>
    <s v="DISEÑO INADECUADO"/>
    <m/>
    <m/>
    <m/>
    <d v="1899-12-30T00:00:00"/>
    <n v="0.50000000005820766"/>
    <n v="0.50000000005820766"/>
    <n v="4"/>
    <n v="0"/>
    <n v="2.0000000002328306"/>
    <n v="2.0000000002328306"/>
    <x v="3"/>
  </r>
  <r>
    <d v="2023-03-01T17:40:05"/>
    <x v="0"/>
    <s v="RICALDI RAUL"/>
    <s v="RICALDI RAUL, CADENAS ANGEL, GALVEZ ALBERT"/>
    <s v="RONCAL FANNYNG"/>
    <s v="LIBERATO AMAEL"/>
    <s v="ACUÑA JORGE"/>
    <s v="SUCASACA FAUSTO"/>
    <x v="3"/>
    <x v="78"/>
    <x v="0"/>
    <s v="MC (Mantto Correctivo)"/>
    <s v="NO PROG (No programado)"/>
    <d v="2023-03-01T08:31:00"/>
    <d v="2023-03-01T09:00:00"/>
    <d v="2023-03-01T08:30:01"/>
    <d v="2023-03-01T09:15:00"/>
    <s v="Inspección y reseteo"/>
    <x v="0"/>
    <m/>
    <s v="-"/>
    <s v="-"/>
    <s v="-"/>
    <s v="-"/>
    <s v="-"/>
    <s v="-"/>
    <s v="-"/>
    <s v="-"/>
    <s v="-"/>
    <s v="NO"/>
    <s v="-"/>
    <s v="-"/>
    <s v="NO"/>
    <x v="0"/>
    <n v="0.48333333333721384"/>
    <s v="ELECTRICO"/>
    <s v="DISEÑO INADECUADO"/>
    <m/>
    <m/>
    <m/>
    <d v="1899-12-30T00:00:00"/>
    <n v="0.74972222215728834"/>
    <n v="0.74972222215728834"/>
    <n v="5"/>
    <n v="0"/>
    <n v="3.7486111107864417"/>
    <n v="3.7486111107864417"/>
    <x v="3"/>
  </r>
  <r>
    <d v="2023-03-03T16:15:34"/>
    <x v="0"/>
    <s v="GALVEZ ALBERT"/>
    <s v="RICALDI RAUL, CADENAS ANGEL, GALVEZ ALBERT"/>
    <s v="RONCAL FANNYNG"/>
    <s v="LIBERATO AMAEL"/>
    <s v="ARRAYAN CARLOS"/>
    <s v="ARACENA CARLOS"/>
    <x v="0"/>
    <x v="2"/>
    <x v="0"/>
    <s v="MP (Mantto Preventivo)"/>
    <s v="IN (Inspección)"/>
    <s v="-"/>
    <s v="-"/>
    <d v="2023-03-01T11:10:00"/>
    <d v="2023-03-01T11:20:00"/>
    <s v="Inspección general de Sistema de Zona de Lavado"/>
    <x v="1"/>
    <s v="Mantenimiento"/>
    <s v="-"/>
    <s v="-"/>
    <s v="-"/>
    <s v="-"/>
    <s v="-"/>
    <s v="-"/>
    <s v="-"/>
    <s v="-"/>
    <s v="-"/>
    <s v="NO"/>
    <s v="-"/>
    <s v="-"/>
    <s v="NO"/>
    <x v="2"/>
    <n v="0"/>
    <s v="-"/>
    <s v="-"/>
    <m/>
    <m/>
    <m/>
    <d v="1899-12-30T00:00:00"/>
    <n v="0.16666666651144624"/>
    <n v="0.16666666651144624"/>
    <n v="5"/>
    <n v="0"/>
    <n v="0.83333333255723119"/>
    <n v="0.83333333255723119"/>
    <x v="3"/>
  </r>
  <r>
    <d v="2023-03-03T16:15:34"/>
    <x v="0"/>
    <s v="GALVEZ ALBERT"/>
    <s v="RICALDI RAUL, CADENAS ANGEL, GALVEZ ALBERT"/>
    <s v="RONCAL FANNYNG"/>
    <s v="LIBERATO AMAEL"/>
    <s v="ARRAYAN CARLOS"/>
    <s v="ARACENA CARLOS"/>
    <x v="0"/>
    <x v="5"/>
    <x v="0"/>
    <s v="MP (Mantto Preventivo)"/>
    <s v="IN (Inspección)"/>
    <s v="-"/>
    <s v="-"/>
    <d v="2023-03-01T11:20:01"/>
    <d v="2023-03-01T11:30:00"/>
    <s v="Inspección general de Sistema de Zona de Lavado"/>
    <x v="1"/>
    <s v="Mantenimiento"/>
    <s v="-"/>
    <s v="-"/>
    <s v="-"/>
    <s v="-"/>
    <s v="-"/>
    <s v="-"/>
    <s v="-"/>
    <s v="-"/>
    <s v="-"/>
    <s v="NO"/>
    <s v="-"/>
    <s v="-"/>
    <s v="NO"/>
    <x v="2"/>
    <n v="0"/>
    <s v="-"/>
    <s v="-"/>
    <m/>
    <m/>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3"/>
    <x v="48"/>
    <x v="0"/>
    <s v="MP (Mantto Preventivo)"/>
    <s v="IN (Inspección)"/>
    <s v="-"/>
    <s v="-"/>
    <d v="2023-03-01T11:30:01"/>
    <d v="2023-03-01T11:40:00"/>
    <s v="Inspección general de Sistema de Zona de Lavado"/>
    <x v="1"/>
    <s v="Mantenimiento"/>
    <s v="-"/>
    <s v="-"/>
    <s v="-"/>
    <s v="-"/>
    <s v="-"/>
    <s v="-"/>
    <s v="-"/>
    <s v="-"/>
    <s v="-"/>
    <s v="NO"/>
    <s v="-"/>
    <s v="-"/>
    <s v="NO"/>
    <x v="2"/>
    <n v="0"/>
    <s v="-"/>
    <s v="-"/>
    <s v="OP"/>
    <s v="OP"/>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0"/>
    <x v="0"/>
    <s v="MP (Mantto Preventivo)"/>
    <s v="IN (Inspección)"/>
    <s v="-"/>
    <s v="-"/>
    <d v="2023-03-01T11:40:01"/>
    <d v="2023-03-01T11:50:00"/>
    <s v="Inspección general de Sistema de Zona de Lavado"/>
    <x v="1"/>
    <s v="Mantenimiento"/>
    <s v="-"/>
    <s v="-"/>
    <s v="-"/>
    <s v="-"/>
    <s v="-"/>
    <s v="-"/>
    <s v="-"/>
    <s v="-"/>
    <s v="-"/>
    <s v="NO"/>
    <s v="-"/>
    <s v="-"/>
    <s v="NO"/>
    <x v="2"/>
    <n v="0"/>
    <s v="-"/>
    <s v="-"/>
    <s v="OP"/>
    <s v="OP"/>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58"/>
    <x v="0"/>
    <s v="MP (Mantto Preventivo)"/>
    <s v="IN (Inspección)"/>
    <s v="-"/>
    <s v="-"/>
    <d v="2023-03-01T11:50:01"/>
    <d v="2023-03-01T12:00:00"/>
    <s v="Inspección general de Sistema de Zona de Lavado"/>
    <x v="1"/>
    <s v="Mantenimiento"/>
    <s v="-"/>
    <s v="-"/>
    <s v="-"/>
    <s v="-"/>
    <s v="-"/>
    <s v="-"/>
    <s v="-"/>
    <s v="-"/>
    <s v="-"/>
    <s v="NO"/>
    <s v="-"/>
    <s v="-"/>
    <s v="NO"/>
    <x v="2"/>
    <n v="0"/>
    <s v="-"/>
    <s v="-"/>
    <m/>
    <m/>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6"/>
    <x v="0"/>
    <s v="MP (Mantto Preventivo)"/>
    <s v="IN (Inspección)"/>
    <s v="-"/>
    <s v="-"/>
    <d v="2023-03-01T12:00:01"/>
    <d v="2023-03-01T12:10:00"/>
    <s v="Inspección general de Sistema de Zona de Lavado"/>
    <x v="1"/>
    <s v="Mantenimiento"/>
    <s v="-"/>
    <s v="-"/>
    <s v="-"/>
    <s v="-"/>
    <s v="-"/>
    <s v="-"/>
    <s v="-"/>
    <s v="-"/>
    <s v="-"/>
    <s v="NO"/>
    <s v="-"/>
    <s v="-"/>
    <s v="NO"/>
    <x v="2"/>
    <n v="0"/>
    <s v="-"/>
    <s v="-"/>
    <s v="OP"/>
    <s v="OP"/>
    <m/>
    <d v="1899-12-30T00:00:00"/>
    <n v="0.16638888884335756"/>
    <n v="0.16638888884335756"/>
    <n v="5"/>
    <n v="0"/>
    <n v="0.83194444421678782"/>
    <n v="0.83194444421678782"/>
    <x v="3"/>
  </r>
  <r>
    <d v="2023-03-03T16:15:34"/>
    <x v="0"/>
    <s v="GALVEZ ALBERT"/>
    <s v="RICALDI RAUL, CADENAS ANGEL, GALVEZ ALBERT"/>
    <s v="RONCAL FANNYNG"/>
    <s v="LIBERATO AMAEL"/>
    <s v="ARRAYAN CARLOS"/>
    <s v="ARACENA CARLOS"/>
    <x v="0"/>
    <x v="17"/>
    <x v="0"/>
    <s v="MP (Mantto Preventivo)"/>
    <s v="IN (Inspección)"/>
    <s v="-"/>
    <s v="-"/>
    <d v="2023-03-01T12:10:01"/>
    <d v="2023-03-01T12:15:00"/>
    <s v="Inspección general de Sistema de Zona de Lavado"/>
    <x v="1"/>
    <s v="Mantenimiento"/>
    <s v="-"/>
    <s v="-"/>
    <s v="-"/>
    <s v="-"/>
    <s v="-"/>
    <s v="-"/>
    <s v="-"/>
    <s v="-"/>
    <s v="-"/>
    <s v="NO"/>
    <s v="-"/>
    <s v="-"/>
    <s v="NO"/>
    <x v="2"/>
    <n v="0"/>
    <s v="-"/>
    <s v="-"/>
    <s v="OP"/>
    <s v="OP"/>
    <m/>
    <d v="1899-12-30T00:00:00"/>
    <n v="8.3055555587634444E-2"/>
    <n v="8.3055555587634444E-2"/>
    <n v="5"/>
    <n v="0"/>
    <n v="0.41527777793817222"/>
    <n v="0.41527777793817222"/>
    <x v="3"/>
  </r>
  <r>
    <d v="2023-03-03T15:37:03"/>
    <x v="0"/>
    <s v="CADENAS ANGEL"/>
    <s v="RICALDI RAUL, CADENAS ANGEL"/>
    <s v="RONCAL FANNYNG"/>
    <s v="LIBERATO AMAEL"/>
    <s v="ARRAYAN CARLOS"/>
    <s v="ARACENA CARLOS"/>
    <x v="0"/>
    <x v="10"/>
    <x v="0"/>
    <s v="MC (Mantto Correctivo)"/>
    <s v="NO PROG (No programado)"/>
    <d v="2023-03-02T12:00:00"/>
    <d v="2023-03-02T15:00:00"/>
    <d v="2023-03-02T13:30:00"/>
    <d v="2023-03-02T15:05:00"/>
    <s v="Inspección, pruebas de funcionamiento en campo, reseteo de display en sala eléctrica y monitoreo"/>
    <x v="0"/>
    <m/>
    <d v="1899-12-30T00:15:00"/>
    <s v="-"/>
    <s v="-"/>
    <s v="-"/>
    <s v="-"/>
    <s v="-"/>
    <d v="1899-12-30T00:20:00"/>
    <s v="-"/>
    <s v="-"/>
    <s v="NO"/>
    <s v="-"/>
    <s v="-"/>
    <s v="NO"/>
    <x v="0"/>
    <n v="3"/>
    <s v="ELECTRICO"/>
    <s v="DISEÑO INADECUADO"/>
    <s v="OP"/>
    <s v="OP"/>
    <m/>
    <d v="1899-12-30T00:00:00"/>
    <n v="1.5833333332557231"/>
    <n v="1.5833333332557231"/>
    <n v="4"/>
    <n v="0"/>
    <n v="6.3333333330228925"/>
    <n v="6.3333333330228925"/>
    <x v="3"/>
  </r>
  <r>
    <d v="2023-03-03T15:37:03"/>
    <x v="0"/>
    <s v="CADENAS ANGEL"/>
    <s v="RICALDI RAUL, CADENAS ANGEL"/>
    <s v="RONCAL FANNYNG"/>
    <s v="LIBERATO AMAEL"/>
    <s v="ARRAYAN CARLOS"/>
    <s v="ARACENA CARLOS"/>
    <x v="0"/>
    <x v="58"/>
    <x v="0"/>
    <s v="MC (Mantto Correctivo)"/>
    <s v="NO PROG (No programado)"/>
    <d v="2023-03-02T12:00:00"/>
    <d v="2023-03-02T15:30:00"/>
    <d v="2023-03-02T15:05:01"/>
    <d v="2023-03-02T16:30:00"/>
    <s v="Inspección, pruebas de funcionamiento en campo, reseteo de display en sala eléctrica y monitoreo"/>
    <x v="0"/>
    <m/>
    <d v="1899-12-30T00:15:00"/>
    <s v="-"/>
    <s v="-"/>
    <s v="-"/>
    <s v="-"/>
    <s v="-"/>
    <d v="1899-12-30T00:20:00"/>
    <s v="-"/>
    <s v="-"/>
    <s v="NO"/>
    <s v="-"/>
    <s v="-"/>
    <s v="NO"/>
    <x v="0"/>
    <n v="3.4999999998835847"/>
    <s v="ELECTRICO"/>
    <s v="DISEÑO INADECUADO"/>
    <m/>
    <m/>
    <m/>
    <d v="1899-12-30T00:00:00"/>
    <n v="1.4163888889015652"/>
    <n v="1.4163888889015652"/>
    <n v="4"/>
    <n v="0"/>
    <n v="5.6655555556062609"/>
    <n v="5.6655555556062609"/>
    <x v="3"/>
  </r>
  <r>
    <d v="2023-03-03T15:47:50"/>
    <x v="0"/>
    <s v="CADENAS ANGEL"/>
    <s v="RICALDI RAUL, CADENAS ANGEL"/>
    <s v="RONCAL FANNYNG"/>
    <s v="LIBERATO AMAEL"/>
    <s v="ARRAYAN CARLOS"/>
    <s v="ARACENA CARLOS"/>
    <x v="4"/>
    <x v="9"/>
    <x v="0"/>
    <s v="MC (Mantto Correctivo)"/>
    <s v="NO PROG (No programado)"/>
    <d v="2023-03-02T17:00:00"/>
    <d v="2023-03-02T17:30:00"/>
    <d v="2023-03-02T17:05:01"/>
    <d v="2023-03-02T17:40:00"/>
    <s v="Inspección de botonera y puesta en marcha del motor de puerta enrollable 140-DO-109"/>
    <x v="2"/>
    <m/>
    <s v="-"/>
    <s v="-"/>
    <s v="-"/>
    <s v="-"/>
    <s v="-"/>
    <s v="-"/>
    <s v="-"/>
    <s v="-"/>
    <s v="-"/>
    <s v="NO"/>
    <s v="-"/>
    <s v="-"/>
    <s v="NO"/>
    <x v="0"/>
    <n v="0.50000000023283064"/>
    <s v="ELECTRICO"/>
    <s v="OTROS"/>
    <m/>
    <m/>
    <m/>
    <d v="1899-12-30T00:00:00"/>
    <n v="0.58305555547121912"/>
    <n v="0.58305555547121912"/>
    <n v="4"/>
    <n v="0"/>
    <n v="2.3322222218848765"/>
    <n v="2.3322222218848765"/>
    <x v="3"/>
  </r>
  <r>
    <d v="2023-03-03T16:31:01"/>
    <x v="0"/>
    <s v="GALVEZ ALBERT"/>
    <s v="RICALDI RAUL, CADENAS ANGEL, GALVEZ ALBERT"/>
    <s v="RONCAL FANNYNG"/>
    <s v="LIBERATO AMAEL"/>
    <s v="ARRAYAN CARLOS"/>
    <s v="ARACENA CARLOS"/>
    <x v="1"/>
    <x v="83"/>
    <x v="0"/>
    <s v="MC (Mantto Correctivo)"/>
    <s v="NO PROG (No programado)"/>
    <d v="2023-03-03T08:20:00"/>
    <d v="2023-03-03T08:50:00"/>
    <d v="2023-03-03T08:20:00"/>
    <d v="2023-03-03T09:00:00"/>
    <s v="Inspección de puerta y habilitación de apertura en modo manual y el modo eléctrico queda inoperativo por falta de manlift para la intervención eléctrica en switch de apertura de emergencia"/>
    <x v="0"/>
    <m/>
    <s v="-"/>
    <s v="-"/>
    <s v="-"/>
    <s v="-"/>
    <s v="-"/>
    <s v="-"/>
    <s v="-"/>
    <s v="-"/>
    <s v="-"/>
    <s v="NO"/>
    <s v="-"/>
    <s v="-"/>
    <s v="NO"/>
    <x v="0"/>
    <n v="0.50000000005820766"/>
    <s v="ELECTRICO"/>
    <s v="DISEÑO INADECUADO"/>
    <m/>
    <m/>
    <m/>
    <d v="1899-12-30T00:00:00"/>
    <n v="0.66666666674427688"/>
    <n v="0.66666666674427688"/>
    <n v="5"/>
    <n v="0"/>
    <n v="3.3333333337213844"/>
    <n v="3.3333333337213844"/>
    <x v="3"/>
  </r>
  <r>
    <d v="2023-03-03T15:24:03"/>
    <x v="0"/>
    <s v="CADENAS ANGEL"/>
    <s v="RICALDI RAUL, CADENAS ANGEL, GALVEZ ALBERT"/>
    <s v="RONCAL FANNYNG"/>
    <s v="LIBERATO AMAEL"/>
    <s v="ARRAYAN CARLOS"/>
    <s v="ARACENA CARLOS"/>
    <x v="16"/>
    <x v="84"/>
    <x v="0"/>
    <s v="MC (Mantto Correctivo)"/>
    <s v="NO PROG (No programado)"/>
    <d v="2023-03-03T09:00:00"/>
    <d v="2023-03-03T11:00:00"/>
    <d v="2023-03-03T09:00:01"/>
    <d v="2023-03-03T11:45:00"/>
    <s v="Mantenimiento correctivo: inspección mecánica del sistema de elevación del polipasto y ajuste de bornes de tablero de control de la grúa._x000a_OBSERVAción: Se observa que el cable de acero alojado en el tambor del polipasto se encuentra fuera de de posición a la altura de las grapas"/>
    <x v="0"/>
    <m/>
    <d v="1899-12-30T00:30:00"/>
    <d v="1899-12-30T00:40:00"/>
    <s v="-"/>
    <s v="-"/>
    <s v="-"/>
    <s v="-"/>
    <s v="-"/>
    <s v="-"/>
    <s v="-"/>
    <s v="NO"/>
    <s v="-"/>
    <s v="-"/>
    <s v="NO"/>
    <x v="0"/>
    <n v="1.9999999998835847"/>
    <s v="MECANICO"/>
    <s v="DISEÑO INADECUADO"/>
    <m/>
    <m/>
    <m/>
    <d v="1899-12-30T00:00:00"/>
    <n v="2.749722222215496"/>
    <n v="2.749722222215496"/>
    <n v="5"/>
    <n v="0"/>
    <n v="13.74861111107748"/>
    <n v="13.74861111107748"/>
    <x v="3"/>
  </r>
  <r>
    <d v="2023-03-03T15:10:02"/>
    <x v="0"/>
    <s v="CADENAS ANGEL"/>
    <s v="RICALDI RAUL, CADENAS ANGEL, GALVEZ ALBERT"/>
    <s v="RONCAL FANNYNG"/>
    <s v="LIBERATO AMAEL"/>
    <s v="ARRAYAN CARLOS"/>
    <s v="ARACENA CARLOS"/>
    <x v="31"/>
    <x v="85"/>
    <x v="0"/>
    <s v="MC (Mantto Correctivo)"/>
    <s v="NO PROG (No programado)"/>
    <d v="2023-02-26T02:58:00"/>
    <d v="2023-03-03T14:40:00"/>
    <d v="2023-03-03T13:00:00"/>
    <d v="2023-03-03T14:45:00"/>
    <s v="Mantenimiento correctivo: inspección y reconexión de cableado eléctrico en botonera del extractor de gases. Condición desde etapa de comisionamiento"/>
    <x v="0"/>
    <m/>
    <d v="1899-12-30T00:30:00"/>
    <s v="-"/>
    <s v="-"/>
    <s v="-"/>
    <s v="-"/>
    <s v="-"/>
    <s v="-"/>
    <s v="-"/>
    <s v="-"/>
    <s v="NO"/>
    <s v="-"/>
    <s v="-"/>
    <s v="NO"/>
    <x v="0"/>
    <n v="131.70000000006985"/>
    <s v="ELECTRICO"/>
    <s v="MAL MONTAJE"/>
    <s v="INP"/>
    <s v="OP"/>
    <m/>
    <d v="1899-12-30T00:00:00"/>
    <n v="1.7499999999417923"/>
    <n v="1.7499999999417923"/>
    <n v="5"/>
    <n v="0"/>
    <n v="8.7499999997089617"/>
    <n v="8.7499999997089617"/>
    <x v="3"/>
  </r>
  <r>
    <d v="2023-03-04T17:51:38"/>
    <x v="0"/>
    <s v="GALVEZ ALBERT"/>
    <s v="RICALDI RAUL, CADENAS ANGEL, GALVEZ ALBERT"/>
    <s v="RONCAL FANNYNG"/>
    <s v="LIBERATO AMAEL"/>
    <s v="ARRAYAN CARLOS"/>
    <s v="ARACENA CARLOS"/>
    <x v="30"/>
    <x v="82"/>
    <x v="0"/>
    <s v="MC (Mantto Correctivo)"/>
    <s v="NO PROG (No programado)"/>
    <d v="2023-03-04T14:30:00"/>
    <d v="2023-03-04T15:00:00"/>
    <d v="2023-03-04T14:45:01"/>
    <d v="2023-03-04T15:05:00"/>
    <s v="Se procede a realizar las pruebas de operación, en donde se puede observar que el desplazamiento del pistón es lento al realizar los ciclos. Se pone fuera de servicio la bomba y se procede a retirar tapón de la línea de purga de la bomba, encontrandose equipo presurizado. Se retira remanente de aire y aceite de la camara de la bomba. Se retira acoples rápidos de la línea de descarga y se verifica estado. Encontrándose ligeramente sucio. Se procede a realizar limpieza y se conecta._x000a_Se realiza lo siguiente:_x000a_* Se instala acople rapido_x000a_* Se realiza pruebas de operación del equipo respondiendo con normalidad_x000a_* Se entrega equipo operativo a líder de Taller de MCP"/>
    <x v="2"/>
    <m/>
    <s v="-"/>
    <s v="-"/>
    <s v="-"/>
    <s v="-"/>
    <s v="-"/>
    <s v="-"/>
    <s v="-"/>
    <s v="-"/>
    <s v="-"/>
    <s v="NO"/>
    <s v="-"/>
    <s v="-"/>
    <s v="NO"/>
    <x v="0"/>
    <n v="0.50000000005820766"/>
    <s v="NEUMATICO"/>
    <s v="FALTA DE MANTENIMIENTO"/>
    <m/>
    <m/>
    <m/>
    <d v="1899-12-30T00:00:00"/>
    <n v="0.33305555552942678"/>
    <n v="0.33305555552942678"/>
    <n v="5"/>
    <n v="0"/>
    <n v="1.6652777776471339"/>
    <n v="1.6652777776471339"/>
    <x v="3"/>
  </r>
  <r>
    <d v="2023-03-04T18:02:36"/>
    <x v="0"/>
    <s v="GALVEZ ALBERT"/>
    <s v="RICALDI RAUL, CADENAS ANGEL, GALVEZ ALBERT"/>
    <s v="RONCAL FANNYNG"/>
    <s v="LIBERATO AMAEL"/>
    <s v="ARRAYAN CARLOS"/>
    <s v="ARACENA CARLOS"/>
    <x v="6"/>
    <x v="15"/>
    <x v="0"/>
    <s v="MC (Mantto Correctivo)"/>
    <s v="NO PROG (No programado)"/>
    <d v="2023-03-04T14:30:00"/>
    <d v="2023-03-04T15:40:00"/>
    <d v="2023-03-04T15:05:01"/>
    <d v="2023-03-04T16:55:00"/>
    <s v=" Se realizó la limpieza  ala bomba neumática de aceite usado. Se realiza lo siguiente:_x000a_* Se realizó limpieza a la manguera de succión  de aceite usado_x000a_* Se realiza pruebas de operación del equipo respondiendo con normalidad_x000a_* Se entrega equipo operativo a lider de taller de MCP."/>
    <x v="1"/>
    <m/>
    <s v="-"/>
    <s v="-"/>
    <s v="-"/>
    <s v="-"/>
    <s v="-"/>
    <s v="-"/>
    <s v="-"/>
    <s v="-"/>
    <s v="-"/>
    <s v="NO"/>
    <s v="-"/>
    <s v="-"/>
    <s v="NO"/>
    <x v="0"/>
    <n v="1.1666666666278616"/>
    <s v="HIDRAULICO"/>
    <s v="CONTAMINACION"/>
    <m/>
    <m/>
    <m/>
    <d v="1899-12-30T00:00:00"/>
    <n v="1.8330555555294268"/>
    <n v="1.8330555555294268"/>
    <n v="5"/>
    <n v="0"/>
    <n v="9.1652777776471339"/>
    <n v="9.1652777776471339"/>
    <x v="3"/>
  </r>
  <r>
    <d v="2023-03-07T10:42:57"/>
    <x v="0"/>
    <s v="GALVEZ ALBERT"/>
    <s v="RICALDI RAUL, CADENAS ANGEL, GALVEZ ALBERT"/>
    <s v="RONCAL FANNYNG"/>
    <s v="LIBERATO AMAEL"/>
    <s v="ARRAYAN CARLOS"/>
    <s v="ARACENA CARLOS"/>
    <x v="11"/>
    <x v="74"/>
    <x v="0"/>
    <s v="MP (Mantto Preventivo)"/>
    <s v="BC (Basado en la Condición)"/>
    <d v="2023-03-05T14:00:00"/>
    <d v="2023-03-05T16:30:00"/>
    <d v="2023-03-05T14:00:00"/>
    <d v="2023-03-05T16:30:00"/>
    <s v="Se hizo inspección al  tanque 15w40, se realizó una verificación  de aceite y se revisó que  no tenia sucedia y también se verificó que no tenia corrupción interna el tanque de aceite 15w40"/>
    <x v="1"/>
    <s v="Mantenimiento"/>
    <s v="-"/>
    <s v="-"/>
    <s v="-"/>
    <s v="-"/>
    <s v="-"/>
    <s v="-"/>
    <s v="-"/>
    <s v="-"/>
    <s v="-"/>
    <s v="NO"/>
    <s v="-"/>
    <s v="-"/>
    <s v="NO"/>
    <x v="2"/>
    <n v="2.4999999999417923"/>
    <s v="-"/>
    <s v="-"/>
    <m/>
    <m/>
    <m/>
    <d v="1899-12-30T00:00:00"/>
    <n v="2.4999999999417923"/>
    <n v="2.4999999999417923"/>
    <n v="5"/>
    <n v="0"/>
    <n v="12.499999999708962"/>
    <n v="12.499999999708962"/>
    <x v="3"/>
  </r>
  <r>
    <d v="2023-03-07T11:53:36"/>
    <x v="0"/>
    <s v="RONCAL FANNYNG"/>
    <s v="RICALDI RAUL, CADENAS ANGEL"/>
    <s v="RONCAL FANNYNG"/>
    <s v="LIBERATO AMAEL"/>
    <s v="ARRAYAN CARLOS"/>
    <s v="HURTADO RICARDO"/>
    <x v="2"/>
    <x v="3"/>
    <x v="15"/>
    <s v="MC (Mantto Correctivo)"/>
    <s v="NO PROG (No programado)"/>
    <d v="2023-03-05T20:45:00"/>
    <d v="2023-03-05T23:00:00"/>
    <d v="2023-03-05T21:15:00"/>
    <d v="2023-03-05T23:00:00"/>
    <s v="Reenergización de circuito de iluminación, cambio de modo automático a modo manual del selector para energizar todas las luces led del exterior del Taller. Falla: desconocimiento de la operación del selector de las luminarias por parte del usuario"/>
    <x v="1"/>
    <m/>
    <d v="1899-12-30T00:30:00"/>
    <s v="-"/>
    <s v="-"/>
    <s v="-"/>
    <s v="-"/>
    <d v="1899-12-30T01:00:00"/>
    <s v="-"/>
    <s v="-"/>
    <s v="-"/>
    <s v="NO"/>
    <s v="-"/>
    <s v="-"/>
    <s v="NO"/>
    <x v="0"/>
    <n v="2.25"/>
    <s v="ELECTRICO"/>
    <s v="OTROS"/>
    <m/>
    <m/>
    <m/>
    <d v="1899-12-30T00:00:00"/>
    <n v="1.7499999999417923"/>
    <n v="1.7499999999417923"/>
    <n v="4"/>
    <n v="0"/>
    <n v="6.9999999997671694"/>
    <n v="6.9999999997671694"/>
    <x v="3"/>
  </r>
  <r>
    <d v="2023-03-07T12:06:56"/>
    <x v="0"/>
    <s v="CADENAS ANGEL"/>
    <s v="RICALDI RAUL, CADENAS ANGEL"/>
    <s v="RONCAL FANNYNG"/>
    <s v="LIBERATO AMAEL"/>
    <s v="ARRAYAN CARLOS"/>
    <s v="HURTADO RICARDO"/>
    <x v="1"/>
    <x v="1"/>
    <x v="0"/>
    <s v="MC (Mantto Correctivo)"/>
    <s v="NO PROG (No programado)"/>
    <d v="2023-03-06T20:47:00"/>
    <d v="2023-03-06T21:40:00"/>
    <d v="2023-03-06T21:10:00"/>
    <d v="2023-03-06T22:00:00"/>
    <s v="Atención en horario extendido: Se realizó la inspección puesto que  la botonera no acciónaba, se realizó el reset del circuito y se dejó operativo eléctricamente, pero el sistema manual se encuentra trabado"/>
    <x v="0"/>
    <m/>
    <d v="1899-12-30T00:10:00"/>
    <s v="-"/>
    <s v="-"/>
    <s v="-"/>
    <s v="-"/>
    <d v="1899-12-30T00:40:00"/>
    <s v="-"/>
    <s v="-"/>
    <s v="-"/>
    <s v="NO"/>
    <s v="-"/>
    <s v="-"/>
    <s v="NO"/>
    <x v="0"/>
    <n v="0.88333333341870457"/>
    <s v="MECANICO"/>
    <s v="DISEÑO INADECUADO"/>
    <s v="INP"/>
    <s v="OP"/>
    <m/>
    <d v="1899-12-30T00:00:00"/>
    <n v="0.8333333334303461"/>
    <n v="0.8333333334303461"/>
    <n v="4"/>
    <n v="0"/>
    <n v="3.3333333337213844"/>
    <n v="3.3333333337213844"/>
    <x v="3"/>
  </r>
  <r>
    <d v="2023-03-07T12:16:27"/>
    <x v="0"/>
    <s v="GALVEZ ALBERT"/>
    <s v="RICALDI RAUL, CADENAS ANGEL, GALVEZ ALBERT"/>
    <s v="RONCAL FANNYNG"/>
    <s v="LIBERATO AMAEL"/>
    <s v="ARRAYAN CARLOS"/>
    <s v="ARACENA CARLOS"/>
    <x v="16"/>
    <x v="37"/>
    <x v="0"/>
    <s v="MC (Mantto Correctivo)"/>
    <s v="NO PROG (No programado)"/>
    <d v="2023-03-07T10:00:00"/>
    <d v="2023-03-07T12:10:00"/>
    <d v="2023-03-07T10:30:00"/>
    <d v="2023-03-07T13:00:00"/>
    <s v="* Se hizo la inspección al puente grúa y se verificó  que el cable del sensor del final de carrera del puente grua se había roto._x000a_* Se realizó la reconección del cable. El puente del grúa queda operativo "/>
    <x v="1"/>
    <m/>
    <s v="-"/>
    <s v="-"/>
    <s v="-"/>
    <s v="-"/>
    <s v="-"/>
    <s v="-"/>
    <s v="-"/>
    <s v="-"/>
    <s v="-"/>
    <s v="NO"/>
    <s v="-"/>
    <s v="-"/>
    <s v="NO"/>
    <x v="0"/>
    <n v="2.1666666667442769"/>
    <s v="ELECTRICO"/>
    <s v="DESGASTE NORMAL"/>
    <m/>
    <m/>
    <m/>
    <d v="1899-12-30T00:00:00"/>
    <n v="2.4999999999417923"/>
    <n v="2.4999999999417923"/>
    <n v="5"/>
    <n v="0"/>
    <n v="12.499999999708962"/>
    <n v="12.499999999708962"/>
    <x v="3"/>
  </r>
  <r>
    <d v="2023-03-23T07:26:35"/>
    <x v="0"/>
    <s v="CADENAS ANGEL"/>
    <s v="FILIPES JEAN, CADENAS ANGEL"/>
    <s v="RONCAL FANNYNG"/>
    <s v="LIBERATO AMAEL"/>
    <s v="ARRAYAN CARLOS"/>
    <s v="VASQUEZ OMAR"/>
    <x v="4"/>
    <x v="86"/>
    <x v="0"/>
    <s v="PdM (Proyecto de Mejora)"/>
    <s v="PROG (Programado)"/>
    <s v="-"/>
    <s v="-"/>
    <d v="2023-03-23T08:00:00"/>
    <d v="2023-03-23T12:00:00"/>
    <s v="Pintado de señaléticas debajo de puertas"/>
    <x v="1"/>
    <s v="Seguridad"/>
    <d v="1899-12-30T00:20:00"/>
    <s v="-"/>
    <s v="-"/>
    <s v="-"/>
    <s v="-"/>
    <s v="-"/>
    <s v="-"/>
    <s v="-"/>
    <s v="-"/>
    <s v="NO"/>
    <s v="-"/>
    <s v="-"/>
    <s v="NO"/>
    <x v="4"/>
    <n v="0"/>
    <s v="-"/>
    <s v="-"/>
    <m/>
    <m/>
    <m/>
    <d v="1899-12-30T00:00:00"/>
    <n v="3.9999999999417923"/>
    <n v="3.9999999999417923"/>
    <n v="4"/>
    <n v="0"/>
    <n v="15.999999999767169"/>
    <n v="15.999999999767169"/>
    <x v="3"/>
  </r>
  <r>
    <d v="2023-03-23T07:26:35"/>
    <x v="0"/>
    <s v="CADENAS ANGEL"/>
    <s v="FILIPES JEAN, CADENAS ANGEL"/>
    <s v="RONCAL FANNYNG"/>
    <s v="LIBERATO AMAEL"/>
    <s v="ARRAYAN CARLOS"/>
    <s v="VASQUEZ OMAR"/>
    <x v="4"/>
    <x v="87"/>
    <x v="0"/>
    <s v="PdM (Proyecto de Mejora)"/>
    <s v="PROG (Programado)"/>
    <s v="-"/>
    <s v="-"/>
    <d v="2023-03-23T13:00:00"/>
    <d v="2023-03-23T16:00:00"/>
    <s v="Pintado de señaléticas debajo de puertas"/>
    <x v="1"/>
    <s v="Seguridad"/>
    <d v="1899-12-30T00:20:00"/>
    <s v="-"/>
    <s v="-"/>
    <s v="-"/>
    <s v="-"/>
    <s v="-"/>
    <s v="-"/>
    <s v="-"/>
    <s v="-"/>
    <s v="NO"/>
    <s v="-"/>
    <s v="-"/>
    <s v="NO"/>
    <x v="4"/>
    <n v="0"/>
    <s v="-"/>
    <s v="-"/>
    <m/>
    <m/>
    <m/>
    <d v="1899-12-30T00:00:00"/>
    <n v="3"/>
    <n v="3"/>
    <n v="4"/>
    <n v="0"/>
    <n v="12"/>
    <n v="12"/>
    <x v="3"/>
  </r>
  <r>
    <d v="2023-03-26T09:10:49"/>
    <x v="0"/>
    <s v="FILIPES JEAN"/>
    <s v="ROSALES PAOLO, FILIPES JEAN, CADENAS ANGEL"/>
    <s v="RONCAL FANNYNG"/>
    <s v="LIBERATO AMAEL"/>
    <s v="SANCHEZ DELIO"/>
    <s v="VASQUEZ OMAR"/>
    <x v="6"/>
    <x v="15"/>
    <x v="0"/>
    <s v="MC (Mantto Correctivo)"/>
    <s v="NO PROG (No programado)"/>
    <d v="2023-03-23T14:12:00"/>
    <d v="2023-03-23T18:00:00"/>
    <d v="2023-03-23T16:30:00"/>
    <d v="2023-03-23T18:30:00"/>
    <s v="Mannto Correctivo de bomba de succión de aceite usado, presentaba trabajo en vacío, succión de aire y obstrucción de partículas en los acoples rápidos._x000a_* Se realizó el purgado de todo el sistema y la limpieza (hubo tiempo de espera por motivo de pintado de señaléticas)"/>
    <x v="2"/>
    <m/>
    <d v="1899-12-30T00:30:00"/>
    <s v="-"/>
    <s v="-"/>
    <s v="-"/>
    <s v="-"/>
    <s v="-"/>
    <s v="-"/>
    <s v="-"/>
    <s v="-"/>
    <s v="NO"/>
    <s v="-"/>
    <s v="-"/>
    <s v="NO"/>
    <x v="0"/>
    <n v="3.7999999999883585"/>
    <s v="HIDRAULICO"/>
    <s v="MALA OPERACION"/>
    <m/>
    <m/>
    <m/>
    <d v="1899-12-30T00:00:00"/>
    <n v="2.0000000000582077"/>
    <n v="2.0000000000582077"/>
    <n v="5"/>
    <n v="0"/>
    <n v="10.000000000291038"/>
    <n v="10.000000000291038"/>
    <x v="3"/>
  </r>
  <r>
    <d v="2023-03-26T08:44:57"/>
    <x v="0"/>
    <s v="CADENAS ANGEL"/>
    <s v="ROSALES PAOLO, FILIPES JEAN, CADENAS ANGEL, RONCAL FANNYNG, LIBERATO AMAEL"/>
    <s v="RONCAL FANNYNG"/>
    <s v="LIBERATO AMAEL"/>
    <s v="SANCHEZ DELIO"/>
    <s v="VASQUEZ OMAR"/>
    <x v="15"/>
    <x v="35"/>
    <x v="0"/>
    <s v="MP (Mantto Preventivo)"/>
    <s v="IN (Inspección)"/>
    <s v="-"/>
    <s v="-"/>
    <d v="2023-03-24T07:30:00"/>
    <d v="2023-03-24T08:30:00"/>
    <s v="Inspección general y reconocimiento de planta con personal nuevo de Lube System: zona lavadero, patio de tanques de lubricantes y equipos de taller."/>
    <x v="1"/>
    <s v="Mantenimiento"/>
    <d v="1899-12-30T00:20:00"/>
    <s v="-"/>
    <s v="-"/>
    <s v="-"/>
    <s v="-"/>
    <s v="-"/>
    <s v="-"/>
    <s v="-"/>
    <s v="-"/>
    <s v="NO"/>
    <s v="-"/>
    <s v="-"/>
    <s v="NO"/>
    <x v="2"/>
    <n v="0"/>
    <s v="-"/>
    <s v="-"/>
    <m/>
    <m/>
    <m/>
    <d v="1899-12-30T00:00:00"/>
    <n v="1.0000000001164153"/>
    <n v="1.0000000001164153"/>
    <n v="5"/>
    <n v="0"/>
    <n v="5.0000000005820766"/>
    <n v="5.0000000005820766"/>
    <x v="3"/>
  </r>
  <r>
    <d v="2023-03-26T08:39:02"/>
    <x v="0"/>
    <s v="CADENAS ANGEL"/>
    <s v="ROSALES PAOLO, FILIPES JEAN, CADENAS ANGEL"/>
    <s v="RONCAL FANNYNG"/>
    <s v="LIBERATO AMAEL"/>
    <s v="SANCHEZ DELIO"/>
    <s v="VASQUEZ OMAR"/>
    <x v="16"/>
    <x v="37"/>
    <x v="0"/>
    <s v="MP (Mantto Preventivo)"/>
    <s v="IN (Inspección)"/>
    <s v="-"/>
    <s v="-"/>
    <d v="2023-03-24T08:30:01"/>
    <d v="2023-03-24T10:40:00"/>
    <s v="Inspección visual de gancho de izaje de polea secundaria (5 TN) pues se hallaba inclinada para un costado haciendo que sólo 2 de sus cables se tensen más. El equipo continúa trabajando con esta observación "/>
    <x v="0"/>
    <s v="Mantenimiento"/>
    <s v="-"/>
    <d v="1899-12-30T01:30:00"/>
    <s v="-"/>
    <s v="-"/>
    <s v="-"/>
    <s v="-"/>
    <s v="-"/>
    <s v="-"/>
    <s v="-"/>
    <s v="NO"/>
    <s v="-"/>
    <s v="-"/>
    <s v="NO"/>
    <x v="2"/>
    <n v="0"/>
    <s v="-"/>
    <s v="-"/>
    <m/>
    <m/>
    <m/>
    <d v="1899-12-30T00:00:00"/>
    <n v="2.1663888889015652"/>
    <n v="2.1663888889015652"/>
    <n v="5"/>
    <n v="0"/>
    <n v="10.831944444507826"/>
    <n v="10.831944444507826"/>
    <x v="3"/>
  </r>
  <r>
    <d v="2023-03-26T09:21:54"/>
    <x v="0"/>
    <s v="FILIPES JEAN"/>
    <s v="ROSALES PAOLO, FILIPES JEAN"/>
    <s v="RONCAL FANNYNG"/>
    <s v="LIBERATO AMAEL"/>
    <s v="SANCHEZ DELIO"/>
    <s v="VASQUEZ OMAR"/>
    <x v="6"/>
    <x v="12"/>
    <x v="0"/>
    <s v="MC (Mantto Correctivo)"/>
    <s v="NO PROG (No programado)"/>
    <d v="2023-03-24T15:30:00"/>
    <d v="2023-03-24T16:30:00"/>
    <d v="2023-03-24T15:30:00"/>
    <d v="2023-03-24T17:00:00"/>
    <s v="* Mantto correctivo de Bomba de succión de aceite usado_x000a_* Estado no operativo por motivo de trabajo en vacío_x000a_* Se purgó el sistema y el equipo queda operativo"/>
    <x v="2"/>
    <m/>
    <d v="1899-12-30T00:05:00"/>
    <s v="-"/>
    <s v="-"/>
    <s v="-"/>
    <s v="-"/>
    <s v="-"/>
    <s v="-"/>
    <s v="-"/>
    <s v="-"/>
    <s v="NO"/>
    <s v="-"/>
    <s v="-"/>
    <s v="NO"/>
    <x v="0"/>
    <n v="1.0000000001164153"/>
    <s v="HIDRAULICO"/>
    <s v="MALA OPERACION"/>
    <m/>
    <m/>
    <m/>
    <d v="1899-12-30T00:00:00"/>
    <n v="1.500000000174623"/>
    <n v="1.500000000174623"/>
    <n v="4"/>
    <n v="0"/>
    <n v="6.0000000006984919"/>
    <n v="6.0000000006984919"/>
    <x v="3"/>
  </r>
  <r>
    <d v="2023-03-26T08:22:28"/>
    <x v="0"/>
    <s v="CADENAS ANGEL"/>
    <s v="ROSALES PAOLO"/>
    <s v="RONCAL FANNYNG"/>
    <s v="LIBERATO AMAEL"/>
    <s v="SANCHEZ DELIO"/>
    <s v="VASQUEZ OMAR"/>
    <x v="8"/>
    <x v="88"/>
    <x v="16"/>
    <s v="MC (Mantto Correctivo)"/>
    <s v="NO PROG (No programado)"/>
    <d v="2023-03-24T17:28:00"/>
    <d v="2023-03-24T18:35:00"/>
    <d v="2023-03-24T17:30:00"/>
    <d v="2023-03-24T18:45:00"/>
    <s v="Cambio de acople rápido en línea de succión de refrigerante usado debido a que el acople anterior se hallaba con fuga, se solicitó repuesto acople rápido de 1&quot; NPT a Marco peruana "/>
    <x v="1"/>
    <m/>
    <d v="1899-12-30T00:20:00"/>
    <s v="-"/>
    <s v="-"/>
    <s v="-"/>
    <s v="-"/>
    <s v="-"/>
    <s v="-"/>
    <s v="-"/>
    <s v="-"/>
    <s v="SI"/>
    <s v="-"/>
    <s v="-"/>
    <s v="NO"/>
    <x v="0"/>
    <n v="1.1166666666395031"/>
    <s v="HIDRAULICO"/>
    <s v="MALA OPERACION"/>
    <m/>
    <m/>
    <m/>
    <d v="1899-12-30T00:00:00"/>
    <n v="1.2500000000582077"/>
    <n v="1.2500000000582077"/>
    <n v="3"/>
    <n v="0"/>
    <n v="3.750000000174623"/>
    <n v="3.750000000174623"/>
    <x v="3"/>
  </r>
  <r>
    <d v="2023-03-25T08:10:00"/>
    <x v="0"/>
    <s v="CADENAS ANGEL"/>
    <s v="FILIPES JEAN, CADENAS ANGEL"/>
    <s v="RONCAL FANNYNG"/>
    <s v="LIBERATO AMAEL"/>
    <s v="SANCHEZ DELIO"/>
    <s v="VASQUEZ OMAR"/>
    <x v="23"/>
    <x v="51"/>
    <x v="0"/>
    <s v="MC (Mantto Correctivo)"/>
    <s v="-"/>
    <d v="2023-01-25T06:00:00"/>
    <d v="2023-03-25T08:10:00"/>
    <d v="2023-03-25T07:30:00"/>
    <d v="2023-03-25T08:10:00"/>
    <s v="Mantenimiento correctivo, se realizó el by pasa de los flujometros de la línea de aceite SAE 60 y 15W40"/>
    <x v="0"/>
    <m/>
    <d v="1899-12-30T00:05:00"/>
    <s v="-"/>
    <s v="-"/>
    <s v="-"/>
    <s v="-"/>
    <s v="-"/>
    <s v="-"/>
    <s v="-"/>
    <s v="-"/>
    <s v="SI"/>
    <s v="-"/>
    <s v="-"/>
    <s v="NO"/>
    <x v="0"/>
    <n v="1418.1666666667443"/>
    <s v="HIDRAULICO"/>
    <s v="INSTRUMENTAL"/>
    <m/>
    <m/>
    <m/>
    <d v="1899-12-30T00:00:00"/>
    <n v="0.66666666674427688"/>
    <n v="0.66666666674427688"/>
    <n v="4"/>
    <n v="0"/>
    <n v="2.6666666669771075"/>
    <n v="2.6666666669771075"/>
    <x v="3"/>
  </r>
  <r>
    <d v="2023-03-25T09:00:00"/>
    <x v="0"/>
    <s v="CADENAS ANGEL"/>
    <s v="FILIPES JEAN, CADENAS ANGEL"/>
    <s v="RONCAL FANNYNG"/>
    <s v="LIBERATO AMAEL"/>
    <s v="SANCHEZ DELIO"/>
    <s v="VASQUEZ OMAR"/>
    <x v="23"/>
    <x v="52"/>
    <x v="0"/>
    <s v="MC (Mantto Correctivo)"/>
    <s v="-"/>
    <d v="2023-01-25T06:00:00"/>
    <d v="2023-03-25T09:00:00"/>
    <d v="2023-03-25T08:10:01"/>
    <d v="2023-03-25T09:00:00"/>
    <s v="Mantenimiento correctivo, se realizó el by pasa de los flujometros de la línea de aceite SAE 60 y 15W40"/>
    <x v="0"/>
    <m/>
    <d v="1899-12-30T00:05:00"/>
    <s v="-"/>
    <s v="-"/>
    <s v="-"/>
    <s v="-"/>
    <s v="-"/>
    <s v="-"/>
    <s v="-"/>
    <s v="-"/>
    <s v="SI"/>
    <s v="-"/>
    <s v="-"/>
    <s v="NO"/>
    <x v="0"/>
    <n v="1419"/>
    <s v="HIDRAULICO"/>
    <s v="INSTRUMENTAL"/>
    <m/>
    <m/>
    <m/>
    <d v="1899-12-30T00:00:00"/>
    <n v="0.83305555558763444"/>
    <n v="0.83305555558763444"/>
    <n v="4"/>
    <n v="0"/>
    <n v="3.3322222223505378"/>
    <n v="3.3322222223505378"/>
    <x v="3"/>
  </r>
  <r>
    <d v="2023-03-25T09:50:00"/>
    <x v="0"/>
    <s v="CADENAS ANGEL"/>
    <s v="FILIPES JEAN, CADENAS ANGEL"/>
    <s v="RONCAL FANNYNG"/>
    <s v="LIBERATO AMAEL"/>
    <s v="SANCHEZ DELIO"/>
    <s v="VASQUEZ OMAR"/>
    <x v="23"/>
    <x v="53"/>
    <x v="0"/>
    <s v="MC (Mantto Correctivo)"/>
    <s v="-"/>
    <d v="2023-01-25T06:00:00"/>
    <d v="2023-03-25T09:50:00"/>
    <d v="2023-03-25T09:00:01"/>
    <d v="2023-03-25T09:50:00"/>
    <s v="Mantenimiento correctivo, se realizó el by pasa de los flujometros de la línea de aceite SAE 60 y 15W40"/>
    <x v="0"/>
    <m/>
    <d v="1899-12-30T00:05:00"/>
    <s v="-"/>
    <s v="-"/>
    <s v="-"/>
    <s v="-"/>
    <s v="-"/>
    <s v="-"/>
    <s v="-"/>
    <s v="-"/>
    <s v="SI"/>
    <s v="-"/>
    <s v="-"/>
    <s v="NO"/>
    <x v="0"/>
    <n v="1419.8333333332557"/>
    <s v="HIDRAULICO"/>
    <s v="INSTRUMENTAL"/>
    <m/>
    <m/>
    <m/>
    <d v="1899-12-30T00:00:00"/>
    <n v="0.83305555541301146"/>
    <n v="0.83305555541301146"/>
    <n v="4"/>
    <n v="0"/>
    <n v="3.3322222216520458"/>
    <n v="3.3322222216520458"/>
    <x v="3"/>
  </r>
  <r>
    <d v="2023-03-25T10:40:00"/>
    <x v="0"/>
    <s v="CADENAS ANGEL"/>
    <s v="FILIPES JEAN, CADENAS ANGEL"/>
    <s v="RONCAL FANNYNG"/>
    <s v="LIBERATO AMAEL"/>
    <s v="SANCHEZ DELIO"/>
    <s v="VASQUEZ OMAR"/>
    <x v="23"/>
    <x v="50"/>
    <x v="0"/>
    <s v="MC (Mantto Correctivo)"/>
    <s v="-"/>
    <d v="2023-01-25T06:00:00"/>
    <d v="2023-03-25T10:40:00"/>
    <d v="2023-03-25T09:50:01"/>
    <d v="2023-03-25T10:40:00"/>
    <s v="Mantenimiento correctivo, se realizó el by pasa de los flujometros de la línea de aceite SAE 60 y 15W40"/>
    <x v="0"/>
    <m/>
    <d v="1899-12-30T00:05:00"/>
    <s v="-"/>
    <s v="-"/>
    <s v="-"/>
    <s v="-"/>
    <s v="-"/>
    <s v="-"/>
    <s v="-"/>
    <s v="-"/>
    <s v="SI"/>
    <s v="-"/>
    <s v="-"/>
    <s v="NO"/>
    <x v="0"/>
    <n v="1420.6666666666861"/>
    <s v="HIDRAULICO"/>
    <s v="INSTRUMENTAL"/>
    <m/>
    <m/>
    <m/>
    <d v="1899-12-30T00:00:00"/>
    <n v="0.83305555558763444"/>
    <n v="0.83305555558763444"/>
    <n v="4"/>
    <n v="0"/>
    <n v="3.3322222223505378"/>
    <n v="3.3322222223505378"/>
    <x v="3"/>
  </r>
  <r>
    <d v="2023-03-25T11:30:00"/>
    <x v="0"/>
    <s v="CADENAS ANGEL"/>
    <s v="FILIPES JEAN, CADENAS ANGEL"/>
    <s v="RONCAL FANNYNG"/>
    <s v="LIBERATO AMAEL"/>
    <s v="SANCHEZ DELIO"/>
    <s v="VASQUEZ OMAR"/>
    <x v="23"/>
    <x v="54"/>
    <x v="0"/>
    <s v="MC (Mantto Correctivo)"/>
    <s v="-"/>
    <d v="2023-01-25T06:00:00"/>
    <d v="2023-03-25T11:30:00"/>
    <d v="2023-03-25T10:40:01"/>
    <d v="2023-03-25T11:30:00"/>
    <s v="Mantenimiento correctivo, se realizó el by pasa de los flujometros de la línea de aceite SAE 60 y 15W40"/>
    <x v="0"/>
    <m/>
    <d v="1899-12-30T00:05:00"/>
    <s v="-"/>
    <s v="-"/>
    <s v="-"/>
    <s v="-"/>
    <s v="-"/>
    <s v="-"/>
    <s v="-"/>
    <s v="-"/>
    <s v="SI"/>
    <s v="-"/>
    <s v="-"/>
    <s v="NO"/>
    <x v="0"/>
    <n v="1421.4999999999418"/>
    <s v="HIDRAULICO"/>
    <s v="INSTRUMENTAL"/>
    <m/>
    <m/>
    <m/>
    <d v="1899-12-30T00:00:00"/>
    <n v="0.83305555541301146"/>
    <n v="0.83305555541301146"/>
    <n v="4"/>
    <n v="0"/>
    <n v="3.3322222216520458"/>
    <n v="3.3322222216520458"/>
    <x v="3"/>
  </r>
  <r>
    <d v="2023-03-25T12:30:00"/>
    <x v="0"/>
    <s v="CADENAS ANGEL"/>
    <s v="FILIPES JEAN, CADENAS ANGEL"/>
    <s v="RONCAL FANNYNG"/>
    <s v="LIBERATO AMAEL"/>
    <s v="SANCHEZ DELIO"/>
    <s v="VASQUEZ OMAR"/>
    <x v="23"/>
    <x v="55"/>
    <x v="0"/>
    <s v="MC (Mantto Correctivo)"/>
    <s v="-"/>
    <d v="2023-01-25T06:00:00"/>
    <d v="2023-03-25T12:15:00"/>
    <d v="2023-03-25T11:30:01"/>
    <d v="2023-03-25T12:30:00"/>
    <s v="Mantenimiento correctivo, se realizó el by pasa de los flujometros de la línea de aceite SAE 60 y 15W40"/>
    <x v="0"/>
    <m/>
    <d v="1899-12-30T00:05:00"/>
    <s v="-"/>
    <s v="-"/>
    <s v="-"/>
    <s v="-"/>
    <s v="-"/>
    <s v="-"/>
    <s v="-"/>
    <s v="-"/>
    <s v="SI"/>
    <s v="-"/>
    <s v="-"/>
    <s v="NO"/>
    <x v="0"/>
    <n v="1422.2499999999418"/>
    <s v="HIDRAULICO"/>
    <s v="INSTRUMENTAL"/>
    <m/>
    <m/>
    <m/>
    <d v="1899-12-30T00:00:00"/>
    <n v="0.99972222209908068"/>
    <n v="0.99972222209908068"/>
    <n v="4"/>
    <n v="0"/>
    <n v="3.9988888883963227"/>
    <n v="3.9988888883963227"/>
    <x v="3"/>
  </r>
  <r>
    <d v="2023-03-25T18:13:12"/>
    <x v="0"/>
    <s v="CADENAS ANGEL"/>
    <s v="FILIPES JEAN, CADENAS ANGEL"/>
    <s v="RONCAL FANNYNG"/>
    <s v="LIBERATO AMAEL"/>
    <s v="SANCHEZ DELIO"/>
    <s v="VASQUEZ OMAR"/>
    <x v="32"/>
    <x v="89"/>
    <x v="0"/>
    <s v="MC (Mantto Correctivo)"/>
    <s v="NO PROG (No programado)"/>
    <d v="2023-03-25T16:33:00"/>
    <d v="2023-03-25T17:35:00"/>
    <d v="2023-03-25T16:45:00"/>
    <d v="2023-03-25T18:00:00"/>
    <s v="Fijación de canaleta pluvial sobre puerta levadiza 140-DO-104 con autorroscante"/>
    <x v="0"/>
    <m/>
    <d v="1899-12-30T00:20:00"/>
    <s v="-"/>
    <s v="-"/>
    <s v="-"/>
    <s v="-"/>
    <s v="-"/>
    <s v="-"/>
    <s v="-"/>
    <s v="-"/>
    <s v="SI"/>
    <s v="-"/>
    <s v="-"/>
    <s v="NO"/>
    <x v="0"/>
    <n v="1.03333333338378"/>
    <s v="MECANICO"/>
    <s v="FATIGA DE MATERIAL"/>
    <m/>
    <m/>
    <m/>
    <d v="1899-12-30T00:00:00"/>
    <n v="1.2499999998835847"/>
    <n v="1.2499999998835847"/>
    <n v="4"/>
    <n v="0"/>
    <n v="4.9999999995343387"/>
    <n v="4.9999999995343387"/>
    <x v="3"/>
  </r>
  <r>
    <d v="2023-03-26T09:21:16"/>
    <x v="0"/>
    <s v="CADENAS ANGEL"/>
    <s v="FILIPES JEAN, CADENAS ANGEL"/>
    <s v="RONCAL FANNYNG"/>
    <s v="LIBERATO AMAEL"/>
    <s v="SANCHEZ DELIO"/>
    <s v="VASQUEZ OMAR"/>
    <x v="3"/>
    <x v="4"/>
    <x v="0"/>
    <s v="MP (Mantto Preventivo)"/>
    <s v="IN (Inspección)"/>
    <s v="-"/>
    <s v="-"/>
    <d v="2023-03-26T07:20:00"/>
    <d v="2023-03-26T07:40:00"/>
    <s v="Inspección rutinaria de bomba de sumidero 140-PP-132"/>
    <x v="1"/>
    <s v="Mantenimiento"/>
    <s v="-"/>
    <s v="-"/>
    <s v="-"/>
    <s v="-"/>
    <s v="-"/>
    <s v="-"/>
    <s v="-"/>
    <s v="-"/>
    <s v="-"/>
    <s v="NO"/>
    <s v="-"/>
    <s v="-"/>
    <s v="NO"/>
    <x v="2"/>
    <n v="0"/>
    <s v="-"/>
    <s v="-"/>
    <m/>
    <m/>
    <m/>
    <d v="1899-12-30T00:00:00"/>
    <n v="0.33333333337213844"/>
    <n v="0.33333333337213844"/>
    <n v="4"/>
    <n v="0"/>
    <n v="1.3333333334885538"/>
    <n v="1.3333333334885538"/>
    <x v="3"/>
  </r>
  <r>
    <d v="2023-03-27T07:43:36"/>
    <x v="0"/>
    <s v="ROSALES PAOLO"/>
    <s v="ROSALES PAOLO, FILIPES JEAN, CADENAS ANGEL"/>
    <s v="RONCAL FANNYNG"/>
    <s v="LIBERATO AMAEL"/>
    <s v="SANCHEZ DELIO"/>
    <s v="VASQUEZ OMAR"/>
    <x v="4"/>
    <x v="90"/>
    <x v="0"/>
    <s v="PdM (Proyecto de Mejora)"/>
    <s v="PROG (Programado)"/>
    <s v="-"/>
    <s v="-"/>
    <d v="2023-03-26T14:00:00"/>
    <d v="2023-03-26T17:00:00"/>
    <s v="Pintado de señaleticas debajo de puertas_x000a_* Para evitar duplicidad de horas se restan 32 min OT (5 pm - 4:28 pm) de la actividad PP-118"/>
    <x v="1"/>
    <s v="Seguridad"/>
    <d v="1899-12-30T00:20:00"/>
    <s v="-"/>
    <s v="-"/>
    <s v="-"/>
    <d v="1899-12-30T00:32:00"/>
    <s v="-"/>
    <s v="-"/>
    <s v="-"/>
    <s v="-"/>
    <s v="SI"/>
    <s v="-"/>
    <s v="-"/>
    <s v="NO"/>
    <x v="4"/>
    <n v="0"/>
    <s v="-"/>
    <s v="-"/>
    <m/>
    <m/>
    <m/>
    <d v="1899-12-30T00:32:00"/>
    <n v="3.000000000174623"/>
    <n v="2.4666666668412898"/>
    <n v="5"/>
    <n v="0"/>
    <n v="12.333333334206449"/>
    <n v="12.333333334206449"/>
    <x v="3"/>
  </r>
  <r>
    <d v="2023-03-27T08:06:00"/>
    <x v="0"/>
    <s v="ROSALES PAOLO"/>
    <s v="ROSALES PAOLO, FILIPES JEAN, CADENAS ANGEL"/>
    <s v="RONCAL FANNYNG"/>
    <s v="LIBERATO AMAEL"/>
    <s v="SANCHEZ DELIO"/>
    <s v="VASQUEZ OMAR"/>
    <x v="6"/>
    <x v="15"/>
    <x v="0"/>
    <s v="MC (Mantto Correctivo)"/>
    <s v="NO PROG (No programado)"/>
    <d v="2023-03-26T16:28:00"/>
    <d v="2023-03-27T10:17:00"/>
    <d v="2023-03-26T16:28:01"/>
    <d v="2023-03-26T18:30:00"/>
    <s v="Revisión de sistema, se trata de dejar el equipo operativo pero debido a la manguera de succión rota no es posible pues por allí succiona aire. Se hace la solicitud a Marco Peruana en el momento, queda pendiente el cambio. Equipo queda inoperativo hasta el día siguiente por entrega de repuesto"/>
    <x v="1"/>
    <m/>
    <s v="-"/>
    <s v="-"/>
    <d v="1899-12-30T00:10:00"/>
    <s v="-"/>
    <s v="-"/>
    <d v="1899-12-30T00:10:00"/>
    <s v="-"/>
    <s v="-"/>
    <s v="-"/>
    <s v="SI"/>
    <s v="-"/>
    <s v="-"/>
    <s v="NO"/>
    <x v="0"/>
    <n v="17.81666666676756"/>
    <s v="HIDRAULICO"/>
    <s v="DESGASTE NORMAL"/>
    <s v="INP"/>
    <s v="OP"/>
    <m/>
    <d v="1899-12-30T00:00:00"/>
    <n v="2.0330555554828607"/>
    <n v="2.0330555554828607"/>
    <n v="5"/>
    <n v="0"/>
    <n v="10.165277777414303"/>
    <n v="10.165277777414303"/>
    <x v="3"/>
  </r>
  <r>
    <d v="2023-03-27T10:40:57"/>
    <x v="0"/>
    <s v="CADENAS ANGEL"/>
    <s v="FILIPES JEAN, CADENAS ANGEL"/>
    <s v="RONCAL FANNYNG"/>
    <s v="LIBERATO AMAEL"/>
    <s v="SANCHEZ DELIO"/>
    <s v="VASQUEZ OMAR"/>
    <x v="3"/>
    <x v="4"/>
    <x v="0"/>
    <s v="MP (Mantto Preventivo)"/>
    <s v="IN (Inspección)"/>
    <s v="-"/>
    <s v="-"/>
    <d v="2023-03-27T07:20:00"/>
    <d v="2023-03-27T07:30:00"/>
    <s v="Inspección rutinaria de bomba de sumidero 140-PP-132"/>
    <x v="1"/>
    <s v="Mantenimiento"/>
    <s v="-"/>
    <s v="-"/>
    <s v="-"/>
    <s v="-"/>
    <s v="-"/>
    <s v="-"/>
    <s v="-"/>
    <s v="-"/>
    <s v="-"/>
    <s v="NO"/>
    <s v="-"/>
    <s v="-"/>
    <s v="NO"/>
    <x v="2"/>
    <n v="0"/>
    <s v="-"/>
    <s v="-"/>
    <m/>
    <m/>
    <m/>
    <d v="1899-12-30T00:00:00"/>
    <n v="0.16666666668606922"/>
    <n v="0.16666666668606922"/>
    <n v="4"/>
    <n v="0"/>
    <n v="0.66666666674427688"/>
    <n v="0.66666666674427688"/>
    <x v="3"/>
  </r>
  <r>
    <d v="2023-03-27T10:44:17"/>
    <x v="0"/>
    <s v="CADENAS ANGEL"/>
    <s v="ROSALES PAOLO, FILIPES JEAN, CADENAS ANGEL"/>
    <s v="RONCAL FANNYNG"/>
    <s v="LIBERATO AMAEL"/>
    <s v="SANCHEZ DELIO"/>
    <s v="VASQUEZ OMAR"/>
    <x v="11"/>
    <x v="72"/>
    <x v="0"/>
    <s v="MP (Mantto Preventivo)"/>
    <s v="IN (Inspección)"/>
    <s v="-"/>
    <s v="-"/>
    <d v="2023-03-27T07:30:01"/>
    <d v="2023-03-27T07:32:00"/>
    <s v="Inspección de niveles de los tanques de lubricación"/>
    <x v="1"/>
    <s v="Mantenimiento"/>
    <s v="-"/>
    <s v="-"/>
    <s v="-"/>
    <s v="-"/>
    <s v="-"/>
    <s v="-"/>
    <s v="-"/>
    <s v="-"/>
    <s v="-"/>
    <s v="NO"/>
    <s v="-"/>
    <s v="-"/>
    <s v="NO"/>
    <x v="2"/>
    <n v="0"/>
    <s v="-"/>
    <s v="-"/>
    <m/>
    <m/>
    <m/>
    <d v="1899-12-30T00:00:00"/>
    <n v="3.3055555424652994E-2"/>
    <n v="3.3055555424652994E-2"/>
    <n v="5"/>
    <n v="0"/>
    <n v="0.16527777712326497"/>
    <n v="0.16527777712326497"/>
    <x v="3"/>
  </r>
  <r>
    <d v="2023-03-27T10:44:17"/>
    <x v="0"/>
    <s v="CADENAS ANGEL"/>
    <s v="ROSALES PAOLO, FILIPES JEAN, CADENAS ANGEL"/>
    <s v="RONCAL FANNYNG"/>
    <s v="LIBERATO AMAEL"/>
    <s v="SANCHEZ DELIO"/>
    <s v="VASQUEZ OMAR"/>
    <x v="11"/>
    <x v="73"/>
    <x v="0"/>
    <s v="MP (Mantto Preventivo)"/>
    <s v="IN (Inspección)"/>
    <s v="-"/>
    <s v="-"/>
    <d v="2023-03-27T07:32:00"/>
    <d v="2023-03-27T07:34:00"/>
    <s v="Inspección de niveles de los tanques de lubricación"/>
    <x v="1"/>
    <s v="Mantenimiento"/>
    <s v="-"/>
    <s v="-"/>
    <s v="-"/>
    <s v="-"/>
    <s v="-"/>
    <s v="-"/>
    <s v="-"/>
    <s v="-"/>
    <s v="-"/>
    <s v="NO"/>
    <s v="-"/>
    <s v="-"/>
    <s v="NO"/>
    <x v="2"/>
    <n v="0"/>
    <s v="-"/>
    <s v="-"/>
    <m/>
    <m/>
    <m/>
    <d v="1899-12-30T00:00:00"/>
    <n v="3.3333333441987634E-2"/>
    <n v="3.3333333441987634E-2"/>
    <n v="5"/>
    <n v="0"/>
    <n v="0.16666666720993817"/>
    <n v="0.16666666720993817"/>
    <x v="3"/>
  </r>
  <r>
    <d v="2023-03-27T10:44:17"/>
    <x v="0"/>
    <s v="CADENAS ANGEL"/>
    <s v="ROSALES PAOLO, FILIPES JEAN, CADENAS ANGEL"/>
    <s v="RONCAL FANNYNG"/>
    <s v="LIBERATO AMAEL"/>
    <s v="SANCHEZ DELIO"/>
    <s v="VASQUEZ OMAR"/>
    <x v="11"/>
    <x v="74"/>
    <x v="0"/>
    <s v="MP (Mantto Preventivo)"/>
    <s v="IN (Inspección)"/>
    <s v="-"/>
    <s v="-"/>
    <d v="2023-03-27T07:34:00"/>
    <d v="2023-03-27T07:36:00"/>
    <s v="Inspección de niveles de los tanques de lubricación"/>
    <x v="1"/>
    <s v="Mantenimiento"/>
    <s v="-"/>
    <s v="-"/>
    <s v="-"/>
    <s v="-"/>
    <s v="-"/>
    <s v="-"/>
    <s v="-"/>
    <s v="-"/>
    <s v="-"/>
    <s v="NO"/>
    <s v="-"/>
    <s v="-"/>
    <s v="NO"/>
    <x v="2"/>
    <n v="0"/>
    <s v="-"/>
    <s v="-"/>
    <m/>
    <m/>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75"/>
    <x v="0"/>
    <s v="MP (Mantto Preventivo)"/>
    <s v="IN (Inspección)"/>
    <s v="-"/>
    <s v="-"/>
    <d v="2023-03-27T07:36:00"/>
    <d v="2023-03-27T07:38:00"/>
    <s v="Inspección de niveles de los tanques de lubricación"/>
    <x v="1"/>
    <s v="Mantenimiento"/>
    <s v="-"/>
    <s v="-"/>
    <s v="-"/>
    <s v="-"/>
    <s v="-"/>
    <s v="-"/>
    <s v="-"/>
    <s v="-"/>
    <s v="-"/>
    <s v="NO"/>
    <s v="-"/>
    <s v="-"/>
    <s v="NO"/>
    <x v="2"/>
    <n v="0"/>
    <s v="-"/>
    <s v="-"/>
    <m/>
    <m/>
    <m/>
    <d v="1899-12-30T00:00:00"/>
    <n v="3.3333333441987634E-2"/>
    <n v="3.3333333441987634E-2"/>
    <n v="5"/>
    <n v="0"/>
    <n v="0.16666666720993817"/>
    <n v="0.16666666720993817"/>
    <x v="3"/>
  </r>
  <r>
    <d v="2023-03-27T10:44:17"/>
    <x v="0"/>
    <s v="CADENAS ANGEL"/>
    <s v="ROSALES PAOLO, FILIPES JEAN, CADENAS ANGEL"/>
    <s v="RONCAL FANNYNG"/>
    <s v="LIBERATO AMAEL"/>
    <s v="SANCHEZ DELIO"/>
    <s v="VASQUEZ OMAR"/>
    <x v="11"/>
    <x v="24"/>
    <x v="0"/>
    <s v="MP (Mantto Preventivo)"/>
    <s v="IN (Inspección)"/>
    <s v="-"/>
    <s v="-"/>
    <d v="2023-03-27T07:38:00"/>
    <d v="2023-03-27T07:40:00"/>
    <s v="Inspección de niveles de los tanques de lubricación"/>
    <x v="1"/>
    <s v="Mantenimiento"/>
    <s v="-"/>
    <s v="-"/>
    <s v="-"/>
    <s v="-"/>
    <s v="-"/>
    <s v="-"/>
    <s v="-"/>
    <s v="-"/>
    <s v="-"/>
    <s v="NO"/>
    <s v="-"/>
    <s v="-"/>
    <s v="NO"/>
    <x v="2"/>
    <n v="0"/>
    <s v="-"/>
    <s v="-"/>
    <m/>
    <m/>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26"/>
    <x v="0"/>
    <s v="MP (Mantto Preventivo)"/>
    <s v="IN (Inspección)"/>
    <s v="-"/>
    <s v="-"/>
    <d v="2023-03-27T07:40:00"/>
    <d v="2023-03-27T07:42:00"/>
    <s v="Inspección de niveles de los tanques de lubricación"/>
    <x v="1"/>
    <s v="Mantenimiento"/>
    <s v="-"/>
    <s v="-"/>
    <s v="-"/>
    <s v="-"/>
    <s v="-"/>
    <s v="-"/>
    <s v="-"/>
    <s v="-"/>
    <s v="-"/>
    <s v="NO"/>
    <s v="-"/>
    <s v="-"/>
    <s v="NO"/>
    <x v="2"/>
    <n v="0"/>
    <s v="-"/>
    <s v="-"/>
    <m/>
    <m/>
    <m/>
    <d v="1899-12-30T00:00:00"/>
    <n v="3.3333333267364651E-2"/>
    <n v="3.3333333267364651E-2"/>
    <n v="5"/>
    <n v="0"/>
    <n v="0.16666666633682325"/>
    <n v="0.16666666633682325"/>
    <x v="3"/>
  </r>
  <r>
    <d v="2023-03-27T10:44:17"/>
    <x v="0"/>
    <s v="CADENAS ANGEL"/>
    <s v="ROSALES PAOLO, FILIPES JEAN, CADENAS ANGEL"/>
    <s v="RONCAL FANNYNG"/>
    <s v="LIBERATO AMAEL"/>
    <s v="SANCHEZ DELIO"/>
    <s v="VASQUEZ OMAR"/>
    <x v="11"/>
    <x v="27"/>
    <x v="0"/>
    <s v="MP (Mantto Preventivo)"/>
    <s v="IN (Inspección)"/>
    <s v="-"/>
    <s v="-"/>
    <d v="2023-03-27T07:42:00"/>
    <d v="2023-03-27T07:45:00"/>
    <s v="Inspección de niveles de los tanques de lubricación"/>
    <x v="1"/>
    <s v="Mantenimiento"/>
    <s v="-"/>
    <s v="-"/>
    <s v="-"/>
    <s v="-"/>
    <s v="-"/>
    <s v="-"/>
    <s v="-"/>
    <s v="-"/>
    <s v="-"/>
    <s v="NO"/>
    <s v="-"/>
    <s v="-"/>
    <s v="NO"/>
    <x v="2"/>
    <n v="0"/>
    <s v="-"/>
    <s v="-"/>
    <m/>
    <m/>
    <m/>
    <d v="1899-12-30T00:00:00"/>
    <n v="5.0000000162981451E-2"/>
    <n v="5.0000000162981451E-2"/>
    <n v="5"/>
    <n v="0"/>
    <n v="0.25000000081490725"/>
    <n v="0.25000000081490725"/>
    <x v="3"/>
  </r>
  <r>
    <d v="2023-03-27T18:14:33"/>
    <x v="0"/>
    <s v="CADENAS ANGEL"/>
    <s v="ROSALES PAOLO, FILIPES JEAN, CADENAS ANGEL"/>
    <s v="RONCAL FANNYNG"/>
    <s v="LIBERATO AMAEL"/>
    <s v="SANCHEZ DELIO"/>
    <s v="VASQUEZ OMAR"/>
    <x v="1"/>
    <x v="91"/>
    <x v="0"/>
    <s v="PdM (Proyecto de Mejora)"/>
    <s v="PROG (Programado)"/>
    <s v="-"/>
    <s v="-"/>
    <d v="2023-03-27T14:00:00"/>
    <d v="2023-03-27T14:25:00"/>
    <s v="Pegado de Señaletica de seguridad para las compuertas "/>
    <x v="1"/>
    <s v="Seguridad"/>
    <d v="1899-12-30T00:02:00"/>
    <s v="-"/>
    <s v="-"/>
    <s v="-"/>
    <s v="-"/>
    <s v="-"/>
    <s v="-"/>
    <s v="-"/>
    <s v="-"/>
    <s v="NO"/>
    <s v="-"/>
    <s v="-"/>
    <s v="NO"/>
    <x v="4"/>
    <n v="0"/>
    <s v="-"/>
    <s v="-"/>
    <m/>
    <m/>
    <m/>
    <d v="1899-12-30T00:00:00"/>
    <n v="0.41666666680248454"/>
    <n v="0.41666666680248454"/>
    <n v="5"/>
    <n v="0"/>
    <n v="2.0833333340124227"/>
    <n v="2.0833333340124227"/>
    <x v="3"/>
  </r>
  <r>
    <d v="2023-03-27T18:14:33"/>
    <x v="0"/>
    <s v="CADENAS ANGEL"/>
    <s v="ROSALES PAOLO, FILIPES JEAN, CADENAS ANGEL"/>
    <s v="RONCAL FANNYNG"/>
    <s v="LIBERATO AMAEL"/>
    <s v="SANCHEZ DELIO"/>
    <s v="VASQUEZ OMAR"/>
    <x v="1"/>
    <x v="92"/>
    <x v="0"/>
    <s v="PdM (Proyecto de Mejora)"/>
    <s v="PROG (Programado)"/>
    <s v="-"/>
    <s v="-"/>
    <d v="2023-03-27T14:26:00"/>
    <d v="2023-03-27T14:50:00"/>
    <s v="Pegado de Señaletica de seguridad para las compuertas "/>
    <x v="1"/>
    <s v="Seguridad"/>
    <d v="1899-12-30T00:02:00"/>
    <s v="-"/>
    <s v="-"/>
    <s v="-"/>
    <s v="-"/>
    <s v="-"/>
    <s v="-"/>
    <s v="-"/>
    <s v="-"/>
    <s v="NO"/>
    <s v="-"/>
    <s v="-"/>
    <s v="NO"/>
    <x v="4"/>
    <n v="0"/>
    <s v="-"/>
    <s v="-"/>
    <m/>
    <m/>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83"/>
    <x v="0"/>
    <s v="PdM (Proyecto de Mejora)"/>
    <s v="PROG (Programado)"/>
    <s v="-"/>
    <s v="-"/>
    <d v="2023-03-27T14:51:00"/>
    <d v="2023-03-27T15:15:00"/>
    <s v="Pegado de Señaletica de seguridad para las compuertas "/>
    <x v="1"/>
    <s v="Seguridad"/>
    <d v="1899-12-30T00:02:00"/>
    <s v="-"/>
    <s v="-"/>
    <s v="-"/>
    <s v="-"/>
    <s v="-"/>
    <s v="-"/>
    <s v="-"/>
    <s v="-"/>
    <s v="NO"/>
    <s v="-"/>
    <s v="-"/>
    <s v="NO"/>
    <x v="4"/>
    <n v="0"/>
    <s v="-"/>
    <s v="-"/>
    <m/>
    <m/>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93"/>
    <x v="0"/>
    <s v="PdM (Proyecto de Mejora)"/>
    <s v="PROG (Programado)"/>
    <s v="-"/>
    <s v="-"/>
    <d v="2023-03-27T15:16:00"/>
    <d v="2023-03-27T15:40:00"/>
    <s v="Pegado de Señaletica de seguridad para las compuertas "/>
    <x v="1"/>
    <s v="Seguridad"/>
    <d v="1899-12-30T00:02:00"/>
    <s v="-"/>
    <s v="-"/>
    <s v="-"/>
    <s v="-"/>
    <s v="-"/>
    <s v="-"/>
    <s v="-"/>
    <s v="-"/>
    <s v="NO"/>
    <s v="-"/>
    <s v="-"/>
    <s v="NO"/>
    <x v="4"/>
    <n v="0"/>
    <s v="-"/>
    <s v="-"/>
    <m/>
    <m/>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32"/>
    <x v="0"/>
    <s v="PdM (Proyecto de Mejora)"/>
    <s v="PROG (Programado)"/>
    <s v="-"/>
    <s v="-"/>
    <d v="2023-03-27T15:41:00"/>
    <d v="2023-03-27T16:05:00"/>
    <s v="Pegado de Señaletica de seguridad para las compuertas "/>
    <x v="1"/>
    <s v="Seguridad"/>
    <d v="1899-12-30T00:02:00"/>
    <s v="-"/>
    <s v="-"/>
    <s v="-"/>
    <s v="-"/>
    <s v="-"/>
    <s v="-"/>
    <s v="-"/>
    <s v="-"/>
    <s v="NO"/>
    <s v="-"/>
    <s v="-"/>
    <s v="NO"/>
    <x v="4"/>
    <n v="0"/>
    <s v="-"/>
    <s v="-"/>
    <m/>
    <m/>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1"/>
    <x v="0"/>
    <s v="PdM (Proyecto de Mejora)"/>
    <s v="PROG (Programado)"/>
    <s v="-"/>
    <s v="-"/>
    <d v="2023-03-27T16:06:00"/>
    <d v="2023-03-27T16:30:00"/>
    <s v="Pegado de Señaletica de seguridad para las compuertas "/>
    <x v="1"/>
    <s v="Seguridad"/>
    <d v="1899-12-30T00:02:00"/>
    <s v="-"/>
    <s v="-"/>
    <s v="-"/>
    <s v="-"/>
    <s v="-"/>
    <s v="-"/>
    <s v="-"/>
    <s v="-"/>
    <s v="NO"/>
    <s v="-"/>
    <s v="-"/>
    <s v="NO"/>
    <x v="4"/>
    <n v="0"/>
    <s v="-"/>
    <s v="-"/>
    <s v="OP"/>
    <s v="OP"/>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1"/>
    <x v="36"/>
    <x v="0"/>
    <s v="PdM (Proyecto de Mejora)"/>
    <s v="PROG (Programado)"/>
    <s v="-"/>
    <s v="-"/>
    <d v="2023-03-27T16:31:00"/>
    <d v="2023-03-27T16:55:00"/>
    <s v="Pegado de Señaletica de seguridad para las compuertas "/>
    <x v="1"/>
    <s v="Seguridad"/>
    <d v="1899-12-30T00:02:00"/>
    <s v="-"/>
    <s v="-"/>
    <s v="-"/>
    <s v="-"/>
    <s v="-"/>
    <s v="-"/>
    <s v="-"/>
    <s v="-"/>
    <s v="NO"/>
    <s v="-"/>
    <s v="-"/>
    <s v="NO"/>
    <x v="4"/>
    <n v="0"/>
    <s v="-"/>
    <s v="-"/>
    <m/>
    <m/>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1"/>
    <x v="28"/>
    <x v="0"/>
    <s v="PdM (Proyecto de Mejora)"/>
    <s v="PROG (Programado)"/>
    <s v="-"/>
    <s v="-"/>
    <d v="2023-03-27T16:56:00"/>
    <d v="2023-03-27T17:20:00"/>
    <s v="Pegado de Señaletica de seguridad para las compuertas "/>
    <x v="1"/>
    <s v="Seguridad"/>
    <d v="1899-12-30T00:02:00"/>
    <s v="-"/>
    <s v="-"/>
    <s v="-"/>
    <s v="-"/>
    <s v="-"/>
    <s v="-"/>
    <s v="-"/>
    <s v="-"/>
    <s v="NO"/>
    <s v="-"/>
    <s v="-"/>
    <s v="NO"/>
    <x v="4"/>
    <n v="0"/>
    <s v="-"/>
    <s v="-"/>
    <s v="OP"/>
    <s v="OP"/>
    <m/>
    <d v="1899-12-30T00:00:00"/>
    <n v="0.39999999990686774"/>
    <n v="0.39999999990686774"/>
    <n v="5"/>
    <n v="0"/>
    <n v="1.9999999995343387"/>
    <n v="1.9999999995343387"/>
    <x v="3"/>
  </r>
  <r>
    <d v="2023-03-27T18:14:33"/>
    <x v="0"/>
    <s v="CADENAS ANGEL"/>
    <s v="ROSALES PAOLO, FILIPES JEAN, CADENAS ANGEL"/>
    <s v="RONCAL FANNYNG"/>
    <s v="LIBERATO AMAEL"/>
    <s v="SANCHEZ DELIO"/>
    <s v="VASQUEZ OMAR"/>
    <x v="4"/>
    <x v="9"/>
    <x v="0"/>
    <s v="PdM (Proyecto de Mejora)"/>
    <s v="PROG (Programado)"/>
    <s v="-"/>
    <s v="-"/>
    <d v="2023-03-27T17:21:00"/>
    <d v="2023-03-27T17:45:00"/>
    <s v="Pegado de Señaletica de seguridad para las compuertas "/>
    <x v="1"/>
    <s v="Seguridad"/>
    <d v="1899-12-30T00:02:00"/>
    <s v="-"/>
    <s v="-"/>
    <s v="-"/>
    <s v="-"/>
    <s v="-"/>
    <s v="-"/>
    <s v="-"/>
    <s v="-"/>
    <s v="NO"/>
    <s v="-"/>
    <s v="-"/>
    <s v="NO"/>
    <x v="4"/>
    <n v="0"/>
    <s v="-"/>
    <s v="-"/>
    <m/>
    <m/>
    <m/>
    <d v="1899-12-30T00:00:00"/>
    <n v="0.40000000008149073"/>
    <n v="0.40000000008149073"/>
    <n v="5"/>
    <n v="0"/>
    <n v="2.0000000004074536"/>
    <n v="2.0000000004074536"/>
    <x v="3"/>
  </r>
  <r>
    <d v="2023-03-27T18:14:33"/>
    <x v="0"/>
    <s v="CADENAS ANGEL"/>
    <s v="ROSALES PAOLO, FILIPES JEAN, CADENAS ANGEL"/>
    <s v="RONCAL FANNYNG"/>
    <s v="LIBERATO AMAEL"/>
    <s v="SANCHEZ DELIO"/>
    <s v="VASQUEZ OMAR"/>
    <x v="4"/>
    <x v="6"/>
    <x v="0"/>
    <s v="PdM (Proyecto de Mejora)"/>
    <s v="PROG (Programado)"/>
    <s v="-"/>
    <s v="-"/>
    <d v="2023-03-27T17:46:00"/>
    <d v="2023-03-27T18:15:00"/>
    <s v="Pegado de Señaletica de seguridad para las compuertas "/>
    <x v="1"/>
    <s v="Seguridad"/>
    <d v="1899-12-30T00:02:00"/>
    <s v="-"/>
    <s v="-"/>
    <s v="-"/>
    <s v="-"/>
    <s v="-"/>
    <s v="-"/>
    <s v="-"/>
    <s v="-"/>
    <s v="NO"/>
    <s v="-"/>
    <s v="-"/>
    <s v="NO"/>
    <x v="4"/>
    <n v="0"/>
    <s v="-"/>
    <s v="-"/>
    <m/>
    <m/>
    <m/>
    <d v="1899-12-30T00:00:00"/>
    <n v="0.48333333333721384"/>
    <n v="0.48333333333721384"/>
    <n v="5"/>
    <n v="0"/>
    <n v="2.4166666666860692"/>
    <n v="2.4166666666860692"/>
    <x v="3"/>
  </r>
  <r>
    <d v="2023-03-27T10:34:16"/>
    <x v="0"/>
    <s v="CADENAS ANGEL"/>
    <s v="ROSALES PAOLO, FILIPES JEAN, CADENAS ANGEL"/>
    <s v="RONCAL FANNYNG"/>
    <s v="LIBERATO AMAEL"/>
    <s v="SANCHEZ DELIO"/>
    <s v="VASQUEZ OMAR"/>
    <x v="6"/>
    <x v="15"/>
    <x v="0"/>
    <s v="MC (Mantto Correctivo)"/>
    <s v="NO PROG (No programado)"/>
    <d v="2023-03-27T07:00:00"/>
    <d v="2023-03-27T08:30:00"/>
    <d v="2023-03-27T07:20:01"/>
    <d v="2023-03-27T10:35:00"/>
    <s v="* Cambio de manguera de succión de carrete._x000a_* Se restan 40 min HH (Jean, angel, liberato, fannyng) para evitar duplicidad de horas. _x000a_* Recojo de manguera nueva prensada de Marco Peruana (tiempo de espera)_x000a_* Entrega de manguera de manguera antigua a Marco Peruana para prensado y uso en otra bomba."/>
    <x v="1"/>
    <m/>
    <d v="1899-12-30T00:20:00"/>
    <s v="-"/>
    <d v="1899-12-30T00:10:00"/>
    <s v="-"/>
    <s v="-"/>
    <d v="1899-12-30T00:10:00"/>
    <s v="-"/>
    <s v="-"/>
    <s v="-"/>
    <s v="SI"/>
    <s v="01 Manguera R1 1 1/2&quot; x 4.60m, conexiones 1 1/2&quot; NPT por ambos lados"/>
    <s v="-"/>
    <s v="NO"/>
    <x v="0"/>
    <n v="1.500000000174623"/>
    <s v="HIDRAULICO"/>
    <s v="DESGASTE NORMAL"/>
    <m/>
    <m/>
    <d v="1899-12-30T00:40:00"/>
    <d v="1899-12-30T00:00:00"/>
    <n v="3.2497222220990807"/>
    <n v="3.2497222220990807"/>
    <n v="5"/>
    <n v="0.66666666666666663"/>
    <n v="16.248611110495403"/>
    <n v="15.581944443828737"/>
    <x v="3"/>
  </r>
  <r>
    <d v="2023-03-28T17:28:20"/>
    <x v="0"/>
    <s v="CADENAS ANGEL"/>
    <s v="ROSALES PAOLO, FILIPES JEAN, CADENAS ANGEL"/>
    <s v="RONCAL FANNYNG"/>
    <s v="LIBERATO AMAEL"/>
    <s v="SANCHEZ DELIO"/>
    <s v="VASQUEZ OMAR"/>
    <x v="1"/>
    <x v="91"/>
    <x v="0"/>
    <s v="PdM (Proyecto de Mejora)"/>
    <s v="PROG (Programado)"/>
    <s v="-"/>
    <s v="-"/>
    <d v="2023-03-28T07:30:00"/>
    <d v="2023-03-28T16:45:00"/>
    <s v="Pintado de señaléticas de compuerta, se realizó limpieza y secado del área a pintar a 3 horas_x000a_* Para evitar duplicidad de horas se resta el tiemp del técnico en la actividad PP-118. - 30 min HH"/>
    <x v="1"/>
    <s v="Seguridad"/>
    <d v="1899-12-30T00:20:00"/>
    <s v="-"/>
    <s v="-"/>
    <s v="-"/>
    <s v="-"/>
    <s v="-"/>
    <s v="-"/>
    <d v="1899-12-30T01:00:00"/>
    <d v="1899-12-30T03:00:00"/>
    <s v="SI"/>
    <s v="-"/>
    <s v="-"/>
    <s v="NO"/>
    <x v="4"/>
    <n v="0"/>
    <s v="-"/>
    <s v="-"/>
    <m/>
    <m/>
    <d v="1899-12-30T00:30:00"/>
    <d v="1899-12-30T01:00:00"/>
    <n v="9.2499999999417923"/>
    <n v="8.2499999999417923"/>
    <n v="5"/>
    <n v="0.5"/>
    <n v="41.249999999708962"/>
    <n v="40.749999999708962"/>
    <x v="3"/>
  </r>
  <r>
    <d v="2023-03-28T17:36:12"/>
    <x v="0"/>
    <s v="CADENAS ANGEL"/>
    <s v="FILIPES JEAN"/>
    <s v="RONCAL FANNYNG"/>
    <s v="LIBERATO AMAEL"/>
    <s v="SANCHEZ DELIO"/>
    <s v="VASQUEZ OMAR"/>
    <x v="6"/>
    <x v="15"/>
    <x v="0"/>
    <s v="MC (Mantto Correctivo)"/>
    <s v="NO PROG (No programado)"/>
    <d v="2023-03-28T14:00:00"/>
    <d v="2023-03-28T14:30:00"/>
    <d v="2023-03-28T14:00:00"/>
    <d v="2023-03-28T14:30:00"/>
    <s v="Cambio de acople rápido debido a obstrucción por FOD. El cambio lo realizó el usuario por qué el personal de lube system se encontraba pintando las señaléticas"/>
    <x v="2"/>
    <m/>
    <s v="-"/>
    <s v="-"/>
    <s v="-"/>
    <s v="-"/>
    <s v="-"/>
    <s v="-"/>
    <s v="-"/>
    <s v="-"/>
    <s v="-"/>
    <s v="SI"/>
    <s v="-"/>
    <s v="-"/>
    <s v="NO"/>
    <x v="0"/>
    <n v="0.50000000023283064"/>
    <s v="HIDRAULICO"/>
    <s v="MALA OPERACION"/>
    <m/>
    <m/>
    <m/>
    <d v="1899-12-30T00:00:00"/>
    <n v="0.50000000005820766"/>
    <n v="0.50000000005820766"/>
    <n v="1"/>
    <n v="0"/>
    <n v="0.50000000005820766"/>
    <n v="0.50000000005820766"/>
    <x v="3"/>
  </r>
  <r>
    <d v="2023-03-29T07:18:00"/>
    <x v="0"/>
    <s v="CADENAS ANGEL"/>
    <s v="FILIPES JEAN, CADENAS ANGEL"/>
    <s v="RONCAL FANNYNG"/>
    <s v="LIBERATO AMAEL"/>
    <s v="SANCHEZ DELIO"/>
    <s v="VASQUEZ OMAR"/>
    <x v="3"/>
    <x v="4"/>
    <x v="0"/>
    <s v="MP (Mantto Preventivo)"/>
    <s v="IN (Inspección)"/>
    <s v="-"/>
    <s v="-"/>
    <d v="2023-03-29T07:15:00"/>
    <d v="2023-03-29T07:18:00"/>
    <s v="Inspección de funcionamiento de bomba sumidero, e inspección de niveles de tanques de lubricantes"/>
    <x v="1"/>
    <s v="Mantenimiento"/>
    <d v="1899-12-30T00:01:00"/>
    <s v="-"/>
    <s v="-"/>
    <s v="-"/>
    <s v="-"/>
    <s v="-"/>
    <s v="-"/>
    <s v="-"/>
    <s v="-"/>
    <s v="NO"/>
    <s v="-"/>
    <s v="-"/>
    <s v="NO"/>
    <x v="2"/>
    <n v="0"/>
    <s v="-"/>
    <s v="-"/>
    <m/>
    <m/>
    <m/>
    <d v="1899-12-30T00:00:00"/>
    <n v="5.0000000162981451E-2"/>
    <n v="5.0000000162981451E-2"/>
    <n v="4"/>
    <n v="0"/>
    <n v="0.2000000006519258"/>
    <n v="0.2000000006519258"/>
    <x v="3"/>
  </r>
  <r>
    <d v="2023-03-29T07:21:00"/>
    <x v="0"/>
    <s v="CADENAS ANGEL"/>
    <s v="FILIPES JEAN, CADENAS ANGEL"/>
    <s v="RONCAL FANNYNG"/>
    <s v="LIBERATO AMAEL"/>
    <s v="SANCHEZ DELIO"/>
    <s v="VASQUEZ OMAR"/>
    <x v="11"/>
    <x v="72"/>
    <x v="0"/>
    <s v="MP (Mantto Preventivo)"/>
    <s v="IN (Inspección)"/>
    <s v="-"/>
    <s v="-"/>
    <d v="2023-03-29T07:18:00"/>
    <d v="2023-03-29T07:21:00"/>
    <s v="Inspección de funcionamiento de bomba sumidero, e inspección de niveles de tanques de lubricantes"/>
    <x v="1"/>
    <s v="Mantenimiento"/>
    <d v="1899-12-30T00:01:00"/>
    <s v="-"/>
    <s v="-"/>
    <s v="-"/>
    <s v="-"/>
    <s v="-"/>
    <s v="-"/>
    <s v="-"/>
    <s v="-"/>
    <s v="NO"/>
    <s v="-"/>
    <s v="-"/>
    <s v="NO"/>
    <x v="2"/>
    <n v="0"/>
    <s v="-"/>
    <s v="-"/>
    <m/>
    <m/>
    <m/>
    <d v="1899-12-30T00:00:00"/>
    <n v="4.9999999988358468E-2"/>
    <n v="4.9999999988358468E-2"/>
    <n v="4"/>
    <n v="0"/>
    <n v="0.19999999995343387"/>
    <n v="0.19999999995343387"/>
    <x v="3"/>
  </r>
  <r>
    <d v="2023-03-29T07:24:00"/>
    <x v="0"/>
    <s v="CADENAS ANGEL"/>
    <s v="FILIPES JEAN, CADENAS ANGEL"/>
    <s v="RONCAL FANNYNG"/>
    <s v="LIBERATO AMAEL"/>
    <s v="SANCHEZ DELIO"/>
    <s v="VASQUEZ OMAR"/>
    <x v="11"/>
    <x v="73"/>
    <x v="0"/>
    <s v="MP (Mantto Preventivo)"/>
    <s v="IN (Inspección)"/>
    <s v="-"/>
    <s v="-"/>
    <d v="2023-03-29T07:21:00"/>
    <d v="2023-03-29T07:24:00"/>
    <s v="Inspección de funcionamiento de bomba sumidero, e inspección de niveles de tanques de lubricantes"/>
    <x v="1"/>
    <s v="Mantenimiento"/>
    <d v="1899-12-30T00:01:00"/>
    <s v="-"/>
    <s v="-"/>
    <s v="-"/>
    <s v="-"/>
    <s v="-"/>
    <s v="-"/>
    <s v="-"/>
    <s v="-"/>
    <s v="NO"/>
    <s v="-"/>
    <s v="-"/>
    <s v="NO"/>
    <x v="2"/>
    <n v="0"/>
    <s v="-"/>
    <s v="-"/>
    <m/>
    <m/>
    <m/>
    <d v="1899-12-30T00:00:00"/>
    <n v="4.9999999988358468E-2"/>
    <n v="4.9999999988358468E-2"/>
    <n v="4"/>
    <n v="0"/>
    <n v="0.19999999995343387"/>
    <n v="0.19999999995343387"/>
    <x v="3"/>
  </r>
  <r>
    <d v="2023-03-29T07:27:00"/>
    <x v="0"/>
    <s v="CADENAS ANGEL"/>
    <s v="FILIPES JEAN, CADENAS ANGEL"/>
    <s v="RONCAL FANNYNG"/>
    <s v="LIBERATO AMAEL"/>
    <s v="SANCHEZ DELIO"/>
    <s v="VASQUEZ OMAR"/>
    <x v="11"/>
    <x v="74"/>
    <x v="0"/>
    <s v="MP (Mantto Preventivo)"/>
    <s v="IN (Inspección)"/>
    <s v="-"/>
    <s v="-"/>
    <d v="2023-03-29T07:24:00"/>
    <d v="2023-03-29T07:27:00"/>
    <s v="Inspección de funcionamiento de bomba sumidero, e inspección de niveles de tanques de lubricantes"/>
    <x v="1"/>
    <s v="Mantenimiento"/>
    <d v="1899-12-30T00:01:00"/>
    <s v="-"/>
    <s v="-"/>
    <s v="-"/>
    <s v="-"/>
    <s v="-"/>
    <s v="-"/>
    <s v="-"/>
    <s v="-"/>
    <s v="NO"/>
    <s v="-"/>
    <s v="-"/>
    <s v="NO"/>
    <x v="2"/>
    <n v="0"/>
    <s v="-"/>
    <s v="-"/>
    <m/>
    <m/>
    <m/>
    <d v="1899-12-30T00:00:00"/>
    <n v="4.9999999988358468E-2"/>
    <n v="4.9999999988358468E-2"/>
    <n v="4"/>
    <n v="0"/>
    <n v="0.19999999995343387"/>
    <n v="0.19999999995343387"/>
    <x v="3"/>
  </r>
  <r>
    <d v="2023-03-29T07:31:00"/>
    <x v="0"/>
    <s v="CADENAS ANGEL"/>
    <s v="FILIPES JEAN, CADENAS ANGEL"/>
    <s v="RONCAL FANNYNG"/>
    <s v="LIBERATO AMAEL"/>
    <s v="SANCHEZ DELIO"/>
    <s v="VASQUEZ OMAR"/>
    <x v="11"/>
    <x v="75"/>
    <x v="0"/>
    <s v="MP (Mantto Preventivo)"/>
    <s v="IN (Inspección)"/>
    <s v="-"/>
    <s v="-"/>
    <d v="2023-03-29T07:28:00"/>
    <d v="2023-03-29T07:31:00"/>
    <s v="Inspección de funcionamiento de bomba sumidero, e inspección de niveles de tanques de lubricantes"/>
    <x v="1"/>
    <s v="Mantenimiento"/>
    <d v="1899-12-30T00:01:00"/>
    <s v="-"/>
    <s v="-"/>
    <s v="-"/>
    <s v="-"/>
    <s v="-"/>
    <s v="-"/>
    <s v="-"/>
    <s v="-"/>
    <s v="NO"/>
    <s v="-"/>
    <s v="-"/>
    <s v="NO"/>
    <x v="2"/>
    <n v="0"/>
    <s v="-"/>
    <s v="-"/>
    <m/>
    <m/>
    <m/>
    <d v="1899-12-30T00:00:00"/>
    <n v="4.9999999988358468E-2"/>
    <n v="4.9999999988358468E-2"/>
    <n v="4"/>
    <n v="0"/>
    <n v="0.19999999995343387"/>
    <n v="0.19999999995343387"/>
    <x v="3"/>
  </r>
  <r>
    <d v="2023-03-29T07:34:00"/>
    <x v="0"/>
    <s v="CADENAS ANGEL"/>
    <s v="FILIPES JEAN, CADENAS ANGEL"/>
    <s v="RONCAL FANNYNG"/>
    <s v="LIBERATO AMAEL"/>
    <s v="SANCHEZ DELIO"/>
    <s v="VASQUEZ OMAR"/>
    <x v="11"/>
    <x v="24"/>
    <x v="0"/>
    <s v="MP (Mantto Preventivo)"/>
    <s v="IN (Inspección)"/>
    <s v="-"/>
    <s v="-"/>
    <d v="2023-03-29T07:31:00"/>
    <d v="2023-03-29T07:34:00"/>
    <s v="Inspección de funcionamiento de bomba sumidero, e inspección de niveles de tanques de lubricantes"/>
    <x v="1"/>
    <s v="Mantenimiento"/>
    <s v="-"/>
    <s v="-"/>
    <s v="-"/>
    <s v="-"/>
    <s v="-"/>
    <s v="-"/>
    <s v="-"/>
    <s v="-"/>
    <s v="-"/>
    <s v="NO"/>
    <s v="-"/>
    <s v="-"/>
    <s v="NO"/>
    <x v="2"/>
    <n v="0"/>
    <s v="-"/>
    <s v="-"/>
    <m/>
    <m/>
    <m/>
    <d v="1899-12-30T00:00:00"/>
    <n v="4.9999999988358468E-2"/>
    <n v="4.9999999988358468E-2"/>
    <n v="4"/>
    <n v="0"/>
    <n v="0.19999999995343387"/>
    <n v="0.19999999995343387"/>
    <x v="3"/>
  </r>
  <r>
    <d v="2023-03-29T07:37:00"/>
    <x v="0"/>
    <s v="CADENAS ANGEL"/>
    <s v="FILIPES JEAN, CADENAS ANGEL"/>
    <s v="RONCAL FANNYNG"/>
    <s v="LIBERATO AMAEL"/>
    <s v="SANCHEZ DELIO"/>
    <s v="VASQUEZ OMAR"/>
    <x v="11"/>
    <x v="26"/>
    <x v="0"/>
    <s v="MP (Mantto Preventivo)"/>
    <s v="IN (Inspección)"/>
    <s v="-"/>
    <s v="-"/>
    <d v="2023-03-29T07:34:00"/>
    <d v="2023-03-29T07:37:00"/>
    <s v="Inspección de funcionamiento de bomba sumidero, e inspección de niveles de tanques de lubricantes"/>
    <x v="1"/>
    <s v="Mantenimiento"/>
    <s v="-"/>
    <s v="-"/>
    <s v="-"/>
    <s v="-"/>
    <s v="-"/>
    <s v="-"/>
    <s v="-"/>
    <s v="-"/>
    <s v="-"/>
    <s v="NO"/>
    <s v="-"/>
    <s v="-"/>
    <s v="NO"/>
    <x v="2"/>
    <n v="0"/>
    <s v="-"/>
    <s v="-"/>
    <m/>
    <m/>
    <m/>
    <d v="1899-12-30T00:00:00"/>
    <n v="4.9999999988358468E-2"/>
    <n v="4.9999999988358468E-2"/>
    <n v="4"/>
    <n v="0"/>
    <n v="0.19999999995343387"/>
    <n v="0.19999999995343387"/>
    <x v="3"/>
  </r>
  <r>
    <d v="2023-03-29T07:40:00"/>
    <x v="0"/>
    <s v="CADENAS ANGEL"/>
    <s v="FILIPES JEAN, CADENAS ANGEL"/>
    <s v="RONCAL FANNYNG"/>
    <s v="LIBERATO AMAEL"/>
    <s v="SANCHEZ DELIO"/>
    <s v="VASQUEZ OMAR"/>
    <x v="11"/>
    <x v="27"/>
    <x v="0"/>
    <s v="MP (Mantto Preventivo)"/>
    <s v="IN (Inspección)"/>
    <s v="-"/>
    <s v="-"/>
    <d v="2023-03-29T07:37:00"/>
    <d v="2023-03-29T07:40:00"/>
    <s v="Inspección de funcionamiento de bomba sumidero, e inspección de niveles de tanques de lubricantes"/>
    <x v="1"/>
    <s v="Mantenimiento"/>
    <s v="-"/>
    <s v="-"/>
    <s v="-"/>
    <s v="-"/>
    <s v="-"/>
    <s v="-"/>
    <s v="-"/>
    <s v="-"/>
    <s v="-"/>
    <s v="NO"/>
    <s v="-"/>
    <s v="-"/>
    <s v="NO"/>
    <x v="2"/>
    <n v="0"/>
    <s v="-"/>
    <s v="-"/>
    <m/>
    <m/>
    <m/>
    <d v="1899-12-30T00:00:00"/>
    <n v="4.9999999988358468E-2"/>
    <n v="4.9999999988358468E-2"/>
    <n v="4"/>
    <n v="0"/>
    <n v="0.19999999995343387"/>
    <n v="0.19999999995343387"/>
    <x v="3"/>
  </r>
  <r>
    <d v="2023-03-30T08:46:50"/>
    <x v="0"/>
    <s v="CADENAS ANGEL"/>
    <s v="FILIPES JEAN, CADENAS ANGEL"/>
    <s v="RONCAL FANNYNG"/>
    <s v="LIBERATO AMAEL"/>
    <s v="SANCHEZ DELIO"/>
    <s v="VASQUEZ OMAR"/>
    <x v="2"/>
    <x v="94"/>
    <x v="0"/>
    <s v="MC (Mantto Correctivo)"/>
    <s v="NO PROG (No programado)"/>
    <d v="2023-03-29T07:00:00"/>
    <d v="2023-03-29T08:20:00"/>
    <d v="2023-03-29T07:40:01"/>
    <d v="2023-03-29T08:10:00"/>
    <s v="Reemplazo de fusibles en el tablero 140-JBD-1002 y desconexión de válvula solenoide 140-SV-008 en tablero 140-LCS-1003"/>
    <x v="0"/>
    <m/>
    <d v="1899-12-30T00:10:00"/>
    <s v="-"/>
    <s v="-"/>
    <s v="-"/>
    <s v="-"/>
    <s v="-"/>
    <s v="-"/>
    <s v="-"/>
    <s v="-"/>
    <s v="SI"/>
    <s v="-"/>
    <s v="-"/>
    <s v="NO"/>
    <x v="0"/>
    <n v="1.3333333333139308"/>
    <s v="ELECTRICO"/>
    <s v="SOBRECORREINTE"/>
    <m/>
    <m/>
    <m/>
    <d v="1899-12-30T00:00:00"/>
    <n v="0.499722222215496"/>
    <n v="0.499722222215496"/>
    <n v="4"/>
    <n v="0"/>
    <n v="1.998888888861984"/>
    <n v="1.998888888861984"/>
    <x v="3"/>
  </r>
  <r>
    <d v="2023-03-30T08:46:50"/>
    <x v="0"/>
    <s v="CADENAS ANGEL"/>
    <s v="FILIPES JEAN, CADENAS ANGEL"/>
    <s v="RONCAL FANNYNG"/>
    <s v="LIBERATO AMAEL"/>
    <s v="SANCHEZ DELIO"/>
    <s v="VASQUEZ OMAR"/>
    <x v="2"/>
    <x v="95"/>
    <x v="0"/>
    <s v="MC (Mantto Correctivo)"/>
    <s v="NO PROG (No programado)"/>
    <d v="2023-03-29T07:00:00"/>
    <d v="2023-03-29T08:20:00"/>
    <d v="2023-03-29T08:10:01"/>
    <d v="2023-03-29T08:30:00"/>
    <s v="Reemplazo de fusibles en el tablero 140-JBD-1002 y desconexión de válvula solenoide 140-SV-008 en tablero 140-LCS-1003"/>
    <x v="0"/>
    <m/>
    <d v="1899-12-30T00:10:00"/>
    <s v="-"/>
    <s v="-"/>
    <s v="-"/>
    <s v="-"/>
    <s v="-"/>
    <s v="-"/>
    <s v="-"/>
    <s v="-"/>
    <s v="SI"/>
    <s v="-"/>
    <s v="-"/>
    <s v="NO"/>
    <x v="0"/>
    <n v="1.3333333333139308"/>
    <s v="ELECTRICO"/>
    <s v="SOBRECORREINTE"/>
    <m/>
    <m/>
    <m/>
    <d v="1899-12-30T00:00:00"/>
    <n v="0.33305555570404977"/>
    <n v="0.33305555570404977"/>
    <n v="4"/>
    <n v="0"/>
    <n v="1.3322222228161991"/>
    <n v="1.3322222228161991"/>
    <x v="3"/>
  </r>
  <r>
    <d v="2023-03-30T08:24:52"/>
    <x v="0"/>
    <s v="CADENAS ANGEL"/>
    <s v="ROSALES PAOLO, FILIPES JEAN, CADENAS ANGEL"/>
    <s v="RONCAL FANNYNG"/>
    <s v="LIBERATO AMAEL"/>
    <s v="SANCHEZ DELIO"/>
    <s v="VASQUEZ OMAR"/>
    <x v="24"/>
    <x v="96"/>
    <x v="0"/>
    <s v="COM (Comisionamiento)"/>
    <s v="PROG (Programado)"/>
    <s v="-"/>
    <s v="-"/>
    <d v="2023-03-29T08:30:01"/>
    <d v="2023-03-29T18:50:00"/>
    <s v="* Retiro de dializadora de caja donde fue transportada_x000a_* Pruebas de funciónamiento del dializador de aceite de alta viscosidad, identificación de niple para el acople al camion, acondicionamiento de manguera de mandos finales (3 metros)_x000a_* Evitar duplicidad. Se restan 35x2 mn HH a la actividad más extensa (Angel y Jean)_x000a_* Evitar duplicidad. Se restan 25 mn HH a la actividad más extensa (Angel)"/>
    <x v="3"/>
    <m/>
    <d v="1899-12-30T00:20:00"/>
    <d v="1899-12-30T01:30:00"/>
    <d v="1899-12-30T02:00:00"/>
    <d v="1899-12-30T00:30:00"/>
    <s v="-"/>
    <s v="-"/>
    <s v="-"/>
    <d v="1899-12-30T01:00:00"/>
    <s v="-"/>
    <s v="SI"/>
    <s v="-"/>
    <s v="-"/>
    <s v="NO"/>
    <x v="3"/>
    <n v="0"/>
    <s v="-"/>
    <s v="-"/>
    <m/>
    <m/>
    <d v="1899-12-30T01:35:00"/>
    <d v="1899-12-30T01:00:00"/>
    <n v="10.333055555471219"/>
    <n v="9.3330555554712191"/>
    <n v="5"/>
    <n v="1.5833333333333335"/>
    <n v="46.665277777356096"/>
    <n v="45.08194444402276"/>
    <x v="3"/>
  </r>
  <r>
    <d v="2023-03-30T08:53:26"/>
    <x v="0"/>
    <s v="FILIPES JEAN"/>
    <s v="FILIPES JEAN, CADENAS ANGEL"/>
    <s v="RONCAL FANNYNG"/>
    <s v="LIBERATO AMAEL"/>
    <s v="SANCHEZ DELIO"/>
    <s v="VASQUEZ OMAR"/>
    <x v="6"/>
    <x v="12"/>
    <x v="0"/>
    <s v="MC (Mantto Correctivo)"/>
    <s v="NO PROG (No programado)"/>
    <d v="2023-03-29T15:45:00"/>
    <d v="2023-03-29T16:15:00"/>
    <d v="2023-03-29T15:55:00"/>
    <d v="2023-03-29T16:30:00"/>
    <s v="Se purgó el sistema y se verificó que no tuviera ningún objeto extraños que ocasióne obstrucción_x000a_* Evitar duplicidad. Se restan 35x2 mn HH a la actividad más extensa (Angel y Jean)"/>
    <x v="2"/>
    <m/>
    <d v="1899-12-30T00:05:00"/>
    <s v="-"/>
    <s v="-"/>
    <s v="-"/>
    <s v="-"/>
    <s v="-"/>
    <s v="-"/>
    <s v="-"/>
    <s v="-"/>
    <s v="NO"/>
    <s v="-"/>
    <s v="-"/>
    <s v="NO"/>
    <x v="0"/>
    <n v="0.49999999988358468"/>
    <s v="HIDRAULICO"/>
    <s v="MALA OPERACION"/>
    <m/>
    <m/>
    <m/>
    <d v="1899-12-30T00:00:00"/>
    <n v="0.58333333331393078"/>
    <n v="0.58333333331393078"/>
    <n v="2"/>
    <n v="0"/>
    <n v="1.1666666666278616"/>
    <n v="1.1666666666278616"/>
    <x v="3"/>
  </r>
  <r>
    <d v="2023-03-30T08:54:21"/>
    <x v="0"/>
    <s v="CADENAS ANGEL"/>
    <s v="CADENAS ANGEL"/>
    <s v="RONCAL FANNYNG"/>
    <s v="LIBERATO AMAEL"/>
    <s v="SANCHEZ DELIO"/>
    <s v="VASQUEZ OMAR"/>
    <x v="2"/>
    <x v="3"/>
    <x v="0"/>
    <s v="MC (Mantto Correctivo)"/>
    <s v="NO PROG (No programado)"/>
    <d v="2023-03-29T17:30:00"/>
    <d v="2023-03-29T17:45:00"/>
    <d v="2023-03-29T17:30:00"/>
    <d v="2023-03-29T17:55:00"/>
    <s v="Re energización de circuitos de iluminación de bahías 1 y 2 en el Taller_x000a_* Evitar duplicidad. Se restan 25 mn HH a la actividad más extensa (Angel)"/>
    <x v="0"/>
    <m/>
    <s v="-"/>
    <s v="-"/>
    <s v="-"/>
    <s v="-"/>
    <s v="-"/>
    <s v="-"/>
    <s v="-"/>
    <s v="-"/>
    <s v="-"/>
    <s v="NO"/>
    <s v="-"/>
    <s v="-"/>
    <s v="NO"/>
    <x v="0"/>
    <n v="0.24999999976716936"/>
    <s v="ELECTRICO"/>
    <s v="DISEÑO INADECUADO"/>
    <m/>
    <m/>
    <m/>
    <d v="1899-12-30T00:00:00"/>
    <n v="0.41666666662786156"/>
    <n v="0.41666666662786156"/>
    <n v="1"/>
    <n v="0"/>
    <n v="0.41666666662786156"/>
    <n v="0.41666666662786156"/>
    <x v="3"/>
  </r>
  <r>
    <d v="2023-03-30T18:27:14"/>
    <x v="0"/>
    <s v="CADENAS ANGEL"/>
    <s v="ROSALES PAOLO, FILIPES JEAN, CADENAS ANGEL"/>
    <s v="RONCAL FANNYNG"/>
    <s v="LIBERATO AMAEL"/>
    <s v="ARRAYAN CARLOS"/>
    <s v="ARACENA CARLOS"/>
    <x v="3"/>
    <x v="4"/>
    <x v="0"/>
    <s v="MP (Mantto Preventivo)"/>
    <s v="IN (Inspección)"/>
    <s v="-"/>
    <s v="-"/>
    <d v="2023-03-30T07:15:00"/>
    <d v="2023-03-30T07:18:00"/>
    <s v="Inspección de funcionamiento de bomba sumidero, e inspección de niveles de tanques de lubricantes"/>
    <x v="1"/>
    <s v="Mantenimiento"/>
    <s v="-"/>
    <s v="-"/>
    <s v="-"/>
    <s v="-"/>
    <s v="-"/>
    <s v="-"/>
    <s v="-"/>
    <s v="-"/>
    <s v="-"/>
    <s v="NO"/>
    <s v="-"/>
    <s v="-"/>
    <s v="NO"/>
    <x v="2"/>
    <n v="0"/>
    <s v="-"/>
    <s v="-"/>
    <m/>
    <m/>
    <m/>
    <d v="1899-12-30T00:00:00"/>
    <n v="5.0000000162981451E-2"/>
    <n v="5.0000000162981451E-2"/>
    <n v="5"/>
    <n v="0"/>
    <n v="0.25000000081490725"/>
    <n v="0.25000000081490725"/>
    <x v="3"/>
  </r>
  <r>
    <d v="2023-03-30T18:27:14"/>
    <x v="0"/>
    <s v="CADENAS ANGEL"/>
    <s v="ROSALES PAOLO, FILIPES JEAN, CADENAS ANGEL"/>
    <s v="RONCAL FANNYNG"/>
    <s v="LIBERATO AMAEL"/>
    <s v="ARRAYAN CARLOS"/>
    <s v="ARACENA CARLOS"/>
    <x v="11"/>
    <x v="72"/>
    <x v="0"/>
    <s v="MP (Mantto Preventivo)"/>
    <s v="IN (Inspección)"/>
    <s v="-"/>
    <s v="-"/>
    <d v="2023-03-30T07:18:00"/>
    <d v="2023-03-30T07:21: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3"/>
    <x v="0"/>
    <s v="MP (Mantto Preventivo)"/>
    <s v="IN (Inspección)"/>
    <s v="-"/>
    <s v="-"/>
    <d v="2023-03-30T07:21:00"/>
    <d v="2023-03-30T07:24: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4"/>
    <x v="0"/>
    <s v="MP (Mantto Preventivo)"/>
    <s v="IN (Inspección)"/>
    <s v="-"/>
    <s v="-"/>
    <d v="2023-03-30T07:24:00"/>
    <d v="2023-03-30T07:27: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75"/>
    <x v="0"/>
    <s v="MP (Mantto Preventivo)"/>
    <s v="IN (Inspección)"/>
    <s v="-"/>
    <s v="-"/>
    <d v="2023-03-30T07:28:00"/>
    <d v="2023-03-30T07:31: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4"/>
    <x v="0"/>
    <s v="MP (Mantto Preventivo)"/>
    <s v="IN (Inspección)"/>
    <s v="-"/>
    <s v="-"/>
    <d v="2023-03-30T07:31:00"/>
    <d v="2023-03-30T07:34: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6"/>
    <x v="0"/>
    <s v="MP (Mantto Preventivo)"/>
    <s v="IN (Inspección)"/>
    <s v="-"/>
    <s v="-"/>
    <d v="2023-03-30T07:34:00"/>
    <d v="2023-03-30T07:37: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27:14"/>
    <x v="0"/>
    <s v="CADENAS ANGEL"/>
    <s v="ROSALES PAOLO, FILIPES JEAN, CADENAS ANGEL"/>
    <s v="RONCAL FANNYNG"/>
    <s v="LIBERATO AMAEL"/>
    <s v="ARRAYAN CARLOS"/>
    <s v="ARACENA CARLOS"/>
    <x v="11"/>
    <x v="27"/>
    <x v="0"/>
    <s v="MP (Mantto Preventivo)"/>
    <s v="IN (Inspección)"/>
    <s v="-"/>
    <s v="-"/>
    <d v="2023-03-30T07:37:00"/>
    <d v="2023-03-30T07:40:00"/>
    <s v="Inspección de funcionamiento de bomba sumidero, e inspección de niveles de tanques de lubricantes"/>
    <x v="1"/>
    <s v="Mantenimiento"/>
    <s v="-"/>
    <s v="-"/>
    <s v="-"/>
    <s v="-"/>
    <s v="-"/>
    <s v="-"/>
    <s v="-"/>
    <s v="-"/>
    <s v="-"/>
    <s v="NO"/>
    <s v="-"/>
    <s v="-"/>
    <s v="NO"/>
    <x v="2"/>
    <n v="0"/>
    <s v="-"/>
    <s v="-"/>
    <m/>
    <m/>
    <m/>
    <d v="1899-12-30T00:00:00"/>
    <n v="4.9999999988358468E-2"/>
    <n v="4.9999999988358468E-2"/>
    <n v="5"/>
    <n v="0"/>
    <n v="0.24999999994179234"/>
    <n v="0.24999999994179234"/>
    <x v="3"/>
  </r>
  <r>
    <d v="2023-03-30T18:31:22"/>
    <x v="0"/>
    <s v="CADENAS ANGEL"/>
    <s v="ROSALES PAOLO, FILIPES JEAN, CADENAS ANGEL"/>
    <s v="RONCAL FANNYNG"/>
    <s v="LIBERATO AMAEL"/>
    <s v="ARRAYAN CARLOS"/>
    <s v="ARACENA CARLOS"/>
    <x v="4"/>
    <x v="97"/>
    <x v="0"/>
    <s v="PdM (Proyecto de Mejora)"/>
    <s v="PROG (Programado)"/>
    <s v="-"/>
    <s v="-"/>
    <d v="2023-03-30T08:00:00"/>
    <d v="2023-03-30T08:15:00"/>
    <s v="Pegado de Señaletica de &quot;prohibición de permanecer debajo de compuerta&quot;"/>
    <x v="1"/>
    <s v="Seguridad"/>
    <d v="1899-12-30T00:04:00"/>
    <s v="-"/>
    <s v="-"/>
    <s v="-"/>
    <s v="-"/>
    <s v="-"/>
    <s v="-"/>
    <s v="-"/>
    <s v="-"/>
    <s v="SI"/>
    <s v="-"/>
    <s v="-"/>
    <s v="NO"/>
    <x v="4"/>
    <n v="0"/>
    <s v="-"/>
    <s v="-"/>
    <m/>
    <m/>
    <m/>
    <d v="1899-12-30T00:00:00"/>
    <n v="0.25000000011641532"/>
    <n v="0.25000000011641532"/>
    <n v="5"/>
    <n v="0"/>
    <n v="1.2500000005820766"/>
    <n v="1.2500000005820766"/>
    <x v="3"/>
  </r>
  <r>
    <d v="2023-03-30T18:31:22"/>
    <x v="0"/>
    <s v="CADENAS ANGEL"/>
    <s v="ROSALES PAOLO, FILIPES JEAN, CADENAS ANGEL"/>
    <s v="RONCAL FANNYNG"/>
    <s v="LIBERATO AMAEL"/>
    <s v="ARRAYAN CARLOS"/>
    <s v="ARACENA CARLOS"/>
    <x v="4"/>
    <x v="98"/>
    <x v="0"/>
    <s v="PdM (Proyecto de Mejora)"/>
    <s v="PROG (Programado)"/>
    <s v="-"/>
    <s v="-"/>
    <d v="2023-03-30T08:16:00"/>
    <d v="2023-03-30T08:30:00"/>
    <s v="Pegado de Señaletica de &quot;prohibición de permanecer debajo de compuerta&quot;"/>
    <x v="1"/>
    <s v="Seguridad"/>
    <d v="1899-12-30T00:04:00"/>
    <s v="-"/>
    <s v="-"/>
    <s v="-"/>
    <s v="-"/>
    <s v="-"/>
    <s v="-"/>
    <s v="-"/>
    <s v="-"/>
    <s v="SI"/>
    <s v="-"/>
    <s v="-"/>
    <s v="NO"/>
    <x v="4"/>
    <n v="0"/>
    <s v="-"/>
    <s v="-"/>
    <m/>
    <m/>
    <m/>
    <d v="1899-12-30T00:00:00"/>
    <n v="0.23333333322079852"/>
    <n v="0.23333333322079852"/>
    <n v="5"/>
    <n v="0"/>
    <n v="1.1666666661039926"/>
    <n v="1.1666666661039926"/>
    <x v="3"/>
  </r>
  <r>
    <d v="2023-03-30T18:31:22"/>
    <x v="0"/>
    <s v="CADENAS ANGEL"/>
    <s v="ROSALES PAOLO, FILIPES JEAN, CADENAS ANGEL"/>
    <s v="RONCAL FANNYNG"/>
    <s v="LIBERATO AMAEL"/>
    <s v="ARRAYAN CARLOS"/>
    <s v="ARACENA CARLOS"/>
    <x v="4"/>
    <x v="86"/>
    <x v="0"/>
    <s v="PdM (Proyecto de Mejora)"/>
    <s v="PROG (Programado)"/>
    <s v="-"/>
    <s v="-"/>
    <d v="2023-03-30T08:31:00"/>
    <d v="2023-03-30T08:45:00"/>
    <s v="Pegado de Señaletica de &quot;prohibición de permanecer debajo de compuerta&quot;"/>
    <x v="1"/>
    <s v="Seguridad"/>
    <d v="1899-12-30T00:04:00"/>
    <s v="-"/>
    <s v="-"/>
    <s v="-"/>
    <s v="-"/>
    <s v="-"/>
    <s v="-"/>
    <s v="-"/>
    <s v="-"/>
    <s v="SI"/>
    <s v="-"/>
    <s v="-"/>
    <s v="NO"/>
    <x v="4"/>
    <n v="0"/>
    <s v="-"/>
    <s v="-"/>
    <m/>
    <m/>
    <m/>
    <d v="1899-12-30T00:00:00"/>
    <n v="0.2333333333954215"/>
    <n v="0.2333333333954215"/>
    <n v="5"/>
    <n v="0"/>
    <n v="1.1666666669771075"/>
    <n v="1.1666666669771075"/>
    <x v="3"/>
  </r>
  <r>
    <d v="2023-03-30T18:31:22"/>
    <x v="0"/>
    <s v="CADENAS ANGEL"/>
    <s v="ROSALES PAOLO, FILIPES JEAN, CADENAS ANGEL"/>
    <s v="RONCAL FANNYNG"/>
    <s v="LIBERATO AMAEL"/>
    <s v="ARRAYAN CARLOS"/>
    <s v="ARACENA CARLOS"/>
    <x v="1"/>
    <x v="93"/>
    <x v="0"/>
    <s v="PdM (Proyecto de Mejora)"/>
    <s v="PROG (Programado)"/>
    <s v="-"/>
    <s v="-"/>
    <d v="2023-03-30T08:46:00"/>
    <d v="2023-03-30T09:00:00"/>
    <s v="Pegado de Señaletica de &quot;prohibición de permanecer debajo de compuerta&quot;"/>
    <x v="1"/>
    <s v="Seguridad"/>
    <d v="1899-12-30T00:04:00"/>
    <s v="-"/>
    <s v="-"/>
    <s v="-"/>
    <s v="-"/>
    <s v="-"/>
    <s v="-"/>
    <s v="-"/>
    <s v="-"/>
    <s v="SI"/>
    <s v="-"/>
    <s v="-"/>
    <s v="NO"/>
    <x v="4"/>
    <n v="0"/>
    <s v="-"/>
    <s v="-"/>
    <m/>
    <m/>
    <m/>
    <d v="1899-12-30T00:00:00"/>
    <n v="0.2333333333954215"/>
    <n v="0.2333333333954215"/>
    <n v="5"/>
    <n v="0"/>
    <n v="1.1666666669771075"/>
    <n v="1.1666666669771075"/>
    <x v="3"/>
  </r>
  <r>
    <d v="2023-03-30T18:31:22"/>
    <x v="0"/>
    <s v="CADENAS ANGEL"/>
    <s v="ROSALES PAOLO, FILIPES JEAN, CADENAS ANGEL"/>
    <s v="RONCAL FANNYNG"/>
    <s v="LIBERATO AMAEL"/>
    <s v="ARRAYAN CARLOS"/>
    <s v="ARACENA CARLOS"/>
    <x v="1"/>
    <x v="80"/>
    <x v="0"/>
    <s v="PdM (Proyecto de Mejora)"/>
    <s v="PROG (Programado)"/>
    <s v="-"/>
    <s v="-"/>
    <d v="2023-03-30T09:01:00"/>
    <d v="2023-03-30T09:15:00"/>
    <s v="Pegado de Señaletica de &quot;prohibición de permanecer debajo de compuerta&quot;"/>
    <x v="1"/>
    <s v="Seguridad"/>
    <d v="1899-12-30T00:04:00"/>
    <s v="-"/>
    <s v="-"/>
    <s v="-"/>
    <s v="-"/>
    <s v="-"/>
    <s v="-"/>
    <s v="-"/>
    <s v="-"/>
    <s v="SI"/>
    <s v="-"/>
    <s v="-"/>
    <s v="NO"/>
    <x v="4"/>
    <n v="0"/>
    <s v="-"/>
    <s v="-"/>
    <m/>
    <m/>
    <m/>
    <d v="1899-12-30T00:00:00"/>
    <n v="0.23333333322079852"/>
    <n v="0.23333333322079852"/>
    <n v="5"/>
    <n v="0"/>
    <n v="1.1666666661039926"/>
    <n v="1.1666666661039926"/>
    <x v="3"/>
  </r>
  <r>
    <d v="2023-03-30T18:34:28"/>
    <x v="0"/>
    <s v="CADENAS ANGEL"/>
    <s v="ROSALES PAOLO, FILIPES JEAN, CADENAS ANGEL"/>
    <s v="RONCAL FANNYNG"/>
    <s v="LIBERATO AMAEL"/>
    <s v="ARRAYAN CARLOS"/>
    <s v="ARACENA CARLOS"/>
    <x v="4"/>
    <x v="98"/>
    <x v="0"/>
    <s v="PdM (Proyecto de Mejora)"/>
    <s v="PROG (Programado)"/>
    <s v="-"/>
    <s v="-"/>
    <d v="2023-03-30T09:15:01"/>
    <d v="2023-03-30T12:30:00"/>
    <s v="Pintado de líneas de seguridad "/>
    <x v="1"/>
    <s v="Seguridad"/>
    <d v="1899-12-30T00:20:00"/>
    <s v="-"/>
    <s v="-"/>
    <s v="-"/>
    <s v="-"/>
    <s v="-"/>
    <s v="-"/>
    <s v="-"/>
    <s v="-"/>
    <s v="SI"/>
    <s v="-"/>
    <s v="-"/>
    <s v="NO"/>
    <x v="4"/>
    <n v="0"/>
    <s v="-"/>
    <s v="-"/>
    <m/>
    <m/>
    <m/>
    <d v="1899-12-30T00:00:00"/>
    <n v="3.2497222220990807"/>
    <n v="3.2497222220990807"/>
    <n v="5"/>
    <n v="0"/>
    <n v="16.248611110495403"/>
    <n v="16.248611110495403"/>
    <x v="3"/>
  </r>
  <r>
    <d v="2023-03-30T18:41:09"/>
    <x v="0"/>
    <s v="CADENAS ANGEL"/>
    <s v="ROSALES PAOLO, FILIPES JEAN, CADENAS ANGEL"/>
    <s v="RONCAL FANNYNG"/>
    <s v="LIBERATO AMAEL"/>
    <s v="ARRAYAN CARLOS"/>
    <s v="ARACENA CARLOS"/>
    <x v="13"/>
    <x v="30"/>
    <x v="8"/>
    <s v="MC (Mantto Correctivo)"/>
    <s v="NO PROG (No programado)"/>
    <d v="2023-03-30T14:00:00"/>
    <d v="2023-03-30T15:30:00"/>
    <d v="2023-03-30T14:05:00"/>
    <d v="2023-03-30T15:45:00"/>
    <s v="Mantenimiento de válvula solenoide de drenaje de tanque. Se escuchó un ruido fuerte proveniente del componente y se verificó su falla"/>
    <x v="1"/>
    <m/>
    <d v="1899-12-30T00:20:00"/>
    <s v="-"/>
    <s v="-"/>
    <s v="-"/>
    <s v="-"/>
    <s v="-"/>
    <s v="-"/>
    <s v="-"/>
    <s v="-"/>
    <s v="NO"/>
    <s v="-"/>
    <s v="-"/>
    <s v="NO"/>
    <x v="0"/>
    <n v="1.5"/>
    <s v="INSTRUMENTAL"/>
    <s v="DESGASTE PREMATURO"/>
    <m/>
    <m/>
    <m/>
    <d v="1899-12-30T00:00:00"/>
    <n v="1.6666666666860692"/>
    <n v="1.6666666666860692"/>
    <n v="5"/>
    <n v="0"/>
    <n v="8.3333333334303461"/>
    <n v="8.3333333334303461"/>
    <x v="3"/>
  </r>
  <r>
    <d v="2023-03-31T11:53:28"/>
    <x v="0"/>
    <s v="CADENAS ANGEL"/>
    <s v="ROSALES PAOLO, FILIPES JEAN, CADENAS ANGEL"/>
    <s v="RONCAL FANNYNG"/>
    <s v="LIBERATO AMAEL"/>
    <s v="SANCHEZ DELIO"/>
    <s v="VASQUEZ OMAR"/>
    <x v="5"/>
    <x v="99"/>
    <x v="0"/>
    <s v="PdM (Proyecto de Mejora)"/>
    <s v="PROG (Programado)"/>
    <s v="-"/>
    <s v="-"/>
    <d v="2023-03-30T15:50:00"/>
    <d v="2023-03-30T18:20:00"/>
    <s v="* A solicitud del Ing. Carlos Aracena se realiza la inspección para la modificación de la línea de aire de zona de compresores de nitrógeno._x000a_* El equipo estuvo down desde el inicio del proyecto 19-Oct-22._x000a_* Recién el 30-Mar-23 se indicó que modifiquemos el sistema para colocarlo operativo"/>
    <x v="3"/>
    <s v="Usuario"/>
    <s v="-"/>
    <s v="-"/>
    <s v="-"/>
    <s v="-"/>
    <s v="-"/>
    <s v="-"/>
    <s v="-"/>
    <s v="-"/>
    <s v="-"/>
    <s v="SI"/>
    <s v="-"/>
    <s v="-"/>
    <s v="NO"/>
    <x v="4"/>
    <n v="0"/>
    <s v="-"/>
    <s v="-"/>
    <s v="INP"/>
    <s v="INP"/>
    <m/>
    <d v="1899-12-30T00:00:00"/>
    <n v="2.5000000001164153"/>
    <n v="2.5000000001164153"/>
    <n v="5"/>
    <n v="0"/>
    <n v="12.500000000582077"/>
    <n v="12.500000000582077"/>
    <x v="3"/>
  </r>
  <r>
    <d v="2023-03-31T07:17:00"/>
    <x v="0"/>
    <s v="CADENAS ANGEL"/>
    <s v="CADENAS ANGEL"/>
    <s v="RONCAL FANNYNG"/>
    <s v="LIBERATO AMAEL"/>
    <s v="ARRAYAN CARLOS"/>
    <s v="ARACENA CARLOS"/>
    <x v="3"/>
    <x v="4"/>
    <x v="0"/>
    <s v="MP (Mantto Preventivo)"/>
    <s v="IN (Inspección)"/>
    <s v="-"/>
    <s v="-"/>
    <d v="2023-03-31T07:15:00"/>
    <d v="2023-03-31T07:17:00"/>
    <s v="Inspección de funcionamiento de bomba sumidero, e inspección de niveles de tanques de lubricantes"/>
    <x v="1"/>
    <s v="Mantenimiento"/>
    <s v="-"/>
    <s v="-"/>
    <s v="-"/>
    <s v="-"/>
    <s v="-"/>
    <s v="-"/>
    <s v="-"/>
    <s v="-"/>
    <s v="-"/>
    <s v="NO"/>
    <s v="-"/>
    <s v="-"/>
    <s v="NO"/>
    <x v="2"/>
    <n v="0"/>
    <s v="-"/>
    <s v="-"/>
    <m/>
    <m/>
    <m/>
    <d v="1899-12-30T00:00:00"/>
    <n v="3.3333333441987634E-2"/>
    <n v="3.3333333441987634E-2"/>
    <n v="3"/>
    <n v="0"/>
    <n v="0.1000000003259629"/>
    <n v="0.1000000003259629"/>
    <x v="3"/>
  </r>
  <r>
    <d v="2023-03-31T07:17:00"/>
    <x v="0"/>
    <s v="CADENAS ANGEL"/>
    <s v="CADENAS ANGEL"/>
    <s v="RONCAL FANNYNG"/>
    <s v="LIBERATO AMAEL"/>
    <s v="ARRAYAN CARLOS"/>
    <s v="ARACENA CARLOS"/>
    <x v="11"/>
    <x v="72"/>
    <x v="0"/>
    <s v="MP (Mantto Preventivo)"/>
    <s v="IN (Inspección)"/>
    <s v="-"/>
    <s v="-"/>
    <d v="2023-03-31T07:18:00"/>
    <d v="2023-03-31T07:20:00"/>
    <s v="Inspección de funcionamiento de bomba sumidero, e inspección de niveles de tanques de lubricantes"/>
    <x v="1"/>
    <s v="Mantenimiento"/>
    <s v="-"/>
    <s v="-"/>
    <s v="-"/>
    <s v="-"/>
    <s v="-"/>
    <s v="-"/>
    <s v="-"/>
    <s v="-"/>
    <s v="-"/>
    <s v="NO"/>
    <s v="-"/>
    <s v="-"/>
    <s v="NO"/>
    <x v="2"/>
    <n v="0"/>
    <s v="-"/>
    <s v="-"/>
    <m/>
    <m/>
    <m/>
    <d v="1899-12-30T00:00:00"/>
    <n v="3.3333333267364651E-2"/>
    <n v="3.3333333267364651E-2"/>
    <n v="3"/>
    <n v="0"/>
    <n v="9.9999999802093953E-2"/>
    <n v="9.9999999802093953E-2"/>
    <x v="3"/>
  </r>
  <r>
    <d v="2023-03-31T07:17:00"/>
    <x v="0"/>
    <s v="CADENAS ANGEL"/>
    <s v="CADENAS ANGEL"/>
    <s v="RONCAL FANNYNG"/>
    <s v="LIBERATO AMAEL"/>
    <s v="ARRAYAN CARLOS"/>
    <s v="ARACENA CARLOS"/>
    <x v="11"/>
    <x v="73"/>
    <x v="0"/>
    <s v="MP (Mantto Preventivo)"/>
    <s v="IN (Inspección)"/>
    <s v="-"/>
    <s v="-"/>
    <d v="2023-03-31T07:20:00"/>
    <d v="2023-03-31T07:22:00"/>
    <s v="Inspección de funcionamiento de bomba sumidero, e inspección de niveles de tanques de lubricantes"/>
    <x v="1"/>
    <s v="Mantenimiento"/>
    <s v="-"/>
    <s v="-"/>
    <s v="-"/>
    <s v="-"/>
    <s v="-"/>
    <s v="-"/>
    <s v="-"/>
    <s v="-"/>
    <s v="-"/>
    <s v="NO"/>
    <s v="-"/>
    <s v="-"/>
    <s v="NO"/>
    <x v="2"/>
    <n v="0"/>
    <s v="-"/>
    <s v="-"/>
    <m/>
    <m/>
    <m/>
    <d v="1899-12-30T00:00:00"/>
    <n v="3.3333333267364651E-2"/>
    <n v="3.3333333267364651E-2"/>
    <n v="3"/>
    <n v="0"/>
    <n v="9.9999999802093953E-2"/>
    <n v="9.9999999802093953E-2"/>
    <x v="3"/>
  </r>
  <r>
    <d v="2023-03-31T07:17:00"/>
    <x v="0"/>
    <s v="CADENAS ANGEL"/>
    <s v="CADENAS ANGEL"/>
    <s v="RONCAL FANNYNG"/>
    <s v="LIBERATO AMAEL"/>
    <s v="ARRAYAN CARLOS"/>
    <s v="ARACENA CARLOS"/>
    <x v="11"/>
    <x v="74"/>
    <x v="0"/>
    <s v="MP (Mantto Preventivo)"/>
    <s v="IN (Inspección)"/>
    <s v="-"/>
    <s v="-"/>
    <d v="2023-03-31T07:22:00"/>
    <d v="2023-03-31T07:24:00"/>
    <s v="Inspección de funcionamiento de bomba sumidero, e inspección de niveles de tanques de lubricantes"/>
    <x v="1"/>
    <s v="Mantenimiento"/>
    <s v="-"/>
    <s v="-"/>
    <s v="-"/>
    <s v="-"/>
    <s v="-"/>
    <s v="-"/>
    <s v="-"/>
    <s v="-"/>
    <s v="-"/>
    <s v="NO"/>
    <s v="-"/>
    <s v="-"/>
    <s v="NO"/>
    <x v="2"/>
    <n v="0"/>
    <s v="-"/>
    <s v="-"/>
    <m/>
    <m/>
    <m/>
    <d v="1899-12-30T00:00:00"/>
    <n v="3.3333333441987634E-2"/>
    <n v="3.3333333441987634E-2"/>
    <n v="3"/>
    <n v="0"/>
    <n v="0.1000000003259629"/>
    <n v="0.1000000003259629"/>
    <x v="3"/>
  </r>
  <r>
    <d v="2023-03-31T07:17:00"/>
    <x v="0"/>
    <s v="CADENAS ANGEL"/>
    <s v="CADENAS ANGEL"/>
    <s v="RONCAL FANNYNG"/>
    <s v="LIBERATO AMAEL"/>
    <s v="ARRAYAN CARLOS"/>
    <s v="ARACENA CARLOS"/>
    <x v="11"/>
    <x v="75"/>
    <x v="0"/>
    <s v="MP (Mantto Preventivo)"/>
    <s v="IN (Inspección)"/>
    <s v="-"/>
    <s v="-"/>
    <d v="2023-03-31T07:24:00"/>
    <d v="2023-03-31T07:26:00"/>
    <s v="Inspección de funcionamiento de bomba sumidero, e inspección de niveles de tanques de lubricantes"/>
    <x v="1"/>
    <s v="Mantenimiento"/>
    <s v="-"/>
    <s v="-"/>
    <s v="-"/>
    <s v="-"/>
    <s v="-"/>
    <s v="-"/>
    <s v="-"/>
    <s v="-"/>
    <s v="-"/>
    <s v="NO"/>
    <s v="-"/>
    <s v="-"/>
    <s v="NO"/>
    <x v="2"/>
    <n v="0"/>
    <s v="-"/>
    <s v="-"/>
    <m/>
    <m/>
    <m/>
    <d v="1899-12-30T00:00:00"/>
    <n v="3.3333333267364651E-2"/>
    <n v="3.3333333267364651E-2"/>
    <n v="3"/>
    <n v="0"/>
    <n v="9.9999999802093953E-2"/>
    <n v="9.9999999802093953E-2"/>
    <x v="3"/>
  </r>
  <r>
    <d v="2023-03-31T07:17:00"/>
    <x v="0"/>
    <s v="CADENAS ANGEL"/>
    <s v="CADENAS ANGEL"/>
    <s v="RONCAL FANNYNG"/>
    <s v="LIBERATO AMAEL"/>
    <s v="ARRAYAN CARLOS"/>
    <s v="ARACENA CARLOS"/>
    <x v="11"/>
    <x v="24"/>
    <x v="0"/>
    <s v="MP (Mantto Preventivo)"/>
    <s v="IN (Inspección)"/>
    <s v="-"/>
    <s v="-"/>
    <d v="2023-03-31T07:26:00"/>
    <d v="2023-03-31T07:28:00"/>
    <s v="Inspección de funcionamiento de bomba sumidero, e inspección de niveles de tanques de lubricantes"/>
    <x v="1"/>
    <s v="Mantenimiento"/>
    <s v="-"/>
    <s v="-"/>
    <s v="-"/>
    <s v="-"/>
    <s v="-"/>
    <s v="-"/>
    <s v="-"/>
    <s v="-"/>
    <s v="-"/>
    <s v="NO"/>
    <s v="-"/>
    <s v="-"/>
    <s v="NO"/>
    <x v="2"/>
    <n v="0"/>
    <s v="-"/>
    <s v="-"/>
    <m/>
    <m/>
    <m/>
    <d v="1899-12-30T00:00:00"/>
    <n v="3.3333333441987634E-2"/>
    <n v="3.3333333441987634E-2"/>
    <n v="3"/>
    <n v="0"/>
    <n v="0.1000000003259629"/>
    <n v="0.1000000003259629"/>
    <x v="3"/>
  </r>
  <r>
    <d v="2023-03-31T07:17:00"/>
    <x v="0"/>
    <s v="CADENAS ANGEL"/>
    <s v="CADENAS ANGEL"/>
    <s v="RONCAL FANNYNG"/>
    <s v="LIBERATO AMAEL"/>
    <s v="ARRAYAN CARLOS"/>
    <s v="ARACENA CARLOS"/>
    <x v="11"/>
    <x v="26"/>
    <x v="0"/>
    <s v="MP (Mantto Preventivo)"/>
    <s v="IN (Inspección)"/>
    <s v="-"/>
    <s v="-"/>
    <d v="2023-03-31T07:28:00"/>
    <d v="2023-03-31T07:30:00"/>
    <s v="Inspección de funcionamiento de bomba sumidero, e inspección de niveles de tanques de lubricantes"/>
    <x v="1"/>
    <s v="Mantenimiento"/>
    <s v="-"/>
    <s v="-"/>
    <s v="-"/>
    <s v="-"/>
    <s v="-"/>
    <s v="-"/>
    <s v="-"/>
    <s v="-"/>
    <s v="-"/>
    <s v="NO"/>
    <s v="-"/>
    <s v="-"/>
    <s v="NO"/>
    <x v="2"/>
    <n v="0"/>
    <s v="-"/>
    <s v="-"/>
    <m/>
    <m/>
    <m/>
    <d v="1899-12-30T00:00:00"/>
    <n v="3.3333333267364651E-2"/>
    <n v="3.3333333267364651E-2"/>
    <n v="3"/>
    <n v="0"/>
    <n v="9.9999999802093953E-2"/>
    <n v="9.9999999802093953E-2"/>
    <x v="3"/>
  </r>
  <r>
    <d v="2023-03-31T07:17:00"/>
    <x v="0"/>
    <s v="CADENAS ANGEL"/>
    <s v="CADENAS ANGEL"/>
    <s v="RONCAL FANNYNG"/>
    <s v="LIBERATO AMAEL"/>
    <s v="ARRAYAN CARLOS"/>
    <s v="ARACENA CARLOS"/>
    <x v="11"/>
    <x v="27"/>
    <x v="0"/>
    <s v="MP (Mantto Preventivo)"/>
    <s v="IN (Inspección)"/>
    <s v="-"/>
    <s v="-"/>
    <d v="2023-03-31T07:30:00"/>
    <d v="2023-03-31T07:32:00"/>
    <s v="Inspección de funcionamiento de bomba sumidero, e inspección de niveles de tanques de lubricantes"/>
    <x v="1"/>
    <s v="Mantenimiento"/>
    <s v="-"/>
    <s v="-"/>
    <s v="-"/>
    <s v="-"/>
    <s v="-"/>
    <s v="-"/>
    <s v="-"/>
    <s v="-"/>
    <s v="-"/>
    <s v="NO"/>
    <s v="-"/>
    <s v="-"/>
    <s v="NO"/>
    <x v="2"/>
    <n v="0"/>
    <s v="-"/>
    <s v="-"/>
    <m/>
    <m/>
    <m/>
    <d v="1899-12-30T00:00:00"/>
    <n v="3.3333333267364651E-2"/>
    <n v="3.3333333267364651E-2"/>
    <n v="3"/>
    <n v="0"/>
    <n v="9.9999999802093953E-2"/>
    <n v="9.9999999802093953E-2"/>
    <x v="3"/>
  </r>
  <r>
    <d v="2023-04-01T16:41:27"/>
    <x v="0"/>
    <s v="CADENAS ANGEL"/>
    <s v="ROSALES PAOLO, FILIPES JEAN, CADENAS ANGEL"/>
    <s v="RONCAL FANNYNG"/>
    <s v="LIBERATO AMAEL"/>
    <s v="ARRAYAN CARLOS"/>
    <s v="ARACENA CARLOS"/>
    <x v="16"/>
    <x v="37"/>
    <x v="0"/>
    <s v="MC (Mantto Correctivo)"/>
    <s v="NO PROG (No programado)"/>
    <d v="2023-03-31T09:30:00"/>
    <d v="2023-03-31T11:30:00"/>
    <d v="2023-03-31T07:45:00"/>
    <d v="2023-03-31T11:40:00"/>
    <s v="Se acude debido a reporte de usuario. Se realiza revisión de limitador de recorrido; se observa que no acciona correctamente debido a deformación de elementos de confirmación de limitador de recorrido; se desmontan  y proceden a modificar su forma. Montaje y pruebas._x000a_Se tuvo tiempo de espera debido a falta de operador de grúa. Finalmente un usuario del Área de Auxiliares realiza el apoyo en la operación"/>
    <x v="1"/>
    <m/>
    <d v="1899-12-30T00:15:00"/>
    <d v="1899-12-30T01:00:00"/>
    <s v="-"/>
    <s v="-"/>
    <s v="-"/>
    <s v="-"/>
    <s v="-"/>
    <s v="-"/>
    <s v="-"/>
    <s v="NO"/>
    <s v="-"/>
    <s v="-"/>
    <s v="NO"/>
    <x v="0"/>
    <n v="2.0000000002328306"/>
    <s v="MECANICO"/>
    <s v="FATIGA DE MATERIAL"/>
    <m/>
    <m/>
    <m/>
    <d v="1899-12-30T00:00:00"/>
    <n v="3.9166666666860692"/>
    <n v="3.9166666666860692"/>
    <n v="5"/>
    <n v="0"/>
    <n v="19.583333333430346"/>
    <n v="19.583333333430346"/>
    <x v="3"/>
  </r>
  <r>
    <d v="2023-04-01T17:00:10"/>
    <x v="0"/>
    <s v="FILIPES JEAN"/>
    <s v="FILIPES JEAN, CADENAS ANGEL"/>
    <s v="RONCAL FANNYNG"/>
    <s v="LIBERATO AMAEL"/>
    <s v="ARRAYAN CARLOS"/>
    <s v="ARACENA CARLOS"/>
    <x v="26"/>
    <x v="68"/>
    <x v="0"/>
    <s v="MC (Mantto Correctivo)"/>
    <s v="NO PROG (No programado)"/>
    <d v="2023-03-31T12:20:00"/>
    <d v="2023-03-31T12:40:00"/>
    <d v="2023-03-31T12:20:00"/>
    <d v="2023-03-31T13:00:00"/>
    <s v="Cambio de acople rápido en línea de aire de alimentación a la bomba, debido a obstrucción con FOD"/>
    <x v="2"/>
    <m/>
    <d v="1899-12-30T00:10:00"/>
    <s v="-"/>
    <s v="-"/>
    <s v="-"/>
    <s v="-"/>
    <s v="-"/>
    <s v="-"/>
    <s v="-"/>
    <s v="-"/>
    <s v="SI"/>
    <s v="-"/>
    <s v="-"/>
    <s v="NO"/>
    <x v="0"/>
    <n v="0.33333333337213844"/>
    <s v="HIDRAULICO"/>
    <s v="MALA OPERACION"/>
    <m/>
    <m/>
    <m/>
    <d v="1899-12-30T00:00:00"/>
    <n v="0.6666666665696539"/>
    <n v="0.6666666665696539"/>
    <n v="4"/>
    <n v="0"/>
    <n v="2.6666666662786156"/>
    <n v="2.6666666662786156"/>
    <x v="3"/>
  </r>
  <r>
    <d v="2023-04-01T16:53:56"/>
    <x v="0"/>
    <s v="FILIPES JEAN"/>
    <s v="ROSALES PAOLO, FILIPES JEAN, CADENAS ANGEL"/>
    <s v="RONCAL FANNYNG"/>
    <s v="LIBERATO AMAEL"/>
    <s v="ARRAYAN CARLOS"/>
    <s v="ARACENA CARLOS"/>
    <x v="5"/>
    <x v="99"/>
    <x v="0"/>
    <s v="PdM (Proyecto de Mejora)"/>
    <s v="PROG (Programado)"/>
    <s v="-"/>
    <s v="-"/>
    <d v="2023-03-31T13:30:01"/>
    <d v="2023-03-31T18:00:00"/>
    <s v="Pruebas de funciónamiento del compresor, secador y generador de nitrógeno"/>
    <x v="3"/>
    <s v="Usuario"/>
    <d v="1899-12-30T00:20:00"/>
    <s v="-"/>
    <s v="-"/>
    <s v="-"/>
    <s v="-"/>
    <s v="-"/>
    <s v="-"/>
    <s v="-"/>
    <s v="-"/>
    <s v="NO"/>
    <s v="-"/>
    <s v="-"/>
    <s v="NO"/>
    <x v="4"/>
    <n v="0"/>
    <s v="-"/>
    <s v="-"/>
    <s v="INP"/>
    <s v="INP"/>
    <m/>
    <d v="1899-12-30T00:00:00"/>
    <n v="4.4997222221572883"/>
    <n v="4.4997222221572883"/>
    <n v="5"/>
    <n v="0"/>
    <n v="22.498611110786442"/>
    <n v="22.498611110786442"/>
    <x v="3"/>
  </r>
  <r>
    <d v="2023-04-01T07:02:00"/>
    <x v="0"/>
    <s v="RONCAL FANNYNG"/>
    <s v="ROSALES PAOLO, FILIPES JEAN"/>
    <s v="RONCAL FANNYNG"/>
    <s v="LIBERATO AMAEL"/>
    <s v="SANCHEZ DELIO"/>
    <s v="VASQUEZ OMAR"/>
    <x v="11"/>
    <x v="72"/>
    <x v="0"/>
    <s v="MP (Mantto Preventivo)"/>
    <s v="IN (Inspección)"/>
    <s v="-"/>
    <s v="-"/>
    <d v="2023-04-01T07:00:00"/>
    <d v="2023-04-01T07:02:00"/>
    <s v="Medición y toma de parámetros de niveles de aceite y temperatura de tanques"/>
    <x v="1"/>
    <s v="Mantenimiento"/>
    <m/>
    <m/>
    <m/>
    <m/>
    <m/>
    <m/>
    <m/>
    <s v="-"/>
    <m/>
    <s v="NO"/>
    <m/>
    <s v="NO"/>
    <s v="NO"/>
    <x v="2"/>
    <n v="0"/>
    <s v="-"/>
    <s v="-"/>
    <m/>
    <m/>
    <m/>
    <d v="1899-12-30T00:00:00"/>
    <n v="3.3333333441987634E-2"/>
    <n v="3.3333333441987634E-2"/>
    <n v="4"/>
    <n v="0"/>
    <n v="0.13333333376795053"/>
    <n v="0.13333333376795053"/>
    <x v="4"/>
  </r>
  <r>
    <d v="2023-04-01T07:04:00"/>
    <x v="0"/>
    <s v="RONCAL FANNYNG"/>
    <s v="ROSALES PAOLO, FILIPES JEAN"/>
    <s v="RONCAL FANNYNG"/>
    <s v="LIBERATO AMAEL"/>
    <s v="SANCHEZ DELIO"/>
    <s v="VASQUEZ OMAR"/>
    <x v="11"/>
    <x v="73"/>
    <x v="0"/>
    <s v="MP (Mantto Preventivo)"/>
    <s v="IN (Inspección)"/>
    <s v="-"/>
    <s v="-"/>
    <d v="2023-04-01T07:02:01"/>
    <d v="2023-04-01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1T07:06:00"/>
    <x v="0"/>
    <s v="RONCAL FANNYNG"/>
    <s v="ROSALES PAOLO, FILIPES JEAN"/>
    <s v="RONCAL FANNYNG"/>
    <s v="LIBERATO AMAEL"/>
    <s v="SANCHEZ DELIO"/>
    <s v="VASQUEZ OMAR"/>
    <x v="11"/>
    <x v="74"/>
    <x v="0"/>
    <s v="MP (Mantto Preventivo)"/>
    <s v="IN (Inspección)"/>
    <s v="-"/>
    <s v="-"/>
    <d v="2023-04-01T07:04:01"/>
    <d v="2023-04-01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01T07:08:00"/>
    <x v="0"/>
    <s v="RONCAL FANNYNG"/>
    <s v="ROSALES PAOLO, FILIPES JEAN"/>
    <s v="RONCAL FANNYNG"/>
    <s v="LIBERATO AMAEL"/>
    <s v="SANCHEZ DELIO"/>
    <s v="VASQUEZ OMAR"/>
    <x v="11"/>
    <x v="75"/>
    <x v="0"/>
    <s v="MP (Mantto Preventivo)"/>
    <s v="IN (Inspección)"/>
    <s v="-"/>
    <s v="-"/>
    <d v="2023-04-01T07:06:01"/>
    <d v="2023-04-01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1T07:10:00"/>
    <x v="0"/>
    <s v="RONCAL FANNYNG"/>
    <s v="ROSALES PAOLO, FILIPES JEAN"/>
    <s v="RONCAL FANNYNG"/>
    <s v="LIBERATO AMAEL"/>
    <s v="SANCHEZ DELIO"/>
    <s v="VASQUEZ OMAR"/>
    <x v="11"/>
    <x v="24"/>
    <x v="0"/>
    <s v="MP (Mantto Preventivo)"/>
    <s v="IN (Inspección)"/>
    <s v="-"/>
    <s v="-"/>
    <d v="2023-04-01T07:08:01"/>
    <d v="2023-04-01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1T07:12:00"/>
    <x v="0"/>
    <s v="RONCAL FANNYNG"/>
    <s v="ROSALES PAOLO, FILIPES JEAN"/>
    <s v="RONCAL FANNYNG"/>
    <s v="LIBERATO AMAEL"/>
    <s v="SANCHEZ DELIO"/>
    <s v="VASQUEZ OMAR"/>
    <x v="11"/>
    <x v="26"/>
    <x v="0"/>
    <s v="MP (Mantto Preventivo)"/>
    <s v="IN (Inspección)"/>
    <s v="-"/>
    <s v="-"/>
    <d v="2023-04-01T07:10:01"/>
    <d v="2023-04-01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1T07:15:00"/>
    <x v="0"/>
    <s v="RONCAL FANNYNG"/>
    <s v="ROSALES PAOLO, FILIPES JEAN"/>
    <s v="RONCAL FANNYNG"/>
    <s v="LIBERATO AMAEL"/>
    <s v="SANCHEZ DELIO"/>
    <s v="VASQUEZ OMAR"/>
    <x v="11"/>
    <x v="27"/>
    <x v="0"/>
    <s v="MP (Mantto Preventivo)"/>
    <s v="IN (Inspección)"/>
    <s v="-"/>
    <s v="-"/>
    <d v="2023-04-01T07:12:01"/>
    <d v="2023-04-01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01T17:09:31"/>
    <x v="0"/>
    <s v="ROSALES PAOLO"/>
    <s v="ROSALES PAOLO, FILIPES JEAN, CADENAS ANGEL"/>
    <s v="RONCAL FANNYNG"/>
    <s v="LIBERATO AMAEL"/>
    <s v="ARRAYAN CARLOS"/>
    <s v="ARACENA CARLOS"/>
    <x v="5"/>
    <x v="99"/>
    <x v="0"/>
    <s v="PdM (Proyecto de Mejora)"/>
    <s v="PROG (Programado)"/>
    <s v="-"/>
    <s v="-"/>
    <d v="2023-04-01T07:30:00"/>
    <d v="2023-04-01T11:45:00"/>
    <s v="* A solicitud del Ing. Arrayán se procede a realizar las mejoras/modificaciones necesarias para la habilitación del compresor 140-GC-121._x000a_* Se realiza la instalación de un by-pass en la línea de descarga del secador y carga de tanque, quedando así deshabilitada el generador de nitrógeno._x000a_* Se procede al monitoreo del sistema"/>
    <x v="3"/>
    <m/>
    <d v="1899-12-30T00:20:00"/>
    <s v="-"/>
    <s v="-"/>
    <s v="-"/>
    <s v="-"/>
    <s v="-"/>
    <s v="-"/>
    <s v="-"/>
    <s v="-"/>
    <s v="SI"/>
    <s v="-"/>
    <s v="-"/>
    <s v="NO"/>
    <x v="4"/>
    <n v="0"/>
    <s v="-"/>
    <s v="-"/>
    <s v="INP"/>
    <s v="OP"/>
    <m/>
    <d v="1899-12-30T00:00:00"/>
    <n v="4.2500000000582077"/>
    <n v="4.2500000000582077"/>
    <n v="5"/>
    <n v="0"/>
    <n v="21.250000000291038"/>
    <n v="21.250000000291038"/>
    <x v="4"/>
  </r>
  <r>
    <d v="2023-04-01T17:18:57"/>
    <x v="0"/>
    <s v="FILIPES JEAN"/>
    <s v="ROSALES PAOLO, FILIPES JEAN, CADENAS ANGEL"/>
    <s v="RONCAL FANNYNG"/>
    <s v="LIBERATO AMAEL"/>
    <s v="ARRAYAN CARLOS"/>
    <s v="ARACENA CARLOS"/>
    <x v="6"/>
    <x v="11"/>
    <x v="0"/>
    <s v="MC (Mantto Correctivo)"/>
    <s v="NO PROG (No programado)"/>
    <d v="2023-04-01T14:00:00"/>
    <d v="2023-04-01T14:40:00"/>
    <d v="2023-04-01T14:00:00"/>
    <d v="2023-04-01T15:00:00"/>
    <s v="Revisión de bomba por fallo en succión de aceite"/>
    <x v="1"/>
    <m/>
    <d v="1899-12-30T00:20:00"/>
    <s v="-"/>
    <s v="-"/>
    <s v="-"/>
    <s v="-"/>
    <s v="-"/>
    <s v="-"/>
    <s v="-"/>
    <s v="-"/>
    <s v="NO"/>
    <s v="-"/>
    <s v="-"/>
    <s v="NO"/>
    <x v="0"/>
    <n v="0.66666666674427688"/>
    <s v="HIDRAULICO"/>
    <s v="CONTAMINACION"/>
    <s v="INP"/>
    <s v="OP"/>
    <m/>
    <d v="1899-12-30T00:00:00"/>
    <n v="1.0000000001164153"/>
    <n v="1.0000000001164153"/>
    <n v="5"/>
    <n v="0"/>
    <n v="5.0000000005820766"/>
    <n v="5.0000000005820766"/>
    <x v="4"/>
  </r>
  <r>
    <d v="2023-04-02T07:02:00"/>
    <x v="0"/>
    <s v="RONCAL FANNYNG"/>
    <s v="ROSALES PAOLO, FILIPES JEAN"/>
    <s v="RONCAL FANNYNG"/>
    <s v="LIBERATO AMAEL"/>
    <s v="SANCHEZ DELIO"/>
    <s v="VASQUEZ OMAR"/>
    <x v="11"/>
    <x v="72"/>
    <x v="0"/>
    <s v="MP (Mantto Preventivo)"/>
    <s v="IN (Inspección)"/>
    <s v="-"/>
    <s v="-"/>
    <d v="2023-04-02T07:00:00"/>
    <d v="2023-04-02T07:02:00"/>
    <s v="Medición y toma de parámetros de niveles de aceite y temperatura de tanques"/>
    <x v="1"/>
    <s v="Mantenimiento"/>
    <m/>
    <m/>
    <m/>
    <m/>
    <m/>
    <m/>
    <m/>
    <s v="-"/>
    <m/>
    <s v="NO"/>
    <m/>
    <s v="NO"/>
    <s v="NO"/>
    <x v="2"/>
    <n v="0"/>
    <s v="-"/>
    <s v="-"/>
    <m/>
    <m/>
    <m/>
    <d v="1899-12-30T00:00:00"/>
    <n v="3.3333333441987634E-2"/>
    <n v="3.3333333441987634E-2"/>
    <n v="4"/>
    <n v="0"/>
    <n v="0.13333333376795053"/>
    <n v="0.13333333376795053"/>
    <x v="4"/>
  </r>
  <r>
    <d v="2023-04-02T07:04:00"/>
    <x v="0"/>
    <s v="RONCAL FANNYNG"/>
    <s v="ROSALES PAOLO, FILIPES JEAN"/>
    <s v="RONCAL FANNYNG"/>
    <s v="LIBERATO AMAEL"/>
    <s v="SANCHEZ DELIO"/>
    <s v="VASQUEZ OMAR"/>
    <x v="11"/>
    <x v="73"/>
    <x v="0"/>
    <s v="MP (Mantto Preventivo)"/>
    <s v="IN (Inspección)"/>
    <s v="-"/>
    <s v="-"/>
    <d v="2023-04-02T07:02:01"/>
    <d v="2023-04-02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2T07:06:00"/>
    <x v="0"/>
    <s v="RONCAL FANNYNG"/>
    <s v="ROSALES PAOLO, FILIPES JEAN"/>
    <s v="RONCAL FANNYNG"/>
    <s v="LIBERATO AMAEL"/>
    <s v="SANCHEZ DELIO"/>
    <s v="VASQUEZ OMAR"/>
    <x v="11"/>
    <x v="74"/>
    <x v="0"/>
    <s v="MP (Mantto Preventivo)"/>
    <s v="IN (Inspección)"/>
    <s v="-"/>
    <s v="-"/>
    <d v="2023-04-02T07:04:01"/>
    <d v="2023-04-02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02T07:08:00"/>
    <x v="0"/>
    <s v="RONCAL FANNYNG"/>
    <s v="ROSALES PAOLO, FILIPES JEAN"/>
    <s v="RONCAL FANNYNG"/>
    <s v="LIBERATO AMAEL"/>
    <s v="SANCHEZ DELIO"/>
    <s v="VASQUEZ OMAR"/>
    <x v="11"/>
    <x v="75"/>
    <x v="0"/>
    <s v="MP (Mantto Preventivo)"/>
    <s v="IN (Inspección)"/>
    <s v="-"/>
    <s v="-"/>
    <d v="2023-04-02T07:06:01"/>
    <d v="2023-04-02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2T07:10:00"/>
    <x v="0"/>
    <s v="RONCAL FANNYNG"/>
    <s v="ROSALES PAOLO, FILIPES JEAN"/>
    <s v="RONCAL FANNYNG"/>
    <s v="LIBERATO AMAEL"/>
    <s v="SANCHEZ DELIO"/>
    <s v="VASQUEZ OMAR"/>
    <x v="11"/>
    <x v="24"/>
    <x v="0"/>
    <s v="MP (Mantto Preventivo)"/>
    <s v="IN (Inspección)"/>
    <s v="-"/>
    <s v="-"/>
    <d v="2023-04-02T07:08:01"/>
    <d v="2023-04-02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2T07:12:00"/>
    <x v="0"/>
    <s v="RONCAL FANNYNG"/>
    <s v="ROSALES PAOLO, FILIPES JEAN"/>
    <s v="RONCAL FANNYNG"/>
    <s v="LIBERATO AMAEL"/>
    <s v="SANCHEZ DELIO"/>
    <s v="VASQUEZ OMAR"/>
    <x v="11"/>
    <x v="26"/>
    <x v="0"/>
    <s v="MP (Mantto Preventivo)"/>
    <s v="IN (Inspección)"/>
    <s v="-"/>
    <s v="-"/>
    <d v="2023-04-02T07:10:01"/>
    <d v="2023-04-02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2T07:15:00"/>
    <x v="0"/>
    <s v="RONCAL FANNYNG"/>
    <s v="ROSALES PAOLO, FILIPES JEAN"/>
    <s v="RONCAL FANNYNG"/>
    <s v="LIBERATO AMAEL"/>
    <s v="SANCHEZ DELIO"/>
    <s v="VASQUEZ OMAR"/>
    <x v="11"/>
    <x v="27"/>
    <x v="0"/>
    <s v="MP (Mantto Preventivo)"/>
    <s v="IN (Inspección)"/>
    <s v="-"/>
    <s v="-"/>
    <d v="2023-04-02T07:12:01"/>
    <d v="2023-04-02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04T08:35:11"/>
    <x v="0"/>
    <s v="CADENAS ANGEL"/>
    <s v="ROSALES PAOLO, FILIPES JEAN, CADENAS ANGEL"/>
    <s v="RONCAL FANNYNG"/>
    <s v="LIBERATO AMAEL"/>
    <s v="ARRAYAN CARLOS"/>
    <s v="ARACENA CARLOS"/>
    <x v="31"/>
    <x v="100"/>
    <x v="0"/>
    <s v="MC (Mantto Correctivo)"/>
    <s v="NO PROG (No programado)"/>
    <d v="2023-04-02T08:00:00"/>
    <d v="2023-04-02T12:30:00"/>
    <d v="2023-04-02T08:00:00"/>
    <d v="2023-04-02T13:00:00"/>
    <s v="* Desmontaje de sistema hidraulico de  desplazamiento vertical_x000a_* Desmontaje de bomba para revisión; se observa succión de bomba obstruida_x000a_* Se realiza limpieza y pruebas_x000a_* Desplazamiento horizontal necesitaba confirmación de desplazamiento vertical._x000a_* Pruebas de sentido de giro de ventilador"/>
    <x v="2"/>
    <m/>
    <d v="1899-12-30T00:20:00"/>
    <d v="1899-12-30T00:20:00"/>
    <s v="-"/>
    <s v="-"/>
    <s v="-"/>
    <s v="-"/>
    <s v="-"/>
    <s v="-"/>
    <s v="-"/>
    <s v="NO"/>
    <s v="-"/>
    <s v="-"/>
    <s v="NO"/>
    <x v="0"/>
    <n v="4.5"/>
    <s v="HIDRAULICO"/>
    <s v="CONTAMINACION"/>
    <m/>
    <m/>
    <m/>
    <d v="1899-12-30T00:00:00"/>
    <n v="5.0000000000582077"/>
    <n v="5.0000000000582077"/>
    <n v="5"/>
    <n v="0"/>
    <n v="25.000000000291038"/>
    <n v="25.000000000291038"/>
    <x v="4"/>
  </r>
  <r>
    <d v="2023-04-04T08:41:18"/>
    <x v="0"/>
    <s v="FILIPES JEAN"/>
    <s v="ROSALES PAOLO, FILIPES JEAN, CADENAS ANGEL"/>
    <s v="RONCAL FANNYNG"/>
    <s v="LIBERATO AMAEL"/>
    <s v="ARRAYAN CARLOS"/>
    <s v="ARACENA CARLOS"/>
    <x v="6"/>
    <x v="11"/>
    <x v="0"/>
    <s v="MC (Mantto Correctivo)"/>
    <s v="NO PROG (No programado)"/>
    <d v="2023-04-02T13:00:00"/>
    <d v="2023-04-03T11:30:00"/>
    <d v="2023-04-02T13:30:00"/>
    <d v="2023-04-02T14:45:00"/>
    <s v="Mantenimiento correctivo de bomba se succión de aceite, pendiente cambio de manguera por ruptura visible"/>
    <x v="2"/>
    <m/>
    <d v="1899-12-30T00:20:00"/>
    <s v="-"/>
    <s v="-"/>
    <s v="-"/>
    <s v="-"/>
    <s v="-"/>
    <s v="-"/>
    <s v="-"/>
    <s v="-"/>
    <s v="NO"/>
    <s v="-"/>
    <s v="-"/>
    <s v="NO"/>
    <x v="0"/>
    <n v="22.5"/>
    <s v="HIDRAULICO"/>
    <s v="DESGASTE NORMAL"/>
    <s v="INP"/>
    <s v="OP"/>
    <m/>
    <d v="1899-12-30T00:00:00"/>
    <n v="1.2499999998835847"/>
    <n v="1.2499999998835847"/>
    <n v="5"/>
    <n v="0"/>
    <n v="6.2499999994179234"/>
    <n v="6.2499999994179234"/>
    <x v="4"/>
  </r>
  <r>
    <d v="2023-04-04T08:44:21"/>
    <x v="0"/>
    <s v="FILIPES JEAN"/>
    <s v="ROSALES PAOLO, FILIPES JEAN, CADENAS ANGEL"/>
    <s v="RONCAL FANNYNG"/>
    <s v="LIBERATO AMAEL"/>
    <s v="ARRAYAN CARLOS"/>
    <s v="ARACENA CARLOS"/>
    <x v="7"/>
    <x v="101"/>
    <x v="0"/>
    <s v="MC (Mantto Correctivo)"/>
    <s v="-"/>
    <d v="2023-04-02T14:45:00"/>
    <d v="2023-04-02T17:30:00"/>
    <d v="2023-04-02T14:45:01"/>
    <d v="2023-04-02T18:00:00"/>
    <s v="Mantenimiento correctivo de bomba de abastecimiento de grasa, pernos robados de válvula piloto "/>
    <x v="1"/>
    <m/>
    <d v="1899-12-30T00:20:00"/>
    <s v="-"/>
    <s v="-"/>
    <s v="-"/>
    <s v="-"/>
    <s v="-"/>
    <s v="-"/>
    <s v="-"/>
    <s v="-"/>
    <s v="NO"/>
    <s v="-"/>
    <s v="-"/>
    <s v="NO"/>
    <x v="0"/>
    <n v="2.7500000002328306"/>
    <s v="MECANICO"/>
    <s v="FATIGA DE MATERIAL"/>
    <m/>
    <m/>
    <m/>
    <d v="1899-12-30T00:00:00"/>
    <n v="3.2497222222737037"/>
    <n v="3.2497222222737037"/>
    <n v="5"/>
    <n v="0"/>
    <n v="16.248611111368518"/>
    <n v="16.248611111368518"/>
    <x v="4"/>
  </r>
  <r>
    <d v="2023-04-03T07:02:00"/>
    <x v="0"/>
    <s v="RONCAL FANNYNG"/>
    <s v="ROSALES PAOLO, FILIPES JEAN"/>
    <s v="RONCAL FANNYNG"/>
    <s v="LIBERATO AMAEL"/>
    <s v="SANCHEZ DELIO"/>
    <s v="VASQUEZ OMAR"/>
    <x v="11"/>
    <x v="72"/>
    <x v="0"/>
    <s v="MP (Mantto Preventivo)"/>
    <s v="IN (Inspección)"/>
    <s v="-"/>
    <s v="-"/>
    <d v="2023-04-03T07:00:00"/>
    <d v="2023-04-03T07:02:00"/>
    <s v="Medición y toma de parámetros de niveles de aceite y temperatura de tanques"/>
    <x v="1"/>
    <s v="Mantenimiento"/>
    <m/>
    <m/>
    <m/>
    <m/>
    <m/>
    <m/>
    <m/>
    <s v="-"/>
    <m/>
    <s v="NO"/>
    <m/>
    <s v="NO"/>
    <s v="NO"/>
    <x v="2"/>
    <n v="0"/>
    <s v="-"/>
    <s v="-"/>
    <m/>
    <m/>
    <m/>
    <d v="1899-12-30T00:00:00"/>
    <n v="3.3333333441987634E-2"/>
    <n v="3.3333333441987634E-2"/>
    <n v="4"/>
    <n v="0"/>
    <n v="0.13333333376795053"/>
    <n v="0.13333333376795053"/>
    <x v="4"/>
  </r>
  <r>
    <d v="2023-04-03T07:04:00"/>
    <x v="0"/>
    <s v="RONCAL FANNYNG"/>
    <s v="ROSALES PAOLO, FILIPES JEAN"/>
    <s v="RONCAL FANNYNG"/>
    <s v="LIBERATO AMAEL"/>
    <s v="SANCHEZ DELIO"/>
    <s v="VASQUEZ OMAR"/>
    <x v="11"/>
    <x v="73"/>
    <x v="0"/>
    <s v="MP (Mantto Preventivo)"/>
    <s v="IN (Inspección)"/>
    <s v="-"/>
    <s v="-"/>
    <d v="2023-04-03T07:02:01"/>
    <d v="2023-04-03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06:00"/>
    <x v="0"/>
    <s v="RONCAL FANNYNG"/>
    <s v="ROSALES PAOLO, FILIPES JEAN"/>
    <s v="RONCAL FANNYNG"/>
    <s v="LIBERATO AMAEL"/>
    <s v="SANCHEZ DELIO"/>
    <s v="VASQUEZ OMAR"/>
    <x v="11"/>
    <x v="74"/>
    <x v="0"/>
    <s v="MP (Mantto Preventivo)"/>
    <s v="IN (Inspección)"/>
    <s v="-"/>
    <s v="-"/>
    <d v="2023-04-03T07:04:01"/>
    <d v="2023-04-03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03T07:08:00"/>
    <x v="0"/>
    <s v="RONCAL FANNYNG"/>
    <s v="ROSALES PAOLO, FILIPES JEAN"/>
    <s v="RONCAL FANNYNG"/>
    <s v="LIBERATO AMAEL"/>
    <s v="SANCHEZ DELIO"/>
    <s v="VASQUEZ OMAR"/>
    <x v="11"/>
    <x v="75"/>
    <x v="0"/>
    <s v="MP (Mantto Preventivo)"/>
    <s v="IN (Inspección)"/>
    <s v="-"/>
    <s v="-"/>
    <d v="2023-04-03T07:06:01"/>
    <d v="2023-04-03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0:00"/>
    <x v="0"/>
    <s v="RONCAL FANNYNG"/>
    <s v="ROSALES PAOLO, FILIPES JEAN"/>
    <s v="RONCAL FANNYNG"/>
    <s v="LIBERATO AMAEL"/>
    <s v="SANCHEZ DELIO"/>
    <s v="VASQUEZ OMAR"/>
    <x v="11"/>
    <x v="24"/>
    <x v="0"/>
    <s v="MP (Mantto Preventivo)"/>
    <s v="IN (Inspección)"/>
    <s v="-"/>
    <s v="-"/>
    <d v="2023-04-03T07:08:01"/>
    <d v="2023-04-03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2:00"/>
    <x v="0"/>
    <s v="RONCAL FANNYNG"/>
    <s v="ROSALES PAOLO, FILIPES JEAN"/>
    <s v="RONCAL FANNYNG"/>
    <s v="LIBERATO AMAEL"/>
    <s v="SANCHEZ DELIO"/>
    <s v="VASQUEZ OMAR"/>
    <x v="11"/>
    <x v="26"/>
    <x v="0"/>
    <s v="MP (Mantto Preventivo)"/>
    <s v="IN (Inspección)"/>
    <s v="-"/>
    <s v="-"/>
    <d v="2023-04-03T07:10:01"/>
    <d v="2023-04-03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5:00"/>
    <x v="0"/>
    <s v="RONCAL FANNYNG"/>
    <s v="ROSALES PAOLO, FILIPES JEAN"/>
    <s v="RONCAL FANNYNG"/>
    <s v="LIBERATO AMAEL"/>
    <s v="SANCHEZ DELIO"/>
    <s v="VASQUEZ OMAR"/>
    <x v="11"/>
    <x v="27"/>
    <x v="0"/>
    <s v="MP (Mantto Preventivo)"/>
    <s v="IN (Inspección)"/>
    <s v="-"/>
    <s v="-"/>
    <d v="2023-04-03T07:12:01"/>
    <d v="2023-04-03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04T08:03:52"/>
    <x v="0"/>
    <s v="ROSALES PAOLO"/>
    <s v="ROSALES PAOLO, FILIPES JEAN, CADENAS ANGEL"/>
    <s v="RONCAL FANNYNG"/>
    <s v="LIBERATO AMAEL"/>
    <s v="ARRAYAN CARLOS"/>
    <s v="ARACENA CARLOS"/>
    <x v="1"/>
    <x v="80"/>
    <x v="0"/>
    <s v="MC (Mantto Correctivo)"/>
    <s v="NO PROG (No programado)"/>
    <d v="2023-04-03T05:48:00"/>
    <d v="2023-04-03T10:00:00"/>
    <d v="2023-04-03T07:15:00"/>
    <d v="2023-04-03T10:20:00"/>
    <s v="Cambio de faja de transmisión para acciónamiento de puerta levadiza"/>
    <x v="1"/>
    <m/>
    <d v="1899-12-30T00:20:00"/>
    <s v="-"/>
    <s v="-"/>
    <d v="1899-12-30T01:00:00"/>
    <s v="-"/>
    <s v="-"/>
    <s v="-"/>
    <s v="-"/>
    <s v="-"/>
    <s v="SI"/>
    <s v="-"/>
    <s v="-"/>
    <s v="NO"/>
    <x v="0"/>
    <n v="4.2000000000698492"/>
    <s v="MECANICO"/>
    <s v="DESGASTE PREMATURO"/>
    <m/>
    <m/>
    <m/>
    <d v="1899-12-30T00:00:00"/>
    <n v="3.0833333334303461"/>
    <n v="3.0833333334303461"/>
    <n v="5"/>
    <n v="0"/>
    <n v="15.416666667151731"/>
    <n v="15.416666667151731"/>
    <x v="4"/>
  </r>
  <r>
    <d v="2023-04-04T08:08:44"/>
    <x v="0"/>
    <s v="FILIPES JEAN"/>
    <s v="ROSALES PAOLO, FILIPES JEAN, CADENAS ANGEL"/>
    <s v="RONCAL FANNYNG"/>
    <s v="LIBERATO AMAEL"/>
    <s v="ARRAYAN CARLOS"/>
    <s v="ARACENA CARLOS"/>
    <x v="6"/>
    <x v="11"/>
    <x v="0"/>
    <s v="MC (Mantto Correctivo)"/>
    <s v="NO PROG (No programado)"/>
    <s v="-"/>
    <s v="-"/>
    <d v="2023-04-03T10:55:00"/>
    <d v="2023-04-03T11:45:00"/>
    <s v="Cambio de manguera de succión de aceite usado (se cambia por manguera rota reparada por Marco Peruana)"/>
    <x v="2"/>
    <m/>
    <d v="1899-12-30T00:10:00"/>
    <s v="-"/>
    <s v="-"/>
    <s v="-"/>
    <s v="-"/>
    <s v="-"/>
    <s v="-"/>
    <s v="-"/>
    <s v="-"/>
    <s v="SI"/>
    <s v="-"/>
    <s v="-"/>
    <s v="NO"/>
    <x v="0"/>
    <n v="0"/>
    <s v="HIDRAULICO"/>
    <s v="DESGASTE NORMAL"/>
    <s v="INP"/>
    <s v="INP"/>
    <m/>
    <d v="1899-12-30T00:00:00"/>
    <n v="0.8333333334303461"/>
    <n v="0.8333333334303461"/>
    <n v="5"/>
    <n v="0"/>
    <n v="4.1666666671517305"/>
    <n v="4.1666666671517305"/>
    <x v="4"/>
  </r>
  <r>
    <d v="2023-04-04T08:12:23"/>
    <x v="0"/>
    <s v="CADENAS ANGEL"/>
    <s v="ROSALES PAOLO, FILIPES JEAN, CADENAS ANGEL"/>
    <s v="RONCAL FANNYNG"/>
    <s v="LIBERATO AMAEL"/>
    <s v="ARRAYAN CARLOS"/>
    <s v="ARACENA CARLOS"/>
    <x v="7"/>
    <x v="101"/>
    <x v="0"/>
    <s v="MC (Mantto Correctivo)"/>
    <s v="NO PROG (No programado)"/>
    <d v="2023-04-03T11:40:00"/>
    <d v="2023-04-03T13:00:00"/>
    <d v="2023-04-03T11:45:01"/>
    <d v="2023-04-03T13:15:00"/>
    <s v="Mantenimiento correctivo de bomba de abastecimiento de grasa"/>
    <x v="1"/>
    <m/>
    <d v="1899-12-30T00:15:00"/>
    <s v="-"/>
    <s v="-"/>
    <s v="-"/>
    <s v="-"/>
    <s v="-"/>
    <s v="-"/>
    <s v="-"/>
    <s v="-"/>
    <s v="NO"/>
    <s v="-"/>
    <s v="-"/>
    <s v="NO"/>
    <x v="0"/>
    <n v="1.3333333334885538"/>
    <s v="MECANICO"/>
    <s v="OTROS"/>
    <m/>
    <m/>
    <m/>
    <d v="1899-12-30T00:00:00"/>
    <n v="1.4997222221572883"/>
    <n v="1.4997222221572883"/>
    <n v="5"/>
    <n v="0"/>
    <n v="7.4986111107864417"/>
    <n v="7.4986111107864417"/>
    <x v="4"/>
  </r>
  <r>
    <d v="2023-04-04T08:19:32"/>
    <x v="0"/>
    <s v="ROSALES PAOLO"/>
    <s v="ROSALES PAOLO, FILIPES JEAN, CADENAS ANGEL"/>
    <s v="RONCAL FANNYNG"/>
    <s v="LIBERATO AMAEL"/>
    <s v="ARRAYAN CARLOS"/>
    <s v="ARACENA CARLOS"/>
    <x v="16"/>
    <x v="84"/>
    <x v="0"/>
    <s v="MP (Mantto Preventivo)"/>
    <s v="IN (Inspección)"/>
    <d v="2023-04-03T14:00:00"/>
    <d v="2023-04-03T18:00:00"/>
    <d v="2023-04-03T14:00:00"/>
    <d v="2023-04-03T18:30:00"/>
    <s v="Revisión de mecanismo de levante del gancho de 5 toneladas, revisión del limitador sobrecarga mecánica "/>
    <x v="1"/>
    <s v="Mantenimiento"/>
    <d v="1899-12-30T00:20:00"/>
    <s v="-"/>
    <s v="-"/>
    <s v="-"/>
    <s v="-"/>
    <s v="-"/>
    <s v="-"/>
    <s v="-"/>
    <s v="-"/>
    <s v="NO"/>
    <s v="-"/>
    <s v="-"/>
    <s v="NO"/>
    <x v="2"/>
    <n v="4.0000000001164153"/>
    <s v="-"/>
    <s v="-"/>
    <m/>
    <m/>
    <m/>
    <d v="1899-12-30T00:00:00"/>
    <n v="4.500000000174623"/>
    <n v="4.500000000174623"/>
    <n v="5"/>
    <n v="0"/>
    <n v="22.500000000873115"/>
    <n v="22.500000000873115"/>
    <x v="4"/>
  </r>
  <r>
    <d v="2023-04-03T07:02:00"/>
    <x v="0"/>
    <s v="RONCAL FANNYNG"/>
    <s v="ROSALES PAOLO, FILIPES JEAN"/>
    <s v="RONCAL FANNYNG"/>
    <s v="LIBERATO AMAEL"/>
    <s v="SANCHEZ DELIO"/>
    <s v="VASQUEZ OMAR"/>
    <x v="11"/>
    <x v="72"/>
    <x v="0"/>
    <s v="MP (Mantto Preventivo)"/>
    <s v="IN (Inspección)"/>
    <s v="-"/>
    <s v="-"/>
    <d v="2023-04-04T07:00:00"/>
    <d v="2023-04-04T07:02:00"/>
    <s v="Medición y toma de parámetros de niveles de aceite y temperatura de tanques"/>
    <x v="1"/>
    <s v="Mantenimiento"/>
    <m/>
    <m/>
    <m/>
    <m/>
    <m/>
    <m/>
    <m/>
    <s v="-"/>
    <m/>
    <s v="NO"/>
    <m/>
    <s v="NO"/>
    <s v="NO"/>
    <x v="2"/>
    <n v="0"/>
    <s v="-"/>
    <s v="-"/>
    <m/>
    <m/>
    <m/>
    <d v="1899-12-30T00:00:00"/>
    <n v="3.3333333441987634E-2"/>
    <n v="3.3333333441987634E-2"/>
    <n v="4"/>
    <n v="0"/>
    <n v="0.13333333376795053"/>
    <n v="0.13333333376795053"/>
    <x v="4"/>
  </r>
  <r>
    <d v="2023-04-03T07:04:00"/>
    <x v="0"/>
    <s v="RONCAL FANNYNG"/>
    <s v="ROSALES PAOLO, FILIPES JEAN"/>
    <s v="RONCAL FANNYNG"/>
    <s v="LIBERATO AMAEL"/>
    <s v="SANCHEZ DELIO"/>
    <s v="VASQUEZ OMAR"/>
    <x v="11"/>
    <x v="73"/>
    <x v="0"/>
    <s v="MP (Mantto Preventivo)"/>
    <s v="IN (Inspección)"/>
    <s v="-"/>
    <s v="-"/>
    <d v="2023-04-04T07:02:01"/>
    <d v="2023-04-04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06:00"/>
    <x v="0"/>
    <s v="RONCAL FANNYNG"/>
    <s v="ROSALES PAOLO, FILIPES JEAN"/>
    <s v="RONCAL FANNYNG"/>
    <s v="LIBERATO AMAEL"/>
    <s v="SANCHEZ DELIO"/>
    <s v="VASQUEZ OMAR"/>
    <x v="11"/>
    <x v="74"/>
    <x v="0"/>
    <s v="MP (Mantto Preventivo)"/>
    <s v="IN (Inspección)"/>
    <s v="-"/>
    <s v="-"/>
    <d v="2023-04-04T07:04:01"/>
    <d v="2023-04-04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03T07:08:00"/>
    <x v="0"/>
    <s v="RONCAL FANNYNG"/>
    <s v="ROSALES PAOLO, FILIPES JEAN"/>
    <s v="RONCAL FANNYNG"/>
    <s v="LIBERATO AMAEL"/>
    <s v="SANCHEZ DELIO"/>
    <s v="VASQUEZ OMAR"/>
    <x v="11"/>
    <x v="75"/>
    <x v="0"/>
    <s v="MP (Mantto Preventivo)"/>
    <s v="IN (Inspección)"/>
    <s v="-"/>
    <s v="-"/>
    <d v="2023-04-04T07:06:01"/>
    <d v="2023-04-04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0:00"/>
    <x v="0"/>
    <s v="RONCAL FANNYNG"/>
    <s v="ROSALES PAOLO, FILIPES JEAN"/>
    <s v="RONCAL FANNYNG"/>
    <s v="LIBERATO AMAEL"/>
    <s v="SANCHEZ DELIO"/>
    <s v="VASQUEZ OMAR"/>
    <x v="11"/>
    <x v="24"/>
    <x v="0"/>
    <s v="MP (Mantto Preventivo)"/>
    <s v="IN (Inspección)"/>
    <s v="-"/>
    <s v="-"/>
    <d v="2023-04-04T07:08:01"/>
    <d v="2023-04-04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2:00"/>
    <x v="0"/>
    <s v="RONCAL FANNYNG"/>
    <s v="ROSALES PAOLO, FILIPES JEAN"/>
    <s v="RONCAL FANNYNG"/>
    <s v="LIBERATO AMAEL"/>
    <s v="SANCHEZ DELIO"/>
    <s v="VASQUEZ OMAR"/>
    <x v="11"/>
    <x v="26"/>
    <x v="0"/>
    <s v="MP (Mantto Preventivo)"/>
    <s v="IN (Inspección)"/>
    <s v="-"/>
    <s v="-"/>
    <d v="2023-04-04T07:10:01"/>
    <d v="2023-04-04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03T07:15:00"/>
    <x v="0"/>
    <s v="RONCAL FANNYNG"/>
    <s v="ROSALES PAOLO, FILIPES JEAN"/>
    <s v="RONCAL FANNYNG"/>
    <s v="LIBERATO AMAEL"/>
    <s v="SANCHEZ DELIO"/>
    <s v="VASQUEZ OMAR"/>
    <x v="11"/>
    <x v="27"/>
    <x v="0"/>
    <s v="MP (Mantto Preventivo)"/>
    <s v="IN (Inspección)"/>
    <s v="-"/>
    <s v="-"/>
    <d v="2023-04-04T07:12:01"/>
    <d v="2023-04-04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04T16:26:11"/>
    <x v="0"/>
    <s v="CADENAS ANGEL"/>
    <s v="ROSALES PAOLO, FILIPES JEAN, CADENAS ANGEL"/>
    <s v="RONCAL FANNYNG"/>
    <s v="LIBERATO AMAEL"/>
    <s v="ARRAYAN CARLOS"/>
    <s v="ARACENA CARLOS"/>
    <x v="24"/>
    <x v="96"/>
    <x v="0"/>
    <s v="COM (Comisionamiento)"/>
    <s v="PROG (Programado)"/>
    <d v="2023-04-04T10:00:00"/>
    <d v="2023-04-04T16:15:00"/>
    <d v="2023-04-04T09:30:00"/>
    <d v="2023-04-04T16:25:00"/>
    <s v="Pruebas de funciónamiento de dializador de aceite "/>
    <x v="3"/>
    <m/>
    <d v="1899-12-30T00:20:00"/>
    <d v="1899-12-30T00:30:00"/>
    <s v="-"/>
    <s v="-"/>
    <s v="-"/>
    <s v="-"/>
    <s v="-"/>
    <s v="-"/>
    <s v="-"/>
    <s v="NO"/>
    <s v="-"/>
    <s v="-"/>
    <s v="NO"/>
    <x v="3"/>
    <n v="6.2499999997671694"/>
    <s v="-"/>
    <s v="-"/>
    <m/>
    <m/>
    <m/>
    <d v="1899-12-30T00:00:00"/>
    <n v="6.9166666666860692"/>
    <n v="6.9166666666860692"/>
    <n v="5"/>
    <n v="0"/>
    <n v="34.583333333430346"/>
    <n v="34.583333333430346"/>
    <x v="4"/>
  </r>
  <r>
    <d v="2023-04-19T17:17:26"/>
    <x v="0"/>
    <s v="CADENAS ANGEL"/>
    <s v="ROSALES PAOLO, FILIPES JEAN, CADENAS ANGEL"/>
    <s v="RONCAL FANNYNG"/>
    <s v="LIBERATO AMAEL"/>
    <s v="ARRAYAN CARLOS"/>
    <s v="ALVAREZ CARLOS"/>
    <x v="11"/>
    <x v="72"/>
    <x v="0"/>
    <s v="MP (Mantto Preventivo)"/>
    <s v="IN (Inspección)"/>
    <s v="-"/>
    <s v="-"/>
    <d v="2023-04-19T08:00:00"/>
    <d v="2023-04-19T08:10:00"/>
    <s v="Medición y toma de parámetros de niveles de aceite y temperatura de tanques"/>
    <x v="1"/>
    <s v="Mantenimiento"/>
    <d v="1899-12-30T00:02:00"/>
    <m/>
    <m/>
    <m/>
    <m/>
    <m/>
    <m/>
    <s v="-"/>
    <m/>
    <s v="NO"/>
    <s v="-"/>
    <s v="NO"/>
    <s v="NO"/>
    <x v="2"/>
    <n v="0"/>
    <s v="-"/>
    <s v="-"/>
    <m/>
    <m/>
    <m/>
    <d v="1899-12-30T00:00:00"/>
    <n v="0.1666666668606922"/>
    <n v="0.1666666668606922"/>
    <n v="5"/>
    <n v="0"/>
    <n v="0.83333333430346102"/>
    <n v="0.83333333430346102"/>
    <x v="4"/>
  </r>
  <r>
    <d v="2023-04-19T17:17:26"/>
    <x v="0"/>
    <s v="CADENAS ANGEL"/>
    <s v="ROSALES PAOLO, FILIPES JEAN, CADENAS ANGEL"/>
    <s v="RONCAL FANNYNG"/>
    <s v="LIBERATO AMAEL"/>
    <s v="ARRAYAN CARLOS"/>
    <s v="ALVAREZ CARLOS"/>
    <x v="11"/>
    <x v="73"/>
    <x v="0"/>
    <s v="MP (Mantto Preventivo)"/>
    <s v="IN (Inspección)"/>
    <s v="-"/>
    <s v="-"/>
    <d v="2023-04-19T08:10:01"/>
    <d v="2023-04-19T08:20:00"/>
    <s v="Medición y toma de parámetros de niveles de aceite y temperatura de tanques"/>
    <x v="1"/>
    <s v="Mantenimiento"/>
    <d v="1899-12-30T00:02: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74"/>
    <x v="0"/>
    <s v="MP (Mantto Preventivo)"/>
    <s v="IN (Inspección)"/>
    <s v="-"/>
    <s v="-"/>
    <d v="2023-04-19T08:20:01"/>
    <d v="2023-04-19T08:30:00"/>
    <s v="Medición y toma de parámetros de niveles de aceite y temperatura de tanques"/>
    <x v="1"/>
    <s v="Mantenimiento"/>
    <d v="1899-12-30T00:02: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75"/>
    <x v="0"/>
    <s v="MP (Mantto Preventivo)"/>
    <s v="IN (Inspección)"/>
    <s v="-"/>
    <s v="-"/>
    <d v="2023-04-19T08:30:01"/>
    <d v="2023-04-19T08:40:00"/>
    <s v="Medición y toma de parámetros de niveles de aceite y temperatura de tanques"/>
    <x v="1"/>
    <s v="Mantenimiento"/>
    <d v="1899-12-30T00:02: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4"/>
    <x v="0"/>
    <s v="MP (Mantto Preventivo)"/>
    <s v="IN (Inspección)"/>
    <s v="-"/>
    <s v="-"/>
    <d v="2023-04-19T08:40:01"/>
    <d v="2023-04-19T08:50:00"/>
    <s v="Medición y toma de parámetros de niveles de aceite y temperatura de tanques"/>
    <x v="1"/>
    <s v="Mantenimiento"/>
    <d v="1899-12-30T00:01: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6"/>
    <x v="0"/>
    <s v="MP (Mantto Preventivo)"/>
    <s v="IN (Inspección)"/>
    <s v="-"/>
    <s v="-"/>
    <d v="2023-04-19T08:50:01"/>
    <d v="2023-04-19T09:00:00"/>
    <s v="Medición y toma de parámetros de niveles de aceite y temperatura de tanques"/>
    <x v="1"/>
    <s v="Mantenimiento"/>
    <d v="1899-12-30T00:01: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11"/>
    <x v="27"/>
    <x v="0"/>
    <s v="MP (Mantto Preventivo)"/>
    <s v="IN (Inspección)"/>
    <s v="-"/>
    <s v="-"/>
    <d v="2023-04-19T09:00:01"/>
    <d v="2023-04-19T09:10:00"/>
    <s v="Medición y toma de parámetros de niveles de aceite y temperatura de tanques"/>
    <x v="1"/>
    <s v="Mantenimiento"/>
    <d v="1899-12-30T00:01: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5"/>
    <x v="33"/>
    <x v="0"/>
    <s v="MP (Mantto Preventivo)"/>
    <s v="IN (Inspección)"/>
    <s v="-"/>
    <s v="-"/>
    <d v="2023-04-19T09:10:01"/>
    <d v="2023-04-19T09:20:00"/>
    <s v="Medición y toma de parámetros de presión, temperatura y horas de funcionamiento"/>
    <x v="1"/>
    <s v="Mantenimiento"/>
    <d v="1899-12-30T00:01:00"/>
    <m/>
    <m/>
    <m/>
    <m/>
    <m/>
    <m/>
    <s v="-"/>
    <m/>
    <s v="NO"/>
    <s v="-"/>
    <s v="NO"/>
    <s v="NO"/>
    <x v="2"/>
    <n v="0"/>
    <s v="-"/>
    <s v="-"/>
    <m/>
    <m/>
    <m/>
    <d v="1899-12-30T00:00:00"/>
    <n v="0.16638888884335756"/>
    <n v="0.16638888884335756"/>
    <n v="5"/>
    <n v="0"/>
    <n v="0.83194444421678782"/>
    <n v="0.83194444421678782"/>
    <x v="4"/>
  </r>
  <r>
    <d v="2023-04-19T17:17:26"/>
    <x v="0"/>
    <s v="CADENAS ANGEL"/>
    <s v="ROSALES PAOLO, FILIPES JEAN, CADENAS ANGEL"/>
    <s v="RONCAL FANNYNG"/>
    <s v="LIBERATO AMAEL"/>
    <s v="ARRAYAN CARLOS"/>
    <s v="ALVAREZ CARLOS"/>
    <x v="5"/>
    <x v="8"/>
    <x v="0"/>
    <s v="MP (Mantto Preventivo)"/>
    <s v="IN (Inspección)"/>
    <s v="-"/>
    <s v="-"/>
    <d v="2023-04-19T09:20:01"/>
    <d v="2023-04-19T09:30:00"/>
    <s v="Medición y toma de parámetros de presión, temperatura y horas de funcionamiento"/>
    <x v="1"/>
    <s v="Mantenimiento"/>
    <d v="1899-12-30T00:01:00"/>
    <m/>
    <m/>
    <m/>
    <m/>
    <m/>
    <m/>
    <s v="-"/>
    <m/>
    <s v="NO"/>
    <s v="-"/>
    <s v="NO"/>
    <s v="NO"/>
    <x v="2"/>
    <n v="0"/>
    <s v="-"/>
    <s v="-"/>
    <m/>
    <m/>
    <m/>
    <d v="1899-12-30T00:00:00"/>
    <n v="0.16638888901798055"/>
    <n v="0.16638888901798055"/>
    <n v="5"/>
    <n v="0"/>
    <n v="0.83194444508990273"/>
    <n v="0.83194444508990273"/>
    <x v="4"/>
  </r>
  <r>
    <d v="2023-04-19T17:17:26"/>
    <x v="0"/>
    <s v="CADENAS ANGEL"/>
    <s v="ROSALES PAOLO, FILIPES JEAN, CADENAS ANGEL"/>
    <s v="RONCAL FANNYNG"/>
    <s v="LIBERATO AMAEL"/>
    <s v="ARRAYAN CARLOS"/>
    <s v="ALVAREZ CARLOS"/>
    <x v="5"/>
    <x v="29"/>
    <x v="0"/>
    <s v="MP (Mantto Preventivo)"/>
    <s v="IN (Inspección)"/>
    <s v="-"/>
    <s v="-"/>
    <d v="2023-04-19T09:30:01"/>
    <d v="2023-04-19T09:40:00"/>
    <s v="Medición y toma de parámetros de presión, temperatura y horas de funcionamiento"/>
    <x v="1"/>
    <s v="Mantenimiento"/>
    <d v="1899-12-30T00:01:00"/>
    <m/>
    <m/>
    <m/>
    <m/>
    <m/>
    <m/>
    <s v="-"/>
    <m/>
    <s v="NO"/>
    <s v="-"/>
    <s v="NO"/>
    <s v="NO"/>
    <x v="2"/>
    <n v="0"/>
    <s v="-"/>
    <s v="-"/>
    <s v="OP"/>
    <s v="OP"/>
    <m/>
    <d v="1899-12-30T00:00:00"/>
    <n v="0.16638888901798055"/>
    <n v="0.16638888901798055"/>
    <n v="5"/>
    <n v="0"/>
    <n v="0.83194444508990273"/>
    <n v="0.83194444508990273"/>
    <x v="4"/>
  </r>
  <r>
    <d v="2023-04-19T17:17:26"/>
    <x v="0"/>
    <s v="CADENAS ANGEL"/>
    <s v="ROSALES PAOLO, FILIPES JEAN, CADENAS ANGEL"/>
    <s v="RONCAL FANNYNG"/>
    <s v="LIBERATO AMAEL"/>
    <s v="ARRAYAN CARLOS"/>
    <s v="ALVAREZ CARLOS"/>
    <x v="5"/>
    <x v="34"/>
    <x v="0"/>
    <s v="MP (Mantto Preventivo)"/>
    <s v="IN (Inspección)"/>
    <s v="-"/>
    <s v="-"/>
    <d v="2023-04-19T09:40:01"/>
    <d v="2023-04-19T09:55:00"/>
    <s v="Medición y toma de parámetros de presión, temperatura y horas de funcionamiento"/>
    <x v="1"/>
    <s v="Mantenimiento"/>
    <d v="1899-12-30T00:01:00"/>
    <m/>
    <m/>
    <m/>
    <m/>
    <m/>
    <m/>
    <s v="-"/>
    <m/>
    <s v="NO"/>
    <s v="-"/>
    <s v="NO"/>
    <s v="NO"/>
    <x v="2"/>
    <n v="0"/>
    <s v="-"/>
    <s v="-"/>
    <m/>
    <m/>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0"/>
    <x v="2"/>
    <x v="0"/>
    <s v="MP (Mantto Preventivo)"/>
    <s v="FR (Frecuencia)"/>
    <s v="-"/>
    <s v="-"/>
    <d v="2023-04-19T09:55:01"/>
    <d v="2023-04-19T10:25:00"/>
    <s v="Inspección visual de equipos en zona de lavado, zona de tanques y zona de compresores"/>
    <x v="1"/>
    <s v="Mantenimiento"/>
    <d v="1899-12-30T00:01:00"/>
    <m/>
    <m/>
    <m/>
    <m/>
    <m/>
    <m/>
    <s v="-"/>
    <m/>
    <s v="NO"/>
    <s v="-"/>
    <s v="NO"/>
    <s v="NO"/>
    <x v="2"/>
    <n v="0"/>
    <s v="-"/>
    <s v="-"/>
    <m/>
    <m/>
    <m/>
    <d v="1899-12-30T00:00:00"/>
    <n v="0.499722222215496"/>
    <n v="0.499722222215496"/>
    <n v="5"/>
    <n v="0"/>
    <n v="2.49861111107748"/>
    <n v="2.49861111107748"/>
    <x v="4"/>
  </r>
  <r>
    <d v="2023-04-19T17:17:26"/>
    <x v="0"/>
    <s v="CADENAS ANGEL"/>
    <s v="ROSALES PAOLO, FILIPES JEAN, CADENAS ANGEL"/>
    <s v="RONCAL FANNYNG"/>
    <s v="LIBERATO AMAEL"/>
    <s v="ARRAYAN CARLOS"/>
    <s v="ALVAREZ CARLOS"/>
    <x v="0"/>
    <x v="5"/>
    <x v="0"/>
    <s v="MP (Mantto Preventivo)"/>
    <s v="FR (Frecuencia)"/>
    <s v="-"/>
    <s v="-"/>
    <d v="2023-04-19T10:25:01"/>
    <d v="2023-04-19T10:40:00"/>
    <s v="Inspección visual de equipos en zona de lavado, zona de tanques y zona de compresores"/>
    <x v="1"/>
    <s v="Mantenimiento"/>
    <d v="1899-12-30T00:01:00"/>
    <m/>
    <m/>
    <m/>
    <m/>
    <m/>
    <m/>
    <s v="-"/>
    <m/>
    <s v="NO"/>
    <s v="-"/>
    <s v="NO"/>
    <s v="NO"/>
    <x v="2"/>
    <n v="0"/>
    <s v="-"/>
    <s v="-"/>
    <m/>
    <m/>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3"/>
    <x v="48"/>
    <x v="0"/>
    <s v="MP (Mantto Preventivo)"/>
    <s v="FR (Frecuencia)"/>
    <s v="-"/>
    <s v="-"/>
    <d v="2023-04-19T10:40:01"/>
    <d v="2023-04-19T10:55:00"/>
    <s v="Inspección visual de equipos en zona de lavado, zona de tanques y zona de compresores"/>
    <x v="1"/>
    <s v="Mantenimiento"/>
    <d v="1899-12-30T00:01:00"/>
    <m/>
    <m/>
    <m/>
    <m/>
    <m/>
    <m/>
    <s v="-"/>
    <m/>
    <s v="NO"/>
    <s v="-"/>
    <s v="NO"/>
    <s v="NO"/>
    <x v="2"/>
    <n v="0"/>
    <s v="-"/>
    <s v="-"/>
    <s v="OP"/>
    <s v="OP"/>
    <m/>
    <d v="1899-12-30T00:00:00"/>
    <n v="0.24972222209908068"/>
    <n v="0.24972222209908068"/>
    <n v="5"/>
    <n v="0"/>
    <n v="1.2486111104954034"/>
    <n v="1.2486111104954034"/>
    <x v="4"/>
  </r>
  <r>
    <d v="2023-04-19T17:17:26"/>
    <x v="0"/>
    <s v="CADENAS ANGEL"/>
    <s v="ROSALES PAOLO, FILIPES JEAN, CADENAS ANGEL"/>
    <s v="RONCAL FANNYNG"/>
    <s v="LIBERATO AMAEL"/>
    <s v="ARRAYAN CARLOS"/>
    <s v="ALVAREZ CARLOS"/>
    <x v="0"/>
    <x v="10"/>
    <x v="0"/>
    <s v="MP (Mantto Preventivo)"/>
    <s v="FR (Frecuencia)"/>
    <s v="-"/>
    <s v="-"/>
    <d v="2023-04-19T10:55:01"/>
    <d v="2023-04-19T11:10:00"/>
    <s v="Inspección visual de equipos en zona de lavado, zona de tanques y zona de compresores"/>
    <x v="1"/>
    <s v="Mantenimiento"/>
    <d v="1899-12-30T00:01:00"/>
    <m/>
    <m/>
    <m/>
    <m/>
    <m/>
    <m/>
    <s v="-"/>
    <m/>
    <s v="NO"/>
    <s v="-"/>
    <s v="NO"/>
    <s v="NO"/>
    <x v="2"/>
    <n v="0"/>
    <s v="-"/>
    <s v="-"/>
    <s v="OP"/>
    <s v="OP"/>
    <m/>
    <d v="1899-12-30T00:00:00"/>
    <n v="0.24972222227370366"/>
    <n v="0.24972222227370366"/>
    <n v="5"/>
    <n v="0"/>
    <n v="1.2486111113685183"/>
    <n v="1.2486111113685183"/>
    <x v="4"/>
  </r>
  <r>
    <d v="2023-04-19T17:17:26"/>
    <x v="0"/>
    <s v="CADENAS ANGEL"/>
    <s v="ROSALES PAOLO, FILIPES JEAN, CADENAS ANGEL"/>
    <s v="RONCAL FANNYNG"/>
    <s v="LIBERATO AMAEL"/>
    <s v="ARRAYAN CARLOS"/>
    <s v="ALVAREZ CARLOS"/>
    <x v="0"/>
    <x v="58"/>
    <x v="0"/>
    <s v="MP (Mantto Preventivo)"/>
    <s v="FR (Frecuencia)"/>
    <s v="-"/>
    <s v="-"/>
    <d v="2023-04-19T11:10:01"/>
    <d v="2023-04-19T11:30:00"/>
    <s v="Inspección visual de equipos en zona de lavado, zona de tanques y zona de compresores"/>
    <x v="1"/>
    <s v="Mantenimiento"/>
    <d v="1899-12-30T00:01:00"/>
    <m/>
    <m/>
    <m/>
    <m/>
    <m/>
    <m/>
    <s v="-"/>
    <m/>
    <s v="NO"/>
    <s v="-"/>
    <s v="NO"/>
    <s v="NO"/>
    <x v="2"/>
    <n v="0"/>
    <s v="-"/>
    <s v="-"/>
    <m/>
    <m/>
    <m/>
    <d v="1899-12-30T00:00:00"/>
    <n v="0.33305555570404977"/>
    <n v="0.33305555570404977"/>
    <n v="5"/>
    <n v="0"/>
    <n v="1.6652777785202488"/>
    <n v="1.6652777785202488"/>
    <x v="4"/>
  </r>
  <r>
    <d v="2023-04-19T17:28:40"/>
    <x v="0"/>
    <s v="CADENAS ANGEL"/>
    <s v="ROSALES PAOLO, FILIPES JEAN, CADENAS ANGEL"/>
    <s v="RONCAL FANNYNG"/>
    <s v="LIBERATO AMAEL"/>
    <s v="ARRAYAN CARLOS"/>
    <s v="ALVAREZ CARLOS"/>
    <x v="25"/>
    <x v="63"/>
    <x v="11"/>
    <s v="MP (Mantto Preventivo)"/>
    <s v="BC (Basado en la Condición)"/>
    <d v="2023-01-29T16:15:01"/>
    <d v="2023-04-19T14:45:00"/>
    <d v="2023-04-19T13:30:00"/>
    <d v="2023-04-19T14:45:00"/>
    <s v="Instalación de filtro en línea de ingreso al tanque SAE 60. El sistema no contaba con filtros desde su comisionamiento."/>
    <x v="0"/>
    <m/>
    <d v="1899-12-30T00:20:00"/>
    <m/>
    <m/>
    <m/>
    <m/>
    <m/>
    <m/>
    <s v="-"/>
    <m/>
    <s v="SI"/>
    <s v="Elemento de filtro - UE610AN40Z"/>
    <s v="SI"/>
    <s v="Trapo industrial, paños absorbentes "/>
    <x v="2"/>
    <n v="1918.4997222223319"/>
    <s v="-"/>
    <s v="-"/>
    <s v="INP"/>
    <s v="OP"/>
    <m/>
    <d v="1899-12-30T00:00:00"/>
    <n v="1.2500000000582077"/>
    <n v="1.2500000000582077"/>
    <n v="5"/>
    <n v="0"/>
    <n v="6.2500000002910383"/>
    <n v="6.2500000002910383"/>
    <x v="4"/>
  </r>
  <r>
    <d v="2023-04-19T17:34:06"/>
    <x v="0"/>
    <s v="CADENAS ANGEL"/>
    <s v="ROSALES PAOLO, FILIPES JEAN, CADENAS ANGEL"/>
    <s v="RONCAL FANNYNG"/>
    <s v="LIBERATO AMAEL"/>
    <s v="ARRAYAN CARLOS"/>
    <s v="ALVAREZ CARLOS"/>
    <x v="25"/>
    <x v="64"/>
    <x v="17"/>
    <s v="MP (Mantto Preventivo)"/>
    <s v="BC (Basado en la Condición)"/>
    <d v="2023-01-29T16:35:00"/>
    <d v="2023-04-19T15:30:00"/>
    <d v="2023-04-19T14:46:00"/>
    <d v="2023-04-19T15:30:00"/>
    <s v="Instalación de elemento de filtro en línea de ingreso a tanque de 15W40. El sistema no contaba con filtros desde su comisionamiento."/>
    <x v="0"/>
    <m/>
    <d v="1899-12-30T00:20:00"/>
    <m/>
    <m/>
    <m/>
    <m/>
    <m/>
    <m/>
    <s v="-"/>
    <m/>
    <s v="SI"/>
    <s v="Elemento de filtro - UE619AN20Z"/>
    <s v="SI"/>
    <s v="Trapo industrial  paños absorbentes "/>
    <x v="2"/>
    <n v="1918.9166666668025"/>
    <s v="-"/>
    <s v="-"/>
    <s v="INP"/>
    <s v="OP"/>
    <m/>
    <d v="1899-12-30T00:00:00"/>
    <n v="0.73333333345362917"/>
    <n v="0.73333333345362917"/>
    <n v="5"/>
    <n v="0"/>
    <n v="3.6666666672681458"/>
    <n v="3.6666666672681458"/>
    <x v="4"/>
  </r>
  <r>
    <d v="2023-04-19T17:37:58"/>
    <x v="0"/>
    <s v="CADENAS ANGEL"/>
    <s v="ROSALES PAOLO, FILIPES JEAN, CADENAS ANGEL"/>
    <s v="RONCAL FANNYNG"/>
    <s v="LIBERATO AMAEL"/>
    <s v="ARRAYAN CARLOS"/>
    <s v="ALVAREZ CARLOS"/>
    <x v="25"/>
    <x v="65"/>
    <x v="18"/>
    <s v="MP (Mantto Preventivo)"/>
    <s v="BC (Basado en la Condición)"/>
    <d v="2023-01-29T16:55:00"/>
    <d v="2023-04-19T16:15:00"/>
    <d v="2023-04-19T15:31:00"/>
    <d v="2023-04-19T16:15:00"/>
    <s v="Instalación de elemento de filtro en línea de salida a tanque de 15W40. El sistema no contaba con filtros desde su comisionamiento."/>
    <x v="0"/>
    <m/>
    <d v="1899-12-30T00:20:00"/>
    <m/>
    <m/>
    <m/>
    <m/>
    <m/>
    <m/>
    <s v="-"/>
    <m/>
    <s v="SI"/>
    <s v="Elemento de filtro - UE319AN13Z"/>
    <s v="SI"/>
    <s v="Trapo industrial, paños absorbentes "/>
    <x v="2"/>
    <n v="1919.3333333334303"/>
    <s v="-"/>
    <s v="-"/>
    <s v="INP"/>
    <s v="OP"/>
    <m/>
    <d v="1899-12-30T00:00:00"/>
    <n v="0.73333333345362917"/>
    <n v="0.73333333345362917"/>
    <n v="5"/>
    <n v="0"/>
    <n v="3.6666666672681458"/>
    <n v="3.6666666672681458"/>
    <x v="4"/>
  </r>
  <r>
    <d v="2023-04-19T17:42:47"/>
    <x v="0"/>
    <s v="CADENAS ANGEL"/>
    <s v="ROSALES PAOLO, FILIPES JEAN, CADENAS ANGEL"/>
    <s v="RONCAL FANNYNG"/>
    <s v="LIBERATO AMAEL"/>
    <s v="ARRAYAN CARLOS"/>
    <s v="ALVAREZ CARLOS"/>
    <x v="25"/>
    <x v="66"/>
    <x v="19"/>
    <s v="MP (Mantto Preventivo)"/>
    <s v="BC (Basado en la Condición)"/>
    <d v="2023-01-29T17:15:00"/>
    <d v="2023-04-19T16:57:00"/>
    <d v="2023-04-19T16:16:00"/>
    <d v="2023-04-19T17:15:00"/>
    <s v="Instalación de elemento de filtro en línea de ingreso al tanque del SAE10W. El sistema no contaba con filtros desde su comisionamiento."/>
    <x v="0"/>
    <m/>
    <d v="1899-12-30T00:20:00"/>
    <m/>
    <m/>
    <m/>
    <m/>
    <m/>
    <m/>
    <s v="-"/>
    <m/>
    <s v="SI"/>
    <s v="Elemento de filtro - UE610AN20Z "/>
    <s v="SI"/>
    <s v="Trapo industrial, paños absorbentes "/>
    <x v="2"/>
    <n v="1919.7000000000698"/>
    <s v="-"/>
    <s v="-"/>
    <s v="INP"/>
    <s v="OP"/>
    <m/>
    <d v="1899-12-30T00:00:00"/>
    <n v="0.9833333333954215"/>
    <n v="0.9833333333954215"/>
    <n v="5"/>
    <n v="0"/>
    <n v="4.9166666669771075"/>
    <n v="4.9166666669771075"/>
    <x v="4"/>
  </r>
  <r>
    <d v="2023-04-20T16:57:31"/>
    <x v="0"/>
    <s v="CADENAS ANGEL"/>
    <s v="ROSALES PAOLO, FILIPES JEAN, CADENAS ANGEL"/>
    <s v="RONCAL FANNYNG"/>
    <s v="LIBERATO AMAEL"/>
    <s v="ACUÑA JORGE"/>
    <s v="VASQUEZ OMAR"/>
    <x v="0"/>
    <x v="0"/>
    <x v="0"/>
    <s v="MC (Mantto Correctivo)"/>
    <s v="PROG (Programado)"/>
    <d v="2023-04-20T07:10:00"/>
    <d v="2023-04-20T16:00:00"/>
    <d v="2023-04-20T07:30:00"/>
    <d v="2023-04-20T16:30:00"/>
    <s v="Montaje de bomba 140-PP-154 de zona de lavado. Presión de trabajo 27 PSi. Equipo queda operativo._x000a_Se retiró la bomba sumergible Grindex Master Inox H que estaba en reemplazo de la bomba centrífuga vertical 154"/>
    <x v="1"/>
    <m/>
    <d v="1899-12-30T00:20:00"/>
    <m/>
    <m/>
    <d v="1899-12-30T01:00:00"/>
    <s v="-"/>
    <m/>
    <m/>
    <s v="-"/>
    <d v="1899-12-30T01:00:00"/>
    <s v="NO"/>
    <m/>
    <s v="SI"/>
    <s v="Cinta aislante, cinta vulcanizante , trapos industriales, teflón formador de empaque "/>
    <x v="0"/>
    <n v="8.8333333334885538"/>
    <s v="MECANICO"/>
    <s v="MAL MONTAJE"/>
    <s v="INP"/>
    <s v="OP"/>
    <m/>
    <d v="1899-12-30T00:00:00"/>
    <n v="9"/>
    <n v="9"/>
    <n v="5"/>
    <n v="0"/>
    <n v="45"/>
    <n v="45"/>
    <x v="4"/>
  </r>
  <r>
    <d v="2023-04-22T12:13:23"/>
    <x v="0"/>
    <s v="FILIPES JEAN"/>
    <s v="ROSALES PAOLO, FILIPES JEAN, CADENAS ANGEL"/>
    <s v="RONCAL FANNYNG"/>
    <s v="LIBERATO AMAEL"/>
    <s v="SANCHEZ DELIO, ACUÑA JORGE"/>
    <s v="VASQUEZ OMAR, ARACENA CARLOS"/>
    <x v="33"/>
    <x v="102"/>
    <x v="20"/>
    <s v="MC (Mantto Correctivo)"/>
    <s v="NO PROG (No programado)"/>
    <d v="2023-04-20T16:00:00"/>
    <d v="2023-04-21T10:00:00"/>
    <d v="2023-04-21T07:30:00"/>
    <d v="2023-04-21T10:00:00"/>
    <s v="Cambio de Tomacorriente 380/400V hembra en Taller, solicitado por Ing, Carlos Aracena. Se cambió por repuesto nuevo brindado días atrás por el Ing. Jair Málga de Electricidad MCP"/>
    <x v="2"/>
    <m/>
    <d v="1899-12-30T00:20:00"/>
    <m/>
    <m/>
    <m/>
    <m/>
    <m/>
    <m/>
    <s v="-"/>
    <m/>
    <s v="SI"/>
    <s v="Tomacorriente 380/400V"/>
    <s v="SI"/>
    <s v="Trapos, Loctite, Limpia contacto"/>
    <x v="0"/>
    <n v="18"/>
    <s v="ELECTRICO"/>
    <s v="MALA OPERACION"/>
    <m/>
    <m/>
    <m/>
    <d v="1899-12-30T00:00:00"/>
    <n v="2.5000000001164153"/>
    <n v="2.5000000001164153"/>
    <n v="5"/>
    <n v="0"/>
    <n v="12.500000000582077"/>
    <n v="12.500000000582077"/>
    <x v="4"/>
  </r>
  <r>
    <d v="2023-04-23T10:05:47"/>
    <x v="0"/>
    <s v="FILIPES JEAN"/>
    <s v="ROSALES PAOLO, FILIPES JEAN, CADENAS ANGEL"/>
    <s v="RONCAL FANNYNG"/>
    <s v="LIBERATO AMAEL"/>
    <s v="SANCHEZ DELIO, ACUÑA JORGE"/>
    <s v="VASQUEZ OMAR, ARACENA CARLOS"/>
    <x v="6"/>
    <x v="11"/>
    <x v="0"/>
    <s v="MP (Mantto Preventivo)"/>
    <s v="IN (Inspección)"/>
    <s v="-"/>
    <s v="-"/>
    <d v="2023-04-21T10:15:00"/>
    <d v="2023-04-21T10:40:00"/>
    <s v="Inspección de funcionamiento de Bombas de succión de aceite usado. Se realiza informe con propuesta de mejora"/>
    <x v="1"/>
    <s v="Mantenimiento"/>
    <m/>
    <m/>
    <m/>
    <m/>
    <m/>
    <m/>
    <m/>
    <s v="-"/>
    <m/>
    <s v="NO"/>
    <m/>
    <s v="SI"/>
    <s v="Trapos industriales "/>
    <x v="2"/>
    <n v="0"/>
    <s v="-"/>
    <s v="-"/>
    <s v="OP"/>
    <s v="OP"/>
    <m/>
    <d v="1899-12-30T00:00:00"/>
    <n v="0.41666666680248454"/>
    <n v="0.41666666680248454"/>
    <n v="5"/>
    <n v="0"/>
    <n v="2.0833333340124227"/>
    <n v="2.0833333340124227"/>
    <x v="4"/>
  </r>
  <r>
    <d v="2023-04-23T10:05:47"/>
    <x v="0"/>
    <s v="FILIPES JEAN"/>
    <s v="ROSALES PAOLO, FILIPES JEAN, CADENAS ANGEL"/>
    <s v="RONCAL FANNYNG"/>
    <s v="LIBERATO AMAEL"/>
    <s v="SANCHEZ DELIO, ACUÑA JORGE"/>
    <s v="VASQUEZ OMAR, ARACENA CARLOS"/>
    <x v="6"/>
    <x v="15"/>
    <x v="0"/>
    <s v="MP (Mantto Preventivo)"/>
    <s v="IN (Inspección)"/>
    <s v="-"/>
    <s v="-"/>
    <d v="2023-04-21T10:41:00"/>
    <d v="2023-04-21T11:05:00"/>
    <s v="Inspección de funcionamiento de Bombas de succión de aceite usado. Se realiza informe con propuesta de mejora"/>
    <x v="1"/>
    <s v="Mantenimiento"/>
    <m/>
    <m/>
    <m/>
    <m/>
    <m/>
    <m/>
    <m/>
    <s v="-"/>
    <m/>
    <s v="NO"/>
    <m/>
    <s v="SI"/>
    <s v="Trapos industriales "/>
    <x v="2"/>
    <n v="0"/>
    <s v="-"/>
    <s v="-"/>
    <m/>
    <m/>
    <m/>
    <d v="1899-12-30T00:00:00"/>
    <n v="0.39999999990686774"/>
    <n v="0.39999999990686774"/>
    <n v="5"/>
    <n v="0"/>
    <n v="1.9999999995343387"/>
    <n v="1.9999999995343387"/>
    <x v="4"/>
  </r>
  <r>
    <d v="2023-04-23T10:05:47"/>
    <x v="0"/>
    <s v="FILIPES JEAN"/>
    <s v="ROSALES PAOLO, FILIPES JEAN, CADENAS ANGEL"/>
    <s v="RONCAL FANNYNG"/>
    <s v="LIBERATO AMAEL"/>
    <s v="SANCHEZ DELIO, ACUÑA JORGE"/>
    <s v="VASQUEZ OMAR, ARACENA CARLOS"/>
    <x v="6"/>
    <x v="12"/>
    <x v="0"/>
    <s v="MP (Mantto Preventivo)"/>
    <s v="IN (Inspección)"/>
    <s v="-"/>
    <s v="-"/>
    <d v="2023-04-21T11:06:00"/>
    <d v="2023-04-21T11:30:00"/>
    <s v="Inspección de funcionamiento de Bombas de succión de aceite usado. Se realiza informe con propuesta de mejora"/>
    <x v="1"/>
    <s v="Mantenimiento"/>
    <m/>
    <m/>
    <m/>
    <m/>
    <m/>
    <m/>
    <m/>
    <s v="-"/>
    <m/>
    <s v="NO"/>
    <m/>
    <s v="SI"/>
    <s v="Trapos industriales "/>
    <x v="2"/>
    <n v="0"/>
    <s v="-"/>
    <s v="-"/>
    <m/>
    <m/>
    <m/>
    <d v="1899-12-30T00:00:00"/>
    <n v="0.40000000008149073"/>
    <n v="0.40000000008149073"/>
    <n v="5"/>
    <n v="0"/>
    <n v="2.0000000004074536"/>
    <n v="2.0000000004074536"/>
    <x v="4"/>
  </r>
  <r>
    <d v="2023-04-22T07:18:00"/>
    <x v="0"/>
    <s v="RONCAL FANNYNG"/>
    <s v="ROSALES PAOLO, CADENAS ANGEL"/>
    <s v="RONCAL FANNYNG"/>
    <s v="LIBERATO AMAEL"/>
    <s v="CHACALTANA JOSÉ, ACUÑA JORGE"/>
    <s v="VASQUEZ OMAR"/>
    <x v="11"/>
    <x v="72"/>
    <x v="0"/>
    <s v="MP (Mantto Preventivo)"/>
    <s v="IN (Inspección)"/>
    <s v="-"/>
    <s v="-"/>
    <d v="2023-04-22T07:15:00"/>
    <d v="2023-04-22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22T07:21:00"/>
    <x v="0"/>
    <s v="RONCAL FANNYNG"/>
    <s v="ROSALES PAOLO, CADENAS ANGEL"/>
    <s v="RONCAL FANNYNG"/>
    <s v="LIBERATO AMAEL"/>
    <s v="CHACALTANA JOSÉ, ACUÑA JORGE"/>
    <s v="VASQUEZ OMAR"/>
    <x v="11"/>
    <x v="73"/>
    <x v="0"/>
    <s v="MP (Mantto Preventivo)"/>
    <s v="IN (Inspección)"/>
    <s v="-"/>
    <s v="-"/>
    <d v="2023-04-22T07:18:01"/>
    <d v="2023-04-22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2T07:24:00"/>
    <x v="0"/>
    <s v="RONCAL FANNYNG"/>
    <s v="ROSALES PAOLO, CADENAS ANGEL"/>
    <s v="RONCAL FANNYNG"/>
    <s v="LIBERATO AMAEL"/>
    <s v="CHACALTANA JOSÉ, ACUÑA JORGE"/>
    <s v="VASQUEZ OMAR"/>
    <x v="11"/>
    <x v="74"/>
    <x v="0"/>
    <s v="MP (Mantto Preventivo)"/>
    <s v="IN (Inspección)"/>
    <s v="-"/>
    <s v="-"/>
    <d v="2023-04-22T07:21:01"/>
    <d v="2023-04-22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2T07:27:00"/>
    <x v="0"/>
    <s v="RONCAL FANNYNG"/>
    <s v="ROSALES PAOLO, CADENAS ANGEL"/>
    <s v="RONCAL FANNYNG"/>
    <s v="LIBERATO AMAEL"/>
    <s v="CHACALTANA JOSÉ, ACUÑA JORGE"/>
    <s v="VASQUEZ OMAR"/>
    <x v="11"/>
    <x v="75"/>
    <x v="0"/>
    <s v="MP (Mantto Preventivo)"/>
    <s v="IN (Inspección)"/>
    <s v="-"/>
    <s v="-"/>
    <d v="2023-04-22T07:24:01"/>
    <d v="2023-04-22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2T07:30:00"/>
    <x v="0"/>
    <s v="RONCAL FANNYNG"/>
    <s v="ROSALES PAOLO, CADENAS ANGEL"/>
    <s v="RONCAL FANNYNG"/>
    <s v="LIBERATO AMAEL"/>
    <s v="CHACALTANA JOSÉ, ACUÑA JORGE"/>
    <s v="VASQUEZ OMAR"/>
    <x v="11"/>
    <x v="24"/>
    <x v="0"/>
    <s v="MP (Mantto Preventivo)"/>
    <s v="IN (Inspección)"/>
    <s v="-"/>
    <s v="-"/>
    <d v="2023-04-22T07:27:01"/>
    <d v="2023-04-22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2T07:33:00"/>
    <x v="0"/>
    <s v="RONCAL FANNYNG"/>
    <s v="ROSALES PAOLO, CADENAS ANGEL"/>
    <s v="RONCAL FANNYNG"/>
    <s v="LIBERATO AMAEL"/>
    <s v="CHACALTANA JOSÉ, ACUÑA JORGE"/>
    <s v="VASQUEZ OMAR"/>
    <x v="11"/>
    <x v="26"/>
    <x v="0"/>
    <s v="MP (Mantto Preventivo)"/>
    <s v="IN (Inspección)"/>
    <s v="-"/>
    <s v="-"/>
    <d v="2023-04-22T07:30:01"/>
    <d v="2023-04-22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2T07:35:00"/>
    <x v="0"/>
    <s v="RONCAL FANNYNG"/>
    <s v="ROSALES PAOLO, CADENAS ANGEL"/>
    <s v="RONCAL FANNYNG"/>
    <s v="LIBERATO AMAEL"/>
    <s v="CHACALTANA JOSÉ, ACUÑA JORGE"/>
    <s v="VASQUEZ OMAR"/>
    <x v="11"/>
    <x v="27"/>
    <x v="0"/>
    <s v="MP (Mantto Preventivo)"/>
    <s v="IN (Inspección)"/>
    <s v="-"/>
    <s v="-"/>
    <d v="2023-04-22T07:33:01"/>
    <d v="2023-04-22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22T07:44:01"/>
    <x v="0"/>
    <s v="RONCAL FANNYNG"/>
    <s v="ROSALES PAOLO, CADENAS ANGEL"/>
    <s v="RONCAL FANNYNG"/>
    <s v="LIBERATO AMAEL"/>
    <s v="CHACALTANA JOSÉ, ACUÑA JORGE"/>
    <s v="VASQUEZ OMAR"/>
    <x v="5"/>
    <x v="33"/>
    <x v="0"/>
    <s v="MP (Mantto Preventivo)"/>
    <s v="IN (Inspección)"/>
    <s v="-"/>
    <s v="-"/>
    <d v="2023-04-22T07:35:01"/>
    <d v="2023-04-22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22T07:48:01"/>
    <x v="0"/>
    <s v="RONCAL FANNYNG"/>
    <s v="ROSALES PAOLO, CADENAS ANGEL"/>
    <s v="RONCAL FANNYNG"/>
    <s v="LIBERATO AMAEL"/>
    <s v="CHACALTANA JOSÉ, ACUÑA JORGE"/>
    <s v="VASQUEZ OMAR"/>
    <x v="5"/>
    <x v="8"/>
    <x v="0"/>
    <s v="MP (Mantto Preventivo)"/>
    <s v="IN (Inspección)"/>
    <s v="-"/>
    <s v="-"/>
    <d v="2023-04-22T07:44:01"/>
    <d v="2023-04-22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2T07:52:01"/>
    <x v="0"/>
    <s v="RONCAL FANNYNG"/>
    <s v="ROSALES PAOLO, CADENAS ANGEL"/>
    <s v="RONCAL FANNYNG"/>
    <s v="LIBERATO AMAEL"/>
    <s v="CHACALTANA JOSÉ, ACUÑA JORGE"/>
    <s v="VASQUEZ OMAR"/>
    <x v="5"/>
    <x v="29"/>
    <x v="0"/>
    <s v="MP (Mantto Preventivo)"/>
    <s v="IN (Inspección)"/>
    <s v="-"/>
    <s v="-"/>
    <d v="2023-04-22T07:48:01"/>
    <d v="2023-04-22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2T07:56:01"/>
    <x v="0"/>
    <s v="RONCAL FANNYNG"/>
    <s v="ROSALES PAOLO, CADENAS ANGEL"/>
    <s v="RONCAL FANNYNG"/>
    <s v="LIBERATO AMAEL"/>
    <s v="CHACALTANA JOSÉ, ACUÑA JORGE"/>
    <s v="VASQUEZ OMAR"/>
    <x v="5"/>
    <x v="34"/>
    <x v="0"/>
    <s v="MP (Mantto Preventivo)"/>
    <s v="IN (Inspección)"/>
    <s v="-"/>
    <s v="-"/>
    <d v="2023-04-22T07:52:01"/>
    <d v="2023-04-22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2T08:00:00"/>
    <x v="0"/>
    <s v="RONCAL FANNYNG"/>
    <s v="ROSALES PAOLO, CADENAS ANGEL"/>
    <s v="RONCAL FANNYNG"/>
    <s v="LIBERATO AMAEL"/>
    <s v="CHACALTANA JOSÉ, ACUÑA JORGE"/>
    <s v="VASQUEZ OMAR"/>
    <x v="5"/>
    <x v="99"/>
    <x v="0"/>
    <s v="MP (Mantto Preventivo)"/>
    <s v="IN (Inspección)"/>
    <s v="-"/>
    <s v="-"/>
    <d v="2023-04-22T07:56:01"/>
    <d v="2023-04-22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23T09:33:11"/>
    <x v="0"/>
    <s v="CADENAS ANGEL"/>
    <s v="ROSALES PAOLO, FILIPES JEAN, CADENAS ANGEL"/>
    <s v="RONCAL FANNYNG"/>
    <s v="LIBERATO AMAEL"/>
    <s v="CHACALTANA JOSÉ, SANCHEZ DELIO, ACUÑA JORGE"/>
    <s v="VASQUEZ OMAR, ARACENA CARLOS"/>
    <x v="5"/>
    <x v="8"/>
    <x v="0"/>
    <s v="MC (Mantto Correctivo)"/>
    <s v="PROG (Programado)"/>
    <d v="2023-04-22T07:00:00"/>
    <d v="2023-04-22T08:00:00"/>
    <d v="2023-04-22T08:05:00"/>
    <d v="2023-04-22T08:45:00"/>
    <s v="Encendido de compresor por corte de energía eléctrica programada por parte de MCP y limpieza de Sala de Compresores"/>
    <x v="2"/>
    <m/>
    <d v="1899-12-30T00:10:00"/>
    <m/>
    <m/>
    <m/>
    <m/>
    <m/>
    <m/>
    <s v="-"/>
    <m/>
    <s v="NO"/>
    <s v="-"/>
    <s v="NO"/>
    <s v="NO"/>
    <x v="0"/>
    <n v="0.99999999976716936"/>
    <s v="ELECTRICO"/>
    <s v="OTROS"/>
    <m/>
    <m/>
    <m/>
    <d v="1899-12-30T00:00:00"/>
    <n v="0.66666666674427688"/>
    <n v="0.66666666674427688"/>
    <n v="5"/>
    <n v="0"/>
    <n v="3.3333333337213844"/>
    <n v="3.3333333337213844"/>
    <x v="4"/>
  </r>
  <r>
    <d v="2023-04-23T09:39:25"/>
    <x v="0"/>
    <s v="CADENAS ANGEL"/>
    <s v="ROSALES PAOLO, FILIPES JEAN, CADENAS ANGEL"/>
    <s v="RONCAL FANNYNG"/>
    <s v="LIBERATO AMAEL"/>
    <s v="CHACALTANA JOSÉ, SANCHEZ DELIO, ACUÑA JORGE"/>
    <s v="VASQUEZ OMAR, ARACENA CARLOS"/>
    <x v="5"/>
    <x v="99"/>
    <x v="0"/>
    <s v="MC (Mantto Correctivo)"/>
    <s v="PROG (Programado)"/>
    <d v="2023-04-22T07:00:00"/>
    <d v="2023-04-22T09:00:00"/>
    <d v="2023-04-22T08:45:01"/>
    <d v="2023-04-22T09:05:00"/>
    <s v="Encendido de compresor por corte de energía eléctrica programada por parte de MCP"/>
    <x v="2"/>
    <m/>
    <d v="1899-12-30T00:10:00"/>
    <m/>
    <m/>
    <m/>
    <m/>
    <m/>
    <m/>
    <s v="-"/>
    <m/>
    <s v="NO"/>
    <s v="-"/>
    <s v="NO"/>
    <s v="NO"/>
    <x v="0"/>
    <n v="1.9999999998835847"/>
    <s v="ELECTRICO"/>
    <s v="OTROS"/>
    <s v="INP"/>
    <s v="OP"/>
    <m/>
    <d v="1899-12-30T00:00:00"/>
    <n v="0.33305555552942678"/>
    <n v="0.33305555552942678"/>
    <n v="5"/>
    <n v="0"/>
    <n v="1.6652777776471339"/>
    <n v="1.6652777776471339"/>
    <x v="4"/>
  </r>
  <r>
    <d v="2023-04-23T09:47:36"/>
    <x v="0"/>
    <s v="ROSALES PAOLO"/>
    <s v="ROSALES PAOLO, FILIPES JEAN, CADENAS ANGEL"/>
    <s v="RONCAL FANNYNG"/>
    <s v="LIBERATO AMAEL"/>
    <s v="CHACALTANA JOSÉ, SANCHEZ DELIO, ACUÑA JORGE"/>
    <s v="VASQUEZ OMAR, ARACENA CARLOS"/>
    <x v="0"/>
    <x v="0"/>
    <x v="0"/>
    <s v="MC (Mantto Correctivo)"/>
    <s v="PROG (Programado)"/>
    <s v="-"/>
    <s v="-"/>
    <d v="2023-04-22T09:05:01"/>
    <d v="2023-04-22T12:00:00"/>
    <s v="Ajuste de prensa estopa de electrobomba por fuga de agua, pruebas y diagnóstico de funcionamiento. Se aprovecha momentos de stand-by de la bomba."/>
    <x v="1"/>
    <m/>
    <d v="1899-12-30T00:20:00"/>
    <m/>
    <m/>
    <m/>
    <m/>
    <m/>
    <m/>
    <s v="-"/>
    <d v="1899-12-30T00:40:00"/>
    <s v="NO"/>
    <s v="-"/>
    <s v="NO"/>
    <s v="NO"/>
    <x v="0"/>
    <n v="0"/>
    <s v="MECANICO"/>
    <s v="MAL MONTAJE"/>
    <s v="OP"/>
    <s v="OP"/>
    <m/>
    <d v="1899-12-30T00:00:00"/>
    <n v="2.9163888889015652"/>
    <n v="2.9163888889015652"/>
    <n v="5"/>
    <n v="0"/>
    <n v="14.581944444507826"/>
    <n v="14.581944444507826"/>
    <x v="4"/>
  </r>
  <r>
    <d v="2023-04-23T09:56:31"/>
    <x v="0"/>
    <s v="CADENAS ANGEL"/>
    <s v="ROSALES PAOLO, FILIPES JEAN, CADENAS ANGEL"/>
    <s v="RONCAL FANNYNG"/>
    <s v="LIBERATO AMAEL"/>
    <s v="CHACALTANA JOSÉ, SANCHEZ DELIO, ACUÑA JORGE"/>
    <s v="VASQUEZ OMAR, ARACENA CARLOS"/>
    <x v="0"/>
    <x v="2"/>
    <x v="0"/>
    <s v="PdM (Proyecto de Mejora)"/>
    <s v="PROG (Programado)"/>
    <s v="-"/>
    <s v="-"/>
    <d v="2023-04-22T14:00:00"/>
    <d v="2023-04-22T14:30:00"/>
    <s v="Recolección de datos para mejorar la instalación de tuberia conduit"/>
    <x v="0"/>
    <s v="Mantenimiento"/>
    <d v="1899-12-30T00:05:00"/>
    <m/>
    <m/>
    <m/>
    <m/>
    <m/>
    <m/>
    <s v="-"/>
    <m/>
    <s v="NO"/>
    <s v="-"/>
    <s v="NO"/>
    <s v="NO"/>
    <x v="4"/>
    <n v="0"/>
    <s v="-"/>
    <s v="-"/>
    <m/>
    <m/>
    <m/>
    <d v="1899-12-30T00:00:00"/>
    <n v="0.50000000005820766"/>
    <n v="0.50000000005820766"/>
    <n v="5"/>
    <n v="0"/>
    <n v="2.5000000002910383"/>
    <n v="2.5000000002910383"/>
    <x v="4"/>
  </r>
  <r>
    <d v="2023-04-23T09:56:31"/>
    <x v="0"/>
    <s v="CADENAS ANGEL"/>
    <s v="ROSALES PAOLO, FILIPES JEAN, CADENAS ANGEL"/>
    <s v="RONCAL FANNYNG"/>
    <s v="LIBERATO AMAEL"/>
    <s v="CHACALTANA JOSÉ, SANCHEZ DELIO, ACUÑA JORGE"/>
    <s v="VASQUEZ OMAR, ARACENA CARLOS"/>
    <x v="0"/>
    <x v="5"/>
    <x v="0"/>
    <s v="PdM (Proyecto de Mejora)"/>
    <s v="PROG (Programado)"/>
    <s v="-"/>
    <s v="-"/>
    <d v="2023-04-22T14:31:00"/>
    <d v="2023-04-22T15:00:00"/>
    <s v="Recolección de datos para mejorar la instalación de tuberia conduit"/>
    <x v="0"/>
    <s v="Mantenimiento"/>
    <d v="1899-12-30T00:05:00"/>
    <m/>
    <m/>
    <m/>
    <m/>
    <m/>
    <m/>
    <s v="-"/>
    <m/>
    <s v="NO"/>
    <s v="-"/>
    <s v="NO"/>
    <s v="NO"/>
    <x v="4"/>
    <n v="0"/>
    <s v="-"/>
    <s v="-"/>
    <m/>
    <m/>
    <m/>
    <d v="1899-12-30T00:00:00"/>
    <n v="0.48333333333721384"/>
    <n v="0.48333333333721384"/>
    <n v="5"/>
    <n v="0"/>
    <n v="2.4166666666860692"/>
    <n v="2.4166666666860692"/>
    <x v="4"/>
  </r>
  <r>
    <d v="2023-04-23T10:01:35"/>
    <x v="0"/>
    <s v="FILIPES JEAN"/>
    <s v="ROSALES PAOLO, FILIPES JEAN, CADENAS ANGEL"/>
    <s v="RONCAL FANNYNG"/>
    <s v="LIBERATO AMAEL"/>
    <s v="CHACALTANA JOSÉ, SANCHEZ DELIO, ACUÑA JORGE"/>
    <s v="VASQUEZ OMAR, ARACENA CARLOS"/>
    <x v="14"/>
    <x v="49"/>
    <x v="21"/>
    <s v="PdM (Proyecto de Mejora)"/>
    <s v="PROG (Programado)"/>
    <s v="-"/>
    <s v="-"/>
    <d v="2023-04-22T15:00:00"/>
    <d v="2023-04-22T16:00:00"/>
    <s v="Recolección de datos para instalación de manguera para línea de drenaje"/>
    <x v="1"/>
    <s v="Mantenimiento"/>
    <d v="1899-12-30T00:10:00"/>
    <m/>
    <m/>
    <m/>
    <m/>
    <m/>
    <m/>
    <s v="-"/>
    <m/>
    <s v="NO"/>
    <s v="-"/>
    <s v="NO"/>
    <s v="NO"/>
    <x v="4"/>
    <n v="0"/>
    <s v="-"/>
    <s v="-"/>
    <m/>
    <m/>
    <m/>
    <d v="1899-12-30T00:00:00"/>
    <n v="1.0000000001164153"/>
    <n v="1.0000000001164153"/>
    <n v="5"/>
    <n v="0"/>
    <n v="5.0000000005820766"/>
    <n v="5.0000000005820766"/>
    <x v="4"/>
  </r>
  <r>
    <d v="2023-04-23T10:12:41"/>
    <x v="0"/>
    <s v="FILIPES JEAN"/>
    <s v="ROSALES PAOLO, FILIPES JEAN, CADENAS ANGEL"/>
    <s v="RONCAL FANNYNG"/>
    <s v="LIBERATO AMAEL"/>
    <s v="CHACALTANA JOSÉ, SANCHEZ DELIO, ACUÑA JORGE"/>
    <s v="VASQUEZ OMAR, ARACENA CARLOS"/>
    <x v="17"/>
    <x v="38"/>
    <x v="0"/>
    <s v="PdM (Proyecto de Mejora)"/>
    <s v="PROG (Programado)"/>
    <s v="-"/>
    <s v="-"/>
    <d v="2023-04-22T16:00:01"/>
    <d v="2023-04-22T17:00:00"/>
    <s v="Recolección de datos para instalación momentanea de bomba sumidero GRINDEX Master INOX H y limpieza de area por derrame de Aceite"/>
    <x v="0"/>
    <s v="Mantenimiento"/>
    <d v="1899-12-30T00:15:00"/>
    <m/>
    <m/>
    <m/>
    <m/>
    <m/>
    <m/>
    <s v="-"/>
    <m/>
    <s v="NO"/>
    <m/>
    <s v="NO"/>
    <s v="Trapos absorbentes de Aceite"/>
    <x v="4"/>
    <n v="0"/>
    <s v="-"/>
    <s v="-"/>
    <m/>
    <m/>
    <m/>
    <d v="1899-12-30T00:00:00"/>
    <n v="0.99972222209908068"/>
    <n v="0.99972222209908068"/>
    <n v="5"/>
    <n v="0"/>
    <n v="4.9986111104954034"/>
    <n v="4.9986111104954034"/>
    <x v="4"/>
  </r>
  <r>
    <d v="2023-04-23T07:18:00"/>
    <x v="0"/>
    <s v="RONCAL FANNYNG"/>
    <s v="ROSALES PAOLO, CADENAS ANGEL"/>
    <s v="RONCAL FANNYNG"/>
    <s v="LIBERATO AMAEL"/>
    <s v="CHACALTANA JOSÉ, ACUÑA JORGE"/>
    <s v="VASQUEZ OMAR"/>
    <x v="11"/>
    <x v="72"/>
    <x v="0"/>
    <s v="MP (Mantto Preventivo)"/>
    <s v="IN (Inspección)"/>
    <s v="-"/>
    <s v="-"/>
    <d v="2023-04-23T07:15:00"/>
    <d v="2023-04-23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23T07:21:00"/>
    <x v="0"/>
    <s v="RONCAL FANNYNG"/>
    <s v="ROSALES PAOLO, CADENAS ANGEL"/>
    <s v="RONCAL FANNYNG"/>
    <s v="LIBERATO AMAEL"/>
    <s v="CHACALTANA JOSÉ, ACUÑA JORGE"/>
    <s v="VASQUEZ OMAR"/>
    <x v="11"/>
    <x v="73"/>
    <x v="0"/>
    <s v="MP (Mantto Preventivo)"/>
    <s v="IN (Inspección)"/>
    <s v="-"/>
    <s v="-"/>
    <d v="2023-04-23T07:18:01"/>
    <d v="2023-04-23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3T07:24:00"/>
    <x v="0"/>
    <s v="RONCAL FANNYNG"/>
    <s v="ROSALES PAOLO, CADENAS ANGEL"/>
    <s v="RONCAL FANNYNG"/>
    <s v="LIBERATO AMAEL"/>
    <s v="CHACALTANA JOSÉ, ACUÑA JORGE"/>
    <s v="VASQUEZ OMAR"/>
    <x v="11"/>
    <x v="74"/>
    <x v="0"/>
    <s v="MP (Mantto Preventivo)"/>
    <s v="IN (Inspección)"/>
    <s v="-"/>
    <s v="-"/>
    <d v="2023-04-23T07:21:01"/>
    <d v="2023-04-23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3T07:27:00"/>
    <x v="0"/>
    <s v="RONCAL FANNYNG"/>
    <s v="ROSALES PAOLO, CADENAS ANGEL"/>
    <s v="RONCAL FANNYNG"/>
    <s v="LIBERATO AMAEL"/>
    <s v="CHACALTANA JOSÉ, ACUÑA JORGE"/>
    <s v="VASQUEZ OMAR"/>
    <x v="11"/>
    <x v="75"/>
    <x v="0"/>
    <s v="MP (Mantto Preventivo)"/>
    <s v="IN (Inspección)"/>
    <s v="-"/>
    <s v="-"/>
    <d v="2023-04-23T07:24:01"/>
    <d v="2023-04-23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3T07:30:00"/>
    <x v="0"/>
    <s v="RONCAL FANNYNG"/>
    <s v="ROSALES PAOLO, CADENAS ANGEL"/>
    <s v="RONCAL FANNYNG"/>
    <s v="LIBERATO AMAEL"/>
    <s v="CHACALTANA JOSÉ, ACUÑA JORGE"/>
    <s v="VASQUEZ OMAR"/>
    <x v="11"/>
    <x v="24"/>
    <x v="0"/>
    <s v="MP (Mantto Preventivo)"/>
    <s v="IN (Inspección)"/>
    <s v="-"/>
    <s v="-"/>
    <d v="2023-04-23T07:27:01"/>
    <d v="2023-04-23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3T07:33:00"/>
    <x v="0"/>
    <s v="RONCAL FANNYNG"/>
    <s v="ROSALES PAOLO, CADENAS ANGEL"/>
    <s v="RONCAL FANNYNG"/>
    <s v="LIBERATO AMAEL"/>
    <s v="CHACALTANA JOSÉ, ACUÑA JORGE"/>
    <s v="VASQUEZ OMAR"/>
    <x v="11"/>
    <x v="26"/>
    <x v="0"/>
    <s v="MP (Mantto Preventivo)"/>
    <s v="IN (Inspección)"/>
    <s v="-"/>
    <s v="-"/>
    <d v="2023-04-23T07:30:01"/>
    <d v="2023-04-23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3T07:35:00"/>
    <x v="0"/>
    <s v="RONCAL FANNYNG"/>
    <s v="ROSALES PAOLO, CADENAS ANGEL"/>
    <s v="RONCAL FANNYNG"/>
    <s v="LIBERATO AMAEL"/>
    <s v="CHACALTANA JOSÉ, ACUÑA JORGE"/>
    <s v="VASQUEZ OMAR"/>
    <x v="11"/>
    <x v="27"/>
    <x v="0"/>
    <s v="MP (Mantto Preventivo)"/>
    <s v="IN (Inspección)"/>
    <s v="-"/>
    <s v="-"/>
    <d v="2023-04-23T07:33:01"/>
    <d v="2023-04-23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23T07:44:01"/>
    <x v="0"/>
    <s v="RONCAL FANNYNG"/>
    <s v="ROSALES PAOLO, CADENAS ANGEL"/>
    <s v="RONCAL FANNYNG"/>
    <s v="LIBERATO AMAEL"/>
    <s v="CHACALTANA JOSÉ, ACUÑA JORGE"/>
    <s v="VASQUEZ OMAR"/>
    <x v="5"/>
    <x v="33"/>
    <x v="0"/>
    <s v="MP (Mantto Preventivo)"/>
    <s v="IN (Inspección)"/>
    <s v="-"/>
    <s v="-"/>
    <d v="2023-04-23T07:35:01"/>
    <d v="2023-04-23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23T07:48:01"/>
    <x v="0"/>
    <s v="RONCAL FANNYNG"/>
    <s v="ROSALES PAOLO, CADENAS ANGEL"/>
    <s v="RONCAL FANNYNG"/>
    <s v="LIBERATO AMAEL"/>
    <s v="CHACALTANA JOSÉ, ACUÑA JORGE"/>
    <s v="VASQUEZ OMAR"/>
    <x v="5"/>
    <x v="8"/>
    <x v="0"/>
    <s v="MP (Mantto Preventivo)"/>
    <s v="IN (Inspección)"/>
    <s v="-"/>
    <s v="-"/>
    <d v="2023-04-23T07:44:01"/>
    <d v="2023-04-23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3T07:52:01"/>
    <x v="0"/>
    <s v="RONCAL FANNYNG"/>
    <s v="ROSALES PAOLO, CADENAS ANGEL"/>
    <s v="RONCAL FANNYNG"/>
    <s v="LIBERATO AMAEL"/>
    <s v="CHACALTANA JOSÉ, ACUÑA JORGE"/>
    <s v="VASQUEZ OMAR"/>
    <x v="5"/>
    <x v="29"/>
    <x v="0"/>
    <s v="MP (Mantto Preventivo)"/>
    <s v="IN (Inspección)"/>
    <s v="-"/>
    <s v="-"/>
    <d v="2023-04-23T07:48:01"/>
    <d v="2023-04-23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3T07:56:01"/>
    <x v="0"/>
    <s v="RONCAL FANNYNG"/>
    <s v="ROSALES PAOLO, CADENAS ANGEL"/>
    <s v="RONCAL FANNYNG"/>
    <s v="LIBERATO AMAEL"/>
    <s v="CHACALTANA JOSÉ, ACUÑA JORGE"/>
    <s v="VASQUEZ OMAR"/>
    <x v="5"/>
    <x v="34"/>
    <x v="0"/>
    <s v="MP (Mantto Preventivo)"/>
    <s v="IN (Inspección)"/>
    <s v="-"/>
    <s v="-"/>
    <d v="2023-04-23T07:52:01"/>
    <d v="2023-04-23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3T08:00:00"/>
    <x v="0"/>
    <s v="RONCAL FANNYNG"/>
    <s v="ROSALES PAOLO, CADENAS ANGEL"/>
    <s v="RONCAL FANNYNG"/>
    <s v="LIBERATO AMAEL"/>
    <s v="CHACALTANA JOSÉ, ACUÑA JORGE"/>
    <s v="VASQUEZ OMAR"/>
    <x v="5"/>
    <x v="99"/>
    <x v="0"/>
    <s v="MP (Mantto Preventivo)"/>
    <s v="IN (Inspección)"/>
    <s v="-"/>
    <s v="-"/>
    <d v="2023-04-23T07:56:01"/>
    <d v="2023-04-23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24T11:32:17"/>
    <x v="0"/>
    <s v="FILIPES JEAN"/>
    <s v="ROSALES PAOLO, FILIPES JEAN, CADENAS ANGEL"/>
    <s v="RONCAL FANNYNG"/>
    <s v="LIBERATO AMAEL"/>
    <s v="CHACALTANA JOSÉ, SANCHEZ DELIO, ACUÑA JORGE"/>
    <s v="VASQUEZ OMAR, ARACENA CARLOS"/>
    <x v="23"/>
    <x v="54"/>
    <x v="22"/>
    <s v="MC (Mantto Correctivo)"/>
    <s v="NO PROG (No programado)"/>
    <d v="2023-04-22T19:57:00"/>
    <d v="2023-04-23T15:00:00"/>
    <d v="2023-04-23T08:00:01"/>
    <d v="2023-04-23T15:15:00"/>
    <s v="* El usuario de turno noche reportó fuga por surtido de manguera SAE60. A la mañana siguiente se realizó el cambio de manguera por fuga de aceite en prensado (Manguera mal prensada)_x000a_* Se solicitó repuesto a Marco Peruana"/>
    <x v="0"/>
    <m/>
    <d v="1899-12-30T00:20:00"/>
    <m/>
    <d v="1899-12-30T02:00:00"/>
    <m/>
    <m/>
    <m/>
    <m/>
    <d v="1899-12-30T01:00:00"/>
    <m/>
    <s v="SI"/>
    <s v="Manguera 1&quot;  20 metros "/>
    <s v="SI"/>
    <s v="Paños absorbentes, "/>
    <x v="0"/>
    <n v="19.049999999930151"/>
    <s v="HIDRAULICO"/>
    <s v="MAL MONTAJE"/>
    <m/>
    <m/>
    <m/>
    <d v="1899-12-30T01:00:00"/>
    <n v="7.249722222215496"/>
    <n v="6.249722222215496"/>
    <n v="5"/>
    <n v="0"/>
    <n v="31.24861111107748"/>
    <n v="31.24861111107748"/>
    <x v="4"/>
  </r>
  <r>
    <d v="2023-04-24T12:20:26"/>
    <x v="0"/>
    <s v="CADENAS ANGEL"/>
    <s v="ROSALES PAOLO, FILIPES JEAN, CADENAS ANGEL"/>
    <s v="RONCAL FANNYNG"/>
    <s v="LIBERATO AMAEL"/>
    <s v="CHACALTANA JOSÉ, SANCHEZ DELIO, ACUÑA JORGE"/>
    <s v="VASQUEZ OMAR, ARACENA CARLOS"/>
    <x v="3"/>
    <x v="48"/>
    <x v="0"/>
    <s v="PdM (Proyecto de Mejora)"/>
    <s v="PROG (Programado)"/>
    <s v="-"/>
    <s v="-"/>
    <d v="2023-04-23T15:15:01"/>
    <d v="2023-04-23T17:30:00"/>
    <s v="Inspección y cambio de nipleria en bomba de succión para instalación en reemplazo de bomba 140-PP-131"/>
    <x v="0"/>
    <m/>
    <d v="1899-12-30T00:20:00"/>
    <m/>
    <m/>
    <m/>
    <m/>
    <m/>
    <m/>
    <s v="-"/>
    <m/>
    <s v="SI"/>
    <s v="Reducción 3&quot; a 2&quot;"/>
    <s v="SI"/>
    <s v="Trapos industriales, WD 40, cinta teflón, formador de empaque "/>
    <x v="4"/>
    <n v="0"/>
    <s v="-"/>
    <s v="-"/>
    <m/>
    <m/>
    <m/>
    <d v="1899-12-30T00:00:00"/>
    <n v="2.2497222221572883"/>
    <n v="2.2497222221572883"/>
    <n v="5"/>
    <n v="0"/>
    <n v="11.248611110786442"/>
    <n v="11.248611110786442"/>
    <x v="4"/>
  </r>
  <r>
    <d v="2023-04-24T07:02:00"/>
    <x v="0"/>
    <s v="ROSALES PAOLO"/>
    <s v="ROSALES PAOLO, FILIPES JEAN"/>
    <s v="RONCAL FANNYNG"/>
    <s v="LIBERATO AMAEL"/>
    <s v="CHACALTANA JOSÉ, SANCHEZ DELIO, ACUÑA JORGE"/>
    <s v="VASQUEZ OMAR, ARACENA CARLOS"/>
    <x v="11"/>
    <x v="72"/>
    <x v="0"/>
    <s v="MP (Mantto Preventivo)"/>
    <s v="IN (Inspección)"/>
    <s v="-"/>
    <s v="-"/>
    <d v="2023-04-24T07:00:00"/>
    <d v="2023-04-24T07:02:00"/>
    <s v="Medición y toma de parámetros de niveles de aceite y temperatura de tanques"/>
    <x v="1"/>
    <s v="Mantenimiento"/>
    <m/>
    <m/>
    <m/>
    <m/>
    <m/>
    <m/>
    <m/>
    <s v="-"/>
    <m/>
    <s v="NO"/>
    <m/>
    <s v="NO"/>
    <s v="NO"/>
    <x v="2"/>
    <n v="0"/>
    <s v="-"/>
    <s v="-"/>
    <m/>
    <m/>
    <m/>
    <d v="1899-12-30T00:00:00"/>
    <n v="3.3333333267364651E-2"/>
    <n v="3.3333333267364651E-2"/>
    <n v="4"/>
    <n v="0"/>
    <n v="0.1333333330694586"/>
    <n v="0.1333333330694586"/>
    <x v="4"/>
  </r>
  <r>
    <d v="2023-04-24T07:04:00"/>
    <x v="0"/>
    <s v="ROSALES PAOLO"/>
    <s v="ROSALES PAOLO, FILIPES JEAN"/>
    <s v="RONCAL FANNYNG"/>
    <s v="LIBERATO AMAEL"/>
    <s v="CHACALTANA JOSÉ, SANCHEZ DELIO, ACUÑA JORGE"/>
    <s v="VASQUEZ OMAR, ARACENA CARLOS"/>
    <x v="11"/>
    <x v="73"/>
    <x v="0"/>
    <s v="MP (Mantto Preventivo)"/>
    <s v="IN (Inspección)"/>
    <s v="-"/>
    <s v="-"/>
    <d v="2023-04-24T07:02:01"/>
    <d v="2023-04-24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4T07:06:00"/>
    <x v="0"/>
    <s v="ROSALES PAOLO"/>
    <s v="ROSALES PAOLO, FILIPES JEAN"/>
    <s v="RONCAL FANNYNG"/>
    <s v="LIBERATO AMAEL"/>
    <s v="CHACALTANA JOSÉ, SANCHEZ DELIO, ACUÑA JORGE"/>
    <s v="VASQUEZ OMAR, ARACENA CARLOS"/>
    <x v="11"/>
    <x v="74"/>
    <x v="0"/>
    <s v="MP (Mantto Preventivo)"/>
    <s v="IN (Inspección)"/>
    <s v="-"/>
    <s v="-"/>
    <d v="2023-04-24T07:04:01"/>
    <d v="2023-04-24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24T07:08:00"/>
    <x v="0"/>
    <s v="ROSALES PAOLO"/>
    <s v="ROSALES PAOLO, FILIPES JEAN"/>
    <s v="RONCAL FANNYNG"/>
    <s v="LIBERATO AMAEL"/>
    <s v="CHACALTANA JOSÉ, SANCHEZ DELIO, ACUÑA JORGE"/>
    <s v="VASQUEZ OMAR, ARACENA CARLOS"/>
    <x v="11"/>
    <x v="75"/>
    <x v="0"/>
    <s v="MP (Mantto Preventivo)"/>
    <s v="IN (Inspección)"/>
    <s v="-"/>
    <s v="-"/>
    <d v="2023-04-24T07:06:01"/>
    <d v="2023-04-24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4T07:10:00"/>
    <x v="0"/>
    <s v="ROSALES PAOLO"/>
    <s v="ROSALES PAOLO, FILIPES JEAN"/>
    <s v="RONCAL FANNYNG"/>
    <s v="LIBERATO AMAEL"/>
    <s v="CHACALTANA JOSÉ, SANCHEZ DELIO, ACUÑA JORGE"/>
    <s v="VASQUEZ OMAR, ARACENA CARLOS"/>
    <x v="11"/>
    <x v="24"/>
    <x v="0"/>
    <s v="MP (Mantto Preventivo)"/>
    <s v="IN (Inspección)"/>
    <s v="-"/>
    <s v="-"/>
    <d v="2023-04-24T07:08:01"/>
    <d v="2023-04-24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4T07:12:00"/>
    <x v="0"/>
    <s v="ROSALES PAOLO"/>
    <s v="ROSALES PAOLO, FILIPES JEAN"/>
    <s v="RONCAL FANNYNG"/>
    <s v="LIBERATO AMAEL"/>
    <s v="CHACALTANA JOSÉ, SANCHEZ DELIO, ACUÑA JORGE"/>
    <s v="VASQUEZ OMAR, ARACENA CARLOS"/>
    <x v="11"/>
    <x v="26"/>
    <x v="0"/>
    <s v="MP (Mantto Preventivo)"/>
    <s v="IN (Inspección)"/>
    <s v="-"/>
    <s v="-"/>
    <d v="2023-04-24T07:10:01"/>
    <d v="2023-04-24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4T07:15:00"/>
    <x v="0"/>
    <s v="ROSALES PAOLO"/>
    <s v="ROSALES PAOLO, FILIPES JEAN"/>
    <s v="RONCAL FANNYNG"/>
    <s v="LIBERATO AMAEL"/>
    <s v="CHACALTANA JOSÉ, SANCHEZ DELIO, ACUÑA JORGE"/>
    <s v="VASQUEZ OMAR, ARACENA CARLOS"/>
    <x v="11"/>
    <x v="27"/>
    <x v="0"/>
    <s v="MP (Mantto Preventivo)"/>
    <s v="IN (Inspección)"/>
    <s v="-"/>
    <s v="-"/>
    <d v="2023-04-24T07:12:01"/>
    <d v="2023-04-24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24T07:20:00"/>
    <x v="0"/>
    <s v="ROSALES PAOLO"/>
    <s v="ROSALES PAOLO, FILIPES JEAN"/>
    <s v="RONCAL FANNYNG"/>
    <s v="LIBERATO AMAEL"/>
    <s v="CHACALTANA JOSÉ, SANCHEZ DELIO, ACUÑA JORGE"/>
    <s v="VASQUEZ OMAR, ARACENA CARLOS"/>
    <x v="5"/>
    <x v="33"/>
    <x v="0"/>
    <s v="MP (Mantto Preventivo)"/>
    <s v="IN (Inspección)"/>
    <s v="-"/>
    <s v="-"/>
    <d v="2023-04-24T07:15:01"/>
    <d v="2023-04-24T07:20:00"/>
    <s v="Medición y toma de parámetros de presión, temperatura y horas de funcionamiento"/>
    <x v="1"/>
    <s v="Mantenimiento"/>
    <m/>
    <m/>
    <m/>
    <m/>
    <m/>
    <m/>
    <m/>
    <s v="-"/>
    <m/>
    <s v="NO"/>
    <m/>
    <s v="NO"/>
    <s v="NO"/>
    <x v="2"/>
    <n v="0"/>
    <s v="-"/>
    <s v="-"/>
    <m/>
    <m/>
    <m/>
    <d v="1899-12-30T00:00:00"/>
    <n v="8.3055555587634444E-2"/>
    <n v="8.3055555587634444E-2"/>
    <n v="4"/>
    <n v="0"/>
    <n v="0.33222222235053778"/>
    <n v="0.33222222235053778"/>
    <x v="4"/>
  </r>
  <r>
    <d v="2023-04-24T07:22:30"/>
    <x v="0"/>
    <s v="ROSALES PAOLO"/>
    <s v="ROSALES PAOLO, FILIPES JEAN"/>
    <s v="RONCAL FANNYNG"/>
    <s v="LIBERATO AMAEL"/>
    <s v="CHACALTANA JOSÉ, SANCHEZ DELIO, ACUÑA JORGE"/>
    <s v="VASQUEZ OMAR, ARACENA CARLOS"/>
    <x v="5"/>
    <x v="8"/>
    <x v="0"/>
    <s v="MP (Mantto Preventivo)"/>
    <s v="IN (Inspección)"/>
    <s v="-"/>
    <s v="-"/>
    <d v="2023-04-24T07:20:01"/>
    <d v="2023-04-24T07:22:30"/>
    <s v="Medición y toma de parámetros de presión, temperatura y horas de funcionamiento"/>
    <x v="1"/>
    <s v="Mantenimiento"/>
    <m/>
    <m/>
    <m/>
    <m/>
    <m/>
    <m/>
    <m/>
    <s v="-"/>
    <m/>
    <s v="NO"/>
    <m/>
    <s v="NO"/>
    <s v="NO"/>
    <x v="2"/>
    <n v="0"/>
    <s v="-"/>
    <s v="-"/>
    <m/>
    <m/>
    <m/>
    <d v="1899-12-30T00:00:00"/>
    <n v="4.1388888785149902E-2"/>
    <n v="4.1388888785149902E-2"/>
    <n v="4"/>
    <n v="0"/>
    <n v="0.16555555514059961"/>
    <n v="0.16555555514059961"/>
    <x v="4"/>
  </r>
  <r>
    <d v="2023-04-24T07:25:00"/>
    <x v="0"/>
    <s v="ROSALES PAOLO"/>
    <s v="ROSALES PAOLO, FILIPES JEAN"/>
    <s v="RONCAL FANNYNG"/>
    <s v="LIBERATO AMAEL"/>
    <s v="CHACALTANA JOSÉ, SANCHEZ DELIO, ACUÑA JORGE"/>
    <s v="VASQUEZ OMAR, ARACENA CARLOS"/>
    <x v="5"/>
    <x v="29"/>
    <x v="0"/>
    <s v="MP (Mantto Preventivo)"/>
    <s v="IN (Inspección)"/>
    <s v="-"/>
    <s v="-"/>
    <d v="2023-04-24T07:22:31"/>
    <d v="2023-04-24T07:25:00"/>
    <s v="Medición y toma de parámetros de presión, temperatura y horas de funcionamiento"/>
    <x v="1"/>
    <s v="Mantenimiento"/>
    <m/>
    <m/>
    <m/>
    <m/>
    <m/>
    <m/>
    <m/>
    <s v="-"/>
    <m/>
    <s v="NO"/>
    <m/>
    <s v="NO"/>
    <s v="NO"/>
    <x v="2"/>
    <n v="0"/>
    <s v="-"/>
    <s v="-"/>
    <s v="OP"/>
    <s v="OP"/>
    <m/>
    <d v="1899-12-30T00:00:00"/>
    <n v="4.1388888959772885E-2"/>
    <n v="4.1388888959772885E-2"/>
    <n v="4"/>
    <n v="0"/>
    <n v="0.16555555583909154"/>
    <n v="0.16555555583909154"/>
    <x v="4"/>
  </r>
  <r>
    <d v="2023-04-24T07:27:30"/>
    <x v="0"/>
    <s v="ROSALES PAOLO"/>
    <s v="ROSALES PAOLO, FILIPES JEAN"/>
    <s v="RONCAL FANNYNG"/>
    <s v="LIBERATO AMAEL"/>
    <s v="CHACALTANA JOSÉ, SANCHEZ DELIO, ACUÑA JORGE"/>
    <s v="VASQUEZ OMAR, ARACENA CARLOS"/>
    <x v="5"/>
    <x v="34"/>
    <x v="0"/>
    <s v="MP (Mantto Preventivo)"/>
    <s v="IN (Inspección)"/>
    <s v="-"/>
    <s v="-"/>
    <d v="2023-04-24T07:25:01"/>
    <d v="2023-04-24T07:27:30"/>
    <s v="Medición y toma de parámetros de presión, temperatura y horas de funcionamiento"/>
    <x v="1"/>
    <s v="Mantenimiento"/>
    <m/>
    <m/>
    <m/>
    <m/>
    <m/>
    <m/>
    <m/>
    <s v="-"/>
    <m/>
    <s v="NO"/>
    <m/>
    <s v="NO"/>
    <s v="NO"/>
    <x v="2"/>
    <n v="0"/>
    <s v="-"/>
    <s v="-"/>
    <m/>
    <m/>
    <m/>
    <d v="1899-12-30T00:00:00"/>
    <n v="4.1388888959772885E-2"/>
    <n v="4.1388888959772885E-2"/>
    <n v="4"/>
    <n v="0"/>
    <n v="0.16555555583909154"/>
    <n v="0.16555555583909154"/>
    <x v="4"/>
  </r>
  <r>
    <d v="2023-04-24T07:30:00"/>
    <x v="0"/>
    <s v="ROSALES PAOLO"/>
    <s v="ROSALES PAOLO, FILIPES JEAN"/>
    <s v="RONCAL FANNYNG"/>
    <s v="LIBERATO AMAEL"/>
    <s v="CHACALTANA JOSÉ, SANCHEZ DELIO, ACUÑA JORGE"/>
    <s v="VASQUEZ OMAR, ARACENA CARLOS"/>
    <x v="5"/>
    <x v="99"/>
    <x v="0"/>
    <s v="MP (Mantto Preventivo)"/>
    <s v="IN (Inspección)"/>
    <s v="-"/>
    <s v="-"/>
    <d v="2023-04-24T07:27:31"/>
    <d v="2023-04-24T07:30:00"/>
    <s v="Medición y toma de parámetros de presión, temperatura y horas de funcionamiento"/>
    <x v="1"/>
    <s v="Mantenimiento"/>
    <m/>
    <m/>
    <m/>
    <m/>
    <m/>
    <m/>
    <m/>
    <s v="-"/>
    <m/>
    <s v="NO"/>
    <m/>
    <s v="NO"/>
    <s v="NO"/>
    <x v="2"/>
    <n v="0"/>
    <s v="-"/>
    <s v="-"/>
    <s v="OP"/>
    <s v="OP"/>
    <m/>
    <d v="1899-12-30T00:00:00"/>
    <n v="4.1388888959772885E-2"/>
    <n v="4.1388888959772885E-2"/>
    <n v="4"/>
    <n v="0"/>
    <n v="0.16555555583909154"/>
    <n v="0.16555555583909154"/>
    <x v="4"/>
  </r>
  <r>
    <d v="2023-04-25T17:46:35"/>
    <x v="0"/>
    <s v="ROSALES PAOLO"/>
    <s v="ROSALES PAOLO, FILIPES JEAN, CADENAS ANGEL"/>
    <s v="RONCAL FANNYNG"/>
    <s v="LIBERATO AMAEL"/>
    <s v="CHACALTANA JOSÉ, SANCHEZ DELIO, ACUÑA JORGE"/>
    <s v="VASQUEZ OMAR, ARACENA CARLOS"/>
    <x v="16"/>
    <x v="84"/>
    <x v="0"/>
    <s v="MP (Mantto Preventivo)"/>
    <s v="IN (Inspección)"/>
    <s v="-"/>
    <s v="-"/>
    <d v="2023-04-24T08:00:01"/>
    <d v="2023-04-24T11:00:00"/>
    <s v="Inspección de gancho de 5 TN de puente grua 140-CN-101. Se envió informe"/>
    <x v="0"/>
    <s v="Mantenimiento"/>
    <d v="1899-12-30T00:20:00"/>
    <m/>
    <m/>
    <d v="1899-12-30T00:20:00"/>
    <m/>
    <m/>
    <m/>
    <s v="-"/>
    <m/>
    <s v="NO"/>
    <m/>
    <s v="NO"/>
    <s v="NO"/>
    <x v="2"/>
    <n v="0"/>
    <s v="-"/>
    <s v="-"/>
    <m/>
    <m/>
    <m/>
    <d v="1899-12-30T00:00:00"/>
    <n v="2.9997222221572883"/>
    <n v="2.9997222221572883"/>
    <n v="5"/>
    <n v="0"/>
    <n v="14.998611110786442"/>
    <n v="14.998611110786442"/>
    <x v="4"/>
  </r>
  <r>
    <d v="2023-04-25T17:53:39"/>
    <x v="0"/>
    <s v="FILIPES JEAN"/>
    <s v="ROSALES PAOLO, FILIPES JEAN, CADENAS ANGEL"/>
    <s v="RONCAL FANNYNG"/>
    <s v="LIBERATO AMAEL"/>
    <s v="CHACALTANA JOSÉ, SANCHEZ DELIO, ACUÑA JORGE"/>
    <s v="VASQUEZ OMAR, ARACENA CARLOS"/>
    <x v="3"/>
    <x v="48"/>
    <x v="0"/>
    <s v="PdM (Proyecto de Mejora)"/>
    <s v="PROG (Programado)"/>
    <s v="-"/>
    <s v="-"/>
    <d v="2023-04-24T13:30:01"/>
    <d v="2023-04-24T18:20:00"/>
    <s v="Instalación y montaje de bomba sumidero en patio de tanques."/>
    <x v="0"/>
    <m/>
    <d v="1899-12-30T00:20:00"/>
    <m/>
    <m/>
    <d v="1899-12-30T00:30:00"/>
    <m/>
    <m/>
    <d v="1899-12-30T02:30:00"/>
    <s v="-"/>
    <m/>
    <s v="SI"/>
    <s v="Niple de 2&quot;"/>
    <s v="SI"/>
    <s v="Trapos industriales, paños absorbentes, cinta teflón, formador de empaque "/>
    <x v="4"/>
    <n v="0"/>
    <s v="-"/>
    <s v="-"/>
    <m/>
    <m/>
    <m/>
    <d v="1899-12-30T00:00:00"/>
    <n v="4.8330555555294268"/>
    <n v="4.8330555555294268"/>
    <n v="5"/>
    <n v="0"/>
    <n v="24.165277777647134"/>
    <n v="24.165277777647134"/>
    <x v="4"/>
  </r>
  <r>
    <d v="2023-04-25T17:59:03"/>
    <x v="0"/>
    <s v="CADENAS ANGEL"/>
    <s v="ROSALES PAOLO, CADENAS ANGEL"/>
    <s v="RONCAL FANNYNG"/>
    <s v="LIBERATO AMAEL"/>
    <s v="CHACALTANA JOSÉ, SANCHEZ DELIO, ACUÑA JORGE"/>
    <s v="VASQUEZ OMAR, ARACENA CARLOS"/>
    <x v="11"/>
    <x v="72"/>
    <x v="0"/>
    <s v="MP (Mantto Preventivo)"/>
    <s v="IN (Inspección)"/>
    <s v="-"/>
    <s v="-"/>
    <d v="2023-04-25T07:00:00"/>
    <d v="2023-04-25T07:02:00"/>
    <s v="Medición y toma de parámetros de niveles de aceite y temperatura de tanques"/>
    <x v="1"/>
    <s v="Mantenimiento"/>
    <m/>
    <m/>
    <m/>
    <m/>
    <m/>
    <m/>
    <m/>
    <s v="-"/>
    <m/>
    <s v="NO"/>
    <m/>
    <s v="NO"/>
    <s v="NO"/>
    <x v="2"/>
    <n v="0"/>
    <s v="-"/>
    <s v="-"/>
    <m/>
    <m/>
    <m/>
    <d v="1899-12-30T00:00:00"/>
    <n v="3.3333333441987634E-2"/>
    <n v="3.3333333441987634E-2"/>
    <n v="4"/>
    <n v="0"/>
    <n v="0.13333333376795053"/>
    <n v="0.13333333376795053"/>
    <x v="4"/>
  </r>
  <r>
    <d v="2023-04-25T17:59:03"/>
    <x v="0"/>
    <s v="CADENAS ANGEL"/>
    <s v="ROSALES PAOLO, CADENAS ANGEL"/>
    <s v="RONCAL FANNYNG"/>
    <s v="LIBERATO AMAEL"/>
    <s v="CHACALTANA JOSÉ, SANCHEZ DELIO, ACUÑA JORGE"/>
    <s v="VASQUEZ OMAR, ARACENA CARLOS"/>
    <x v="11"/>
    <x v="73"/>
    <x v="0"/>
    <s v="MP (Mantto Preventivo)"/>
    <s v="IN (Inspección)"/>
    <s v="-"/>
    <s v="-"/>
    <d v="2023-04-25T07:02:01"/>
    <d v="2023-04-25T07:04: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74"/>
    <x v="0"/>
    <s v="MP (Mantto Preventivo)"/>
    <s v="IN (Inspección)"/>
    <s v="-"/>
    <s v="-"/>
    <d v="2023-04-25T07:04:01"/>
    <d v="2023-04-25T07:06:00"/>
    <s v="Medición y toma de parámetros de niveles de aceite y temperatura de tanques"/>
    <x v="1"/>
    <s v="Mantenimiento"/>
    <m/>
    <m/>
    <m/>
    <m/>
    <m/>
    <m/>
    <m/>
    <s v="-"/>
    <m/>
    <s v="NO"/>
    <m/>
    <s v="NO"/>
    <s v="NO"/>
    <x v="2"/>
    <n v="0"/>
    <s v="-"/>
    <s v="-"/>
    <m/>
    <m/>
    <m/>
    <d v="1899-12-30T00:00:00"/>
    <n v="3.3055555424652994E-2"/>
    <n v="3.3055555424652994E-2"/>
    <n v="4"/>
    <n v="0"/>
    <n v="0.13222222169861197"/>
    <n v="0.13222222169861197"/>
    <x v="4"/>
  </r>
  <r>
    <d v="2023-04-25T17:59:03"/>
    <x v="0"/>
    <s v="CADENAS ANGEL"/>
    <s v="ROSALES PAOLO, CADENAS ANGEL"/>
    <s v="RONCAL FANNYNG"/>
    <s v="LIBERATO AMAEL"/>
    <s v="CHACALTANA JOSÉ, SANCHEZ DELIO, ACUÑA JORGE"/>
    <s v="VASQUEZ OMAR, ARACENA CARLOS"/>
    <x v="11"/>
    <x v="75"/>
    <x v="0"/>
    <s v="MP (Mantto Preventivo)"/>
    <s v="IN (Inspección)"/>
    <s v="-"/>
    <s v="-"/>
    <d v="2023-04-25T07:06:01"/>
    <d v="2023-04-25T07:08: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4"/>
    <x v="0"/>
    <s v="MP (Mantto Preventivo)"/>
    <s v="IN (Inspección)"/>
    <s v="-"/>
    <s v="-"/>
    <d v="2023-04-25T07:08:01"/>
    <d v="2023-04-25T07:10: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6"/>
    <x v="0"/>
    <s v="MP (Mantto Preventivo)"/>
    <s v="IN (Inspección)"/>
    <s v="-"/>
    <s v="-"/>
    <d v="2023-04-25T07:10:01"/>
    <d v="2023-04-25T07:12:00"/>
    <s v="Medición y toma de parámetros de niveles de aceite y temperatura de tanques"/>
    <x v="1"/>
    <s v="Mantenimiento"/>
    <m/>
    <m/>
    <m/>
    <m/>
    <m/>
    <m/>
    <m/>
    <s v="-"/>
    <m/>
    <s v="NO"/>
    <m/>
    <s v="NO"/>
    <s v="NO"/>
    <x v="2"/>
    <n v="0"/>
    <s v="-"/>
    <s v="-"/>
    <m/>
    <m/>
    <m/>
    <d v="1899-12-30T00:00:00"/>
    <n v="3.3055555599275976E-2"/>
    <n v="3.3055555599275976E-2"/>
    <n v="4"/>
    <n v="0"/>
    <n v="0.13222222239710391"/>
    <n v="0.13222222239710391"/>
    <x v="4"/>
  </r>
  <r>
    <d v="2023-04-25T17:59:03"/>
    <x v="0"/>
    <s v="CADENAS ANGEL"/>
    <s v="ROSALES PAOLO, CADENAS ANGEL"/>
    <s v="RONCAL FANNYNG"/>
    <s v="LIBERATO AMAEL"/>
    <s v="CHACALTANA JOSÉ, SANCHEZ DELIO, ACUÑA JORGE"/>
    <s v="VASQUEZ OMAR, ARACENA CARLOS"/>
    <x v="11"/>
    <x v="27"/>
    <x v="0"/>
    <s v="MP (Mantto Preventivo)"/>
    <s v="IN (Inspección)"/>
    <s v="-"/>
    <s v="-"/>
    <d v="2023-04-25T07:12:01"/>
    <d v="2023-04-25T07:15:00"/>
    <s v="Medición y toma de parámetros de niveles de aceite y temperatura de tanques"/>
    <x v="1"/>
    <s v="Mantenimiento"/>
    <m/>
    <m/>
    <m/>
    <m/>
    <m/>
    <m/>
    <m/>
    <s v="-"/>
    <m/>
    <s v="NO"/>
    <m/>
    <s v="NO"/>
    <s v="NO"/>
    <x v="2"/>
    <n v="0"/>
    <s v="-"/>
    <s v="-"/>
    <m/>
    <m/>
    <m/>
    <d v="1899-12-30T00:00:00"/>
    <n v="4.9722222320269793E-2"/>
    <n v="4.9722222320269793E-2"/>
    <n v="4"/>
    <n v="0"/>
    <n v="0.19888888928107917"/>
    <n v="0.19888888928107917"/>
    <x v="4"/>
  </r>
  <r>
    <d v="2023-04-25T17:59:03"/>
    <x v="0"/>
    <s v="CADENAS ANGEL"/>
    <s v="ROSALES PAOLO, CADENAS ANGEL"/>
    <s v="RONCAL FANNYNG"/>
    <s v="LIBERATO AMAEL"/>
    <s v="CHACALTANA JOSÉ, SANCHEZ DELIO, ACUÑA JORGE"/>
    <s v="VASQUEZ OMAR, ARACENA CARLOS"/>
    <x v="5"/>
    <x v="33"/>
    <x v="0"/>
    <s v="MP (Mantto Preventivo)"/>
    <s v="IN (Inspección)"/>
    <s v="-"/>
    <s v="-"/>
    <d v="2023-04-25T07:15:01"/>
    <d v="2023-04-25T07:20:00"/>
    <s v="Medición y toma de parámetros de presión, temperatura y horas de funcionamiento"/>
    <x v="1"/>
    <s v="Mantenimiento"/>
    <m/>
    <m/>
    <m/>
    <m/>
    <m/>
    <m/>
    <m/>
    <s v="-"/>
    <m/>
    <s v="NO"/>
    <m/>
    <s v="NO"/>
    <s v="NO"/>
    <x v="2"/>
    <n v="0"/>
    <s v="-"/>
    <s v="-"/>
    <m/>
    <m/>
    <m/>
    <d v="1899-12-30T00:00:00"/>
    <n v="8.3055555587634444E-2"/>
    <n v="8.3055555587634444E-2"/>
    <n v="4"/>
    <n v="0"/>
    <n v="0.33222222235053778"/>
    <n v="0.33222222235053778"/>
    <x v="4"/>
  </r>
  <r>
    <d v="2023-04-25T17:59:03"/>
    <x v="0"/>
    <s v="CADENAS ANGEL"/>
    <s v="ROSALES PAOLO, CADENAS ANGEL"/>
    <s v="RONCAL FANNYNG"/>
    <s v="LIBERATO AMAEL"/>
    <s v="CHACALTANA JOSÉ, SANCHEZ DELIO, ACUÑA JORGE"/>
    <s v="VASQUEZ OMAR, ARACENA CARLOS"/>
    <x v="5"/>
    <x v="8"/>
    <x v="0"/>
    <s v="MP (Mantto Preventivo)"/>
    <s v="IN (Inspección)"/>
    <s v="-"/>
    <s v="-"/>
    <d v="2023-04-25T07:20:01"/>
    <d v="2023-04-25T07:22:30"/>
    <s v="Medición y toma de parámetros de presión, temperatura y horas de funcionamiento"/>
    <x v="1"/>
    <s v="Mantenimiento"/>
    <m/>
    <m/>
    <m/>
    <m/>
    <m/>
    <m/>
    <m/>
    <s v="-"/>
    <m/>
    <s v="NO"/>
    <m/>
    <s v="NO"/>
    <s v="NO"/>
    <x v="2"/>
    <n v="0"/>
    <s v="-"/>
    <s v="-"/>
    <m/>
    <m/>
    <m/>
    <d v="1899-12-30T00:00:00"/>
    <n v="4.1388888785149902E-2"/>
    <n v="4.1388888785149902E-2"/>
    <n v="4"/>
    <n v="0"/>
    <n v="0.16555555514059961"/>
    <n v="0.16555555514059961"/>
    <x v="4"/>
  </r>
  <r>
    <d v="2023-04-25T17:59:03"/>
    <x v="0"/>
    <s v="CADENAS ANGEL"/>
    <s v="ROSALES PAOLO, CADENAS ANGEL"/>
    <s v="RONCAL FANNYNG"/>
    <s v="LIBERATO AMAEL"/>
    <s v="CHACALTANA JOSÉ, SANCHEZ DELIO, ACUÑA JORGE"/>
    <s v="VASQUEZ OMAR, ARACENA CARLOS"/>
    <x v="5"/>
    <x v="29"/>
    <x v="0"/>
    <s v="MP (Mantto Preventivo)"/>
    <s v="IN (Inspección)"/>
    <s v="-"/>
    <s v="-"/>
    <d v="2023-04-25T07:22:31"/>
    <d v="2023-04-25T07:25:00"/>
    <s v="Medición y toma de parámetros de presión, temperatura y horas de funcionamiento"/>
    <x v="1"/>
    <s v="Mantenimiento"/>
    <m/>
    <m/>
    <m/>
    <m/>
    <m/>
    <m/>
    <m/>
    <s v="-"/>
    <m/>
    <s v="NO"/>
    <m/>
    <s v="NO"/>
    <s v="NO"/>
    <x v="2"/>
    <n v="0"/>
    <s v="-"/>
    <s v="-"/>
    <s v="OP"/>
    <s v="OP"/>
    <m/>
    <d v="1899-12-30T00:00:00"/>
    <n v="4.1388888959772885E-2"/>
    <n v="4.1388888959772885E-2"/>
    <n v="4"/>
    <n v="0"/>
    <n v="0.16555555583909154"/>
    <n v="0.16555555583909154"/>
    <x v="4"/>
  </r>
  <r>
    <d v="2023-04-25T17:59:03"/>
    <x v="0"/>
    <s v="CADENAS ANGEL"/>
    <s v="ROSALES PAOLO, CADENAS ANGEL"/>
    <s v="RONCAL FANNYNG"/>
    <s v="LIBERATO AMAEL"/>
    <s v="CHACALTANA JOSÉ, SANCHEZ DELIO, ACUÑA JORGE"/>
    <s v="VASQUEZ OMAR, ARACENA CARLOS"/>
    <x v="5"/>
    <x v="34"/>
    <x v="0"/>
    <s v="MP (Mantto Preventivo)"/>
    <s v="IN (Inspección)"/>
    <s v="-"/>
    <s v="-"/>
    <d v="2023-04-25T07:25:01"/>
    <d v="2023-04-25T07:27:30"/>
    <s v="Medición y toma de parámetros de presión, temperatura y horas de funcionamiento"/>
    <x v="1"/>
    <s v="Mantenimiento"/>
    <m/>
    <m/>
    <m/>
    <m/>
    <m/>
    <m/>
    <m/>
    <s v="-"/>
    <m/>
    <s v="NO"/>
    <m/>
    <s v="NO"/>
    <s v="NO"/>
    <x v="2"/>
    <n v="0"/>
    <s v="-"/>
    <s v="-"/>
    <m/>
    <m/>
    <m/>
    <d v="1899-12-30T00:00:00"/>
    <n v="4.1388888959772885E-2"/>
    <n v="4.1388888959772885E-2"/>
    <n v="4"/>
    <n v="0"/>
    <n v="0.16555555583909154"/>
    <n v="0.16555555583909154"/>
    <x v="4"/>
  </r>
  <r>
    <d v="2023-04-25T17:59:03"/>
    <x v="0"/>
    <s v="CADENAS ANGEL"/>
    <s v="ROSALES PAOLO, CADENAS ANGEL"/>
    <s v="RONCAL FANNYNG"/>
    <s v="LIBERATO AMAEL"/>
    <s v="CHACALTANA JOSÉ, SANCHEZ DELIO, ACUÑA JORGE"/>
    <s v="VASQUEZ OMAR, ARACENA CARLOS"/>
    <x v="5"/>
    <x v="99"/>
    <x v="0"/>
    <s v="MP (Mantto Preventivo)"/>
    <s v="IN (Inspección)"/>
    <s v="-"/>
    <s v="-"/>
    <d v="2023-04-25T07:27:31"/>
    <d v="2023-04-25T07:30:00"/>
    <s v="Medición y toma de parámetros de presión, temperatura y horas de funcionamiento"/>
    <x v="1"/>
    <s v="Mantenimiento"/>
    <m/>
    <m/>
    <m/>
    <m/>
    <m/>
    <m/>
    <m/>
    <s v="-"/>
    <m/>
    <s v="NO"/>
    <m/>
    <s v="NO"/>
    <s v="NO"/>
    <x v="2"/>
    <n v="0"/>
    <s v="-"/>
    <s v="-"/>
    <s v="OP"/>
    <s v="OP"/>
    <m/>
    <d v="1899-12-30T00:00:00"/>
    <n v="4.1388888959772885E-2"/>
    <n v="4.1388888959772885E-2"/>
    <n v="4"/>
    <n v="0"/>
    <n v="0.16555555583909154"/>
    <n v="0.16555555583909154"/>
    <x v="4"/>
  </r>
  <r>
    <d v="2023-04-25T18:02:21"/>
    <x v="0"/>
    <s v="FILIPES JEAN"/>
    <s v="ROSALES PAOLO, FILIPES JEAN, CADENAS ANGEL"/>
    <s v="RONCAL FANNYNG"/>
    <s v="LIBERATO AMAEL"/>
    <s v="CHACALTANA JOSÉ, SANCHEZ DELIO, ACUÑA JORGE"/>
    <s v="VASQUEZ OMAR, ARACENA CARLOS"/>
    <x v="3"/>
    <x v="48"/>
    <x v="0"/>
    <s v="PdM (Proyecto de Mejora)"/>
    <s v="PROG (Programado)"/>
    <s v="-"/>
    <s v="-"/>
    <d v="2023-04-25T08:00:00"/>
    <d v="2023-04-25T16:00:00"/>
    <s v="* Instalación y montaje de bomba sumidero en patio de tanques"/>
    <x v="0"/>
    <m/>
    <d v="1899-12-30T00:20:00"/>
    <m/>
    <m/>
    <m/>
    <m/>
    <m/>
    <m/>
    <d v="1899-12-30T01:00:00"/>
    <d v="1899-12-30T00:20:00"/>
    <s v="NO"/>
    <m/>
    <s v="NO"/>
    <s v="NO"/>
    <x v="4"/>
    <n v="0"/>
    <s v="-"/>
    <s v="-"/>
    <m/>
    <m/>
    <m/>
    <d v="1899-12-30T01:00:00"/>
    <n v="8.0000000000582077"/>
    <n v="7.0000000000582077"/>
    <n v="5"/>
    <n v="0"/>
    <n v="35.000000000291038"/>
    <n v="35.000000000291038"/>
    <x v="4"/>
  </r>
  <r>
    <d v="2023-04-25T18:06:01"/>
    <x v="0"/>
    <s v="ROSALES PAOLO"/>
    <s v="ROSALES PAOLO, FILIPES JEAN, CADENAS ANGEL"/>
    <s v="RONCAL FANNYNG"/>
    <s v="LIBERATO AMAEL"/>
    <s v="CHACALTANA JOSÉ, SANCHEZ DELIO, ACUÑA JORGE"/>
    <s v="VASQUEZ OMAR, ARACENA CARLOS"/>
    <x v="24"/>
    <x v="96"/>
    <x v="0"/>
    <s v="COM (Comisionamiento)"/>
    <s v="PROG (Programado)"/>
    <s v="-"/>
    <s v="-"/>
    <d v="2023-04-25T16:00:01"/>
    <d v="2023-04-25T18:00:00"/>
    <s v="* Capacitación a personal del Taller Truck Shop sobre la manipulación y uso adecuado del equipo dializador de aceite_x000a_* Elaboración, digitación y enmicado de instructivo de uso para dializador"/>
    <x v="1"/>
    <s v="Mantenimiento"/>
    <d v="1899-12-30T00:20:00"/>
    <m/>
    <m/>
    <m/>
    <m/>
    <m/>
    <m/>
    <s v="-"/>
    <d v="1899-12-30T00:20:00"/>
    <s v="NO"/>
    <m/>
    <s v="NO"/>
    <s v="NO"/>
    <x v="3"/>
    <n v="0"/>
    <s v="-"/>
    <s v="-"/>
    <m/>
    <m/>
    <m/>
    <d v="1899-12-30T00:00:00"/>
    <n v="1.999722222215496"/>
    <n v="1.999722222215496"/>
    <n v="5"/>
    <n v="0"/>
    <n v="9.99861111107748"/>
    <n v="9.99861111107748"/>
    <x v="4"/>
  </r>
  <r>
    <d v="2023-04-26T17:36:58"/>
    <x v="0"/>
    <s v="CADENAS ANGEL"/>
    <s v="ROSALES PAOLO, CADENAS ANGEL"/>
    <s v="RONCAL FANNYNG"/>
    <s v="LIBERATO AMAEL"/>
    <s v="CHACALTANA JOSÉ, ACUÑA JORGE"/>
    <s v="VASQUEZ OMAR"/>
    <x v="11"/>
    <x v="72"/>
    <x v="0"/>
    <s v="MP (Mantto Preventivo)"/>
    <s v="IN (Inspección)"/>
    <s v="-"/>
    <s v="-"/>
    <d v="2023-04-26T07:15:00"/>
    <d v="2023-04-26T07:18:00"/>
    <s v="Medición y toma de parámetros de presión, temperatura y horas de funcionamiento"/>
    <x v="1"/>
    <s v="Mantenimiento"/>
    <m/>
    <m/>
    <m/>
    <m/>
    <m/>
    <m/>
    <m/>
    <s v="-"/>
    <m/>
    <s v="NO"/>
    <m/>
    <s v="NO"/>
    <s v="NO"/>
    <x v="2"/>
    <n v="0"/>
    <s v="-"/>
    <s v="-"/>
    <m/>
    <m/>
    <m/>
    <d v="1899-12-30T00:00:00"/>
    <n v="5.0000000162981451E-2"/>
    <n v="5.0000000162981451E-2"/>
    <n v="4"/>
    <n v="0"/>
    <n v="0.2000000006519258"/>
    <n v="0.2000000006519258"/>
    <x v="4"/>
  </r>
  <r>
    <d v="2023-04-26T17:36:58"/>
    <x v="0"/>
    <s v="CADENAS ANGEL"/>
    <s v="ROSALES PAOLO, CADENAS ANGEL"/>
    <s v="RONCAL FANNYNG"/>
    <s v="LIBERATO AMAEL"/>
    <s v="CHACALTANA JOSÉ, ACUÑA JORGE"/>
    <s v="VASQUEZ OMAR"/>
    <x v="11"/>
    <x v="73"/>
    <x v="0"/>
    <s v="MP (Mantto Preventivo)"/>
    <s v="IN (Inspección)"/>
    <s v="-"/>
    <s v="-"/>
    <d v="2023-04-26T07:18:01"/>
    <d v="2023-04-26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74"/>
    <x v="0"/>
    <s v="MP (Mantto Preventivo)"/>
    <s v="IN (Inspección)"/>
    <s v="-"/>
    <s v="-"/>
    <d v="2023-04-26T07:21:01"/>
    <d v="2023-04-26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75"/>
    <x v="0"/>
    <s v="MP (Mantto Preventivo)"/>
    <s v="IN (Inspección)"/>
    <s v="-"/>
    <s v="-"/>
    <d v="2023-04-26T07:24:01"/>
    <d v="2023-04-26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6T17:36:58"/>
    <x v="0"/>
    <s v="CADENAS ANGEL"/>
    <s v="ROSALES PAOLO, CADENAS ANGEL"/>
    <s v="RONCAL FANNYNG"/>
    <s v="LIBERATO AMAEL"/>
    <s v="CHACALTANA JOSÉ, ACUÑA JORGE"/>
    <s v="VASQUEZ OMAR"/>
    <x v="11"/>
    <x v="24"/>
    <x v="0"/>
    <s v="MP (Mantto Preventivo)"/>
    <s v="IN (Inspección)"/>
    <s v="-"/>
    <s v="-"/>
    <d v="2023-04-26T07:27:01"/>
    <d v="2023-04-26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6T17:36:58"/>
    <x v="0"/>
    <s v="CADENAS ANGEL"/>
    <s v="ROSALES PAOLO, CADENAS ANGEL"/>
    <s v="RONCAL FANNYNG"/>
    <s v="LIBERATO AMAEL"/>
    <s v="CHACALTANA JOSÉ, ACUÑA JORGE"/>
    <s v="VASQUEZ OMAR"/>
    <x v="11"/>
    <x v="26"/>
    <x v="0"/>
    <s v="MP (Mantto Preventivo)"/>
    <s v="IN (Inspección)"/>
    <s v="-"/>
    <s v="-"/>
    <d v="2023-04-26T07:30:01"/>
    <d v="2023-04-26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6T17:36:58"/>
    <x v="0"/>
    <s v="CADENAS ANGEL"/>
    <s v="ROSALES PAOLO, CADENAS ANGEL"/>
    <s v="RONCAL FANNYNG"/>
    <s v="LIBERATO AMAEL"/>
    <s v="CHACALTANA JOSÉ, ACUÑA JORGE"/>
    <s v="VASQUEZ OMAR"/>
    <x v="11"/>
    <x v="27"/>
    <x v="0"/>
    <s v="MP (Mantto Preventivo)"/>
    <s v="IN (Inspección)"/>
    <s v="-"/>
    <s v="-"/>
    <d v="2023-04-26T07:33:01"/>
    <d v="2023-04-26T07:40:00"/>
    <s v="Medición y toma de parámetros de presión, temperatura y horas de funcionamiento"/>
    <x v="1"/>
    <s v="Mantenimiento"/>
    <m/>
    <m/>
    <m/>
    <m/>
    <m/>
    <m/>
    <m/>
    <s v="-"/>
    <m/>
    <s v="NO"/>
    <m/>
    <s v="NO"/>
    <s v="NO"/>
    <x v="2"/>
    <n v="0"/>
    <s v="-"/>
    <s v="-"/>
    <m/>
    <m/>
    <m/>
    <d v="1899-12-30T00:00:00"/>
    <n v="0.1163888888549991"/>
    <n v="0.1163888888549991"/>
    <n v="4"/>
    <n v="0"/>
    <n v="0.46555555541999638"/>
    <n v="0.46555555541999638"/>
    <x v="4"/>
  </r>
  <r>
    <d v="2023-04-26T17:36:58"/>
    <x v="0"/>
    <s v="CADENAS ANGEL"/>
    <s v="ROSALES PAOLO, CADENAS ANGEL"/>
    <s v="RONCAL FANNYNG"/>
    <s v="LIBERATO AMAEL"/>
    <s v="CHACALTANA JOSÉ, ACUÑA JORGE"/>
    <s v="VASQUEZ OMAR"/>
    <x v="5"/>
    <x v="33"/>
    <x v="0"/>
    <s v="MP (Mantto Preventivo)"/>
    <s v="IN (Inspección)"/>
    <s v="-"/>
    <s v="-"/>
    <d v="2023-04-26T07:40:01"/>
    <d v="2023-04-26T07:44:01"/>
    <s v="Medición y toma de parámetros de niveles de aceite y temperatura de tanques"/>
    <x v="1"/>
    <s v="Mantenimiento"/>
    <m/>
    <m/>
    <m/>
    <m/>
    <m/>
    <m/>
    <m/>
    <s v="-"/>
    <m/>
    <s v="NO"/>
    <m/>
    <s v="NO"/>
    <s v="NO"/>
    <x v="2"/>
    <n v="0"/>
    <s v="-"/>
    <s v="-"/>
    <m/>
    <m/>
    <m/>
    <d v="1899-12-30T00:00:00"/>
    <n v="6.6666666534729302E-2"/>
    <n v="6.6666666534729302E-2"/>
    <n v="4"/>
    <n v="0"/>
    <n v="0.26666666613891721"/>
    <n v="0.26666666613891721"/>
    <x v="4"/>
  </r>
  <r>
    <d v="2023-04-26T17:36:58"/>
    <x v="0"/>
    <s v="CADENAS ANGEL"/>
    <s v="ROSALES PAOLO, CADENAS ANGEL"/>
    <s v="RONCAL FANNYNG"/>
    <s v="LIBERATO AMAEL"/>
    <s v="CHACALTANA JOSÉ, ACUÑA JORGE"/>
    <s v="VASQUEZ OMAR"/>
    <x v="5"/>
    <x v="8"/>
    <x v="0"/>
    <s v="MP (Mantto Preventivo)"/>
    <s v="IN (Inspección)"/>
    <s v="-"/>
    <s v="-"/>
    <d v="2023-04-26T07:44:01"/>
    <d v="2023-04-26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29"/>
    <x v="0"/>
    <s v="MP (Mantto Preventivo)"/>
    <s v="IN (Inspección)"/>
    <s v="-"/>
    <s v="-"/>
    <d v="2023-04-26T07:48:01"/>
    <d v="2023-04-26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34"/>
    <x v="0"/>
    <s v="MP (Mantto Preventivo)"/>
    <s v="IN (Inspección)"/>
    <s v="-"/>
    <s v="-"/>
    <d v="2023-04-26T07:52:01"/>
    <d v="2023-04-26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6T17:36:58"/>
    <x v="0"/>
    <s v="CADENAS ANGEL"/>
    <s v="ROSALES PAOLO, CADENAS ANGEL"/>
    <s v="RONCAL FANNYNG"/>
    <s v="LIBERATO AMAEL"/>
    <s v="CHACALTANA JOSÉ, ACUÑA JORGE"/>
    <s v="VASQUEZ OMAR"/>
    <x v="5"/>
    <x v="99"/>
    <x v="0"/>
    <s v="MP (Mantto Preventivo)"/>
    <s v="IN (Inspección)"/>
    <s v="-"/>
    <s v="-"/>
    <d v="2023-04-26T07:56:01"/>
    <d v="2023-04-26T08:00:00"/>
    <s v="Medición y toma de parámetros de niveles de aceite y temperatura de tanques"/>
    <x v="1"/>
    <s v="Mantenimiento"/>
    <m/>
    <m/>
    <m/>
    <m/>
    <m/>
    <m/>
    <m/>
    <s v="-"/>
    <m/>
    <s v="NO"/>
    <m/>
    <s v="NO"/>
    <s v="NO"/>
    <x v="2"/>
    <n v="0"/>
    <s v="-"/>
    <s v="-"/>
    <s v="OP"/>
    <s v="OP"/>
    <m/>
    <d v="1899-12-30T00:00:00"/>
    <n v="6.6388888692017645E-2"/>
    <n v="6.6388888692017645E-2"/>
    <n v="4"/>
    <n v="0"/>
    <n v="0.26555555476807058"/>
    <n v="0.26555555476807058"/>
    <x v="4"/>
  </r>
  <r>
    <d v="2023-04-26T12:30:00"/>
    <x v="0"/>
    <s v="RONCAL FANNYNG"/>
    <s v="CADENAS ANGEL"/>
    <s v="RONCAL FANNYNG"/>
    <s v="LIBERATO AMAEL"/>
    <s v="CHACALTANA JOSÉ, ACUÑA JORGE"/>
    <s v="VASQUEZ OMAR"/>
    <x v="24"/>
    <x v="103"/>
    <x v="0"/>
    <s v="COM (Comisionamiento)"/>
    <s v="PROG (Programado)"/>
    <s v="-"/>
    <s v="-"/>
    <d v="2023-04-26T08:00:01"/>
    <d v="2023-04-26T12:30:00"/>
    <s v="Traslado, inspección y pruebas de funciónamiento en los dializadores de mega representaciones"/>
    <x v="3"/>
    <m/>
    <d v="1899-12-30T00:10:00"/>
    <m/>
    <m/>
    <m/>
    <m/>
    <m/>
    <m/>
    <s v="-"/>
    <m/>
    <s v="NO"/>
    <m/>
    <s v="NO"/>
    <s v="NO"/>
    <x v="3"/>
    <n v="0"/>
    <s v="-"/>
    <s v="-"/>
    <m/>
    <m/>
    <m/>
    <d v="1899-12-30T00:00:00"/>
    <n v="4.4997222223319113"/>
    <n v="4.4997222223319113"/>
    <n v="3"/>
    <n v="0"/>
    <n v="13.499166666995734"/>
    <n v="13.499166666995734"/>
    <x v="4"/>
  </r>
  <r>
    <d v="2023-04-26T17:34:13"/>
    <x v="0"/>
    <s v="FILIPES JEAN"/>
    <s v="ROSALES PAOLO, FILIPES JEAN"/>
    <s v="RONCAL FANNYNG"/>
    <s v="LIBERATO AMAEL"/>
    <s v="CHACALTANA JOSÉ, ACUÑA JORGE"/>
    <s v="VASQUEZ OMAR"/>
    <x v="25"/>
    <x v="67"/>
    <x v="0"/>
    <s v="MP (Mantto Preventivo)"/>
    <s v="BC (Basado en la Condición)"/>
    <s v="-"/>
    <s v="-"/>
    <d v="2023-04-26T09:15:00"/>
    <d v="2023-04-26T11:15:00"/>
    <s v="* Inspección y pruebas de funcionamiento en toda de línea de abastecimiento de refrigerante nuevo_x000a_* Instalación de by-pass en línea de Refrigerante Nuevo en Estación Lubricación 140-ZM-102_x000a_* Arranque y Verificación de funcionamiento del sistema completo y otras 05 Estaciones de Lubricación"/>
    <x v="1"/>
    <s v="Mantenimiento"/>
    <d v="1899-12-30T00:30:00"/>
    <d v="1899-12-30T00:10:00"/>
    <m/>
    <m/>
    <m/>
    <m/>
    <m/>
    <s v="-"/>
    <d v="1899-12-30T00:10:00"/>
    <s v="SI"/>
    <s v="Acople 1&quot;"/>
    <s v="SI"/>
    <s v="Trapos industriales, trapos absorbentes"/>
    <x v="2"/>
    <n v="0"/>
    <s v="-"/>
    <s v="-"/>
    <s v="STD/OP"/>
    <s v="OP"/>
    <m/>
    <d v="1899-12-30T00:00:00"/>
    <n v="1.9999999998835847"/>
    <n v="1.9999999998835847"/>
    <n v="2"/>
    <n v="0"/>
    <n v="3.9999999997671694"/>
    <n v="3.9999999997671694"/>
    <x v="4"/>
  </r>
  <r>
    <d v="2023-04-26T17:34:13"/>
    <x v="0"/>
    <s v="FILIPES JEAN"/>
    <s v="ROSALES PAOLO, FILIPES JEAN"/>
    <s v="RONCAL FANNYNG"/>
    <s v="LIBERATO AMAEL"/>
    <s v="CHACALTANA JOSÉ, ACUÑA JORGE"/>
    <s v="VASQUEZ OMAR"/>
    <x v="23"/>
    <x v="52"/>
    <x v="23"/>
    <s v="MP (Mantto Preventivo)"/>
    <s v="BC (Basado en la Condición)"/>
    <s v="-"/>
    <s v="-"/>
    <d v="2023-04-26T11:15:01"/>
    <d v="2023-04-26T13:00:00"/>
    <s v="* Instalación de by-pass en línea de Refrigerante Nuevo en Estación Lubricación 140-ZM-102_x000a_* Arranque y Verificación de funcionamiento del sistema completo y otras 05 Estaciones de Lubricación_x000a_* Se solicita pistola de despacho de refrigerante nuevo para cambio"/>
    <x v="1"/>
    <s v="Mantenimiento"/>
    <d v="1899-12-30T00:30:00"/>
    <d v="1899-12-30T00:10:00"/>
    <m/>
    <m/>
    <m/>
    <m/>
    <m/>
    <s v="-"/>
    <d v="1899-12-30T00:10:00"/>
    <s v="SI"/>
    <s v="Acople 1&quot;"/>
    <s v="SI"/>
    <s v="Trapos industriales, trapos absorbentes"/>
    <x v="2"/>
    <n v="0"/>
    <s v="-"/>
    <s v="-"/>
    <m/>
    <m/>
    <m/>
    <d v="1899-12-30T00:00:00"/>
    <n v="1.7497222222737037"/>
    <n v="1.7497222222737037"/>
    <n v="2"/>
    <n v="0"/>
    <n v="3.4994444445474073"/>
    <n v="3.4994444445474073"/>
    <x v="4"/>
  </r>
  <r>
    <d v="2023-04-26T17:33:24"/>
    <x v="0"/>
    <s v="CADENAS ANGEL"/>
    <s v="CADENAS ANGEL"/>
    <s v="RONCAL FANNYNG"/>
    <s v="LIBERATO AMAEL"/>
    <s v="CHACALTANA JOSÉ, ACUÑA JORGE"/>
    <s v="VASQUEZ OMAR"/>
    <x v="24"/>
    <x v="104"/>
    <x v="0"/>
    <s v="COM (Comisionamiento)"/>
    <s v="PROG (Programado)"/>
    <s v="-"/>
    <s v="-"/>
    <d v="2023-04-26T13:30:01"/>
    <d v="2023-04-26T18:58:00"/>
    <s v="Traslado, inspección y pruebas de funciónamiento en los dializadores de mega representaciones"/>
    <x v="3"/>
    <m/>
    <d v="1899-12-30T00:10:00"/>
    <m/>
    <m/>
    <m/>
    <m/>
    <m/>
    <m/>
    <s v="-"/>
    <m/>
    <s v="NO"/>
    <m/>
    <s v="NO"/>
    <s v="NO"/>
    <x v="3"/>
    <n v="0"/>
    <s v="-"/>
    <s v="-"/>
    <m/>
    <m/>
    <m/>
    <d v="1899-12-30T00:00:00"/>
    <n v="5.466388888831716"/>
    <n v="5.466388888831716"/>
    <n v="3"/>
    <n v="0"/>
    <n v="16.399166666495148"/>
    <n v="16.399166666495148"/>
    <x v="4"/>
  </r>
  <r>
    <d v="2023-04-26T17:41:13"/>
    <x v="0"/>
    <s v="FILIPES JEAN"/>
    <s v="ROSALES PAOLO, FILIPES JEAN"/>
    <s v="RONCAL FANNYNG"/>
    <s v="LIBERATO AMAEL"/>
    <s v="CHACALTANA JOSÉ, ACUÑA JORGE"/>
    <s v="VASQUEZ OMAR"/>
    <x v="26"/>
    <x v="70"/>
    <x v="0"/>
    <s v="MP (Mantto Preventivo)"/>
    <s v="IN (Inspección)"/>
    <s v="-"/>
    <s v="-"/>
    <d v="2023-04-26T14:00:01"/>
    <d v="2023-04-26T14:50:00"/>
    <s v="Inspección y verificación de Funciónamiento de Bombas de Recolección de Refrigerante Usado 140-PP-113/ 140-PP-116/ 140-PP-119/ 140-PP-122. Elaboración de proyecto técnico de mejora"/>
    <x v="1"/>
    <s v="Mantenimiento"/>
    <d v="1899-12-30T00:04:00"/>
    <m/>
    <m/>
    <m/>
    <m/>
    <m/>
    <m/>
    <s v="-"/>
    <m/>
    <s v="SI"/>
    <s v="Acople rapido para toma de salida de refrigerante Usado"/>
    <s v="SI"/>
    <s v="Trapos industriales"/>
    <x v="2"/>
    <n v="0"/>
    <s v="-"/>
    <s v="-"/>
    <m/>
    <m/>
    <m/>
    <d v="1899-12-30T00:00:00"/>
    <n v="0.83305555558763444"/>
    <n v="0.83305555558763444"/>
    <n v="2"/>
    <n v="0"/>
    <n v="1.6661111111752689"/>
    <n v="1.6661111111752689"/>
    <x v="4"/>
  </r>
  <r>
    <d v="2023-04-26T17:41:13"/>
    <x v="0"/>
    <s v="FILIPES JEAN"/>
    <s v="ROSALES PAOLO, FILIPES JEAN"/>
    <s v="RONCAL FANNYNG"/>
    <s v="LIBERATO AMAEL"/>
    <s v="CHACALTANA JOSÉ, ACUÑA JORGE"/>
    <s v="VASQUEZ OMAR"/>
    <x v="26"/>
    <x v="69"/>
    <x v="0"/>
    <s v="MP (Mantto Preventivo)"/>
    <s v="IN (Inspección)"/>
    <s v="-"/>
    <s v="-"/>
    <d v="2023-04-26T14:50:01"/>
    <d v="2023-04-26T15:3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m/>
    <m/>
    <d v="1899-12-30T00:00:00"/>
    <n v="0.66638888890156522"/>
    <n v="0.66638888890156522"/>
    <n v="2"/>
    <n v="0"/>
    <n v="1.3327777778031304"/>
    <n v="1.3327777778031304"/>
    <x v="4"/>
  </r>
  <r>
    <d v="2023-04-26T17:41:13"/>
    <x v="0"/>
    <s v="FILIPES JEAN"/>
    <s v="ROSALES PAOLO, FILIPES JEAN"/>
    <s v="RONCAL FANNYNG"/>
    <s v="LIBERATO AMAEL"/>
    <s v="CHACALTANA JOSÉ, ACUÑA JORGE"/>
    <s v="VASQUEZ OMAR"/>
    <x v="26"/>
    <x v="71"/>
    <x v="0"/>
    <s v="MP (Mantto Preventivo)"/>
    <s v="IN (Inspección)"/>
    <s v="-"/>
    <s v="-"/>
    <d v="2023-04-26T15:30:01"/>
    <d v="2023-04-26T16:1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m/>
    <m/>
    <d v="1899-12-30T00:00:00"/>
    <n v="0.66638888890156522"/>
    <n v="0.66638888890156522"/>
    <n v="2"/>
    <n v="0"/>
    <n v="1.3327777778031304"/>
    <n v="1.3327777778031304"/>
    <x v="4"/>
  </r>
  <r>
    <d v="2023-04-26T17:41:13"/>
    <x v="0"/>
    <s v="FILIPES JEAN"/>
    <s v="ROSALES PAOLO, FILIPES JEAN"/>
    <s v="RONCAL FANNYNG"/>
    <s v="LIBERATO AMAEL"/>
    <s v="CHACALTANA JOSÉ, ACUÑA JORGE"/>
    <s v="VASQUEZ OMAR"/>
    <x v="26"/>
    <x v="68"/>
    <x v="0"/>
    <s v="MP (Mantto Preventivo)"/>
    <s v="IN (Inspección)"/>
    <s v="-"/>
    <s v="-"/>
    <d v="2023-04-26T16:10:01"/>
    <d v="2023-04-26T18:00:00"/>
    <s v="Inspección y verificación de Funciónamiento de Bombas de Recolección de Refrigerante Usado 140-PP-113/ 140-PP-116/ 140-PP-119/ 140-PP-122. Elaboración de proyecto técnico de mejora"/>
    <x v="1"/>
    <s v="Mantenimiento"/>
    <d v="1899-12-30T00:02:00"/>
    <m/>
    <m/>
    <m/>
    <m/>
    <m/>
    <m/>
    <s v="-"/>
    <m/>
    <s v="SI"/>
    <s v="Acople rapido para toma de salida de refrigerante Usado"/>
    <s v="SI"/>
    <s v="Trapos industriales"/>
    <x v="2"/>
    <n v="0"/>
    <s v="-"/>
    <s v="-"/>
    <m/>
    <m/>
    <m/>
    <d v="1899-12-30T00:00:00"/>
    <n v="1.8330555555294268"/>
    <n v="1.8330555555294268"/>
    <n v="2"/>
    <n v="0"/>
    <n v="3.6661111110588536"/>
    <n v="3.6661111110588536"/>
    <x v="4"/>
  </r>
  <r>
    <d v="2023-04-27T07:18:00"/>
    <x v="0"/>
    <s v="RONCAL FANNYNG"/>
    <s v="ROSALES PAOLO, CADENAS ANGEL"/>
    <s v="RONCAL FANNYNG"/>
    <s v="LIBERATO AMAEL"/>
    <s v="CHACALTANA JOSÉ, ACUÑA JORGE"/>
    <s v="VASQUEZ OMAR"/>
    <x v="11"/>
    <x v="72"/>
    <x v="0"/>
    <s v="MP (Mantto Preventivo)"/>
    <s v="IN (Inspección)"/>
    <s v="-"/>
    <s v="-"/>
    <d v="2023-04-27T07:15:00"/>
    <d v="2023-04-27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27T07:21:00"/>
    <x v="0"/>
    <s v="RONCAL FANNYNG"/>
    <s v="ROSALES PAOLO, CADENAS ANGEL"/>
    <s v="RONCAL FANNYNG"/>
    <s v="LIBERATO AMAEL"/>
    <s v="CHACALTANA JOSÉ, ACUÑA JORGE"/>
    <s v="VASQUEZ OMAR"/>
    <x v="11"/>
    <x v="73"/>
    <x v="0"/>
    <s v="MP (Mantto Preventivo)"/>
    <s v="IN (Inspección)"/>
    <s v="-"/>
    <s v="-"/>
    <d v="2023-04-27T07:18:01"/>
    <d v="2023-04-27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7T07:24:00"/>
    <x v="0"/>
    <s v="RONCAL FANNYNG"/>
    <s v="ROSALES PAOLO, CADENAS ANGEL"/>
    <s v="RONCAL FANNYNG"/>
    <s v="LIBERATO AMAEL"/>
    <s v="CHACALTANA JOSÉ, ACUÑA JORGE"/>
    <s v="VASQUEZ OMAR"/>
    <x v="11"/>
    <x v="74"/>
    <x v="0"/>
    <s v="MP (Mantto Preventivo)"/>
    <s v="IN (Inspección)"/>
    <s v="-"/>
    <s v="-"/>
    <d v="2023-04-27T07:21:01"/>
    <d v="2023-04-27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7T07:27:00"/>
    <x v="0"/>
    <s v="RONCAL FANNYNG"/>
    <s v="ROSALES PAOLO, CADENAS ANGEL"/>
    <s v="RONCAL FANNYNG"/>
    <s v="LIBERATO AMAEL"/>
    <s v="CHACALTANA JOSÉ, ACUÑA JORGE"/>
    <s v="VASQUEZ OMAR"/>
    <x v="11"/>
    <x v="75"/>
    <x v="0"/>
    <s v="MP (Mantto Preventivo)"/>
    <s v="IN (Inspección)"/>
    <s v="-"/>
    <s v="-"/>
    <d v="2023-04-27T07:24:01"/>
    <d v="2023-04-27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7T07:30:00"/>
    <x v="0"/>
    <s v="RONCAL FANNYNG"/>
    <s v="ROSALES PAOLO, CADENAS ANGEL"/>
    <s v="RONCAL FANNYNG"/>
    <s v="LIBERATO AMAEL"/>
    <s v="CHACALTANA JOSÉ, ACUÑA JORGE"/>
    <s v="VASQUEZ OMAR"/>
    <x v="11"/>
    <x v="24"/>
    <x v="0"/>
    <s v="MP (Mantto Preventivo)"/>
    <s v="IN (Inspección)"/>
    <s v="-"/>
    <s v="-"/>
    <d v="2023-04-27T07:27:01"/>
    <d v="2023-04-27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7T07:33:00"/>
    <x v="0"/>
    <s v="RONCAL FANNYNG"/>
    <s v="ROSALES PAOLO, CADENAS ANGEL"/>
    <s v="RONCAL FANNYNG"/>
    <s v="LIBERATO AMAEL"/>
    <s v="CHACALTANA JOSÉ, ACUÑA JORGE"/>
    <s v="VASQUEZ OMAR"/>
    <x v="11"/>
    <x v="26"/>
    <x v="0"/>
    <s v="MP (Mantto Preventivo)"/>
    <s v="IN (Inspección)"/>
    <s v="-"/>
    <s v="-"/>
    <d v="2023-04-27T07:30:01"/>
    <d v="2023-04-27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7T07:35:00"/>
    <x v="0"/>
    <s v="RONCAL FANNYNG"/>
    <s v="ROSALES PAOLO, CADENAS ANGEL"/>
    <s v="RONCAL FANNYNG"/>
    <s v="LIBERATO AMAEL"/>
    <s v="CHACALTANA JOSÉ, ACUÑA JORGE"/>
    <s v="VASQUEZ OMAR"/>
    <x v="11"/>
    <x v="27"/>
    <x v="0"/>
    <s v="MP (Mantto Preventivo)"/>
    <s v="IN (Inspección)"/>
    <s v="-"/>
    <s v="-"/>
    <d v="2023-04-27T07:33:01"/>
    <d v="2023-04-27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27T07:44:01"/>
    <x v="0"/>
    <s v="RONCAL FANNYNG"/>
    <s v="ROSALES PAOLO, CADENAS ANGEL"/>
    <s v="RONCAL FANNYNG"/>
    <s v="LIBERATO AMAEL"/>
    <s v="CHACALTANA JOSÉ, ACUÑA JORGE"/>
    <s v="VASQUEZ OMAR"/>
    <x v="5"/>
    <x v="33"/>
    <x v="0"/>
    <s v="MP (Mantto Preventivo)"/>
    <s v="IN (Inspección)"/>
    <s v="-"/>
    <s v="-"/>
    <d v="2023-04-27T07:35:01"/>
    <d v="2023-04-27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27T07:48:01"/>
    <x v="0"/>
    <s v="RONCAL FANNYNG"/>
    <s v="ROSALES PAOLO, CADENAS ANGEL"/>
    <s v="RONCAL FANNYNG"/>
    <s v="LIBERATO AMAEL"/>
    <s v="CHACALTANA JOSÉ, ACUÑA JORGE"/>
    <s v="VASQUEZ OMAR"/>
    <x v="5"/>
    <x v="8"/>
    <x v="0"/>
    <s v="MP (Mantto Preventivo)"/>
    <s v="IN (Inspección)"/>
    <s v="-"/>
    <s v="-"/>
    <d v="2023-04-27T07:44:01"/>
    <d v="2023-04-27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7T07:52:01"/>
    <x v="0"/>
    <s v="RONCAL FANNYNG"/>
    <s v="ROSALES PAOLO, CADENAS ANGEL"/>
    <s v="RONCAL FANNYNG"/>
    <s v="LIBERATO AMAEL"/>
    <s v="CHACALTANA JOSÉ, ACUÑA JORGE"/>
    <s v="VASQUEZ OMAR"/>
    <x v="5"/>
    <x v="29"/>
    <x v="0"/>
    <s v="MP (Mantto Preventivo)"/>
    <s v="IN (Inspección)"/>
    <s v="-"/>
    <s v="-"/>
    <d v="2023-04-27T07:48:01"/>
    <d v="2023-04-27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7T07:56:01"/>
    <x v="0"/>
    <s v="RONCAL FANNYNG"/>
    <s v="ROSALES PAOLO, CADENAS ANGEL"/>
    <s v="RONCAL FANNYNG"/>
    <s v="LIBERATO AMAEL"/>
    <s v="CHACALTANA JOSÉ, ACUÑA JORGE"/>
    <s v="VASQUEZ OMAR"/>
    <x v="5"/>
    <x v="34"/>
    <x v="0"/>
    <s v="MP (Mantto Preventivo)"/>
    <s v="IN (Inspección)"/>
    <s v="-"/>
    <s v="-"/>
    <d v="2023-04-27T07:52:01"/>
    <d v="2023-04-27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7T08:00:00"/>
    <x v="0"/>
    <s v="RONCAL FANNYNG"/>
    <s v="ROSALES PAOLO, CADENAS ANGEL"/>
    <s v="RONCAL FANNYNG"/>
    <s v="LIBERATO AMAEL"/>
    <s v="CHACALTANA JOSÉ, ACUÑA JORGE"/>
    <s v="VASQUEZ OMAR"/>
    <x v="5"/>
    <x v="99"/>
    <x v="0"/>
    <s v="MP (Mantto Preventivo)"/>
    <s v="IN (Inspección)"/>
    <s v="-"/>
    <s v="-"/>
    <d v="2023-04-27T07:56:01"/>
    <d v="2023-04-27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28T13:00:00"/>
    <x v="0"/>
    <s v="RONCAL FANNYNG"/>
    <s v="ROSALES PAOLO, FILIPES JEAN"/>
    <s v="RONCAL FANNYNG"/>
    <s v="LIBERATO AMAEL"/>
    <s v="CHACALTANA JOSÉ, ARRAYAN CARLOS"/>
    <s v="ARACENA CARLOS, AMADO RAÚL"/>
    <x v="5"/>
    <x v="49"/>
    <x v="0"/>
    <s v="PdM (Proyecto de Mejora)"/>
    <s v="PROG (Programado)"/>
    <s v="-"/>
    <s v="-"/>
    <d v="2023-04-27T08:00:01"/>
    <d v="2023-04-27T10:30:00"/>
    <s v="Instalación de línea de drenaje en purga de filtros de secadores"/>
    <x v="1"/>
    <s v="Mantenimiento"/>
    <d v="1899-12-30T00:05:00"/>
    <m/>
    <m/>
    <m/>
    <m/>
    <m/>
    <m/>
    <s v="-"/>
    <m/>
    <s v="SI"/>
    <s v="Manguera de 3/4, 1/4"/>
    <s v="SI"/>
    <s v="Trapos industriales"/>
    <x v="4"/>
    <n v="0"/>
    <s v="-"/>
    <s v="-"/>
    <m/>
    <m/>
    <m/>
    <d v="1899-12-30T00:00:00"/>
    <n v="2.4997222222737037"/>
    <n v="2.4997222222737037"/>
    <n v="4"/>
    <n v="0"/>
    <n v="9.9988888890948147"/>
    <n v="9.9988888890948147"/>
    <x v="4"/>
  </r>
  <r>
    <d v="2023-04-28T13:00:00"/>
    <x v="0"/>
    <s v="RONCAL FANNYNG"/>
    <s v="ROSALES PAOLO, FILIPES JEAN, CADENAS ANGEL"/>
    <s v="RONCAL FANNYNG"/>
    <s v="LIBERATO AMAEL"/>
    <s v="CHACALTANA JOSÉ, ARRAYAN CARLOS"/>
    <s v="ARACENA CARLOS, AMADO RAÚL"/>
    <x v="14"/>
    <x v="31"/>
    <x v="0"/>
    <s v="PdM (Proyecto de Mejora)"/>
    <s v="PROG (Programado)"/>
    <s v="-"/>
    <s v="-"/>
    <d v="2023-04-27T10:30:01"/>
    <d v="2023-04-27T13:00:00"/>
    <s v="Instalación de línea de drenaje en purga de filtros de secadores_x000a_* Se resta 1h HH (Angel, Dializador50/60, 10:30-11:30) para evitar duplicidad de horas"/>
    <x v="1"/>
    <s v="Mantenimiento"/>
    <d v="1899-12-30T00:05:00"/>
    <m/>
    <m/>
    <m/>
    <m/>
    <m/>
    <m/>
    <s v="-"/>
    <m/>
    <s v="SI"/>
    <s v="Manguera de 3/4, 1/4"/>
    <s v="SI"/>
    <s v="Trapos industriales"/>
    <x v="4"/>
    <n v="0"/>
    <s v="-"/>
    <s v="-"/>
    <s v="INP"/>
    <s v="INP"/>
    <m/>
    <d v="1899-12-30T00:00:00"/>
    <n v="2.4997222220990807"/>
    <n v="2.4997222220990807"/>
    <n v="5"/>
    <n v="0"/>
    <n v="12.498611110495403"/>
    <n v="12.498611110495403"/>
    <x v="4"/>
  </r>
  <r>
    <d v="2023-04-27T17:51:46"/>
    <x v="0"/>
    <s v="CADENAS ANGEL"/>
    <s v="CADENAS ANGEL"/>
    <s v="RONCAL FANNYNG"/>
    <s v="LIBERATO AMAEL"/>
    <s v="CHACALTANA JOSÉ, ARRAYAN CARLOS"/>
    <s v="ARACENA CARLOS"/>
    <x v="24"/>
    <x v="105"/>
    <x v="0"/>
    <s v="COM (Comisionamiento)"/>
    <s v="PROG (Programado)"/>
    <s v="-"/>
    <s v="-"/>
    <d v="2023-04-27T08:00:00"/>
    <d v="2023-04-27T11:30:00"/>
    <s v="Inspección y pruebas de funciónamiento en equipo dializador de aceite_x000a_* A la actividad anterior se le resta el tiempo en traslape, para evitar duplicidad"/>
    <x v="3"/>
    <m/>
    <d v="1899-12-30T00:20:00"/>
    <m/>
    <m/>
    <m/>
    <m/>
    <m/>
    <m/>
    <s v="-"/>
    <m/>
    <s v="NO"/>
    <m/>
    <s v="NO"/>
    <s v="NO"/>
    <x v="3"/>
    <n v="0"/>
    <s v="-"/>
    <s v="-"/>
    <m/>
    <m/>
    <d v="1899-12-30T01:00:00"/>
    <d v="1899-12-30T00:00:00"/>
    <n v="3.5000000000582077"/>
    <n v="3.5000000000582077"/>
    <n v="1"/>
    <n v="1"/>
    <n v="3.5000000000582077"/>
    <n v="2.5000000000582077"/>
    <x v="4"/>
  </r>
  <r>
    <d v="2023-04-28T07:18:00"/>
    <x v="0"/>
    <s v="RONCAL FANNYNG"/>
    <s v="ROSALES PAOLO, CADENAS ANGEL"/>
    <s v="RONCAL FANNYNG"/>
    <s v="LIBERATO AMAEL"/>
    <s v="CHACALTANA JOSÉ, ACUÑA JORGE"/>
    <s v="VASQUEZ OMAR"/>
    <x v="11"/>
    <x v="72"/>
    <x v="0"/>
    <s v="MP (Mantto Preventivo)"/>
    <s v="IN (Inspección)"/>
    <s v="-"/>
    <s v="-"/>
    <d v="2023-04-28T07:15:00"/>
    <d v="2023-04-28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28T07:21:00"/>
    <x v="0"/>
    <s v="RONCAL FANNYNG"/>
    <s v="ROSALES PAOLO, CADENAS ANGEL"/>
    <s v="RONCAL FANNYNG"/>
    <s v="LIBERATO AMAEL"/>
    <s v="CHACALTANA JOSÉ, ACUÑA JORGE"/>
    <s v="VASQUEZ OMAR"/>
    <x v="11"/>
    <x v="73"/>
    <x v="0"/>
    <s v="MP (Mantto Preventivo)"/>
    <s v="IN (Inspección)"/>
    <s v="-"/>
    <s v="-"/>
    <d v="2023-04-28T07:18:01"/>
    <d v="2023-04-28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8T07:24:00"/>
    <x v="0"/>
    <s v="RONCAL FANNYNG"/>
    <s v="ROSALES PAOLO, CADENAS ANGEL"/>
    <s v="RONCAL FANNYNG"/>
    <s v="LIBERATO AMAEL"/>
    <s v="CHACALTANA JOSÉ, ACUÑA JORGE"/>
    <s v="VASQUEZ OMAR"/>
    <x v="11"/>
    <x v="74"/>
    <x v="0"/>
    <s v="MP (Mantto Preventivo)"/>
    <s v="IN (Inspección)"/>
    <s v="-"/>
    <s v="-"/>
    <d v="2023-04-28T07:21:01"/>
    <d v="2023-04-28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8T07:27:00"/>
    <x v="0"/>
    <s v="RONCAL FANNYNG"/>
    <s v="ROSALES PAOLO, CADENAS ANGEL"/>
    <s v="RONCAL FANNYNG"/>
    <s v="LIBERATO AMAEL"/>
    <s v="CHACALTANA JOSÉ, ACUÑA JORGE"/>
    <s v="VASQUEZ OMAR"/>
    <x v="11"/>
    <x v="75"/>
    <x v="0"/>
    <s v="MP (Mantto Preventivo)"/>
    <s v="IN (Inspección)"/>
    <s v="-"/>
    <s v="-"/>
    <d v="2023-04-28T07:24:01"/>
    <d v="2023-04-28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8T07:30:00"/>
    <x v="0"/>
    <s v="RONCAL FANNYNG"/>
    <s v="ROSALES PAOLO, CADENAS ANGEL"/>
    <s v="RONCAL FANNYNG"/>
    <s v="LIBERATO AMAEL"/>
    <s v="CHACALTANA JOSÉ, ACUÑA JORGE"/>
    <s v="VASQUEZ OMAR"/>
    <x v="11"/>
    <x v="24"/>
    <x v="0"/>
    <s v="MP (Mantto Preventivo)"/>
    <s v="IN (Inspección)"/>
    <s v="-"/>
    <s v="-"/>
    <d v="2023-04-28T07:27:01"/>
    <d v="2023-04-28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8T07:33:00"/>
    <x v="0"/>
    <s v="RONCAL FANNYNG"/>
    <s v="ROSALES PAOLO, CADENAS ANGEL"/>
    <s v="RONCAL FANNYNG"/>
    <s v="LIBERATO AMAEL"/>
    <s v="CHACALTANA JOSÉ, ACUÑA JORGE"/>
    <s v="VASQUEZ OMAR"/>
    <x v="11"/>
    <x v="26"/>
    <x v="0"/>
    <s v="MP (Mantto Preventivo)"/>
    <s v="IN (Inspección)"/>
    <s v="-"/>
    <s v="-"/>
    <d v="2023-04-28T07:30:01"/>
    <d v="2023-04-28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8T07:35:00"/>
    <x v="0"/>
    <s v="RONCAL FANNYNG"/>
    <s v="ROSALES PAOLO, CADENAS ANGEL"/>
    <s v="RONCAL FANNYNG"/>
    <s v="LIBERATO AMAEL"/>
    <s v="CHACALTANA JOSÉ, ACUÑA JORGE"/>
    <s v="VASQUEZ OMAR"/>
    <x v="11"/>
    <x v="27"/>
    <x v="0"/>
    <s v="MP (Mantto Preventivo)"/>
    <s v="IN (Inspección)"/>
    <s v="-"/>
    <s v="-"/>
    <d v="2023-04-28T07:33:01"/>
    <d v="2023-04-28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28T07:44:01"/>
    <x v="0"/>
    <s v="RONCAL FANNYNG"/>
    <s v="ROSALES PAOLO, CADENAS ANGEL"/>
    <s v="RONCAL FANNYNG"/>
    <s v="LIBERATO AMAEL"/>
    <s v="CHACALTANA JOSÉ, ACUÑA JORGE"/>
    <s v="VASQUEZ OMAR"/>
    <x v="5"/>
    <x v="33"/>
    <x v="0"/>
    <s v="MP (Mantto Preventivo)"/>
    <s v="IN (Inspección)"/>
    <s v="-"/>
    <s v="-"/>
    <d v="2023-04-28T07:35:01"/>
    <d v="2023-04-28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28T07:48:01"/>
    <x v="0"/>
    <s v="RONCAL FANNYNG"/>
    <s v="ROSALES PAOLO, CADENAS ANGEL"/>
    <s v="RONCAL FANNYNG"/>
    <s v="LIBERATO AMAEL"/>
    <s v="CHACALTANA JOSÉ, ACUÑA JORGE"/>
    <s v="VASQUEZ OMAR"/>
    <x v="5"/>
    <x v="8"/>
    <x v="0"/>
    <s v="MP (Mantto Preventivo)"/>
    <s v="IN (Inspección)"/>
    <s v="-"/>
    <s v="-"/>
    <d v="2023-04-28T07:44:01"/>
    <d v="2023-04-28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8T07:52:01"/>
    <x v="0"/>
    <s v="RONCAL FANNYNG"/>
    <s v="ROSALES PAOLO, CADENAS ANGEL"/>
    <s v="RONCAL FANNYNG"/>
    <s v="LIBERATO AMAEL"/>
    <s v="CHACALTANA JOSÉ, ACUÑA JORGE"/>
    <s v="VASQUEZ OMAR"/>
    <x v="5"/>
    <x v="29"/>
    <x v="0"/>
    <s v="MP (Mantto Preventivo)"/>
    <s v="IN (Inspección)"/>
    <s v="-"/>
    <s v="-"/>
    <d v="2023-04-28T07:48:01"/>
    <d v="2023-04-28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8T07:56:01"/>
    <x v="0"/>
    <s v="RONCAL FANNYNG"/>
    <s v="ROSALES PAOLO, CADENAS ANGEL"/>
    <s v="RONCAL FANNYNG"/>
    <s v="LIBERATO AMAEL"/>
    <s v="CHACALTANA JOSÉ, ACUÑA JORGE"/>
    <s v="VASQUEZ OMAR"/>
    <x v="5"/>
    <x v="34"/>
    <x v="0"/>
    <s v="MP (Mantto Preventivo)"/>
    <s v="IN (Inspección)"/>
    <s v="-"/>
    <s v="-"/>
    <d v="2023-04-28T07:52:01"/>
    <d v="2023-04-28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8T08:00:00"/>
    <x v="0"/>
    <s v="RONCAL FANNYNG"/>
    <s v="ROSALES PAOLO, CADENAS ANGEL"/>
    <s v="RONCAL FANNYNG"/>
    <s v="LIBERATO AMAEL"/>
    <s v="CHACALTANA JOSÉ, ACUÑA JORGE"/>
    <s v="VASQUEZ OMAR"/>
    <x v="5"/>
    <x v="99"/>
    <x v="0"/>
    <s v="MP (Mantto Preventivo)"/>
    <s v="IN (Inspección)"/>
    <s v="-"/>
    <s v="-"/>
    <d v="2023-04-28T07:56:01"/>
    <d v="2023-04-28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29T08:07:01"/>
    <x v="0"/>
    <s v="FILIPES JEAN"/>
    <s v="ROSALES PAOLO, FILIPES JEAN, CADENAS ANGEL"/>
    <s v="RONCAL FANNYNG"/>
    <s v="LIBERATO AMAEL"/>
    <s v="CHACALTANA JOSÉ, ARRAYAN CARLOS"/>
    <s v="ARACENA CARLOS, AMADO RAÚL"/>
    <x v="5"/>
    <x v="8"/>
    <x v="0"/>
    <s v="MP (Mantto Preventivo)"/>
    <s v="IN (Inspección)"/>
    <d v="2023-04-28T08:45:00"/>
    <d v="2023-04-28T10:30:00"/>
    <d v="2023-04-28T08:00:01"/>
    <d v="2023-04-28T10:30:00"/>
    <s v="Inspección y funcionamento de compresores de aire debido contaminación de línea de aire con aceite"/>
    <x v="1"/>
    <s v="Mantenimiento"/>
    <d v="1899-12-30T00:10:00"/>
    <d v="1899-12-30T00:45:00"/>
    <m/>
    <m/>
    <m/>
    <m/>
    <m/>
    <s v="-"/>
    <m/>
    <s v="NO"/>
    <m/>
    <s v="SI"/>
    <s v="Trapos industriales"/>
    <x v="2"/>
    <n v="1.7499999999417923"/>
    <s v="-"/>
    <s v="-"/>
    <m/>
    <m/>
    <m/>
    <d v="1899-12-30T00:00:00"/>
    <n v="2.4997222222737037"/>
    <n v="2.4997222222737037"/>
    <n v="5"/>
    <n v="0"/>
    <n v="12.498611111368518"/>
    <n v="12.498611111368518"/>
    <x v="4"/>
  </r>
  <r>
    <d v="2023-04-30T13:37:10"/>
    <x v="0"/>
    <s v="FILIPES JEAN"/>
    <s v="ROSALES PAOLO, FILIPES JEAN, CADENAS ANGEL"/>
    <s v="RONCAL FANNYNG"/>
    <s v="LIBERATO AMAEL"/>
    <s v="CHACALTANA JOSÉ, ARRAYAN CARLOS"/>
    <s v="ARACENA CARLOS, AMADO RAÚL"/>
    <x v="5"/>
    <x v="29"/>
    <x v="0"/>
    <s v="MP (Mantto Preventivo)"/>
    <s v="IN (Inspección)"/>
    <d v="2023-04-28T10:45:01"/>
    <d v="2023-04-28T14:30:00"/>
    <d v="2023-04-28T10:30:01"/>
    <d v="2023-04-28T12:30:00"/>
    <s v="Inspección y funcionamento de compresores de aire debido contaminación de línea de aire con aceite"/>
    <x v="1"/>
    <s v="Mantenimiento"/>
    <d v="1899-12-30T00:20:00"/>
    <d v="1899-12-30T00:10:00"/>
    <m/>
    <m/>
    <m/>
    <m/>
    <m/>
    <s v="-"/>
    <d v="1899-12-30T01:00:00"/>
    <s v="NO"/>
    <m/>
    <s v="SI"/>
    <s v="Trapos industriales "/>
    <x v="2"/>
    <n v="3.7497222221572883"/>
    <s v="-"/>
    <s v="-"/>
    <s v="OP"/>
    <s v="INP"/>
    <m/>
    <d v="1899-12-30T00:00:00"/>
    <n v="1.999722222215496"/>
    <n v="1.999722222215496"/>
    <n v="5"/>
    <n v="0"/>
    <n v="9.99861111107748"/>
    <n v="9.99861111107748"/>
    <x v="4"/>
  </r>
  <r>
    <d v="2023-04-29T08:07:01"/>
    <x v="0"/>
    <s v="FILIPES JEAN"/>
    <s v="ROSALES PAOLO, FILIPES JEAN, CADENAS ANGEL"/>
    <s v="RONCAL FANNYNG"/>
    <s v="LIBERATO AMAEL"/>
    <s v="CHACALTANA JOSÉ, ARRAYAN CARLOS"/>
    <s v="ARACENA CARLOS, AMADO RAÚL"/>
    <x v="5"/>
    <x v="106"/>
    <x v="0"/>
    <s v="MP (Mantto Preventivo)"/>
    <s v="IN (Inspección)"/>
    <d v="2023-04-28T13:45:00"/>
    <d v="2023-04-28T14:30:00"/>
    <d v="2023-04-28T13:30:01"/>
    <d v="2023-04-28T15:00:00"/>
    <s v="Inspección y funcionamento de compresores de aire debido contaminación de línea de aire con aceite"/>
    <x v="1"/>
    <s v="Mantenimiento"/>
    <d v="1899-12-30T00:10:00"/>
    <d v="1899-12-30T00:30:00"/>
    <m/>
    <m/>
    <m/>
    <m/>
    <m/>
    <s v="-"/>
    <m/>
    <s v="NO"/>
    <m/>
    <s v="SI"/>
    <s v="Trapos industriales"/>
    <x v="2"/>
    <n v="0.75"/>
    <s v="-"/>
    <s v="-"/>
    <m/>
    <m/>
    <m/>
    <d v="1899-12-30T00:00:00"/>
    <n v="1.4997222221572883"/>
    <n v="1.4997222221572883"/>
    <n v="5"/>
    <n v="0"/>
    <n v="7.4986111107864417"/>
    <n v="7.4986111107864417"/>
    <x v="4"/>
  </r>
  <r>
    <d v="2023-04-29T07:18:00"/>
    <x v="0"/>
    <s v="RONCAL FANNYNG"/>
    <s v="ROSALES PAOLO, CADENAS ANGEL"/>
    <s v="RONCAL FANNYNG"/>
    <s v="LIBERATO AMAEL"/>
    <s v="CHACALTANA JOSÉ, ACUÑA JORGE"/>
    <s v="VASQUEZ OMAR"/>
    <x v="11"/>
    <x v="72"/>
    <x v="0"/>
    <s v="MP (Mantto Preventivo)"/>
    <s v="IN (Inspección)"/>
    <s v="-"/>
    <s v="-"/>
    <d v="2023-04-29T07:15:00"/>
    <d v="2023-04-29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29T07:21:00"/>
    <x v="0"/>
    <s v="RONCAL FANNYNG"/>
    <s v="ROSALES PAOLO, CADENAS ANGEL"/>
    <s v="RONCAL FANNYNG"/>
    <s v="LIBERATO AMAEL"/>
    <s v="CHACALTANA JOSÉ, ACUÑA JORGE"/>
    <s v="VASQUEZ OMAR"/>
    <x v="11"/>
    <x v="73"/>
    <x v="0"/>
    <s v="MP (Mantto Preventivo)"/>
    <s v="IN (Inspección)"/>
    <s v="-"/>
    <s v="-"/>
    <d v="2023-04-29T07:18:01"/>
    <d v="2023-04-29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9T07:24:00"/>
    <x v="0"/>
    <s v="RONCAL FANNYNG"/>
    <s v="ROSALES PAOLO, CADENAS ANGEL"/>
    <s v="RONCAL FANNYNG"/>
    <s v="LIBERATO AMAEL"/>
    <s v="CHACALTANA JOSÉ, ACUÑA JORGE"/>
    <s v="VASQUEZ OMAR"/>
    <x v="11"/>
    <x v="74"/>
    <x v="0"/>
    <s v="MP (Mantto Preventivo)"/>
    <s v="IN (Inspección)"/>
    <s v="-"/>
    <s v="-"/>
    <d v="2023-04-29T07:21:01"/>
    <d v="2023-04-29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9T07:27:00"/>
    <x v="0"/>
    <s v="RONCAL FANNYNG"/>
    <s v="ROSALES PAOLO, CADENAS ANGEL"/>
    <s v="RONCAL FANNYNG"/>
    <s v="LIBERATO AMAEL"/>
    <s v="CHACALTANA JOSÉ, ACUÑA JORGE"/>
    <s v="VASQUEZ OMAR"/>
    <x v="11"/>
    <x v="75"/>
    <x v="0"/>
    <s v="MP (Mantto Preventivo)"/>
    <s v="IN (Inspección)"/>
    <s v="-"/>
    <s v="-"/>
    <d v="2023-04-29T07:24:01"/>
    <d v="2023-04-29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29T07:30:00"/>
    <x v="0"/>
    <s v="RONCAL FANNYNG"/>
    <s v="ROSALES PAOLO, CADENAS ANGEL"/>
    <s v="RONCAL FANNYNG"/>
    <s v="LIBERATO AMAEL"/>
    <s v="CHACALTANA JOSÉ, ACUÑA JORGE"/>
    <s v="VASQUEZ OMAR"/>
    <x v="11"/>
    <x v="24"/>
    <x v="0"/>
    <s v="MP (Mantto Preventivo)"/>
    <s v="IN (Inspección)"/>
    <s v="-"/>
    <s v="-"/>
    <d v="2023-04-29T07:27:01"/>
    <d v="2023-04-29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9T07:33:00"/>
    <x v="0"/>
    <s v="RONCAL FANNYNG"/>
    <s v="ROSALES PAOLO, CADENAS ANGEL"/>
    <s v="RONCAL FANNYNG"/>
    <s v="LIBERATO AMAEL"/>
    <s v="CHACALTANA JOSÉ, ACUÑA JORGE"/>
    <s v="VASQUEZ OMAR"/>
    <x v="11"/>
    <x v="26"/>
    <x v="0"/>
    <s v="MP (Mantto Preventivo)"/>
    <s v="IN (Inspección)"/>
    <s v="-"/>
    <s v="-"/>
    <d v="2023-04-29T07:30:01"/>
    <d v="2023-04-29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29T07:35:00"/>
    <x v="0"/>
    <s v="RONCAL FANNYNG"/>
    <s v="ROSALES PAOLO, CADENAS ANGEL"/>
    <s v="RONCAL FANNYNG"/>
    <s v="LIBERATO AMAEL"/>
    <s v="CHACALTANA JOSÉ, ACUÑA JORGE"/>
    <s v="VASQUEZ OMAR"/>
    <x v="11"/>
    <x v="27"/>
    <x v="0"/>
    <s v="MP (Mantto Preventivo)"/>
    <s v="IN (Inspección)"/>
    <s v="-"/>
    <s v="-"/>
    <d v="2023-04-29T07:33:01"/>
    <d v="2023-04-29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29T07:44:01"/>
    <x v="0"/>
    <s v="RONCAL FANNYNG"/>
    <s v="ROSALES PAOLO, CADENAS ANGEL"/>
    <s v="RONCAL FANNYNG"/>
    <s v="LIBERATO AMAEL"/>
    <s v="CHACALTANA JOSÉ, ACUÑA JORGE"/>
    <s v="VASQUEZ OMAR"/>
    <x v="5"/>
    <x v="33"/>
    <x v="0"/>
    <s v="MP (Mantto Preventivo)"/>
    <s v="IN (Inspección)"/>
    <s v="-"/>
    <s v="-"/>
    <d v="2023-04-29T07:35:01"/>
    <d v="2023-04-29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29T07:48:01"/>
    <x v="0"/>
    <s v="RONCAL FANNYNG"/>
    <s v="ROSALES PAOLO, CADENAS ANGEL"/>
    <s v="RONCAL FANNYNG"/>
    <s v="LIBERATO AMAEL"/>
    <s v="CHACALTANA JOSÉ, ACUÑA JORGE"/>
    <s v="VASQUEZ OMAR"/>
    <x v="5"/>
    <x v="8"/>
    <x v="0"/>
    <s v="MP (Mantto Preventivo)"/>
    <s v="IN (Inspección)"/>
    <s v="-"/>
    <s v="-"/>
    <d v="2023-04-29T07:44:01"/>
    <d v="2023-04-29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9T07:52:01"/>
    <x v="0"/>
    <s v="RONCAL FANNYNG"/>
    <s v="ROSALES PAOLO, CADENAS ANGEL"/>
    <s v="RONCAL FANNYNG"/>
    <s v="LIBERATO AMAEL"/>
    <s v="CHACALTANA JOSÉ, ACUÑA JORGE"/>
    <s v="VASQUEZ OMAR"/>
    <x v="5"/>
    <x v="29"/>
    <x v="0"/>
    <s v="MP (Mantto Preventivo)"/>
    <s v="IN (Inspección)"/>
    <s v="-"/>
    <s v="-"/>
    <d v="2023-04-29T07:48:01"/>
    <d v="2023-04-29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29T07:56:01"/>
    <x v="0"/>
    <s v="RONCAL FANNYNG"/>
    <s v="ROSALES PAOLO, CADENAS ANGEL"/>
    <s v="RONCAL FANNYNG"/>
    <s v="LIBERATO AMAEL"/>
    <s v="CHACALTANA JOSÉ, ACUÑA JORGE"/>
    <s v="VASQUEZ OMAR"/>
    <x v="5"/>
    <x v="34"/>
    <x v="0"/>
    <s v="MP (Mantto Preventivo)"/>
    <s v="IN (Inspección)"/>
    <s v="-"/>
    <s v="-"/>
    <d v="2023-04-29T07:52:01"/>
    <d v="2023-04-29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29T08:00:00"/>
    <x v="0"/>
    <s v="RONCAL FANNYNG"/>
    <s v="ROSALES PAOLO, CADENAS ANGEL"/>
    <s v="RONCAL FANNYNG"/>
    <s v="LIBERATO AMAEL"/>
    <s v="CHACALTANA JOSÉ, ACUÑA JORGE"/>
    <s v="VASQUEZ OMAR"/>
    <x v="5"/>
    <x v="99"/>
    <x v="0"/>
    <s v="MP (Mantto Preventivo)"/>
    <s v="IN (Inspección)"/>
    <s v="-"/>
    <s v="-"/>
    <d v="2023-04-29T07:56:01"/>
    <d v="2023-04-29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30T08:50:23"/>
    <x v="0"/>
    <s v="CADENAS ANGEL"/>
    <s v="ROSALES PAOLO, FILIPES JEAN, CADENAS ANGEL"/>
    <s v="RONCAL FANNYNG"/>
    <s v="LIBERATO AMAEL"/>
    <s v="CHACALTANA JOSÉ, ARRAYAN CARLOS"/>
    <s v="ARACENA CARLOS"/>
    <x v="18"/>
    <x v="39"/>
    <x v="0"/>
    <s v="PdM (Proyecto de Mejora)"/>
    <s v="PROG (Programado)"/>
    <s v="-"/>
    <s v="-"/>
    <d v="2023-04-29T08:00:00"/>
    <d v="2023-04-29T09:00:00"/>
    <s v="Modificación de posición de silenciador de bomba de diafragma. Orden y limpieza en el área."/>
    <x v="1"/>
    <s v="Mantenimiento"/>
    <d v="1899-12-30T00:04:00"/>
    <m/>
    <m/>
    <m/>
    <m/>
    <m/>
    <m/>
    <s v="-"/>
    <m/>
    <s v="SI"/>
    <s v="Niple se tuberia galvanizada 1 1/2&quot; , codo galvanizado 1 1/2&quot;"/>
    <s v="SI"/>
    <s v="Teflón, formador de empaque "/>
    <x v="4"/>
    <n v="0"/>
    <s v="-"/>
    <s v="-"/>
    <m/>
    <m/>
    <m/>
    <d v="1899-12-30T00:00:00"/>
    <n v="1.0000000001164153"/>
    <n v="1.0000000001164153"/>
    <n v="5"/>
    <n v="0"/>
    <n v="5.0000000005820766"/>
    <n v="5.0000000005820766"/>
    <x v="4"/>
  </r>
  <r>
    <d v="2023-04-30T08:53:29"/>
    <x v="0"/>
    <s v="FILIPES JEAN"/>
    <s v="ROSALES PAOLO, FILIPES JEAN, CADENAS ANGEL"/>
    <s v="RONCAL FANNYNG"/>
    <s v="LIBERATO AMAEL"/>
    <s v="CHACALTANA JOSÉ, ARRAYAN CARLOS"/>
    <s v="ARACENA CARLOS"/>
    <x v="18"/>
    <x v="40"/>
    <x v="0"/>
    <s v="PdM (Proyecto de Mejora)"/>
    <s v="PROG (Programado)"/>
    <s v="-"/>
    <s v="-"/>
    <d v="2023-04-29T09:01:00"/>
    <d v="2023-04-29T09:40:00"/>
    <s v="Modificación de posición de silenciador de bomba de diafragma. Orden y limpieza en el área."/>
    <x v="1"/>
    <s v="Mantenimiento"/>
    <d v="1899-12-30T00:04:00"/>
    <m/>
    <m/>
    <m/>
    <m/>
    <m/>
    <m/>
    <s v="-"/>
    <m/>
    <s v="SI"/>
    <s v="Niple de tuberia galvanizada 1 1/2&quot;, codo galvanizado 1 1/2&quot;"/>
    <s v="SI"/>
    <s v="Cinta teflón, formador de empaque "/>
    <x v="4"/>
    <n v="0"/>
    <s v="-"/>
    <s v="-"/>
    <m/>
    <m/>
    <m/>
    <d v="1899-12-30T00:00:00"/>
    <n v="0.65000000002328306"/>
    <n v="0.65000000002328306"/>
    <n v="5"/>
    <n v="0"/>
    <n v="3.2500000001164153"/>
    <n v="3.2500000001164153"/>
    <x v="4"/>
  </r>
  <r>
    <d v="2023-04-30T09:01:46"/>
    <x v="0"/>
    <s v="ROSALES PAOLO"/>
    <s v="ROSALES PAOLO, FILIPES JEAN, CADENAS ANGEL"/>
    <s v="RONCAL FANNYNG"/>
    <s v="LIBERATO AMAEL"/>
    <s v="CHACALTANA JOSÉ, ARRAYAN CARLOS"/>
    <s v="ARACENA CARLOS"/>
    <x v="19"/>
    <x v="41"/>
    <x v="0"/>
    <s v="PdM (Proyecto de Mejora)"/>
    <s v="PROG (Programado)"/>
    <s v="-"/>
    <s v="-"/>
    <d v="2023-04-29T09:41:00"/>
    <d v="2023-04-29T10:20:00"/>
    <s v="Modificación de posición de silenciador de bomba de diafragma. Orden y limpieza en el área."/>
    <x v="1"/>
    <s v="Mantenimiento"/>
    <d v="1899-12-30T00:04:00"/>
    <m/>
    <m/>
    <m/>
    <m/>
    <m/>
    <m/>
    <s v="-"/>
    <m/>
    <s v="SI"/>
    <s v="Niple de tuberia galvanizada 1 1/2&quot;"/>
    <s v="SI"/>
    <s v="Cinta teflón, formador de empaque "/>
    <x v="4"/>
    <n v="0"/>
    <s v="-"/>
    <s v="-"/>
    <m/>
    <m/>
    <m/>
    <d v="1899-12-30T00:00:00"/>
    <n v="0.65000000002328306"/>
    <n v="0.65000000002328306"/>
    <n v="5"/>
    <n v="0"/>
    <n v="3.2500000001164153"/>
    <n v="3.2500000001164153"/>
    <x v="4"/>
  </r>
  <r>
    <d v="2023-04-30T09:04:42"/>
    <x v="0"/>
    <s v="CADENAS ANGEL"/>
    <s v="ROSALES PAOLO, FILIPES JEAN, CADENAS ANGEL"/>
    <s v="RONCAL FANNYNG"/>
    <s v="LIBERATO AMAEL"/>
    <s v="CHACALTANA JOSÉ, ARRAYAN CARLOS"/>
    <s v="ARACENA CARLOS"/>
    <x v="18"/>
    <x v="43"/>
    <x v="0"/>
    <s v="PdM (Proyecto de Mejora)"/>
    <s v="PROG (Programado)"/>
    <s v="-"/>
    <s v="-"/>
    <d v="2023-04-29T10:21:00"/>
    <d v="2023-04-29T11:00:00"/>
    <s v="Modificación de posición de silenciador de bomba de diafragma. Orden y limpieza en el área."/>
    <x v="1"/>
    <s v="Mantenimiento"/>
    <d v="1899-12-30T00:04:00"/>
    <m/>
    <m/>
    <m/>
    <m/>
    <m/>
    <m/>
    <s v="-"/>
    <m/>
    <s v="SI"/>
    <s v="Niple de tubería galvanizada 1 1/2&quot; , codo galvanizado 1 1/2&quot;"/>
    <s v="SI"/>
    <s v="Cinta teflón, formador de empaque "/>
    <x v="4"/>
    <n v="0"/>
    <s v="-"/>
    <s v="-"/>
    <m/>
    <m/>
    <m/>
    <d v="1899-12-30T00:00:00"/>
    <n v="0.65000000002328306"/>
    <n v="0.65000000002328306"/>
    <n v="5"/>
    <n v="0"/>
    <n v="3.2500000001164153"/>
    <n v="3.2500000001164153"/>
    <x v="4"/>
  </r>
  <r>
    <d v="2023-04-30T09:09:56"/>
    <x v="0"/>
    <s v="FILIPES JEAN"/>
    <s v="ROSALES PAOLO, FILIPES JEAN, CADENAS ANGEL"/>
    <s v="RONCAL FANNYNG"/>
    <s v="LIBERATO AMAEL"/>
    <s v="CHACALTANA JOSÉ, ARRAYAN CARLOS"/>
    <s v="ARACENA CARLOS"/>
    <x v="18"/>
    <x v="42"/>
    <x v="0"/>
    <s v="PdM (Proyecto de Mejora)"/>
    <s v="PROG (Programado)"/>
    <s v="-"/>
    <s v="-"/>
    <d v="2023-04-29T11:01:00"/>
    <d v="2023-04-29T12:00:00"/>
    <s v="Modificación de posición de silenciador de bomba de diafragma. Orden y limpieza en el área."/>
    <x v="1"/>
    <s v="Mantenimiento"/>
    <d v="1899-12-30T00:04:00"/>
    <m/>
    <m/>
    <m/>
    <m/>
    <m/>
    <m/>
    <s v="-"/>
    <m/>
    <s v="SI"/>
    <s v="Niple de tubería galvanizada 1 1/2&quot;"/>
    <s v="SI"/>
    <s v="Cinta teflón, formador de empaque "/>
    <x v="4"/>
    <n v="0"/>
    <s v="-"/>
    <s v="-"/>
    <m/>
    <m/>
    <m/>
    <d v="1899-12-30T00:00:00"/>
    <n v="0.9833333333954215"/>
    <n v="0.9833333333954215"/>
    <n v="5"/>
    <n v="0"/>
    <n v="4.9166666669771075"/>
    <n v="4.9166666669771075"/>
    <x v="4"/>
  </r>
  <r>
    <d v="2023-04-29T13:15:00"/>
    <x v="0"/>
    <s v="RONCAL FANNYNG"/>
    <s v="CADENAS ANGEL"/>
    <s v="RONCAL FANNYNG"/>
    <s v="LIBERATO AMAEL"/>
    <s v="CHACALTANA JOSÉ, ARRAYAN CARLOS"/>
    <s v="ARACENA CARLOS"/>
    <x v="5"/>
    <x v="29"/>
    <x v="0"/>
    <s v="MC (Mantto Correctivo)"/>
    <s v="PROG (Programado)"/>
    <s v="-"/>
    <s v="-"/>
    <d v="2023-04-29T13:10:01"/>
    <d v="2023-04-29T13:15:00"/>
    <s v="* Se procede a bloquear el equipo debido a la fuga de aceite que el equipo presenta y origina la contaminación en la línea de aire"/>
    <x v="1"/>
    <s v="Mantenimiento"/>
    <m/>
    <m/>
    <m/>
    <m/>
    <m/>
    <m/>
    <m/>
    <s v="-"/>
    <m/>
    <s v="NO"/>
    <m/>
    <s v="NO"/>
    <s v="NO"/>
    <x v="0"/>
    <n v="0"/>
    <s v="HIDRAULICO"/>
    <s v="DESGASTE PREMATURO"/>
    <s v="OP"/>
    <s v="STD/OP"/>
    <m/>
    <d v="1899-12-30T00:00:00"/>
    <n v="8.3055555587634444E-2"/>
    <n v="8.3055555587634444E-2"/>
    <n v="3"/>
    <n v="0"/>
    <n v="0.24916666676290333"/>
    <n v="0.24916666676290333"/>
    <x v="4"/>
  </r>
  <r>
    <d v="2023-04-29T17:00:00"/>
    <x v="0"/>
    <s v="RONCAL FANNYNG"/>
    <s v="ROSALES PAOLO, FILIPES JEAN, CADENAS ANGEL"/>
    <s v="RONCAL FANNYNG"/>
    <s v="LIBERATO AMAEL"/>
    <s v="CHACALTANA JOSÉ, ARRAYAN CARLOS"/>
    <s v="ARACENA CARLOS"/>
    <x v="22"/>
    <x v="46"/>
    <x v="0"/>
    <s v="PdM (Proyecto de Mejora)"/>
    <s v="PROG (Programado)"/>
    <s v="-"/>
    <s v="-"/>
    <d v="2023-04-29T16:00:00"/>
    <d v="2023-04-29T17:00:00"/>
    <s v="Apoyo y capacitación a personal de Envack para despacho de refrigerante usado"/>
    <x v="2"/>
    <s v="Usuario"/>
    <d v="1899-12-30T00:30:00"/>
    <m/>
    <m/>
    <m/>
    <m/>
    <m/>
    <m/>
    <s v="-"/>
    <m/>
    <s v="SI"/>
    <s v="Niple de tubería galvanizada 1 1/2&quot;, codo galvanizado 1 1/2&quot;"/>
    <s v="SI"/>
    <s v="Cinta teflón, formador de empaque "/>
    <x v="4"/>
    <n v="0"/>
    <s v="-"/>
    <s v="-"/>
    <m/>
    <m/>
    <m/>
    <d v="1899-12-30T00:00:00"/>
    <n v="1.0000000001164153"/>
    <n v="1.0000000001164153"/>
    <n v="5"/>
    <n v="0"/>
    <n v="5.0000000005820766"/>
    <n v="5.0000000005820766"/>
    <x v="4"/>
  </r>
  <r>
    <d v="2023-04-30T07:18:00"/>
    <x v="0"/>
    <s v="RONCAL FANNYNG"/>
    <s v="ROSALES PAOLO, CADENAS ANGEL"/>
    <s v="RONCAL FANNYNG"/>
    <s v="LIBERATO AMAEL"/>
    <s v="CHACALTANA JOSÉ, ACUÑA JORGE"/>
    <s v="VASQUEZ OMAR"/>
    <x v="11"/>
    <x v="72"/>
    <x v="0"/>
    <s v="MP (Mantto Preventivo)"/>
    <s v="IN (Inspección)"/>
    <s v="-"/>
    <s v="-"/>
    <d v="2023-04-30T07:15:00"/>
    <d v="2023-04-30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4"/>
  </r>
  <r>
    <d v="2023-04-30T07:21:00"/>
    <x v="0"/>
    <s v="RONCAL FANNYNG"/>
    <s v="ROSALES PAOLO, CADENAS ANGEL"/>
    <s v="RONCAL FANNYNG"/>
    <s v="LIBERATO AMAEL"/>
    <s v="CHACALTANA JOSÉ, ACUÑA JORGE"/>
    <s v="VASQUEZ OMAR"/>
    <x v="11"/>
    <x v="73"/>
    <x v="0"/>
    <s v="MP (Mantto Preventivo)"/>
    <s v="IN (Inspección)"/>
    <s v="-"/>
    <s v="-"/>
    <d v="2023-04-30T07:18:01"/>
    <d v="2023-04-30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30T07:24:00"/>
    <x v="0"/>
    <s v="RONCAL FANNYNG"/>
    <s v="ROSALES PAOLO, CADENAS ANGEL"/>
    <s v="RONCAL FANNYNG"/>
    <s v="LIBERATO AMAEL"/>
    <s v="CHACALTANA JOSÉ, ACUÑA JORGE"/>
    <s v="VASQUEZ OMAR"/>
    <x v="11"/>
    <x v="74"/>
    <x v="0"/>
    <s v="MP (Mantto Preventivo)"/>
    <s v="IN (Inspección)"/>
    <s v="-"/>
    <s v="-"/>
    <d v="2023-04-30T07:21:01"/>
    <d v="2023-04-30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30T07:27:00"/>
    <x v="0"/>
    <s v="RONCAL FANNYNG"/>
    <s v="ROSALES PAOLO, CADENAS ANGEL"/>
    <s v="RONCAL FANNYNG"/>
    <s v="LIBERATO AMAEL"/>
    <s v="CHACALTANA JOSÉ, ACUÑA JORGE"/>
    <s v="VASQUEZ OMAR"/>
    <x v="11"/>
    <x v="75"/>
    <x v="0"/>
    <s v="MP (Mantto Preventivo)"/>
    <s v="IN (Inspección)"/>
    <s v="-"/>
    <s v="-"/>
    <d v="2023-04-30T07:24:01"/>
    <d v="2023-04-30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4"/>
  </r>
  <r>
    <d v="2023-04-30T07:30:00"/>
    <x v="0"/>
    <s v="RONCAL FANNYNG"/>
    <s v="ROSALES PAOLO, CADENAS ANGEL"/>
    <s v="RONCAL FANNYNG"/>
    <s v="LIBERATO AMAEL"/>
    <s v="CHACALTANA JOSÉ, ACUÑA JORGE"/>
    <s v="VASQUEZ OMAR"/>
    <x v="11"/>
    <x v="24"/>
    <x v="0"/>
    <s v="MP (Mantto Preventivo)"/>
    <s v="IN (Inspección)"/>
    <s v="-"/>
    <s v="-"/>
    <d v="2023-04-30T07:27:01"/>
    <d v="2023-04-30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30T07:33:00"/>
    <x v="0"/>
    <s v="RONCAL FANNYNG"/>
    <s v="ROSALES PAOLO, CADENAS ANGEL"/>
    <s v="RONCAL FANNYNG"/>
    <s v="LIBERATO AMAEL"/>
    <s v="CHACALTANA JOSÉ, ACUÑA JORGE"/>
    <s v="VASQUEZ OMAR"/>
    <x v="11"/>
    <x v="26"/>
    <x v="0"/>
    <s v="MP (Mantto Preventivo)"/>
    <s v="IN (Inspección)"/>
    <s v="-"/>
    <s v="-"/>
    <d v="2023-04-30T07:30:01"/>
    <d v="2023-04-30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4"/>
  </r>
  <r>
    <d v="2023-04-30T07:35:00"/>
    <x v="0"/>
    <s v="RONCAL FANNYNG"/>
    <s v="ROSALES PAOLO, CADENAS ANGEL"/>
    <s v="RONCAL FANNYNG"/>
    <s v="LIBERATO AMAEL"/>
    <s v="CHACALTANA JOSÉ, ACUÑA JORGE"/>
    <s v="VASQUEZ OMAR"/>
    <x v="11"/>
    <x v="27"/>
    <x v="0"/>
    <s v="MP (Mantto Preventivo)"/>
    <s v="IN (Inspección)"/>
    <s v="-"/>
    <s v="-"/>
    <d v="2023-04-30T07:33:01"/>
    <d v="2023-04-30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4"/>
  </r>
  <r>
    <d v="2023-04-30T07:44:01"/>
    <x v="0"/>
    <s v="RONCAL FANNYNG"/>
    <s v="ROSALES PAOLO, CADENAS ANGEL"/>
    <s v="RONCAL FANNYNG"/>
    <s v="LIBERATO AMAEL"/>
    <s v="CHACALTANA JOSÉ, ACUÑA JORGE"/>
    <s v="VASQUEZ OMAR"/>
    <x v="5"/>
    <x v="33"/>
    <x v="0"/>
    <s v="MP (Mantto Preventivo)"/>
    <s v="IN (Inspección)"/>
    <s v="-"/>
    <s v="-"/>
    <d v="2023-04-30T07:35:01"/>
    <d v="2023-04-30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4"/>
  </r>
  <r>
    <d v="2023-04-30T07:48:01"/>
    <x v="0"/>
    <s v="RONCAL FANNYNG"/>
    <s v="ROSALES PAOLO, CADENAS ANGEL"/>
    <s v="RONCAL FANNYNG"/>
    <s v="LIBERATO AMAEL"/>
    <s v="CHACALTANA JOSÉ, ACUÑA JORGE"/>
    <s v="VASQUEZ OMAR"/>
    <x v="5"/>
    <x v="8"/>
    <x v="0"/>
    <s v="MP (Mantto Preventivo)"/>
    <s v="IN (Inspección)"/>
    <s v="-"/>
    <s v="-"/>
    <d v="2023-04-30T07:44:01"/>
    <d v="2023-04-30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30T07:52:01"/>
    <x v="0"/>
    <s v="RONCAL FANNYNG"/>
    <s v="ROSALES PAOLO, CADENAS ANGEL"/>
    <s v="RONCAL FANNYNG"/>
    <s v="LIBERATO AMAEL"/>
    <s v="CHACALTANA JOSÉ, ACUÑA JORGE"/>
    <s v="VASQUEZ OMAR"/>
    <x v="5"/>
    <x v="29"/>
    <x v="0"/>
    <s v="MP (Mantto Preventivo)"/>
    <s v="IN (Inspección)"/>
    <s v="-"/>
    <s v="-"/>
    <d v="2023-04-30T07:48:01"/>
    <d v="2023-04-30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4"/>
  </r>
  <r>
    <d v="2023-04-30T07:56:01"/>
    <x v="0"/>
    <s v="RONCAL FANNYNG"/>
    <s v="ROSALES PAOLO, CADENAS ANGEL"/>
    <s v="RONCAL FANNYNG"/>
    <s v="LIBERATO AMAEL"/>
    <s v="CHACALTANA JOSÉ, ACUÑA JORGE"/>
    <s v="VASQUEZ OMAR"/>
    <x v="5"/>
    <x v="34"/>
    <x v="0"/>
    <s v="MP (Mantto Preventivo)"/>
    <s v="IN (Inspección)"/>
    <s v="-"/>
    <s v="-"/>
    <d v="2023-04-30T07:52:01"/>
    <d v="2023-04-30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4"/>
  </r>
  <r>
    <d v="2023-04-30T08:00:00"/>
    <x v="0"/>
    <s v="RONCAL FANNYNG"/>
    <s v="ROSALES PAOLO, CADENAS ANGEL"/>
    <s v="RONCAL FANNYNG"/>
    <s v="LIBERATO AMAEL"/>
    <s v="CHACALTANA JOSÉ, ACUÑA JORGE"/>
    <s v="VASQUEZ OMAR"/>
    <x v="5"/>
    <x v="99"/>
    <x v="0"/>
    <s v="MP (Mantto Preventivo)"/>
    <s v="IN (Inspección)"/>
    <s v="-"/>
    <s v="-"/>
    <d v="2023-04-30T07:56:01"/>
    <d v="2023-04-30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4"/>
  </r>
  <r>
    <d v="2023-04-30T13:33:27"/>
    <x v="0"/>
    <s v="CADENAS ANGEL"/>
    <s v="ROSALES PAOLO, FILIPES JEAN, CADENAS ANGEL"/>
    <s v="RONCAL FANNYNG"/>
    <s v="LIBERATO AMAEL"/>
    <s v="CHACALTANA JOSÉ, ARRAYAN CARLOS"/>
    <s v="ARACENA CARLOS"/>
    <x v="0"/>
    <x v="2"/>
    <x v="0"/>
    <s v="MC (Mantto Correctivo)"/>
    <s v="NO PROG (No programado)"/>
    <d v="2023-04-30T10:15:00"/>
    <d v="2023-04-30T12:00:00"/>
    <d v="2023-04-30T10:00: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m/>
    <m/>
    <d v="1899-12-30T00:00:00"/>
    <n v="2.25"/>
    <n v="2.25"/>
    <n v="5"/>
    <n v="0"/>
    <n v="11.25"/>
    <n v="11.25"/>
    <x v="4"/>
  </r>
  <r>
    <d v="2023-04-30T13:37:21"/>
    <x v="0"/>
    <s v="ROSALES PAOLO"/>
    <s v="ROSALES PAOLO, FILIPES JEAN, CADENAS ANGEL"/>
    <s v="RONCAL FANNYNG"/>
    <s v="LIBERATO AMAEL"/>
    <s v="CHACALTANA JOSÉ, ARRAYAN CARLOS"/>
    <s v="ARACENA CARLOS"/>
    <x v="0"/>
    <x v="5"/>
    <x v="0"/>
    <s v="MC (Mantto Correctivo)"/>
    <s v="NO PROG (No programado)"/>
    <d v="2023-04-30T10:15:00"/>
    <d v="2023-04-30T12:00:00"/>
    <d v="2023-04-30T10:00: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m/>
    <m/>
    <d v="1899-12-30T00:00:00"/>
    <n v="2.25"/>
    <n v="2.25"/>
    <n v="5"/>
    <n v="0"/>
    <n v="11.25"/>
    <n v="11.25"/>
    <x v="4"/>
  </r>
  <r>
    <d v="2023-04-30T13:43:09"/>
    <x v="0"/>
    <s v="CADENAS ANGEL"/>
    <s v="ROSALES PAOLO, FILIPES JEAN, CADENAS ANGEL"/>
    <s v="RONCAL FANNYNG"/>
    <s v="LIBERATO AMAEL"/>
    <s v="CHACALTANA JOSÉ, ARRAYAN CARLOS"/>
    <s v="ARACENA CARLOS"/>
    <x v="3"/>
    <x v="4"/>
    <x v="0"/>
    <s v="MC (Mantto Correctivo)"/>
    <s v="NO PROG (No programado)"/>
    <d v="2023-04-30T10:15:00"/>
    <d v="2023-04-30T12:00:00"/>
    <d v="2023-04-30T10:15:00"/>
    <d v="2023-04-30T12:15:00"/>
    <s v="Inspección y reseteo de electrobomba debido a corte de energía a nivel nacional. Falla en relay por &quot;HZ deviation slow&quot; o variación de frecuencia"/>
    <x v="0"/>
    <m/>
    <d v="1899-12-30T00:20:00"/>
    <m/>
    <m/>
    <m/>
    <m/>
    <m/>
    <m/>
    <s v="-"/>
    <d v="1899-12-30T00:30:00"/>
    <s v="NO"/>
    <m/>
    <s v="NO"/>
    <s v="NO"/>
    <x v="0"/>
    <n v="1.7500000001164153"/>
    <s v="ELECTRICO"/>
    <s v="DISEÑO INADECUADO"/>
    <m/>
    <m/>
    <m/>
    <d v="1899-12-30T00:00:00"/>
    <n v="2.0000000002328306"/>
    <n v="2.0000000002328306"/>
    <n v="5"/>
    <n v="0"/>
    <n v="10.000000001164153"/>
    <n v="10.000000001164153"/>
    <x v="4"/>
  </r>
  <r>
    <d v="2023-04-30T15:24:44"/>
    <x v="0"/>
    <s v="FILIPES JEAN"/>
    <s v="ROSALES PAOLO, CADENAS ANGEL"/>
    <s v="RONCAL FANNYNG"/>
    <s v="LIBERATO AMAEL"/>
    <s v="CHACALTANA JOSÉ, ARRAYAN CARLOS"/>
    <s v="ARACENA CARLOS"/>
    <x v="26"/>
    <x v="71"/>
    <x v="0"/>
    <s v="MC (Mantto Correctivo)"/>
    <s v="NO PROG (No programado)"/>
    <d v="2023-04-30T14:24:00"/>
    <d v="2023-04-30T15:20:00"/>
    <d v="2023-04-30T14:24:00"/>
    <d v="2023-04-30T15:30:00"/>
    <s v="Mantenimiento correctivo de bomba de diafragma por motivo de obstrucción en acople rápido "/>
    <x v="2"/>
    <m/>
    <d v="1899-12-30T00:10:00"/>
    <m/>
    <m/>
    <m/>
    <m/>
    <m/>
    <m/>
    <s v="-"/>
    <m/>
    <s v="SI"/>
    <s v="Acople rápido 1&quot;"/>
    <s v="SI"/>
    <s v="Trapo absorbentes, cinta teflón "/>
    <x v="0"/>
    <n v="0.93333333340706304"/>
    <s v="HIDRAULICO"/>
    <s v="MALA OPERACION"/>
    <m/>
    <m/>
    <m/>
    <d v="1899-12-30T00:00:00"/>
    <n v="1.0999999999185093"/>
    <n v="1.0999999999185093"/>
    <n v="4"/>
    <n v="0"/>
    <n v="4.3999999996740371"/>
    <n v="4.3999999996740371"/>
    <x v="4"/>
  </r>
  <r>
    <d v="2023-04-30T17:00:00"/>
    <x v="0"/>
    <s v="RONCAL FANNYNG"/>
    <s v="ROSALES PAOLO, FILIPES JEAN, CADENAS ANGEL"/>
    <s v="RONCAL FANNYNG"/>
    <s v="LIBERATO AMAEL"/>
    <s v="CHACALTANA JOSÉ, ARRAYAN CARLOS"/>
    <s v="ARACENA CARLOS"/>
    <x v="22"/>
    <x v="46"/>
    <x v="0"/>
    <s v="PdM (Proyecto de Mejora)"/>
    <s v="PROG (Programado)"/>
    <s v="-"/>
    <s v="-"/>
    <d v="2023-04-30T15:30:01"/>
    <d v="2023-04-30T15:50:00"/>
    <s v="Apoyo y capacitación a personal de Envack para despacho de refrigerante usado."/>
    <x v="2"/>
    <s v="Usuario"/>
    <d v="1899-12-30T00:10:00"/>
    <m/>
    <m/>
    <m/>
    <m/>
    <m/>
    <m/>
    <s v="-"/>
    <m/>
    <s v="SI"/>
    <s v="Niple de tubería galvanizada 1 1/2&quot;, codo galvanizado 1 1/2&quot;"/>
    <s v="SI"/>
    <s v="Cinta teflón, formador de empaque "/>
    <x v="4"/>
    <n v="0"/>
    <s v="-"/>
    <s v="-"/>
    <m/>
    <m/>
    <m/>
    <d v="1899-12-30T00:00:00"/>
    <n v="0.33305555552942678"/>
    <n v="0.33305555552942678"/>
    <n v="5"/>
    <n v="0"/>
    <n v="1.6652777776471339"/>
    <n v="1.6652777776471339"/>
    <x v="4"/>
  </r>
  <r>
    <d v="2023-05-01T07:18:00"/>
    <x v="0"/>
    <s v="RONCAL FANNYNG"/>
    <s v="ROSALES PAOLO, CADENAS ANGEL"/>
    <s v="RONCAL FANNYNG"/>
    <s v="LIBERATO AMAEL"/>
    <s v="CHACALTANA JOSÉ, ACUÑA JORGE"/>
    <s v="VASQUEZ OMAR"/>
    <x v="11"/>
    <x v="72"/>
    <x v="0"/>
    <s v="MP (Mantto Preventivo)"/>
    <s v="IN (Inspección)"/>
    <s v="-"/>
    <s v="-"/>
    <d v="2023-05-01T07:15:00"/>
    <d v="2023-05-01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5"/>
  </r>
  <r>
    <d v="2023-05-01T07:21:00"/>
    <x v="0"/>
    <s v="RONCAL FANNYNG"/>
    <s v="ROSALES PAOLO, CADENAS ANGEL"/>
    <s v="RONCAL FANNYNG"/>
    <s v="LIBERATO AMAEL"/>
    <s v="CHACALTANA JOSÉ, ACUÑA JORGE"/>
    <s v="VASQUEZ OMAR"/>
    <x v="11"/>
    <x v="73"/>
    <x v="0"/>
    <s v="MP (Mantto Preventivo)"/>
    <s v="IN (Inspección)"/>
    <s v="-"/>
    <s v="-"/>
    <d v="2023-05-01T07:18:01"/>
    <d v="2023-05-01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1T07:24:00"/>
    <x v="0"/>
    <s v="RONCAL FANNYNG"/>
    <s v="ROSALES PAOLO, CADENAS ANGEL"/>
    <s v="RONCAL FANNYNG"/>
    <s v="LIBERATO AMAEL"/>
    <s v="CHACALTANA JOSÉ, ACUÑA JORGE"/>
    <s v="VASQUEZ OMAR"/>
    <x v="11"/>
    <x v="74"/>
    <x v="0"/>
    <s v="MP (Mantto Preventivo)"/>
    <s v="IN (Inspección)"/>
    <s v="-"/>
    <s v="-"/>
    <d v="2023-05-01T07:21:01"/>
    <d v="2023-05-01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1T07:27:00"/>
    <x v="0"/>
    <s v="RONCAL FANNYNG"/>
    <s v="ROSALES PAOLO, CADENAS ANGEL"/>
    <s v="RONCAL FANNYNG"/>
    <s v="LIBERATO AMAEL"/>
    <s v="CHACALTANA JOSÉ, ACUÑA JORGE"/>
    <s v="VASQUEZ OMAR"/>
    <x v="11"/>
    <x v="75"/>
    <x v="0"/>
    <s v="MP (Mantto Preventivo)"/>
    <s v="IN (Inspección)"/>
    <s v="-"/>
    <s v="-"/>
    <d v="2023-05-01T07:24:01"/>
    <d v="2023-05-01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1T07:30:00"/>
    <x v="0"/>
    <s v="RONCAL FANNYNG"/>
    <s v="ROSALES PAOLO, CADENAS ANGEL"/>
    <s v="RONCAL FANNYNG"/>
    <s v="LIBERATO AMAEL"/>
    <s v="CHACALTANA JOSÉ, ACUÑA JORGE"/>
    <s v="VASQUEZ OMAR"/>
    <x v="11"/>
    <x v="24"/>
    <x v="0"/>
    <s v="MP (Mantto Preventivo)"/>
    <s v="IN (Inspección)"/>
    <s v="-"/>
    <s v="-"/>
    <d v="2023-05-01T07:27:01"/>
    <d v="2023-05-01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5"/>
  </r>
  <r>
    <d v="2023-05-01T07:33:00"/>
    <x v="0"/>
    <s v="RONCAL FANNYNG"/>
    <s v="ROSALES PAOLO, CADENAS ANGEL"/>
    <s v="RONCAL FANNYNG"/>
    <s v="LIBERATO AMAEL"/>
    <s v="CHACALTANA JOSÉ, ACUÑA JORGE"/>
    <s v="VASQUEZ OMAR"/>
    <x v="11"/>
    <x v="26"/>
    <x v="0"/>
    <s v="MP (Mantto Preventivo)"/>
    <s v="IN (Inspección)"/>
    <s v="-"/>
    <s v="-"/>
    <d v="2023-05-01T07:30:01"/>
    <d v="2023-05-01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5"/>
  </r>
  <r>
    <d v="2023-05-01T07:35:00"/>
    <x v="0"/>
    <s v="RONCAL FANNYNG"/>
    <s v="ROSALES PAOLO, CADENAS ANGEL"/>
    <s v="RONCAL FANNYNG"/>
    <s v="LIBERATO AMAEL"/>
    <s v="CHACALTANA JOSÉ, ACUÑA JORGE"/>
    <s v="VASQUEZ OMAR"/>
    <x v="11"/>
    <x v="27"/>
    <x v="0"/>
    <s v="MP (Mantto Preventivo)"/>
    <s v="IN (Inspección)"/>
    <s v="-"/>
    <s v="-"/>
    <d v="2023-05-01T07:33:01"/>
    <d v="2023-05-01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5"/>
  </r>
  <r>
    <d v="2023-05-01T07:44:01"/>
    <x v="0"/>
    <s v="RONCAL FANNYNG"/>
    <s v="ROSALES PAOLO, CADENAS ANGEL"/>
    <s v="RONCAL FANNYNG"/>
    <s v="LIBERATO AMAEL"/>
    <s v="CHACALTANA JOSÉ, ACUÑA JORGE"/>
    <s v="VASQUEZ OMAR"/>
    <x v="5"/>
    <x v="33"/>
    <x v="0"/>
    <s v="MP (Mantto Preventivo)"/>
    <s v="IN (Inspección)"/>
    <s v="-"/>
    <s v="-"/>
    <d v="2023-05-01T07:35:01"/>
    <d v="2023-05-01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5"/>
  </r>
  <r>
    <d v="2023-05-01T07:48:01"/>
    <x v="0"/>
    <s v="RONCAL FANNYNG"/>
    <s v="ROSALES PAOLO, CADENAS ANGEL"/>
    <s v="RONCAL FANNYNG"/>
    <s v="LIBERATO AMAEL"/>
    <s v="CHACALTANA JOSÉ, ACUÑA JORGE"/>
    <s v="VASQUEZ OMAR"/>
    <x v="5"/>
    <x v="8"/>
    <x v="0"/>
    <s v="MP (Mantto Preventivo)"/>
    <s v="IN (Inspección)"/>
    <s v="-"/>
    <s v="-"/>
    <d v="2023-05-01T07:44:01"/>
    <d v="2023-05-01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5"/>
  </r>
  <r>
    <d v="2023-05-01T07:52:01"/>
    <x v="0"/>
    <s v="RONCAL FANNYNG"/>
    <s v="ROSALES PAOLO, CADENAS ANGEL"/>
    <s v="RONCAL FANNYNG"/>
    <s v="LIBERATO AMAEL"/>
    <s v="CHACALTANA JOSÉ, ACUÑA JORGE"/>
    <s v="VASQUEZ OMAR"/>
    <x v="5"/>
    <x v="29"/>
    <x v="0"/>
    <s v="MP (Mantto Preventivo)"/>
    <s v="IN (Inspección)"/>
    <s v="-"/>
    <s v="-"/>
    <d v="2023-05-01T07:48:01"/>
    <d v="2023-05-01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5"/>
  </r>
  <r>
    <d v="2023-05-01T07:56:01"/>
    <x v="0"/>
    <s v="RONCAL FANNYNG"/>
    <s v="ROSALES PAOLO, CADENAS ANGEL"/>
    <s v="RONCAL FANNYNG"/>
    <s v="LIBERATO AMAEL"/>
    <s v="CHACALTANA JOSÉ, ACUÑA JORGE"/>
    <s v="VASQUEZ OMAR"/>
    <x v="5"/>
    <x v="34"/>
    <x v="0"/>
    <s v="MP (Mantto Preventivo)"/>
    <s v="IN (Inspección)"/>
    <s v="-"/>
    <s v="-"/>
    <d v="2023-05-01T07:52:01"/>
    <d v="2023-05-01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5"/>
  </r>
  <r>
    <d v="2023-05-01T08:00:00"/>
    <x v="0"/>
    <s v="RONCAL FANNYNG"/>
    <s v="ROSALES PAOLO, CADENAS ANGEL"/>
    <s v="RONCAL FANNYNG"/>
    <s v="LIBERATO AMAEL"/>
    <s v="CHACALTANA JOSÉ, ACUÑA JORGE"/>
    <s v="VASQUEZ OMAR"/>
    <x v="5"/>
    <x v="99"/>
    <x v="0"/>
    <s v="MP (Mantto Preventivo)"/>
    <s v="IN (Inspección)"/>
    <s v="-"/>
    <s v="-"/>
    <d v="2023-05-01T07:56:01"/>
    <d v="2023-05-01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5"/>
  </r>
  <r>
    <d v="2023-05-01T18:20:14"/>
    <x v="0"/>
    <s v="FILIPES JEAN"/>
    <s v="ROSALES PAOLO, FILIPES JEAN, CADENAS ANGEL"/>
    <s v="RONCAL FANNYNG"/>
    <s v="LIBERATO AMAEL"/>
    <s v="CHACALTANA JOSÉ, ARRAYAN CARLOS"/>
    <s v="ARACENA CARLOS"/>
    <x v="24"/>
    <x v="107"/>
    <x v="0"/>
    <s v="MC (Mantto Correctivo)"/>
    <s v="PROG (Programado)"/>
    <d v="2023-04-23T18:00:00"/>
    <s v="TBD"/>
    <d v="2023-05-01T16:00:00"/>
    <d v="2023-05-01T18:15:00"/>
    <s v="* A solicitud del Ing. Carlos Aracena de poner operativo el dializador (no incluido en el maestro de equipos del contrato)_x000a_* Se realizan las pruebas de funciónamiento del equipo dializador de aceite e inspección de conexiones_x000a_* Se revisan los filtros, éstos se hallan en buen estado_x000a_* El equipo queda aún inoperativo a ser intervenido por la guardia entrante_x000a_* No se cuenta con datasheet de equipo ni historial de intervenciones"/>
    <x v="1"/>
    <m/>
    <d v="1899-12-30T00:20:00"/>
    <m/>
    <m/>
    <m/>
    <m/>
    <m/>
    <m/>
    <s v="-"/>
    <m/>
    <s v="SI"/>
    <s v="Meneque "/>
    <s v="NO"/>
    <s v="NO"/>
    <x v="0"/>
    <n v="0"/>
    <s v="ELECTRICO"/>
    <s v="FALTA DE MANTENIMIENTO"/>
    <s v="INP"/>
    <s v="INP"/>
    <m/>
    <d v="1899-12-30T00:00:00"/>
    <n v="2.25"/>
    <n v="2.25"/>
    <n v="5"/>
    <n v="0"/>
    <n v="11.25"/>
    <n v="11.25"/>
    <x v="5"/>
  </r>
  <r>
    <d v="2023-05-02T07:18:00"/>
    <x v="0"/>
    <s v="RONCAL FANNYNG"/>
    <s v="ROSALES PAOLO, CADENAS ANGEL"/>
    <s v="RONCAL FANNYNG"/>
    <s v="LIBERATO AMAEL"/>
    <s v="CHACALTANA JOSÉ, ACUÑA JORGE"/>
    <s v="VASQUEZ OMAR"/>
    <x v="11"/>
    <x v="72"/>
    <x v="0"/>
    <s v="MP (Mantto Preventivo)"/>
    <s v="IN (Inspección)"/>
    <s v="-"/>
    <s v="-"/>
    <d v="2023-05-02T07:15:00"/>
    <d v="2023-05-02T07:18:00"/>
    <s v="Medición y toma de parámetros de presión, temperatura y horas de funcionamiento"/>
    <x v="1"/>
    <s v="Mantenimiento"/>
    <m/>
    <m/>
    <m/>
    <m/>
    <m/>
    <m/>
    <m/>
    <s v="-"/>
    <m/>
    <s v="NO"/>
    <m/>
    <s v="NO"/>
    <s v="NO"/>
    <x v="2"/>
    <n v="0"/>
    <s v="-"/>
    <s v="-"/>
    <m/>
    <m/>
    <m/>
    <d v="1899-12-30T00:00:00"/>
    <n v="4.9999999988358468E-2"/>
    <n v="4.9999999988358468E-2"/>
    <n v="4"/>
    <n v="0"/>
    <n v="0.19999999995343387"/>
    <n v="0.19999999995343387"/>
    <x v="5"/>
  </r>
  <r>
    <d v="2023-05-02T07:21:00"/>
    <x v="0"/>
    <s v="RONCAL FANNYNG"/>
    <s v="ROSALES PAOLO, CADENAS ANGEL"/>
    <s v="RONCAL FANNYNG"/>
    <s v="LIBERATO AMAEL"/>
    <s v="CHACALTANA JOSÉ, ACUÑA JORGE"/>
    <s v="VASQUEZ OMAR"/>
    <x v="11"/>
    <x v="73"/>
    <x v="0"/>
    <s v="MP (Mantto Preventivo)"/>
    <s v="IN (Inspección)"/>
    <s v="-"/>
    <s v="-"/>
    <d v="2023-05-02T07:18:01"/>
    <d v="2023-05-02T07:21: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2T07:24:00"/>
    <x v="0"/>
    <s v="RONCAL FANNYNG"/>
    <s v="ROSALES PAOLO, CADENAS ANGEL"/>
    <s v="RONCAL FANNYNG"/>
    <s v="LIBERATO AMAEL"/>
    <s v="CHACALTANA JOSÉ, ACUÑA JORGE"/>
    <s v="VASQUEZ OMAR"/>
    <x v="11"/>
    <x v="74"/>
    <x v="0"/>
    <s v="MP (Mantto Preventivo)"/>
    <s v="IN (Inspección)"/>
    <s v="-"/>
    <s v="-"/>
    <d v="2023-05-02T07:21:01"/>
    <d v="2023-05-02T07:24: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2T07:27:00"/>
    <x v="0"/>
    <s v="RONCAL FANNYNG"/>
    <s v="ROSALES PAOLO, CADENAS ANGEL"/>
    <s v="RONCAL FANNYNG"/>
    <s v="LIBERATO AMAEL"/>
    <s v="CHACALTANA JOSÉ, ACUÑA JORGE"/>
    <s v="VASQUEZ OMAR"/>
    <x v="11"/>
    <x v="75"/>
    <x v="0"/>
    <s v="MP (Mantto Preventivo)"/>
    <s v="IN (Inspección)"/>
    <s v="-"/>
    <s v="-"/>
    <d v="2023-05-02T07:24:01"/>
    <d v="2023-05-02T07:27:00"/>
    <s v="Medición y toma de parámetros de presión, temperatura y horas de funcionamiento"/>
    <x v="1"/>
    <s v="Mantenimiento"/>
    <m/>
    <m/>
    <m/>
    <m/>
    <m/>
    <m/>
    <m/>
    <s v="-"/>
    <m/>
    <s v="NO"/>
    <m/>
    <s v="NO"/>
    <s v="NO"/>
    <x v="2"/>
    <n v="0"/>
    <s v="-"/>
    <s v="-"/>
    <m/>
    <m/>
    <m/>
    <d v="1899-12-30T00:00:00"/>
    <n v="4.9722222320269793E-2"/>
    <n v="4.9722222320269793E-2"/>
    <n v="4"/>
    <n v="0"/>
    <n v="0.19888888928107917"/>
    <n v="0.19888888928107917"/>
    <x v="5"/>
  </r>
  <r>
    <d v="2023-05-02T07:30:00"/>
    <x v="0"/>
    <s v="RONCAL FANNYNG"/>
    <s v="ROSALES PAOLO, CADENAS ANGEL"/>
    <s v="RONCAL FANNYNG"/>
    <s v="LIBERATO AMAEL"/>
    <s v="CHACALTANA JOSÉ, ACUÑA JORGE"/>
    <s v="VASQUEZ OMAR"/>
    <x v="11"/>
    <x v="24"/>
    <x v="0"/>
    <s v="MP (Mantto Preventivo)"/>
    <s v="IN (Inspección)"/>
    <s v="-"/>
    <s v="-"/>
    <d v="2023-05-02T07:27:01"/>
    <d v="2023-05-02T07:30: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5"/>
  </r>
  <r>
    <d v="2023-05-02T07:33:00"/>
    <x v="0"/>
    <s v="RONCAL FANNYNG"/>
    <s v="ROSALES PAOLO, CADENAS ANGEL"/>
    <s v="RONCAL FANNYNG"/>
    <s v="LIBERATO AMAEL"/>
    <s v="CHACALTANA JOSÉ, ACUÑA JORGE"/>
    <s v="VASQUEZ OMAR"/>
    <x v="11"/>
    <x v="26"/>
    <x v="0"/>
    <s v="MP (Mantto Preventivo)"/>
    <s v="IN (Inspección)"/>
    <s v="-"/>
    <s v="-"/>
    <d v="2023-05-02T07:30:01"/>
    <d v="2023-05-02T07:33:00"/>
    <s v="Medición y toma de parámetros de presión, temperatura y horas de funcionamiento"/>
    <x v="1"/>
    <s v="Mantenimiento"/>
    <m/>
    <m/>
    <m/>
    <m/>
    <m/>
    <m/>
    <m/>
    <s v="-"/>
    <m/>
    <s v="NO"/>
    <m/>
    <s v="NO"/>
    <s v="NO"/>
    <x v="2"/>
    <n v="0"/>
    <s v="-"/>
    <s v="-"/>
    <m/>
    <m/>
    <m/>
    <d v="1899-12-30T00:00:00"/>
    <n v="4.9722222145646811E-2"/>
    <n v="4.9722222145646811E-2"/>
    <n v="4"/>
    <n v="0"/>
    <n v="0.19888888858258724"/>
    <n v="0.19888888858258724"/>
    <x v="5"/>
  </r>
  <r>
    <d v="2023-05-02T07:35:00"/>
    <x v="0"/>
    <s v="RONCAL FANNYNG"/>
    <s v="ROSALES PAOLO, CADENAS ANGEL"/>
    <s v="RONCAL FANNYNG"/>
    <s v="LIBERATO AMAEL"/>
    <s v="CHACALTANA JOSÉ, ACUÑA JORGE"/>
    <s v="VASQUEZ OMAR"/>
    <x v="11"/>
    <x v="27"/>
    <x v="0"/>
    <s v="MP (Mantto Preventivo)"/>
    <s v="IN (Inspección)"/>
    <s v="-"/>
    <s v="-"/>
    <d v="2023-05-02T07:33:01"/>
    <d v="2023-05-02T07:35:00"/>
    <s v="Medición y toma de parámetros de presión, temperatura y horas de funcionamiento"/>
    <x v="1"/>
    <s v="Mantenimiento"/>
    <m/>
    <m/>
    <m/>
    <m/>
    <m/>
    <m/>
    <m/>
    <s v="-"/>
    <m/>
    <s v="NO"/>
    <m/>
    <s v="NO"/>
    <s v="NO"/>
    <x v="2"/>
    <n v="0"/>
    <s v="-"/>
    <s v="-"/>
    <m/>
    <m/>
    <m/>
    <d v="1899-12-30T00:00:00"/>
    <n v="3.3055555424652994E-2"/>
    <n v="3.3055555424652994E-2"/>
    <n v="4"/>
    <n v="0"/>
    <n v="0.13222222169861197"/>
    <n v="0.13222222169861197"/>
    <x v="5"/>
  </r>
  <r>
    <d v="2023-05-02T07:44:01"/>
    <x v="0"/>
    <s v="RONCAL FANNYNG"/>
    <s v="ROSALES PAOLO, CADENAS ANGEL"/>
    <s v="RONCAL FANNYNG"/>
    <s v="LIBERATO AMAEL"/>
    <s v="CHACALTANA JOSÉ, ACUÑA JORGE"/>
    <s v="VASQUEZ OMAR"/>
    <x v="5"/>
    <x v="33"/>
    <x v="0"/>
    <s v="MP (Mantto Preventivo)"/>
    <s v="IN (Inspección)"/>
    <s v="-"/>
    <s v="-"/>
    <d v="2023-05-02T07:35:01"/>
    <d v="2023-05-02T07:44:01"/>
    <s v="Medición y toma de parámetros de niveles de aceite y temperatura de tanques"/>
    <x v="1"/>
    <s v="Mantenimiento"/>
    <m/>
    <m/>
    <m/>
    <m/>
    <m/>
    <m/>
    <m/>
    <s v="-"/>
    <m/>
    <s v="NO"/>
    <m/>
    <s v="NO"/>
    <s v="NO"/>
    <x v="2"/>
    <n v="0"/>
    <s v="-"/>
    <s v="-"/>
    <m/>
    <m/>
    <m/>
    <d v="1899-12-30T00:00:00"/>
    <n v="0.1499999999650754"/>
    <n v="0.1499999999650754"/>
    <n v="4"/>
    <n v="0"/>
    <n v="0.59999999986030161"/>
    <n v="0.59999999986030161"/>
    <x v="5"/>
  </r>
  <r>
    <d v="2023-05-02T07:48:01"/>
    <x v="0"/>
    <s v="RONCAL FANNYNG"/>
    <s v="ROSALES PAOLO, CADENAS ANGEL"/>
    <s v="RONCAL FANNYNG"/>
    <s v="LIBERATO AMAEL"/>
    <s v="CHACALTANA JOSÉ, ACUÑA JORGE"/>
    <s v="VASQUEZ OMAR"/>
    <x v="5"/>
    <x v="8"/>
    <x v="0"/>
    <s v="MP (Mantto Preventivo)"/>
    <s v="IN (Inspección)"/>
    <s v="-"/>
    <s v="-"/>
    <d v="2023-05-02T07:44:01"/>
    <d v="2023-05-02T07:48: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5"/>
  </r>
  <r>
    <d v="2023-05-02T07:52:01"/>
    <x v="0"/>
    <s v="RONCAL FANNYNG"/>
    <s v="ROSALES PAOLO, CADENAS ANGEL"/>
    <s v="RONCAL FANNYNG"/>
    <s v="LIBERATO AMAEL"/>
    <s v="CHACALTANA JOSÉ, ACUÑA JORGE"/>
    <s v="VASQUEZ OMAR"/>
    <x v="5"/>
    <x v="29"/>
    <x v="0"/>
    <s v="MP (Mantto Preventivo)"/>
    <s v="IN (Inspección)"/>
    <s v="-"/>
    <s v="-"/>
    <d v="2023-05-02T07:48:01"/>
    <d v="2023-05-02T07:52:01"/>
    <s v="Medición y toma de parámetros de niveles de aceite y temperatura de tanques"/>
    <x v="1"/>
    <s v="Mantenimiento"/>
    <m/>
    <m/>
    <m/>
    <m/>
    <m/>
    <m/>
    <m/>
    <s v="-"/>
    <m/>
    <s v="NO"/>
    <m/>
    <s v="NO"/>
    <s v="NO"/>
    <x v="2"/>
    <n v="0"/>
    <s v="-"/>
    <s v="-"/>
    <s v="OP"/>
    <s v="OP"/>
    <m/>
    <d v="1899-12-30T00:00:00"/>
    <n v="6.6666666709352285E-2"/>
    <n v="6.6666666709352285E-2"/>
    <n v="4"/>
    <n v="0"/>
    <n v="0.26666666683740914"/>
    <n v="0.26666666683740914"/>
    <x v="5"/>
  </r>
  <r>
    <d v="2023-05-02T07:56:01"/>
    <x v="0"/>
    <s v="RONCAL FANNYNG"/>
    <s v="ROSALES PAOLO, CADENAS ANGEL"/>
    <s v="RONCAL FANNYNG"/>
    <s v="LIBERATO AMAEL"/>
    <s v="CHACALTANA JOSÉ, ACUÑA JORGE"/>
    <s v="VASQUEZ OMAR"/>
    <x v="5"/>
    <x v="34"/>
    <x v="0"/>
    <s v="MP (Mantto Preventivo)"/>
    <s v="IN (Inspección)"/>
    <s v="-"/>
    <s v="-"/>
    <d v="2023-05-02T07:52:01"/>
    <d v="2023-05-02T07:56:01"/>
    <s v="Medición y toma de parámetros de niveles de aceite y temperatura de tanques"/>
    <x v="1"/>
    <s v="Mantenimiento"/>
    <m/>
    <m/>
    <m/>
    <m/>
    <m/>
    <m/>
    <m/>
    <s v="-"/>
    <m/>
    <s v="NO"/>
    <m/>
    <s v="NO"/>
    <s v="NO"/>
    <x v="2"/>
    <n v="0"/>
    <s v="-"/>
    <s v="-"/>
    <m/>
    <m/>
    <m/>
    <d v="1899-12-30T00:00:00"/>
    <n v="6.6666666709352285E-2"/>
    <n v="6.6666666709352285E-2"/>
    <n v="4"/>
    <n v="0"/>
    <n v="0.26666666683740914"/>
    <n v="0.26666666683740914"/>
    <x v="5"/>
  </r>
  <r>
    <d v="2023-05-02T08:00:00"/>
    <x v="0"/>
    <s v="RONCAL FANNYNG"/>
    <s v="ROSALES PAOLO, CADENAS ANGEL"/>
    <s v="RONCAL FANNYNG"/>
    <s v="LIBERATO AMAEL"/>
    <s v="CHACALTANA JOSÉ, ACUÑA JORGE"/>
    <s v="VASQUEZ OMAR"/>
    <x v="5"/>
    <x v="99"/>
    <x v="0"/>
    <s v="MP (Mantto Preventivo)"/>
    <s v="IN (Inspección)"/>
    <s v="-"/>
    <s v="-"/>
    <d v="2023-05-02T07:56:01"/>
    <d v="2023-05-02T08:00:00"/>
    <s v="Medición y toma de parámetros de niveles de aceite y temperatura de tanques"/>
    <x v="1"/>
    <s v="Mantenimiento"/>
    <m/>
    <m/>
    <m/>
    <m/>
    <m/>
    <m/>
    <m/>
    <s v="-"/>
    <m/>
    <s v="NO"/>
    <m/>
    <s v="NO"/>
    <s v="NO"/>
    <x v="2"/>
    <n v="0"/>
    <s v="-"/>
    <s v="-"/>
    <s v="OP"/>
    <s v="OP"/>
    <m/>
    <d v="1899-12-30T00:00:00"/>
    <n v="6.6388888866640627E-2"/>
    <n v="6.6388888866640627E-2"/>
    <n v="4"/>
    <n v="0"/>
    <n v="0.26555555546656251"/>
    <n v="0.26555555546656251"/>
    <x v="5"/>
  </r>
  <r>
    <d v="2023-05-02T12:31:26"/>
    <x v="0"/>
    <s v="CADENAS ANGEL"/>
    <s v="ROSALES PAOLO, FILIPES JEAN, CADENAS ANGEL"/>
    <s v="RONCAL FANNYNG"/>
    <s v="LIBERATO AMAEL"/>
    <s v="CHACALTANA JOSÉ, ARRAYAN CARLOS"/>
    <s v="ARACENA CARLOS"/>
    <x v="34"/>
    <x v="108"/>
    <x v="24"/>
    <s v="MC (Mantto Correctivo)"/>
    <s v="PROG (Programado)"/>
    <d v="2023-05-02T08:00:00"/>
    <d v="2023-05-02T09:00:00"/>
    <d v="2023-05-02T08:00:01"/>
    <d v="2023-05-02T09:15:00"/>
    <s v="Se observa fuga de aire re retira FRL, necesariamente se requiere cambio de FRL. Se solicita repuesto_x000a_El equipo queda operativo con observación"/>
    <x v="1"/>
    <m/>
    <d v="1899-12-30T00:15:00"/>
    <m/>
    <m/>
    <m/>
    <m/>
    <m/>
    <m/>
    <s v="-"/>
    <m/>
    <s v="NO"/>
    <m/>
    <s v="SI"/>
    <s v="Cinta teflón "/>
    <x v="0"/>
    <n v="1.0000000001164153"/>
    <s v="INSTRUMENTAL"/>
    <s v="DESGASTE PREMATURO"/>
    <m/>
    <m/>
    <m/>
    <d v="1899-12-30T00:00:00"/>
    <n v="1.249722222390119"/>
    <n v="1.249722222390119"/>
    <n v="5"/>
    <n v="0"/>
    <n v="6.2486111119505949"/>
    <n v="6.2486111119505949"/>
    <x v="5"/>
  </r>
  <r>
    <d v="2023-05-02T10:30:00"/>
    <x v="0"/>
    <s v="FILIPES JEAN"/>
    <s v="ROSALES PAOLO, FILIPES JEAN, CADENAS ANGEL"/>
    <s v="RONCAL FANNYNG"/>
    <s v="LIBERATO AMAEL"/>
    <s v="CHACALTANA JOSÉ, ARRAYAN CARLOS"/>
    <s v="ARACENA CARLOS, AMADO RAÚL"/>
    <x v="23"/>
    <x v="52"/>
    <x v="25"/>
    <s v="MC (Mantto Correctivo)"/>
    <s v="-"/>
    <d v="2023-05-02T09:00:00"/>
    <d v="2023-05-02T10:30:00"/>
    <d v="2023-05-02T09:15:01"/>
    <d v="2023-05-02T10:45:00"/>
    <s v="Mantenimiento Correctivo de Valvula de salida (Pinton de Agua, cambio). Se Realizó cambio de repuesto por falla"/>
    <x v="1"/>
    <m/>
    <d v="1899-12-30T00:15:00"/>
    <m/>
    <m/>
    <m/>
    <m/>
    <m/>
    <m/>
    <s v="-"/>
    <m/>
    <s v="SI"/>
    <s v="Valvula de Agua (Piton)"/>
    <s v="SI"/>
    <s v="Cinta teflón "/>
    <x v="0"/>
    <n v="1.5"/>
    <s v="MECANICO"/>
    <s v="DESGASTE NORMAL"/>
    <m/>
    <m/>
    <m/>
    <d v="1899-12-30T00:00:00"/>
    <n v="1.4997222221572883"/>
    <n v="1.4997222221572883"/>
    <n v="5"/>
    <n v="0"/>
    <n v="7.4986111107864417"/>
    <n v="7.4986111107864417"/>
    <x v="5"/>
  </r>
  <r>
    <d v="2023-05-02T11:00:00"/>
    <x v="0"/>
    <s v="FILIPES JEAN"/>
    <s v="ROSALES PAOLO, FILIPES JEAN, CADENAS ANGEL"/>
    <s v="RONCAL FANNYNG"/>
    <s v="LIBERATO AMAEL"/>
    <s v="CHACALTANA JOSÉ, ARRAYAN CARLOS"/>
    <s v="ARACENA CARLOS, AMADO RAÚL"/>
    <x v="23"/>
    <x v="53"/>
    <x v="26"/>
    <s v="MC (Mantto Correctivo)"/>
    <s v="-"/>
    <d v="2023-05-02T10:30:01"/>
    <d v="2023-05-02T11:00:00"/>
    <d v="2023-05-02T10:45:01"/>
    <d v="2023-05-02T11:15:00"/>
    <s v="Mantenimiento Correctivo de Valvula de bola de línea de agua (cambio). Se Realizó cambio de repuesto por falla"/>
    <x v="1"/>
    <m/>
    <d v="1899-12-30T00:15:00"/>
    <m/>
    <m/>
    <m/>
    <m/>
    <m/>
    <m/>
    <s v="-"/>
    <m/>
    <s v="SI"/>
    <s v="Válvula de bola"/>
    <s v="SI"/>
    <s v="Cinta teflón "/>
    <x v="0"/>
    <n v="0.49972222204087302"/>
    <s v="MECANICO"/>
    <s v="DESGASTE NORMAL"/>
    <m/>
    <m/>
    <m/>
    <d v="1899-12-30T00:00:00"/>
    <n v="0.499722222215496"/>
    <n v="0.499722222215496"/>
    <n v="5"/>
    <n v="0"/>
    <n v="2.49861111107748"/>
    <n v="2.49861111107748"/>
    <x v="5"/>
  </r>
  <r>
    <d v="2023-05-02T17:14:28"/>
    <x v="0"/>
    <s v="ROSALES PAOLO"/>
    <s v="ROSALES PAOLO"/>
    <s v="RONCAL FANNYNG"/>
    <s v="LIBERATO AMAEL"/>
    <s v="CHACALTANA JOSÉ, ARRAYAN CARLOS"/>
    <s v="ARACENA CARLOS"/>
    <x v="23"/>
    <x v="51"/>
    <x v="27"/>
    <s v="MC (Mantto Correctivo)"/>
    <s v="-"/>
    <d v="2023-05-02T15:00:00"/>
    <d v="2023-05-02T16:00:00"/>
    <d v="2023-05-02T15:00:00"/>
    <d v="2023-05-02T16:20:00"/>
    <s v="Inspección y verificación de funciónamiento de linea de descarga, alivio de vacío en línea "/>
    <x v="2"/>
    <m/>
    <d v="1899-12-30T00:20:00"/>
    <m/>
    <m/>
    <m/>
    <m/>
    <m/>
    <m/>
    <s v="-"/>
    <m/>
    <s v="NO"/>
    <m/>
    <s v="NO"/>
    <s v="NO"/>
    <x v="0"/>
    <n v="1.0000000001164153"/>
    <s v="HIDRAULICO"/>
    <s v="MALA OPERACION"/>
    <m/>
    <m/>
    <m/>
    <d v="1899-12-30T00:00:00"/>
    <n v="1.3333333333139308"/>
    <n v="1.3333333333139308"/>
    <n v="3"/>
    <n v="0"/>
    <n v="3.9999999999417923"/>
    <n v="3.999999999941792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E81E2-7CBC-40C0-92FE-CE495DEF6E04}" name="TablaDinámica1" cacheId="1" applyNumberFormats="0" applyBorderFormats="0" applyFontFormats="0" applyPatternFormats="0" applyAlignmentFormats="0" applyWidthHeightFormats="1" dataCaption="Valores" updatedVersion="8" minRefreshableVersion="3" showDrill="0" useAutoFormatting="1" itemPrintTitles="1" createdVersion="7" indent="0" compact="0" compactData="0" multipleFieldFilters="0">
  <location ref="A5:BP264" firstHeaderRow="1" firstDataRow="4" firstDataCol="4"/>
  <pivotFields count="48">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13"/>
        <item x="5"/>
        <item x="0"/>
        <item x="17"/>
        <item x="31"/>
        <item x="9"/>
        <item x="16"/>
        <item x="1"/>
        <item x="4"/>
        <item x="11"/>
        <item x="14"/>
        <item x="20"/>
        <item x="15"/>
        <item x="27"/>
        <item x="24"/>
        <item x="3"/>
        <item x="2"/>
        <item x="6"/>
        <item x="7"/>
        <item x="10"/>
        <item x="12"/>
        <item x="18"/>
        <item x="19"/>
        <item x="23"/>
        <item x="26"/>
        <item x="30"/>
        <item x="22"/>
        <item x="21"/>
        <item x="8"/>
        <item x="25"/>
        <item x="32"/>
        <item x="33"/>
        <item x="34"/>
        <item x="28"/>
        <item x="29"/>
      </items>
      <extLst>
        <ext xmlns:x14="http://schemas.microsoft.com/office/spreadsheetml/2009/9/main" uri="{2946ED86-A175-432a-8AC1-64E0C546D7DE}">
          <x14:pivotField fillDownLabels="1"/>
        </ext>
      </extLst>
    </pivotField>
    <pivotField axis="axisRow" compact="0" outline="0" showAll="0" defaultSubtotal="0">
      <items count="109">
        <item x="30"/>
        <item x="83"/>
        <item x="93"/>
        <item x="32"/>
        <item x="1"/>
        <item x="36"/>
        <item x="28"/>
        <item x="9"/>
        <item x="6"/>
        <item x="80"/>
        <item x="59"/>
        <item x="7"/>
        <item x="8"/>
        <item x="29"/>
        <item x="99"/>
        <item x="3"/>
        <item x="39"/>
        <item x="81"/>
        <item x="82"/>
        <item x="47"/>
        <item x="70"/>
        <item x="11"/>
        <item x="69"/>
        <item x="15"/>
        <item x="71"/>
        <item x="12"/>
        <item x="68"/>
        <item x="4"/>
        <item x="2"/>
        <item x="5"/>
        <item x="0"/>
        <item x="10"/>
        <item x="85"/>
        <item x="18"/>
        <item x="100"/>
        <item x="52"/>
        <item x="53"/>
        <item x="50"/>
        <item x="54"/>
        <item x="31"/>
        <item x="34"/>
        <item x="38"/>
        <item x="40"/>
        <item x="42"/>
        <item x="43"/>
        <item x="41"/>
        <item x="51"/>
        <item x="55"/>
        <item x="60"/>
        <item x="61"/>
        <item x="62"/>
        <item x="78"/>
        <item x="72"/>
        <item x="58"/>
        <item x="74"/>
        <item x="87"/>
        <item x="90"/>
        <item x="73"/>
        <item x="75"/>
        <item x="24"/>
        <item x="26"/>
        <item x="27"/>
        <item x="91"/>
        <item x="92"/>
        <item x="86"/>
        <item x="98"/>
        <item x="16"/>
        <item x="17"/>
        <item x="13"/>
        <item x="96"/>
        <item x="101"/>
        <item x="49"/>
        <item x="48"/>
        <item x="84"/>
        <item x="46"/>
        <item x="107"/>
        <item x="35"/>
        <item x="97"/>
        <item x="76"/>
        <item x="77"/>
        <item x="94"/>
        <item x="95"/>
        <item x="33"/>
        <item x="56"/>
        <item x="57"/>
        <item x="37"/>
        <item x="23"/>
        <item x="25"/>
        <item x="89"/>
        <item x="103"/>
        <item x="104"/>
        <item x="105"/>
        <item x="106"/>
        <item x="45"/>
        <item x="14"/>
        <item x="19"/>
        <item x="20"/>
        <item x="21"/>
        <item x="22"/>
        <item x="63"/>
        <item x="88"/>
        <item x="64"/>
        <item x="65"/>
        <item x="66"/>
        <item x="67"/>
        <item x="108"/>
        <item x="79"/>
        <item x="102"/>
        <item x="44"/>
      </items>
      <extLst>
        <ext xmlns:x14="http://schemas.microsoft.com/office/spreadsheetml/2009/9/main" uri="{2946ED86-A175-432a-8AC1-64E0C546D7DE}">
          <x14:pivotField fillDownLabels="1"/>
        </ext>
      </extLst>
    </pivotField>
    <pivotField axis="axisRow" compact="0" outline="0" showAll="0" defaultSubtotal="0">
      <items count="28">
        <item x="8"/>
        <item x="1"/>
        <item x="13"/>
        <item x="14"/>
        <item x="15"/>
        <item x="0"/>
        <item x="11"/>
        <item x="17"/>
        <item x="18"/>
        <item x="19"/>
        <item x="21"/>
        <item x="9"/>
        <item x="10"/>
        <item x="22"/>
        <item x="23"/>
        <item x="25"/>
        <item x="26"/>
        <item x="2"/>
        <item x="3"/>
        <item x="4"/>
        <item x="5"/>
        <item x="6"/>
        <item x="7"/>
        <item x="12"/>
        <item x="16"/>
        <item x="20"/>
        <item x="24"/>
        <item x="2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dataField="1" compact="0" outline="0" subtotalTop="0" showAll="0" defaultSubtotal="0">
      <items count="5">
        <item x="0"/>
        <item x="2"/>
        <item x="4"/>
        <item x="3"/>
        <item x="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dataField="1" compact="0" numFmtId="2"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4">
    <field x="47"/>
    <field x="8"/>
    <field x="9"/>
    <field x="10"/>
  </rowFields>
  <rowItems count="256">
    <i>
      <x/>
      <x/>
      <x/>
      <x/>
    </i>
    <i r="1">
      <x v="1"/>
      <x v="12"/>
      <x v="5"/>
    </i>
    <i r="2">
      <x v="13"/>
      <x v="5"/>
    </i>
    <i r="2">
      <x v="40"/>
      <x v="5"/>
    </i>
    <i r="2">
      <x v="82"/>
      <x v="5"/>
    </i>
    <i r="1">
      <x v="2"/>
      <x v="28"/>
      <x v="5"/>
    </i>
    <i r="2">
      <x v="29"/>
      <x v="5"/>
    </i>
    <i r="2">
      <x v="30"/>
      <x v="5"/>
    </i>
    <i r="2">
      <x v="31"/>
      <x v="1"/>
    </i>
    <i r="2">
      <x v="66"/>
      <x v="5"/>
    </i>
    <i r="2">
      <x v="67"/>
      <x v="5"/>
    </i>
    <i r="1">
      <x v="5"/>
      <x v="33"/>
      <x v="5"/>
    </i>
    <i r="1">
      <x v="6"/>
      <x v="85"/>
      <x v="5"/>
    </i>
    <i r="1">
      <x v="7"/>
      <x v="3"/>
      <x v="5"/>
    </i>
    <i r="2">
      <x v="4"/>
      <x v="5"/>
    </i>
    <i r="2">
      <x v="5"/>
      <x v="5"/>
    </i>
    <i r="2">
      <x v="6"/>
      <x v="5"/>
    </i>
    <i r="1">
      <x v="8"/>
      <x v="7"/>
      <x v="5"/>
    </i>
    <i r="2">
      <x v="8"/>
      <x v="5"/>
    </i>
    <i r="1">
      <x v="9"/>
      <x v="59"/>
      <x v="5"/>
    </i>
    <i r="2">
      <x v="60"/>
      <x v="5"/>
    </i>
    <i r="2">
      <x v="61"/>
      <x v="5"/>
    </i>
    <i r="1">
      <x v="10"/>
      <x v="39"/>
      <x v="5"/>
    </i>
    <i r="1">
      <x v="12"/>
      <x v="76"/>
      <x v="5"/>
    </i>
    <i r="1">
      <x v="15"/>
      <x v="27"/>
      <x v="5"/>
    </i>
    <i r="1">
      <x v="16"/>
      <x v="11"/>
      <x v="5"/>
    </i>
    <i r="2">
      <x v="15"/>
      <x v="5"/>
    </i>
    <i r="1">
      <x v="17"/>
      <x v="21"/>
      <x v="5"/>
    </i>
    <i r="2">
      <x v="23"/>
      <x v="5"/>
    </i>
    <i r="2">
      <x v="25"/>
      <x v="5"/>
    </i>
    <i r="1">
      <x v="18"/>
      <x v="68"/>
      <x v="5"/>
    </i>
    <i r="1">
      <x v="19"/>
      <x v="86"/>
      <x v="5"/>
    </i>
    <i r="1">
      <x v="20"/>
      <x v="87"/>
      <x v="5"/>
    </i>
    <i r="1">
      <x v="28"/>
      <x v="94"/>
      <x v="17"/>
    </i>
    <i r="3">
      <x v="22"/>
    </i>
    <i r="2">
      <x v="95"/>
      <x v="18"/>
    </i>
    <i r="2">
      <x v="96"/>
      <x v="19"/>
    </i>
    <i r="2">
      <x v="97"/>
      <x v="20"/>
    </i>
    <i r="2">
      <x v="98"/>
      <x v="21"/>
    </i>
    <i>
      <x v="1"/>
      <x v="1"/>
      <x v="12"/>
      <x v="5"/>
    </i>
    <i r="2">
      <x v="13"/>
      <x v="5"/>
    </i>
    <i r="2">
      <x v="40"/>
      <x v="5"/>
    </i>
    <i r="1">
      <x v="2"/>
      <x v="28"/>
      <x v="5"/>
    </i>
    <i r="2">
      <x v="29"/>
      <x v="5"/>
    </i>
    <i r="2">
      <x v="30"/>
      <x v="5"/>
    </i>
    <i r="2">
      <x v="31"/>
      <x v="5"/>
    </i>
    <i r="2">
      <x v="53"/>
      <x v="5"/>
    </i>
    <i r="2">
      <x v="83"/>
      <x v="5"/>
    </i>
    <i r="2">
      <x v="84"/>
      <x v="5"/>
    </i>
    <i r="1">
      <x v="3"/>
      <x v="41"/>
      <x v="5"/>
    </i>
    <i r="1">
      <x v="7"/>
      <x v="4"/>
      <x v="5"/>
    </i>
    <i r="2">
      <x v="5"/>
      <x v="5"/>
    </i>
    <i r="2">
      <x v="6"/>
      <x v="5"/>
    </i>
    <i r="1">
      <x v="10"/>
      <x v="39"/>
      <x v="5"/>
    </i>
    <i r="2">
      <x v="71"/>
      <x v="5"/>
    </i>
    <i r="1">
      <x v="11"/>
      <x v="108"/>
      <x v="5"/>
    </i>
    <i r="1">
      <x v="12"/>
      <x v="76"/>
      <x v="5"/>
    </i>
    <i r="1">
      <x v="14"/>
      <x v="10"/>
      <x v="5"/>
    </i>
    <i r="2">
      <x v="48"/>
      <x v="5"/>
    </i>
    <i r="2">
      <x v="49"/>
      <x v="5"/>
    </i>
    <i r="2">
      <x v="50"/>
      <x v="5"/>
    </i>
    <i r="1">
      <x v="15"/>
      <x v="27"/>
      <x v="5"/>
    </i>
    <i r="2">
      <x v="72"/>
      <x v="5"/>
    </i>
    <i r="1">
      <x v="16"/>
      <x v="11"/>
      <x v="5"/>
    </i>
    <i r="2">
      <x v="15"/>
      <x v="5"/>
    </i>
    <i r="1">
      <x v="17"/>
      <x v="19"/>
      <x v="5"/>
    </i>
    <i r="2">
      <x v="21"/>
      <x v="5"/>
    </i>
    <i r="2">
      <x v="23"/>
      <x v="5"/>
    </i>
    <i r="1">
      <x v="21"/>
      <x v="16"/>
      <x v="5"/>
    </i>
    <i r="2">
      <x v="42"/>
      <x v="5"/>
    </i>
    <i r="2">
      <x v="43"/>
      <x v="5"/>
    </i>
    <i r="2">
      <x v="44"/>
      <x v="5"/>
    </i>
    <i r="1">
      <x v="22"/>
      <x v="45"/>
      <x v="5"/>
    </i>
    <i r="1">
      <x v="23"/>
      <x v="35"/>
      <x v="5"/>
    </i>
    <i r="2">
      <x v="36"/>
      <x v="5"/>
    </i>
    <i r="2">
      <x v="37"/>
      <x v="5"/>
    </i>
    <i r="2">
      <x v="38"/>
      <x v="5"/>
    </i>
    <i r="2">
      <x v="46"/>
      <x v="5"/>
    </i>
    <i r="2">
      <x v="47"/>
      <x v="5"/>
    </i>
    <i r="1">
      <x v="26"/>
      <x v="74"/>
      <x v="5"/>
    </i>
    <i r="1">
      <x v="27"/>
      <x v="93"/>
      <x v="5"/>
    </i>
    <i r="1">
      <x v="29"/>
      <x v="99"/>
      <x v="5"/>
    </i>
    <i r="2">
      <x v="101"/>
      <x v="5"/>
    </i>
    <i r="2">
      <x v="102"/>
      <x v="5"/>
    </i>
    <i r="2">
      <x v="103"/>
      <x v="5"/>
    </i>
    <i r="2">
      <x v="104"/>
      <x v="5"/>
    </i>
    <i>
      <x v="2"/>
      <x v="1"/>
      <x v="12"/>
      <x v="5"/>
    </i>
    <i r="2">
      <x v="13"/>
      <x v="5"/>
    </i>
    <i r="2">
      <x v="40"/>
      <x v="5"/>
    </i>
    <i r="1">
      <x v="2"/>
      <x v="28"/>
      <x v="5"/>
    </i>
    <i r="2">
      <x v="29"/>
      <x v="5"/>
    </i>
    <i r="2">
      <x v="31"/>
      <x v="5"/>
    </i>
    <i r="2">
      <x v="53"/>
      <x v="5"/>
    </i>
    <i r="2">
      <x v="67"/>
      <x v="5"/>
    </i>
    <i r="2">
      <x v="83"/>
      <x v="5"/>
    </i>
    <i r="2">
      <x v="84"/>
      <x v="5"/>
    </i>
    <i r="1">
      <x v="7"/>
      <x v="6"/>
      <x v="5"/>
    </i>
    <i r="2">
      <x v="9"/>
      <x v="5"/>
    </i>
    <i r="1">
      <x v="9"/>
      <x v="52"/>
      <x v="3"/>
    </i>
    <i r="3">
      <x v="5"/>
    </i>
    <i r="2">
      <x v="54"/>
      <x v="5"/>
    </i>
    <i r="2">
      <x v="57"/>
      <x v="5"/>
    </i>
    <i r="2">
      <x v="58"/>
      <x v="5"/>
    </i>
    <i r="2">
      <x v="59"/>
      <x v="5"/>
    </i>
    <i r="2">
      <x v="60"/>
      <x v="5"/>
    </i>
    <i r="2">
      <x v="61"/>
      <x v="5"/>
    </i>
    <i r="1">
      <x v="12"/>
      <x v="76"/>
      <x v="5"/>
    </i>
    <i r="1">
      <x v="13"/>
      <x v="78"/>
      <x v="5"/>
    </i>
    <i r="2">
      <x v="79"/>
      <x v="5"/>
    </i>
    <i r="1">
      <x v="15"/>
      <x v="27"/>
      <x v="5"/>
    </i>
    <i r="2">
      <x v="41"/>
      <x v="5"/>
    </i>
    <i r="2">
      <x v="51"/>
      <x v="5"/>
    </i>
    <i r="2">
      <x v="72"/>
      <x v="5"/>
    </i>
    <i r="1">
      <x v="16"/>
      <x v="15"/>
      <x v="11"/>
    </i>
    <i r="3">
      <x v="12"/>
    </i>
    <i r="1">
      <x v="17"/>
      <x v="19"/>
      <x v="5"/>
    </i>
    <i r="2">
      <x v="21"/>
      <x v="5"/>
    </i>
    <i r="2">
      <x v="23"/>
      <x v="5"/>
    </i>
    <i r="1">
      <x v="23"/>
      <x v="35"/>
      <x v="5"/>
    </i>
    <i r="2">
      <x v="36"/>
      <x v="5"/>
    </i>
    <i r="1">
      <x v="24"/>
      <x v="20"/>
      <x v="5"/>
    </i>
    <i r="2">
      <x v="22"/>
      <x v="5"/>
    </i>
    <i r="2">
      <x v="24"/>
      <x v="5"/>
    </i>
    <i r="2">
      <x v="26"/>
      <x v="5"/>
    </i>
    <i r="1">
      <x v="25"/>
      <x v="17"/>
      <x v="5"/>
    </i>
    <i r="2">
      <x v="18"/>
      <x v="5"/>
    </i>
    <i r="1">
      <x v="29"/>
      <x v="99"/>
      <x v="6"/>
    </i>
    <i r="3">
      <x v="23"/>
    </i>
    <i r="1">
      <x v="33"/>
      <x v="10"/>
      <x v="5"/>
    </i>
    <i r="1">
      <x v="34"/>
      <x v="106"/>
      <x v="2"/>
    </i>
    <i>
      <x v="3"/>
      <x/>
      <x/>
      <x/>
    </i>
    <i r="1">
      <x v="1"/>
      <x v="14"/>
      <x v="5"/>
    </i>
    <i r="1">
      <x v="2"/>
      <x v="28"/>
      <x v="5"/>
    </i>
    <i r="2">
      <x v="29"/>
      <x v="5"/>
    </i>
    <i r="2">
      <x v="31"/>
      <x v="5"/>
    </i>
    <i r="2">
      <x v="53"/>
      <x v="5"/>
    </i>
    <i r="2">
      <x v="66"/>
      <x v="5"/>
    </i>
    <i r="2">
      <x v="67"/>
      <x v="5"/>
    </i>
    <i r="1">
      <x v="4"/>
      <x v="32"/>
      <x v="5"/>
    </i>
    <i r="1">
      <x v="6"/>
      <x v="73"/>
      <x v="5"/>
    </i>
    <i r="2">
      <x v="85"/>
      <x v="5"/>
    </i>
    <i r="1">
      <x v="7"/>
      <x v="1"/>
      <x v="5"/>
    </i>
    <i r="2">
      <x v="2"/>
      <x v="5"/>
    </i>
    <i r="2">
      <x v="3"/>
      <x v="5"/>
    </i>
    <i r="2">
      <x v="4"/>
      <x v="5"/>
    </i>
    <i r="2">
      <x v="5"/>
      <x v="5"/>
    </i>
    <i r="2">
      <x v="6"/>
      <x v="5"/>
    </i>
    <i r="2">
      <x v="9"/>
      <x v="5"/>
    </i>
    <i r="2">
      <x v="62"/>
      <x v="5"/>
    </i>
    <i r="2">
      <x v="63"/>
      <x v="5"/>
    </i>
    <i r="1">
      <x v="8"/>
      <x v="7"/>
      <x v="5"/>
    </i>
    <i r="2">
      <x v="8"/>
      <x v="5"/>
    </i>
    <i r="2">
      <x v="55"/>
      <x v="5"/>
    </i>
    <i r="2">
      <x v="56"/>
      <x v="5"/>
    </i>
    <i r="2">
      <x v="64"/>
      <x v="5"/>
    </i>
    <i r="2">
      <x v="65"/>
      <x v="5"/>
    </i>
    <i r="2">
      <x v="77"/>
      <x v="5"/>
    </i>
    <i r="1">
      <x v="9"/>
      <x v="52"/>
      <x v="5"/>
    </i>
    <i r="2">
      <x v="54"/>
      <x v="5"/>
    </i>
    <i r="2">
      <x v="57"/>
      <x v="5"/>
    </i>
    <i r="2">
      <x v="58"/>
      <x v="5"/>
    </i>
    <i r="2">
      <x v="59"/>
      <x v="5"/>
    </i>
    <i r="2">
      <x v="60"/>
      <x v="5"/>
    </i>
    <i r="2">
      <x v="61"/>
      <x v="5"/>
    </i>
    <i r="1">
      <x v="12"/>
      <x v="76"/>
      <x v="5"/>
    </i>
    <i r="1">
      <x v="14"/>
      <x v="69"/>
      <x v="5"/>
    </i>
    <i r="1">
      <x v="15"/>
      <x v="27"/>
      <x v="5"/>
    </i>
    <i r="2">
      <x v="51"/>
      <x v="5"/>
    </i>
    <i r="2">
      <x v="72"/>
      <x v="5"/>
    </i>
    <i r="1">
      <x v="16"/>
      <x v="15"/>
      <x v="4"/>
    </i>
    <i r="3">
      <x v="5"/>
    </i>
    <i r="2">
      <x v="80"/>
      <x v="5"/>
    </i>
    <i r="2">
      <x v="81"/>
      <x v="5"/>
    </i>
    <i r="1">
      <x v="17"/>
      <x v="23"/>
      <x v="5"/>
    </i>
    <i r="2">
      <x v="25"/>
      <x v="5"/>
    </i>
    <i r="1">
      <x v="23"/>
      <x v="35"/>
      <x v="5"/>
    </i>
    <i r="2">
      <x v="36"/>
      <x v="5"/>
    </i>
    <i r="2">
      <x v="37"/>
      <x v="5"/>
    </i>
    <i r="2">
      <x v="38"/>
      <x v="5"/>
    </i>
    <i r="2">
      <x v="46"/>
      <x v="5"/>
    </i>
    <i r="2">
      <x v="47"/>
      <x v="5"/>
    </i>
    <i r="1">
      <x v="24"/>
      <x v="26"/>
      <x v="5"/>
    </i>
    <i r="1">
      <x v="25"/>
      <x v="18"/>
      <x v="5"/>
    </i>
    <i r="1">
      <x v="28"/>
      <x v="100"/>
      <x v="24"/>
    </i>
    <i r="1">
      <x v="30"/>
      <x v="88"/>
      <x v="5"/>
    </i>
    <i>
      <x v="4"/>
      <x v="1"/>
      <x v="12"/>
      <x v="5"/>
    </i>
    <i r="2">
      <x v="13"/>
      <x v="5"/>
    </i>
    <i r="2">
      <x v="14"/>
      <x v="5"/>
    </i>
    <i r="2">
      <x v="40"/>
      <x v="5"/>
    </i>
    <i r="2">
      <x v="71"/>
      <x v="5"/>
    </i>
    <i r="2">
      <x v="82"/>
      <x v="5"/>
    </i>
    <i r="2">
      <x v="92"/>
      <x v="5"/>
    </i>
    <i r="1">
      <x v="2"/>
      <x v="28"/>
      <x v="5"/>
    </i>
    <i r="2">
      <x v="29"/>
      <x v="5"/>
    </i>
    <i r="2">
      <x v="30"/>
      <x v="5"/>
    </i>
    <i r="2">
      <x v="31"/>
      <x v="5"/>
    </i>
    <i r="2">
      <x v="53"/>
      <x v="5"/>
    </i>
    <i r="1">
      <x v="3"/>
      <x v="41"/>
      <x v="5"/>
    </i>
    <i r="1">
      <x v="4"/>
      <x v="34"/>
      <x v="5"/>
    </i>
    <i r="1">
      <x v="6"/>
      <x v="73"/>
      <x v="5"/>
    </i>
    <i r="1">
      <x v="7"/>
      <x v="9"/>
      <x v="5"/>
    </i>
    <i r="1">
      <x v="9"/>
      <x v="52"/>
      <x v="5"/>
    </i>
    <i r="2">
      <x v="54"/>
      <x v="5"/>
    </i>
    <i r="2">
      <x v="57"/>
      <x v="5"/>
    </i>
    <i r="2">
      <x v="58"/>
      <x v="5"/>
    </i>
    <i r="2">
      <x v="59"/>
      <x v="5"/>
    </i>
    <i r="2">
      <x v="60"/>
      <x v="5"/>
    </i>
    <i r="2">
      <x v="61"/>
      <x v="5"/>
    </i>
    <i r="1">
      <x v="10"/>
      <x v="39"/>
      <x v="5"/>
    </i>
    <i r="2">
      <x v="71"/>
      <x v="10"/>
    </i>
    <i r="1">
      <x v="14"/>
      <x v="69"/>
      <x v="5"/>
    </i>
    <i r="2">
      <x v="89"/>
      <x v="5"/>
    </i>
    <i r="2">
      <x v="90"/>
      <x v="5"/>
    </i>
    <i r="2">
      <x v="91"/>
      <x v="5"/>
    </i>
    <i r="1">
      <x v="15"/>
      <x v="27"/>
      <x v="5"/>
    </i>
    <i r="2">
      <x v="72"/>
      <x v="5"/>
    </i>
    <i r="1">
      <x v="17"/>
      <x v="21"/>
      <x v="5"/>
    </i>
    <i r="2">
      <x v="23"/>
      <x v="5"/>
    </i>
    <i r="2">
      <x v="25"/>
      <x v="5"/>
    </i>
    <i r="1">
      <x v="18"/>
      <x v="70"/>
      <x v="5"/>
    </i>
    <i r="1">
      <x v="21"/>
      <x v="16"/>
      <x v="5"/>
    </i>
    <i r="2">
      <x v="42"/>
      <x v="5"/>
    </i>
    <i r="2">
      <x v="43"/>
      <x v="5"/>
    </i>
    <i r="2">
      <x v="44"/>
      <x v="5"/>
    </i>
    <i r="1">
      <x v="22"/>
      <x v="45"/>
      <x v="5"/>
    </i>
    <i r="1">
      <x v="23"/>
      <x v="35"/>
      <x v="14"/>
    </i>
    <i r="2">
      <x v="38"/>
      <x v="13"/>
    </i>
    <i r="1">
      <x v="24"/>
      <x v="20"/>
      <x v="5"/>
    </i>
    <i r="2">
      <x v="22"/>
      <x v="5"/>
    </i>
    <i r="2">
      <x v="24"/>
      <x v="5"/>
    </i>
    <i r="2">
      <x v="26"/>
      <x v="5"/>
    </i>
    <i r="1">
      <x v="26"/>
      <x v="74"/>
      <x v="5"/>
    </i>
    <i r="1">
      <x v="29"/>
      <x v="99"/>
      <x v="6"/>
    </i>
    <i r="2">
      <x v="101"/>
      <x v="7"/>
    </i>
    <i r="2">
      <x v="102"/>
      <x v="8"/>
    </i>
    <i r="2">
      <x v="103"/>
      <x v="9"/>
    </i>
    <i r="2">
      <x v="104"/>
      <x v="5"/>
    </i>
    <i r="1">
      <x v="31"/>
      <x v="107"/>
      <x v="25"/>
    </i>
    <i>
      <x v="5"/>
      <x v="1"/>
      <x v="12"/>
      <x v="5"/>
    </i>
    <i r="2">
      <x v="13"/>
      <x v="5"/>
    </i>
    <i r="2">
      <x v="14"/>
      <x v="5"/>
    </i>
    <i r="2">
      <x v="40"/>
      <x v="5"/>
    </i>
    <i r="2">
      <x v="82"/>
      <x v="5"/>
    </i>
    <i r="1">
      <x v="9"/>
      <x v="52"/>
      <x v="5"/>
    </i>
    <i r="2">
      <x v="54"/>
      <x v="5"/>
    </i>
    <i r="2">
      <x v="57"/>
      <x v="5"/>
    </i>
    <i r="2">
      <x v="58"/>
      <x v="5"/>
    </i>
    <i r="2">
      <x v="59"/>
      <x v="5"/>
    </i>
    <i r="2">
      <x v="60"/>
      <x v="5"/>
    </i>
    <i r="2">
      <x v="61"/>
      <x v="5"/>
    </i>
    <i r="1">
      <x v="14"/>
      <x v="75"/>
      <x v="5"/>
    </i>
    <i r="1">
      <x v="23"/>
      <x v="35"/>
      <x v="15"/>
    </i>
    <i r="2">
      <x v="36"/>
      <x v="16"/>
    </i>
    <i r="2">
      <x v="46"/>
      <x v="27"/>
    </i>
    <i r="1">
      <x v="32"/>
      <x v="105"/>
      <x v="26"/>
    </i>
    <i t="grand">
      <x/>
    </i>
  </rowItems>
  <colFields count="3">
    <field x="33"/>
    <field x="-2"/>
    <field x="18"/>
  </colFields>
  <colItems count="64">
    <i>
      <x/>
      <x/>
      <x/>
    </i>
    <i r="2">
      <x v="2"/>
    </i>
    <i r="2">
      <x v="3"/>
    </i>
    <i r="1" i="1">
      <x v="1"/>
      <x/>
    </i>
    <i r="2" i="1">
      <x v="2"/>
    </i>
    <i r="2" i="1">
      <x v="3"/>
    </i>
    <i r="1" i="2">
      <x v="2"/>
      <x/>
    </i>
    <i r="2" i="2">
      <x v="2"/>
    </i>
    <i r="2" i="2">
      <x v="3"/>
    </i>
    <i r="1" i="3">
      <x v="3"/>
      <x/>
    </i>
    <i r="2" i="3">
      <x v="2"/>
    </i>
    <i r="2" i="3">
      <x v="3"/>
    </i>
    <i>
      <x v="1"/>
      <x/>
      <x/>
    </i>
    <i r="2">
      <x v="2"/>
    </i>
    <i r="2">
      <x v="3"/>
    </i>
    <i r="1" i="1">
      <x v="1"/>
      <x/>
    </i>
    <i r="2" i="1">
      <x v="2"/>
    </i>
    <i r="2" i="1">
      <x v="3"/>
    </i>
    <i r="1" i="2">
      <x v="2"/>
      <x/>
    </i>
    <i r="2" i="2">
      <x v="2"/>
    </i>
    <i r="2" i="2">
      <x v="3"/>
    </i>
    <i r="1" i="3">
      <x v="3"/>
      <x/>
    </i>
    <i r="2" i="3">
      <x v="2"/>
    </i>
    <i r="2" i="3">
      <x v="3"/>
    </i>
    <i>
      <x v="2"/>
      <x/>
      <x/>
    </i>
    <i r="2">
      <x v="1"/>
    </i>
    <i r="2">
      <x v="2"/>
    </i>
    <i r="2">
      <x v="3"/>
    </i>
    <i r="1" i="1">
      <x v="1"/>
      <x/>
    </i>
    <i r="2" i="1">
      <x v="1"/>
    </i>
    <i r="2" i="1">
      <x v="2"/>
    </i>
    <i r="2" i="1">
      <x v="3"/>
    </i>
    <i r="1" i="2">
      <x v="2"/>
      <x/>
    </i>
    <i r="2" i="2">
      <x v="1"/>
    </i>
    <i r="2" i="2">
      <x v="2"/>
    </i>
    <i r="2" i="2">
      <x v="3"/>
    </i>
    <i r="1" i="3">
      <x v="3"/>
      <x/>
    </i>
    <i r="2" i="3">
      <x v="1"/>
    </i>
    <i r="2" i="3">
      <x v="2"/>
    </i>
    <i r="2" i="3">
      <x v="3"/>
    </i>
    <i>
      <x v="3"/>
      <x/>
      <x/>
    </i>
    <i r="2">
      <x v="1"/>
    </i>
    <i r="2">
      <x v="2"/>
    </i>
    <i r="1" i="1">
      <x v="1"/>
      <x/>
    </i>
    <i r="2" i="1">
      <x v="1"/>
    </i>
    <i r="2" i="1">
      <x v="2"/>
    </i>
    <i r="1" i="2">
      <x v="2"/>
      <x/>
    </i>
    <i r="2" i="2">
      <x v="1"/>
    </i>
    <i r="2" i="2">
      <x v="2"/>
    </i>
    <i r="1" i="3">
      <x v="3"/>
      <x/>
    </i>
    <i r="2" i="3">
      <x v="1"/>
    </i>
    <i r="2" i="3">
      <x v="2"/>
    </i>
    <i>
      <x v="4"/>
      <x/>
      <x/>
    </i>
    <i r="2">
      <x v="2"/>
    </i>
    <i r="1" i="1">
      <x v="1"/>
      <x/>
    </i>
    <i r="2" i="1">
      <x v="2"/>
    </i>
    <i r="1" i="2">
      <x v="2"/>
      <x/>
    </i>
    <i r="2" i="2">
      <x v="2"/>
    </i>
    <i r="1" i="3">
      <x v="3"/>
      <x/>
    </i>
    <i r="2" i="3">
      <x v="2"/>
    </i>
    <i t="grand">
      <x/>
    </i>
    <i t="grand" i="1">
      <x/>
    </i>
    <i t="grand" i="2">
      <x/>
    </i>
    <i t="grand" i="3">
      <x/>
    </i>
  </colItems>
  <dataFields count="4">
    <dataField name="Cuenta de TIPO ACTIVIDAD" fld="33" subtotal="count" baseField="10" baseItem="0" numFmtId="1"/>
    <dataField name="Suma de HORAS DOWN" fld="34" baseField="10" baseItem="0" numFmtId="4"/>
    <dataField name="Suma de HORAS OT" fld="42" baseField="10" baseItem="0" numFmtId="4"/>
    <dataField name="Suma de HH" fld="46" baseField="10" baseItem="0" numFmtId="4"/>
  </dataFields>
  <formats count="1311">
    <format dxfId="2650">
      <pivotArea field="1" type="button" dataOnly="0" labelOnly="1" outline="0"/>
    </format>
    <format dxfId="2649">
      <pivotArea outline="0" collapsedLevelsAreSubtotals="1" fieldPosition="0"/>
    </format>
    <format dxfId="2648">
      <pivotArea dataOnly="0" labelOnly="1" grandCol="1" outline="0" fieldPosition="0"/>
    </format>
    <format dxfId="2647">
      <pivotArea outline="0" collapsedLevelsAreSubtotals="1" fieldPosition="0"/>
    </format>
    <format dxfId="2646">
      <pivotArea field="33" type="button" dataOnly="0" labelOnly="1" outline="0" axis="axisCol" fieldPosition="0"/>
    </format>
    <format dxfId="2645">
      <pivotArea type="topRight" dataOnly="0" labelOnly="1" outline="0" fieldPosition="0"/>
    </format>
    <format dxfId="2644">
      <pivotArea dataOnly="0" labelOnly="1" outline="0" fieldPosition="0">
        <references count="1">
          <reference field="33" count="0"/>
        </references>
      </pivotArea>
    </format>
    <format dxfId="2643">
      <pivotArea dataOnly="0" labelOnly="1" grandCol="1" outline="0" fieldPosition="0"/>
    </format>
    <format dxfId="2642">
      <pivotArea outline="0" fieldPosition="0">
        <references count="1">
          <reference field="4294967294" count="1">
            <x v="0"/>
          </reference>
        </references>
      </pivotArea>
    </format>
    <format dxfId="2641">
      <pivotArea field="33" type="button" dataOnly="0" labelOnly="1" outline="0" axis="axisCol" fieldPosition="0"/>
    </format>
    <format dxfId="2640">
      <pivotArea field="-2" type="button" dataOnly="0" labelOnly="1" outline="0" axis="axisCol" fieldPosition="1"/>
    </format>
    <format dxfId="2639">
      <pivotArea type="topRight" dataOnly="0" labelOnly="1" outline="0" fieldPosition="0"/>
    </format>
    <format dxfId="2638">
      <pivotArea field="1" type="button" dataOnly="0" labelOnly="1" outline="0"/>
    </format>
    <format dxfId="2637">
      <pivotArea dataOnly="0" labelOnly="1" outline="0" fieldPosition="0">
        <references count="1">
          <reference field="33" count="0"/>
        </references>
      </pivotArea>
    </format>
    <format dxfId="2636">
      <pivotArea field="33" dataOnly="0" labelOnly="1" grandCol="1" outline="0" axis="axisCol" fieldPosition="0">
        <references count="1">
          <reference field="4294967294" count="1" selected="0">
            <x v="0"/>
          </reference>
        </references>
      </pivotArea>
    </format>
    <format dxfId="2635">
      <pivotArea dataOnly="0" labelOnly="1" outline="0" fieldPosition="0">
        <references count="2">
          <reference field="4294967294" count="1">
            <x v="0"/>
          </reference>
          <reference field="33" count="1" selected="0">
            <x v="0"/>
          </reference>
        </references>
      </pivotArea>
    </format>
    <format dxfId="2634">
      <pivotArea field="33" type="button" dataOnly="0" labelOnly="1" outline="0" axis="axisCol" fieldPosition="0"/>
    </format>
    <format dxfId="2633">
      <pivotArea field="-2" type="button" dataOnly="0" labelOnly="1" outline="0" axis="axisCol" fieldPosition="1"/>
    </format>
    <format dxfId="2632">
      <pivotArea type="topRight" dataOnly="0" labelOnly="1" outline="0" fieldPosition="0"/>
    </format>
    <format dxfId="2631">
      <pivotArea field="1" type="button" dataOnly="0" labelOnly="1" outline="0"/>
    </format>
    <format dxfId="2630">
      <pivotArea dataOnly="0" labelOnly="1" outline="0" fieldPosition="0">
        <references count="1">
          <reference field="33" count="0"/>
        </references>
      </pivotArea>
    </format>
    <format dxfId="2629">
      <pivotArea field="33" dataOnly="0" labelOnly="1" grandCol="1" outline="0" axis="axisCol" fieldPosition="0">
        <references count="1">
          <reference field="4294967294" count="1" selected="0">
            <x v="0"/>
          </reference>
        </references>
      </pivotArea>
    </format>
    <format dxfId="2628">
      <pivotArea dataOnly="0" labelOnly="1" outline="0" fieldPosition="0">
        <references count="2">
          <reference field="4294967294" count="1">
            <x v="0"/>
          </reference>
          <reference field="33" count="1" selected="0">
            <x v="0"/>
          </reference>
        </references>
      </pivotArea>
    </format>
    <format dxfId="2627">
      <pivotArea type="topRight" dataOnly="0" labelOnly="1" outline="0" offset="A1:B1" fieldPosition="0"/>
    </format>
    <format dxfId="2626">
      <pivotArea dataOnly="0" labelOnly="1" outline="0" fieldPosition="0">
        <references count="1">
          <reference field="33" count="1">
            <x v="0"/>
          </reference>
        </references>
      </pivotArea>
    </format>
    <format dxfId="2625">
      <pivotArea dataOnly="0" labelOnly="1" outline="0" fieldPosition="0">
        <references count="2">
          <reference field="4294967294" count="1">
            <x v="0"/>
          </reference>
          <reference field="33" count="1" selected="0">
            <x v="0"/>
          </reference>
        </references>
      </pivotArea>
    </format>
    <format dxfId="2624">
      <pivotArea type="topRight" dataOnly="0" labelOnly="1" outline="0" offset="C1:D1" fieldPosition="0"/>
    </format>
    <format dxfId="2623">
      <pivotArea type="topRight" dataOnly="0" labelOnly="1" outline="0" offset="E1:F1" fieldPosition="0"/>
    </format>
    <format dxfId="2622">
      <pivotArea outline="0" fieldPosition="0">
        <references count="2">
          <reference field="4294967294" count="1" selected="0">
            <x v="0"/>
          </reference>
          <reference field="33" count="1" selected="0">
            <x v="0"/>
          </reference>
        </references>
      </pivotArea>
    </format>
    <format dxfId="2621">
      <pivotArea type="topRight" dataOnly="0" labelOnly="1" outline="0" fieldPosition="0"/>
    </format>
    <format dxfId="2620">
      <pivotArea outline="0" fieldPosition="0">
        <references count="1">
          <reference field="4294967294" count="1">
            <x v="2"/>
          </reference>
        </references>
      </pivotArea>
    </format>
    <format dxfId="2619">
      <pivotArea outline="0" fieldPosition="0">
        <references count="1">
          <reference field="4294967294" count="1">
            <x v="1"/>
          </reference>
        </references>
      </pivotArea>
    </format>
    <format dxfId="2618">
      <pivotArea outline="0" collapsedLevelsAreSubtotals="1" fieldPosition="0"/>
    </format>
    <format dxfId="2617">
      <pivotArea field="33" type="button" dataOnly="0" labelOnly="1" outline="0" axis="axisCol" fieldPosition="0"/>
    </format>
    <format dxfId="2616">
      <pivotArea field="-2" type="button" dataOnly="0" labelOnly="1" outline="0" axis="axisCol" fieldPosition="1"/>
    </format>
    <format dxfId="2615">
      <pivotArea type="topRight" dataOnly="0" labelOnly="1" outline="0" fieldPosition="0"/>
    </format>
    <format dxfId="2614">
      <pivotArea dataOnly="0" labelOnly="1" outline="0" fieldPosition="0">
        <references count="1">
          <reference field="33" count="0"/>
        </references>
      </pivotArea>
    </format>
    <format dxfId="2613">
      <pivotArea field="33" dataOnly="0" labelOnly="1" grandCol="1" outline="0" axis="axisCol" fieldPosition="0">
        <references count="1">
          <reference field="4294967294" count="1" selected="0">
            <x v="0"/>
          </reference>
        </references>
      </pivotArea>
    </format>
    <format dxfId="2612">
      <pivotArea field="33" dataOnly="0" labelOnly="1" grandCol="1" outline="0" axis="axisCol" fieldPosition="0">
        <references count="1">
          <reference field="4294967294" count="1" selected="0">
            <x v="1"/>
          </reference>
        </references>
      </pivotArea>
    </format>
    <format dxfId="2611">
      <pivotArea field="33" dataOnly="0" labelOnly="1" grandCol="1" outline="0" axis="axisCol" fieldPosition="0">
        <references count="1">
          <reference field="4294967294" count="1" selected="0">
            <x v="2"/>
          </reference>
        </references>
      </pivotArea>
    </format>
    <format dxfId="2610">
      <pivotArea dataOnly="0" labelOnly="1" outline="0" fieldPosition="0">
        <references count="2">
          <reference field="4294967294" count="3">
            <x v="0"/>
            <x v="1"/>
            <x v="2"/>
          </reference>
          <reference field="33" count="1" selected="0">
            <x v="0"/>
          </reference>
        </references>
      </pivotArea>
    </format>
    <format dxfId="2609">
      <pivotArea dataOnly="0" labelOnly="1" outline="0" fieldPosition="0">
        <references count="2">
          <reference field="4294967294" count="3">
            <x v="0"/>
            <x v="1"/>
            <x v="2"/>
          </reference>
          <reference field="33" count="1" selected="0">
            <x v="1"/>
          </reference>
        </references>
      </pivotArea>
    </format>
    <format dxfId="2608">
      <pivotArea dataOnly="0" labelOnly="1" outline="0" fieldPosition="0">
        <references count="2">
          <reference field="4294967294" count="3">
            <x v="0"/>
            <x v="1"/>
            <x v="2"/>
          </reference>
          <reference field="33" count="1" selected="0">
            <x v="4"/>
          </reference>
        </references>
      </pivotArea>
    </format>
    <format dxfId="2607">
      <pivotArea dataOnly="0" labelOnly="1" outline="0" fieldPosition="0">
        <references count="2">
          <reference field="4294967294" count="3">
            <x v="0"/>
            <x v="1"/>
            <x v="2"/>
          </reference>
          <reference field="33" count="1" selected="0">
            <x v="3"/>
          </reference>
        </references>
      </pivotArea>
    </format>
    <format dxfId="2606">
      <pivotArea dataOnly="0" labelOnly="1" outline="0" fieldPosition="0">
        <references count="2">
          <reference field="4294967294" count="3">
            <x v="0"/>
            <x v="1"/>
            <x v="2"/>
          </reference>
          <reference field="33" count="1" selected="0">
            <x v="2"/>
          </reference>
        </references>
      </pivotArea>
    </format>
    <format dxfId="2605">
      <pivotArea type="origin" dataOnly="0" labelOnly="1" outline="0" fieldPosition="0"/>
    </format>
    <format dxfId="2604">
      <pivotArea field="33" type="button" dataOnly="0" labelOnly="1" outline="0" axis="axisCol" fieldPosition="0"/>
    </format>
    <format dxfId="2603">
      <pivotArea field="-2" type="button" dataOnly="0" labelOnly="1" outline="0" axis="axisCol" fieldPosition="1"/>
    </format>
    <format dxfId="2602">
      <pivotArea type="topRight" dataOnly="0" labelOnly="1" outline="0" fieldPosition="0"/>
    </format>
    <format dxfId="2601">
      <pivotArea dataOnly="0" labelOnly="1" outline="0" fieldPosition="0">
        <references count="1">
          <reference field="33" count="0"/>
        </references>
      </pivotArea>
    </format>
    <format dxfId="2600">
      <pivotArea dataOnly="0" labelOnly="1" outline="0" fieldPosition="0">
        <references count="2">
          <reference field="4294967294" count="3">
            <x v="0"/>
            <x v="1"/>
            <x v="2"/>
          </reference>
          <reference field="33" count="1" selected="0">
            <x v="0"/>
          </reference>
        </references>
      </pivotArea>
    </format>
    <format dxfId="2599">
      <pivotArea dataOnly="0" labelOnly="1" outline="0" fieldPosition="0">
        <references count="2">
          <reference field="4294967294" count="3">
            <x v="0"/>
            <x v="1"/>
            <x v="2"/>
          </reference>
          <reference field="33" count="1" selected="0">
            <x v="1"/>
          </reference>
        </references>
      </pivotArea>
    </format>
    <format dxfId="2598">
      <pivotArea dataOnly="0" labelOnly="1" outline="0" fieldPosition="0">
        <references count="2">
          <reference field="4294967294" count="3">
            <x v="0"/>
            <x v="1"/>
            <x v="2"/>
          </reference>
          <reference field="33" count="1" selected="0">
            <x v="4"/>
          </reference>
        </references>
      </pivotArea>
    </format>
    <format dxfId="2597">
      <pivotArea dataOnly="0" labelOnly="1" outline="0" fieldPosition="0">
        <references count="2">
          <reference field="4294967294" count="3">
            <x v="0"/>
            <x v="1"/>
            <x v="2"/>
          </reference>
          <reference field="33" count="1" selected="0">
            <x v="3"/>
          </reference>
        </references>
      </pivotArea>
    </format>
    <format dxfId="2596">
      <pivotArea dataOnly="0" labelOnly="1" outline="0" fieldPosition="0">
        <references count="2">
          <reference field="4294967294" count="3">
            <x v="0"/>
            <x v="1"/>
            <x v="2"/>
          </reference>
          <reference field="33" count="1" selected="0">
            <x v="2"/>
          </reference>
        </references>
      </pivotArea>
    </format>
    <format dxfId="2595">
      <pivotArea outline="0" fieldPosition="0">
        <references count="1">
          <reference field="4294967294" count="1">
            <x v="3"/>
          </reference>
        </references>
      </pivotArea>
    </format>
    <format dxfId="2594">
      <pivotArea type="origin" dataOnly="0" labelOnly="1" outline="0" fieldPosition="0"/>
    </format>
    <format dxfId="2593">
      <pivotArea dataOnly="0" labelOnly="1" outline="0" fieldPosition="0">
        <references count="1">
          <reference field="47" count="5">
            <x v="0"/>
            <x v="1"/>
            <x v="2"/>
            <x v="3"/>
            <x v="4"/>
          </reference>
        </references>
      </pivotArea>
    </format>
    <format dxfId="2592">
      <pivotArea dataOnly="0" labelOnly="1" grandRow="1" outline="0" fieldPosition="0"/>
    </format>
    <format dxfId="2591">
      <pivotArea dataOnly="0" labelOnly="1" outline="0" fieldPosition="0">
        <references count="1">
          <reference field="47" count="5">
            <x v="0"/>
            <x v="1"/>
            <x v="2"/>
            <x v="3"/>
            <x v="4"/>
          </reference>
        </references>
      </pivotArea>
    </format>
    <format dxfId="2590">
      <pivotArea field="8" type="button" dataOnly="0" labelOnly="1" outline="0" axis="axisRow" fieldPosition="1"/>
    </format>
    <format dxfId="2589">
      <pivotArea field="9" type="button" dataOnly="0" labelOnly="1" outline="0" axis="axisRow" fieldPosition="2"/>
    </format>
    <format dxfId="2588">
      <pivotArea field="10" type="button" dataOnly="0" labelOnly="1" outline="0" axis="axisRow" fieldPosition="3"/>
    </format>
    <format dxfId="2587">
      <pivotArea field="47" type="button" dataOnly="0" labelOnly="1" outline="0" axis="axisRow" fieldPosition="0"/>
    </format>
    <format dxfId="2586">
      <pivotArea field="8" type="button" dataOnly="0" labelOnly="1" outline="0" axis="axisRow" fieldPosition="1"/>
    </format>
    <format dxfId="2585">
      <pivotArea field="9" type="button" dataOnly="0" labelOnly="1" outline="0" axis="axisRow" fieldPosition="2"/>
    </format>
    <format dxfId="2584">
      <pivotArea field="10" type="button" dataOnly="0" labelOnly="1" outline="0" axis="axisRow" fieldPosition="3"/>
    </format>
    <format dxfId="2583">
      <pivotArea outline="0" fieldPosition="0">
        <references count="4">
          <reference field="8" count="6" selected="0">
            <x v="1"/>
            <x v="2"/>
            <x v="3"/>
            <x v="7"/>
            <x v="9"/>
            <x v="13"/>
          </reference>
          <reference field="9" count="21" selected="0">
            <x v="6"/>
            <x v="9"/>
            <x v="10"/>
            <x v="12"/>
            <x v="15"/>
            <x v="17"/>
            <x v="18"/>
            <x v="19"/>
            <x v="20"/>
            <x v="21"/>
            <x v="22"/>
            <x v="23"/>
            <x v="24"/>
            <x v="26"/>
            <x v="27"/>
            <x v="28"/>
            <x v="29"/>
            <x v="35"/>
            <x v="36"/>
            <x v="51"/>
            <x v="52"/>
          </reference>
          <reference field="10" count="2" selected="0">
            <x v="2"/>
            <x v="3"/>
          </reference>
          <reference field="47" count="1" selected="0">
            <x v="2"/>
          </reference>
        </references>
      </pivotArea>
    </format>
    <format dxfId="2582">
      <pivotArea dataOnly="0" labelOnly="1" outline="0" fieldPosition="0">
        <references count="1">
          <reference field="47" count="1">
            <x v="2"/>
          </reference>
        </references>
      </pivotArea>
    </format>
    <format dxfId="2581">
      <pivotArea dataOnly="0" labelOnly="1" outline="0" fieldPosition="0">
        <references count="2">
          <reference field="8" count="6">
            <x v="1"/>
            <x v="2"/>
            <x v="3"/>
            <x v="7"/>
            <x v="9"/>
            <x v="13"/>
          </reference>
          <reference field="47" count="1" selected="0">
            <x v="2"/>
          </reference>
        </references>
      </pivotArea>
    </format>
    <format dxfId="2580">
      <pivotArea dataOnly="0" labelOnly="1" outline="0" fieldPosition="0">
        <references count="3">
          <reference field="8" count="1" selected="0">
            <x v="1"/>
          </reference>
          <reference field="9" count="1">
            <x v="12"/>
          </reference>
          <reference field="47" count="1" selected="0">
            <x v="2"/>
          </reference>
        </references>
      </pivotArea>
    </format>
    <format dxfId="2579">
      <pivotArea dataOnly="0" labelOnly="1" outline="0" fieldPosition="0">
        <references count="3">
          <reference field="8" count="1" selected="0">
            <x v="2"/>
          </reference>
          <reference field="9" count="2">
            <x v="28"/>
            <x v="29"/>
          </reference>
          <reference field="47" count="1" selected="0">
            <x v="2"/>
          </reference>
        </references>
      </pivotArea>
    </format>
    <format dxfId="2578">
      <pivotArea dataOnly="0" labelOnly="1" outline="0" fieldPosition="0">
        <references count="3">
          <reference field="8" count="1" selected="0">
            <x v="3"/>
          </reference>
          <reference field="9" count="2">
            <x v="27"/>
            <x v="51"/>
          </reference>
          <reference field="47" count="1" selected="0">
            <x v="2"/>
          </reference>
        </references>
      </pivotArea>
    </format>
    <format dxfId="2577">
      <pivotArea dataOnly="0" labelOnly="1" outline="0" fieldPosition="0">
        <references count="3">
          <reference field="8" count="1" selected="0">
            <x v="7"/>
          </reference>
          <reference field="9" count="2">
            <x v="6"/>
            <x v="9"/>
          </reference>
          <reference field="47" count="1" selected="0">
            <x v="2"/>
          </reference>
        </references>
      </pivotArea>
    </format>
    <format dxfId="2576">
      <pivotArea dataOnly="0" labelOnly="1" outline="0" fieldPosition="0">
        <references count="3">
          <reference field="8" count="1" selected="0">
            <x v="9"/>
          </reference>
          <reference field="9" count="1">
            <x v="52"/>
          </reference>
          <reference field="47" count="1" selected="0">
            <x v="2"/>
          </reference>
        </references>
      </pivotArea>
    </format>
    <format dxfId="2575">
      <pivotArea dataOnly="0" labelOnly="1" outline="0" fieldPosition="0">
        <references count="4">
          <reference field="8" count="1" selected="0">
            <x v="9"/>
          </reference>
          <reference field="9" count="1" selected="0">
            <x v="52"/>
          </reference>
          <reference field="10" count="1">
            <x v="3"/>
          </reference>
          <reference field="47" count="1" selected="0">
            <x v="2"/>
          </reference>
        </references>
      </pivotArea>
    </format>
    <format dxfId="2574">
      <pivotArea type="origin" dataOnly="0" labelOnly="1" outline="0" fieldPosition="0"/>
    </format>
    <format dxfId="2573">
      <pivotArea field="47" type="button" dataOnly="0" labelOnly="1" outline="0" axis="axisRow" fieldPosition="0"/>
    </format>
    <format dxfId="2572">
      <pivotArea dataOnly="0" labelOnly="1" outline="0" fieldPosition="0">
        <references count="1">
          <reference field="47" count="0"/>
        </references>
      </pivotArea>
    </format>
    <format dxfId="2571">
      <pivotArea dataOnly="0" labelOnly="1" grandRow="1" outline="0" fieldPosition="0"/>
    </format>
    <format dxfId="2570">
      <pivotArea outline="0" fieldPosition="0">
        <references count="3">
          <reference field="4294967294" count="1" selected="0">
            <x v="0"/>
          </reference>
          <reference field="18" count="3" selected="0">
            <x v="0"/>
            <x v="2"/>
            <x v="3"/>
          </reference>
          <reference field="33" count="1" selected="0">
            <x v="0"/>
          </reference>
        </references>
      </pivotArea>
    </format>
    <format dxfId="2569">
      <pivotArea outline="0" fieldPosition="0">
        <references count="3">
          <reference field="4294967294" count="1" selected="0">
            <x v="1"/>
          </reference>
          <reference field="18" count="1" selected="0">
            <x v="0"/>
          </reference>
          <reference field="33" count="1" selected="0">
            <x v="0"/>
          </reference>
        </references>
      </pivotArea>
    </format>
    <format dxfId="2568">
      <pivotArea outline="0" collapsedLevelsAreSubtotals="1" fieldPosition="0"/>
    </format>
    <format dxfId="2567">
      <pivotArea field="33" type="button" dataOnly="0" labelOnly="1" outline="0" axis="axisCol" fieldPosition="0"/>
    </format>
    <format dxfId="2566">
      <pivotArea field="-2" type="button" dataOnly="0" labelOnly="1" outline="0" axis="axisCol" fieldPosition="1"/>
    </format>
    <format dxfId="2565">
      <pivotArea field="18" type="button" dataOnly="0" labelOnly="1" outline="0" axis="axisCol" fieldPosition="2"/>
    </format>
    <format dxfId="2564">
      <pivotArea type="topRight" dataOnly="0" labelOnly="1" outline="0" fieldPosition="0"/>
    </format>
    <format dxfId="2563">
      <pivotArea dataOnly="0" labelOnly="1" outline="0" fieldPosition="0">
        <references count="1">
          <reference field="33" count="0"/>
        </references>
      </pivotArea>
    </format>
    <format dxfId="2562">
      <pivotArea field="33" dataOnly="0" labelOnly="1" grandCol="1" outline="0" axis="axisCol" fieldPosition="0">
        <references count="1">
          <reference field="4294967294" count="1" selected="0">
            <x v="0"/>
          </reference>
        </references>
      </pivotArea>
    </format>
    <format dxfId="2561">
      <pivotArea field="33" dataOnly="0" labelOnly="1" grandCol="1" outline="0" axis="axisCol" fieldPosition="0">
        <references count="1">
          <reference field="4294967294" count="1" selected="0">
            <x v="1"/>
          </reference>
        </references>
      </pivotArea>
    </format>
    <format dxfId="2560">
      <pivotArea field="33" dataOnly="0" labelOnly="1" grandCol="1" outline="0" axis="axisCol" fieldPosition="0">
        <references count="1">
          <reference field="4294967294" count="1" selected="0">
            <x v="2"/>
          </reference>
        </references>
      </pivotArea>
    </format>
    <format dxfId="2559">
      <pivotArea field="33" dataOnly="0" labelOnly="1" grandCol="1" outline="0" axis="axisCol" fieldPosition="0">
        <references count="1">
          <reference field="4294967294" count="1" selected="0">
            <x v="3"/>
          </reference>
        </references>
      </pivotArea>
    </format>
    <format dxfId="2558">
      <pivotArea dataOnly="0" labelOnly="1" outline="0" fieldPosition="0">
        <references count="2">
          <reference field="4294967294" count="4">
            <x v="0"/>
            <x v="1"/>
            <x v="2"/>
            <x v="3"/>
          </reference>
          <reference field="33" count="1" selected="0">
            <x v="0"/>
          </reference>
        </references>
      </pivotArea>
    </format>
    <format dxfId="2557">
      <pivotArea dataOnly="0" labelOnly="1" outline="0" fieldPosition="0">
        <references count="2">
          <reference field="4294967294" count="4">
            <x v="0"/>
            <x v="1"/>
            <x v="2"/>
            <x v="3"/>
          </reference>
          <reference field="33" count="1" selected="0">
            <x v="1"/>
          </reference>
        </references>
      </pivotArea>
    </format>
    <format dxfId="2556">
      <pivotArea dataOnly="0" labelOnly="1" outline="0" fieldPosition="0">
        <references count="2">
          <reference field="4294967294" count="4">
            <x v="0"/>
            <x v="1"/>
            <x v="2"/>
            <x v="3"/>
          </reference>
          <reference field="33" count="1" selected="0">
            <x v="2"/>
          </reference>
        </references>
      </pivotArea>
    </format>
    <format dxfId="2555">
      <pivotArea dataOnly="0" labelOnly="1" outline="0" fieldPosition="0">
        <references count="2">
          <reference field="4294967294" count="4">
            <x v="0"/>
            <x v="1"/>
            <x v="2"/>
            <x v="3"/>
          </reference>
          <reference field="33" count="1" selected="0">
            <x v="3"/>
          </reference>
        </references>
      </pivotArea>
    </format>
    <format dxfId="2554">
      <pivotArea dataOnly="0" labelOnly="1" outline="0" fieldPosition="0">
        <references count="2">
          <reference field="4294967294" count="4">
            <x v="0"/>
            <x v="1"/>
            <x v="2"/>
            <x v="3"/>
          </reference>
          <reference field="33" count="1" selected="0">
            <x v="4"/>
          </reference>
        </references>
      </pivotArea>
    </format>
    <format dxfId="2553">
      <pivotArea dataOnly="0" labelOnly="1" outline="0" fieldPosition="0">
        <references count="3">
          <reference field="4294967294" count="1" selected="0">
            <x v="0"/>
          </reference>
          <reference field="18" count="3">
            <x v="0"/>
            <x v="2"/>
            <x v="3"/>
          </reference>
          <reference field="33" count="1" selected="0">
            <x v="0"/>
          </reference>
        </references>
      </pivotArea>
    </format>
    <format dxfId="2552">
      <pivotArea dataOnly="0" labelOnly="1" outline="0" fieldPosition="0">
        <references count="3">
          <reference field="4294967294" count="1" selected="0">
            <x v="1"/>
          </reference>
          <reference field="18" count="3">
            <x v="0"/>
            <x v="2"/>
            <x v="3"/>
          </reference>
          <reference field="33" count="1" selected="0">
            <x v="0"/>
          </reference>
        </references>
      </pivotArea>
    </format>
    <format dxfId="2551">
      <pivotArea dataOnly="0" labelOnly="1" outline="0" fieldPosition="0">
        <references count="3">
          <reference field="4294967294" count="1" selected="0">
            <x v="2"/>
          </reference>
          <reference field="18" count="3">
            <x v="0"/>
            <x v="2"/>
            <x v="3"/>
          </reference>
          <reference field="33" count="1" selected="0">
            <x v="0"/>
          </reference>
        </references>
      </pivotArea>
    </format>
    <format dxfId="2550">
      <pivotArea dataOnly="0" labelOnly="1" outline="0" fieldPosition="0">
        <references count="3">
          <reference field="4294967294" count="1" selected="0">
            <x v="3"/>
          </reference>
          <reference field="18" count="3">
            <x v="0"/>
            <x v="2"/>
            <x v="3"/>
          </reference>
          <reference field="33" count="1" selected="0">
            <x v="0"/>
          </reference>
        </references>
      </pivotArea>
    </format>
    <format dxfId="2549">
      <pivotArea dataOnly="0" labelOnly="1" outline="0" fieldPosition="0">
        <references count="3">
          <reference field="4294967294" count="1" selected="0">
            <x v="0"/>
          </reference>
          <reference field="18" count="3">
            <x v="0"/>
            <x v="2"/>
            <x v="3"/>
          </reference>
          <reference field="33" count="1" selected="0">
            <x v="1"/>
          </reference>
        </references>
      </pivotArea>
    </format>
    <format dxfId="2548">
      <pivotArea dataOnly="0" labelOnly="1" outline="0" fieldPosition="0">
        <references count="3">
          <reference field="4294967294" count="1" selected="0">
            <x v="1"/>
          </reference>
          <reference field="18" count="3">
            <x v="0"/>
            <x v="2"/>
            <x v="3"/>
          </reference>
          <reference field="33" count="1" selected="0">
            <x v="1"/>
          </reference>
        </references>
      </pivotArea>
    </format>
    <format dxfId="2547">
      <pivotArea dataOnly="0" labelOnly="1" outline="0" fieldPosition="0">
        <references count="3">
          <reference field="4294967294" count="1" selected="0">
            <x v="2"/>
          </reference>
          <reference field="18" count="3">
            <x v="0"/>
            <x v="2"/>
            <x v="3"/>
          </reference>
          <reference field="33" count="1" selected="0">
            <x v="1"/>
          </reference>
        </references>
      </pivotArea>
    </format>
    <format dxfId="2546">
      <pivotArea dataOnly="0" labelOnly="1" outline="0" fieldPosition="0">
        <references count="3">
          <reference field="4294967294" count="1" selected="0">
            <x v="3"/>
          </reference>
          <reference field="18" count="3">
            <x v="0"/>
            <x v="2"/>
            <x v="3"/>
          </reference>
          <reference field="33" count="1" selected="0">
            <x v="1"/>
          </reference>
        </references>
      </pivotArea>
    </format>
    <format dxfId="2545">
      <pivotArea dataOnly="0" labelOnly="1" outline="0" fieldPosition="0">
        <references count="3">
          <reference field="4294967294" count="1" selected="0">
            <x v="0"/>
          </reference>
          <reference field="18" count="0"/>
          <reference field="33" count="1" selected="0">
            <x v="2"/>
          </reference>
        </references>
      </pivotArea>
    </format>
    <format dxfId="2544">
      <pivotArea dataOnly="0" labelOnly="1" outline="0" fieldPosition="0">
        <references count="3">
          <reference field="4294967294" count="1" selected="0">
            <x v="1"/>
          </reference>
          <reference field="18" count="0"/>
          <reference field="33" count="1" selected="0">
            <x v="2"/>
          </reference>
        </references>
      </pivotArea>
    </format>
    <format dxfId="2543">
      <pivotArea dataOnly="0" labelOnly="1" outline="0" fieldPosition="0">
        <references count="3">
          <reference field="4294967294" count="1" selected="0">
            <x v="2"/>
          </reference>
          <reference field="18" count="0"/>
          <reference field="33" count="1" selected="0">
            <x v="2"/>
          </reference>
        </references>
      </pivotArea>
    </format>
    <format dxfId="2542">
      <pivotArea dataOnly="0" labelOnly="1" outline="0" fieldPosition="0">
        <references count="3">
          <reference field="4294967294" count="1" selected="0">
            <x v="3"/>
          </reference>
          <reference field="18" count="0"/>
          <reference field="33" count="1" selected="0">
            <x v="2"/>
          </reference>
        </references>
      </pivotArea>
    </format>
    <format dxfId="2541">
      <pivotArea dataOnly="0" labelOnly="1" outline="0" fieldPosition="0">
        <references count="3">
          <reference field="4294967294" count="1" selected="0">
            <x v="0"/>
          </reference>
          <reference field="18" count="3">
            <x v="0"/>
            <x v="1"/>
            <x v="2"/>
          </reference>
          <reference field="33" count="1" selected="0">
            <x v="3"/>
          </reference>
        </references>
      </pivotArea>
    </format>
    <format dxfId="2540">
      <pivotArea dataOnly="0" labelOnly="1" outline="0" fieldPosition="0">
        <references count="3">
          <reference field="4294967294" count="1" selected="0">
            <x v="1"/>
          </reference>
          <reference field="18" count="3">
            <x v="0"/>
            <x v="1"/>
            <x v="2"/>
          </reference>
          <reference field="33" count="1" selected="0">
            <x v="3"/>
          </reference>
        </references>
      </pivotArea>
    </format>
    <format dxfId="2539">
      <pivotArea dataOnly="0" labelOnly="1" outline="0" fieldPosition="0">
        <references count="3">
          <reference field="4294967294" count="1" selected="0">
            <x v="2"/>
          </reference>
          <reference field="18" count="3">
            <x v="0"/>
            <x v="1"/>
            <x v="2"/>
          </reference>
          <reference field="33" count="1" selected="0">
            <x v="3"/>
          </reference>
        </references>
      </pivotArea>
    </format>
    <format dxfId="2538">
      <pivotArea dataOnly="0" labelOnly="1" outline="0" fieldPosition="0">
        <references count="3">
          <reference field="4294967294" count="1" selected="0">
            <x v="3"/>
          </reference>
          <reference field="18" count="3">
            <x v="0"/>
            <x v="1"/>
            <x v="2"/>
          </reference>
          <reference field="33" count="1" selected="0">
            <x v="3"/>
          </reference>
        </references>
      </pivotArea>
    </format>
    <format dxfId="2537">
      <pivotArea dataOnly="0" labelOnly="1" outline="0" fieldPosition="0">
        <references count="3">
          <reference field="4294967294" count="1" selected="0">
            <x v="0"/>
          </reference>
          <reference field="18" count="2">
            <x v="0"/>
            <x v="2"/>
          </reference>
          <reference field="33" count="1" selected="0">
            <x v="4"/>
          </reference>
        </references>
      </pivotArea>
    </format>
    <format dxfId="2536">
      <pivotArea dataOnly="0" labelOnly="1" outline="0" fieldPosition="0">
        <references count="3">
          <reference field="4294967294" count="1" selected="0">
            <x v="1"/>
          </reference>
          <reference field="18" count="2">
            <x v="0"/>
            <x v="2"/>
          </reference>
          <reference field="33" count="1" selected="0">
            <x v="4"/>
          </reference>
        </references>
      </pivotArea>
    </format>
    <format dxfId="2535">
      <pivotArea dataOnly="0" labelOnly="1" outline="0" fieldPosition="0">
        <references count="3">
          <reference field="4294967294" count="1" selected="0">
            <x v="2"/>
          </reference>
          <reference field="18" count="2">
            <x v="0"/>
            <x v="2"/>
          </reference>
          <reference field="33" count="1" selected="0">
            <x v="4"/>
          </reference>
        </references>
      </pivotArea>
    </format>
    <format dxfId="2534">
      <pivotArea dataOnly="0" labelOnly="1" outline="0" fieldPosition="0">
        <references count="3">
          <reference field="4294967294" count="1" selected="0">
            <x v="3"/>
          </reference>
          <reference field="18" count="2">
            <x v="0"/>
            <x v="2"/>
          </reference>
          <reference field="33" count="1" selected="0">
            <x v="4"/>
          </reference>
        </references>
      </pivotArea>
    </format>
    <format dxfId="2533">
      <pivotArea outline="0" collapsedLevelsAreSubtotals="1" fieldPosition="0"/>
    </format>
    <format dxfId="2532">
      <pivotArea field="33" type="button" dataOnly="0" labelOnly="1" outline="0" axis="axisCol" fieldPosition="0"/>
    </format>
    <format dxfId="2531">
      <pivotArea field="-2" type="button" dataOnly="0" labelOnly="1" outline="0" axis="axisCol" fieldPosition="1"/>
    </format>
    <format dxfId="2530">
      <pivotArea field="18" type="button" dataOnly="0" labelOnly="1" outline="0" axis="axisCol" fieldPosition="2"/>
    </format>
    <format dxfId="2529">
      <pivotArea type="topRight" dataOnly="0" labelOnly="1" outline="0" fieldPosition="0"/>
    </format>
    <format dxfId="2528">
      <pivotArea dataOnly="0" labelOnly="1" outline="0" fieldPosition="0">
        <references count="1">
          <reference field="33" count="0"/>
        </references>
      </pivotArea>
    </format>
    <format dxfId="2527">
      <pivotArea field="33" dataOnly="0" labelOnly="1" grandCol="1" outline="0" axis="axisCol" fieldPosition="0">
        <references count="1">
          <reference field="4294967294" count="1" selected="0">
            <x v="0"/>
          </reference>
        </references>
      </pivotArea>
    </format>
    <format dxfId="2526">
      <pivotArea field="33" dataOnly="0" labelOnly="1" grandCol="1" outline="0" axis="axisCol" fieldPosition="0">
        <references count="1">
          <reference field="4294967294" count="1" selected="0">
            <x v="1"/>
          </reference>
        </references>
      </pivotArea>
    </format>
    <format dxfId="2525">
      <pivotArea field="33" dataOnly="0" labelOnly="1" grandCol="1" outline="0" axis="axisCol" fieldPosition="0">
        <references count="1">
          <reference field="4294967294" count="1" selected="0">
            <x v="2"/>
          </reference>
        </references>
      </pivotArea>
    </format>
    <format dxfId="2524">
      <pivotArea field="33" dataOnly="0" labelOnly="1" grandCol="1" outline="0" axis="axisCol" fieldPosition="0">
        <references count="1">
          <reference field="4294967294" count="1" selected="0">
            <x v="3"/>
          </reference>
        </references>
      </pivotArea>
    </format>
    <format dxfId="2523">
      <pivotArea dataOnly="0" labelOnly="1" outline="0" fieldPosition="0">
        <references count="2">
          <reference field="4294967294" count="4">
            <x v="0"/>
            <x v="1"/>
            <x v="2"/>
            <x v="3"/>
          </reference>
          <reference field="33" count="1" selected="0">
            <x v="0"/>
          </reference>
        </references>
      </pivotArea>
    </format>
    <format dxfId="2522">
      <pivotArea dataOnly="0" labelOnly="1" outline="0" fieldPosition="0">
        <references count="2">
          <reference field="4294967294" count="4">
            <x v="0"/>
            <x v="1"/>
            <x v="2"/>
            <x v="3"/>
          </reference>
          <reference field="33" count="1" selected="0">
            <x v="1"/>
          </reference>
        </references>
      </pivotArea>
    </format>
    <format dxfId="2521">
      <pivotArea dataOnly="0" labelOnly="1" outline="0" fieldPosition="0">
        <references count="2">
          <reference field="4294967294" count="4">
            <x v="0"/>
            <x v="1"/>
            <x v="2"/>
            <x v="3"/>
          </reference>
          <reference field="33" count="1" selected="0">
            <x v="2"/>
          </reference>
        </references>
      </pivotArea>
    </format>
    <format dxfId="2520">
      <pivotArea dataOnly="0" labelOnly="1" outline="0" fieldPosition="0">
        <references count="2">
          <reference field="4294967294" count="4">
            <x v="0"/>
            <x v="1"/>
            <x v="2"/>
            <x v="3"/>
          </reference>
          <reference field="33" count="1" selected="0">
            <x v="3"/>
          </reference>
        </references>
      </pivotArea>
    </format>
    <format dxfId="2519">
      <pivotArea dataOnly="0" labelOnly="1" outline="0" fieldPosition="0">
        <references count="2">
          <reference field="4294967294" count="4">
            <x v="0"/>
            <x v="1"/>
            <x v="2"/>
            <x v="3"/>
          </reference>
          <reference field="33" count="1" selected="0">
            <x v="4"/>
          </reference>
        </references>
      </pivotArea>
    </format>
    <format dxfId="2518">
      <pivotArea dataOnly="0" labelOnly="1" outline="0" fieldPosition="0">
        <references count="3">
          <reference field="4294967294" count="1" selected="0">
            <x v="0"/>
          </reference>
          <reference field="18" count="3">
            <x v="0"/>
            <x v="2"/>
            <x v="3"/>
          </reference>
          <reference field="33" count="1" selected="0">
            <x v="0"/>
          </reference>
        </references>
      </pivotArea>
    </format>
    <format dxfId="2517">
      <pivotArea dataOnly="0" labelOnly="1" outline="0" fieldPosition="0">
        <references count="3">
          <reference field="4294967294" count="1" selected="0">
            <x v="1"/>
          </reference>
          <reference field="18" count="3">
            <x v="0"/>
            <x v="2"/>
            <x v="3"/>
          </reference>
          <reference field="33" count="1" selected="0">
            <x v="0"/>
          </reference>
        </references>
      </pivotArea>
    </format>
    <format dxfId="2516">
      <pivotArea dataOnly="0" labelOnly="1" outline="0" fieldPosition="0">
        <references count="3">
          <reference field="4294967294" count="1" selected="0">
            <x v="2"/>
          </reference>
          <reference field="18" count="3">
            <x v="0"/>
            <x v="2"/>
            <x v="3"/>
          </reference>
          <reference field="33" count="1" selected="0">
            <x v="0"/>
          </reference>
        </references>
      </pivotArea>
    </format>
    <format dxfId="2515">
      <pivotArea dataOnly="0" labelOnly="1" outline="0" fieldPosition="0">
        <references count="3">
          <reference field="4294967294" count="1" selected="0">
            <x v="3"/>
          </reference>
          <reference field="18" count="3">
            <x v="0"/>
            <x v="2"/>
            <x v="3"/>
          </reference>
          <reference field="33" count="1" selected="0">
            <x v="0"/>
          </reference>
        </references>
      </pivotArea>
    </format>
    <format dxfId="2514">
      <pivotArea dataOnly="0" labelOnly="1" outline="0" fieldPosition="0">
        <references count="3">
          <reference field="4294967294" count="1" selected="0">
            <x v="0"/>
          </reference>
          <reference field="18" count="3">
            <x v="0"/>
            <x v="2"/>
            <x v="3"/>
          </reference>
          <reference field="33" count="1" selected="0">
            <x v="1"/>
          </reference>
        </references>
      </pivotArea>
    </format>
    <format dxfId="2513">
      <pivotArea dataOnly="0" labelOnly="1" outline="0" fieldPosition="0">
        <references count="3">
          <reference field="4294967294" count="1" selected="0">
            <x v="1"/>
          </reference>
          <reference field="18" count="3">
            <x v="0"/>
            <x v="2"/>
            <x v="3"/>
          </reference>
          <reference field="33" count="1" selected="0">
            <x v="1"/>
          </reference>
        </references>
      </pivotArea>
    </format>
    <format dxfId="2512">
      <pivotArea dataOnly="0" labelOnly="1" outline="0" fieldPosition="0">
        <references count="3">
          <reference field="4294967294" count="1" selected="0">
            <x v="2"/>
          </reference>
          <reference field="18" count="3">
            <x v="0"/>
            <x v="2"/>
            <x v="3"/>
          </reference>
          <reference field="33" count="1" selected="0">
            <x v="1"/>
          </reference>
        </references>
      </pivotArea>
    </format>
    <format dxfId="2511">
      <pivotArea dataOnly="0" labelOnly="1" outline="0" fieldPosition="0">
        <references count="3">
          <reference field="4294967294" count="1" selected="0">
            <x v="3"/>
          </reference>
          <reference field="18" count="3">
            <x v="0"/>
            <x v="2"/>
            <x v="3"/>
          </reference>
          <reference field="33" count="1" selected="0">
            <x v="1"/>
          </reference>
        </references>
      </pivotArea>
    </format>
    <format dxfId="2510">
      <pivotArea dataOnly="0" labelOnly="1" outline="0" fieldPosition="0">
        <references count="3">
          <reference field="4294967294" count="1" selected="0">
            <x v="0"/>
          </reference>
          <reference field="18" count="0"/>
          <reference field="33" count="1" selected="0">
            <x v="2"/>
          </reference>
        </references>
      </pivotArea>
    </format>
    <format dxfId="2509">
      <pivotArea dataOnly="0" labelOnly="1" outline="0" fieldPosition="0">
        <references count="3">
          <reference field="4294967294" count="1" selected="0">
            <x v="1"/>
          </reference>
          <reference field="18" count="0"/>
          <reference field="33" count="1" selected="0">
            <x v="2"/>
          </reference>
        </references>
      </pivotArea>
    </format>
    <format dxfId="2508">
      <pivotArea dataOnly="0" labelOnly="1" outline="0" fieldPosition="0">
        <references count="3">
          <reference field="4294967294" count="1" selected="0">
            <x v="2"/>
          </reference>
          <reference field="18" count="0"/>
          <reference field="33" count="1" selected="0">
            <x v="2"/>
          </reference>
        </references>
      </pivotArea>
    </format>
    <format dxfId="2507">
      <pivotArea dataOnly="0" labelOnly="1" outline="0" fieldPosition="0">
        <references count="3">
          <reference field="4294967294" count="1" selected="0">
            <x v="3"/>
          </reference>
          <reference field="18" count="0"/>
          <reference field="33" count="1" selected="0">
            <x v="2"/>
          </reference>
        </references>
      </pivotArea>
    </format>
    <format dxfId="2506">
      <pivotArea dataOnly="0" labelOnly="1" outline="0" fieldPosition="0">
        <references count="3">
          <reference field="4294967294" count="1" selected="0">
            <x v="0"/>
          </reference>
          <reference field="18" count="3">
            <x v="0"/>
            <x v="1"/>
            <x v="2"/>
          </reference>
          <reference field="33" count="1" selected="0">
            <x v="3"/>
          </reference>
        </references>
      </pivotArea>
    </format>
    <format dxfId="2505">
      <pivotArea dataOnly="0" labelOnly="1" outline="0" fieldPosition="0">
        <references count="3">
          <reference field="4294967294" count="1" selected="0">
            <x v="1"/>
          </reference>
          <reference field="18" count="3">
            <x v="0"/>
            <x v="1"/>
            <x v="2"/>
          </reference>
          <reference field="33" count="1" selected="0">
            <x v="3"/>
          </reference>
        </references>
      </pivotArea>
    </format>
    <format dxfId="2504">
      <pivotArea dataOnly="0" labelOnly="1" outline="0" fieldPosition="0">
        <references count="3">
          <reference field="4294967294" count="1" selected="0">
            <x v="2"/>
          </reference>
          <reference field="18" count="3">
            <x v="0"/>
            <x v="1"/>
            <x v="2"/>
          </reference>
          <reference field="33" count="1" selected="0">
            <x v="3"/>
          </reference>
        </references>
      </pivotArea>
    </format>
    <format dxfId="2503">
      <pivotArea dataOnly="0" labelOnly="1" outline="0" fieldPosition="0">
        <references count="3">
          <reference field="4294967294" count="1" selected="0">
            <x v="3"/>
          </reference>
          <reference field="18" count="3">
            <x v="0"/>
            <x v="1"/>
            <x v="2"/>
          </reference>
          <reference field="33" count="1" selected="0">
            <x v="3"/>
          </reference>
        </references>
      </pivotArea>
    </format>
    <format dxfId="2502">
      <pivotArea dataOnly="0" labelOnly="1" outline="0" fieldPosition="0">
        <references count="3">
          <reference field="4294967294" count="1" selected="0">
            <x v="0"/>
          </reference>
          <reference field="18" count="2">
            <x v="0"/>
            <x v="2"/>
          </reference>
          <reference field="33" count="1" selected="0">
            <x v="4"/>
          </reference>
        </references>
      </pivotArea>
    </format>
    <format dxfId="2501">
      <pivotArea dataOnly="0" labelOnly="1" outline="0" fieldPosition="0">
        <references count="3">
          <reference field="4294967294" count="1" selected="0">
            <x v="1"/>
          </reference>
          <reference field="18" count="2">
            <x v="0"/>
            <x v="2"/>
          </reference>
          <reference field="33" count="1" selected="0">
            <x v="4"/>
          </reference>
        </references>
      </pivotArea>
    </format>
    <format dxfId="2500">
      <pivotArea dataOnly="0" labelOnly="1" outline="0" fieldPosition="0">
        <references count="3">
          <reference field="4294967294" count="1" selected="0">
            <x v="2"/>
          </reference>
          <reference field="18" count="2">
            <x v="0"/>
            <x v="2"/>
          </reference>
          <reference field="33" count="1" selected="0">
            <x v="4"/>
          </reference>
        </references>
      </pivotArea>
    </format>
    <format dxfId="2499">
      <pivotArea dataOnly="0" labelOnly="1" outline="0" fieldPosition="0">
        <references count="3">
          <reference field="4294967294" count="1" selected="0">
            <x v="3"/>
          </reference>
          <reference field="18" count="2">
            <x v="0"/>
            <x v="2"/>
          </reference>
          <reference field="33" count="1" selected="0">
            <x v="4"/>
          </reference>
        </references>
      </pivotArea>
    </format>
    <format dxfId="2498">
      <pivotArea field="47" type="button" dataOnly="0" labelOnly="1" outline="0" axis="axisRow" fieldPosition="0"/>
    </format>
    <format dxfId="2497">
      <pivotArea field="8" type="button" dataOnly="0" labelOnly="1" outline="0" axis="axisRow" fieldPosition="1"/>
    </format>
    <format dxfId="2496">
      <pivotArea field="9" type="button" dataOnly="0" labelOnly="1" outline="0" axis="axisRow" fieldPosition="2"/>
    </format>
    <format dxfId="2495">
      <pivotArea field="10" type="button" dataOnly="0" labelOnly="1" outline="0" axis="axisRow" fieldPosition="3"/>
    </format>
    <format dxfId="2494">
      <pivotArea field="33" dataOnly="0" labelOnly="1" grandCol="1" outline="0" axis="axisCol" fieldPosition="0">
        <references count="1">
          <reference field="4294967294" count="1" selected="0">
            <x v="0"/>
          </reference>
        </references>
      </pivotArea>
    </format>
    <format dxfId="2493">
      <pivotArea field="33" dataOnly="0" labelOnly="1" grandCol="1" outline="0" axis="axisCol" fieldPosition="0">
        <references count="1">
          <reference field="4294967294" count="1" selected="0">
            <x v="1"/>
          </reference>
        </references>
      </pivotArea>
    </format>
    <format dxfId="2492">
      <pivotArea field="33" dataOnly="0" labelOnly="1" grandCol="1" outline="0" axis="axisCol" fieldPosition="0">
        <references count="1">
          <reference field="4294967294" count="1" selected="0">
            <x v="2"/>
          </reference>
        </references>
      </pivotArea>
    </format>
    <format dxfId="2491">
      <pivotArea field="33" dataOnly="0" labelOnly="1" grandCol="1" outline="0" axis="axisCol" fieldPosition="0">
        <references count="1">
          <reference field="4294967294" count="1" selected="0">
            <x v="3"/>
          </reference>
        </references>
      </pivotArea>
    </format>
    <format dxfId="2490">
      <pivotArea dataOnly="0" labelOnly="1" outline="0" fieldPosition="0">
        <references count="3">
          <reference field="4294967294" count="1" selected="0">
            <x v="0"/>
          </reference>
          <reference field="18" count="3">
            <x v="0"/>
            <x v="2"/>
            <x v="3"/>
          </reference>
          <reference field="33" count="1" selected="0">
            <x v="0"/>
          </reference>
        </references>
      </pivotArea>
    </format>
    <format dxfId="2489">
      <pivotArea dataOnly="0" labelOnly="1" outline="0" fieldPosition="0">
        <references count="3">
          <reference field="4294967294" count="1" selected="0">
            <x v="1"/>
          </reference>
          <reference field="18" count="3">
            <x v="0"/>
            <x v="2"/>
            <x v="3"/>
          </reference>
          <reference field="33" count="1" selected="0">
            <x v="0"/>
          </reference>
        </references>
      </pivotArea>
    </format>
    <format dxfId="2488">
      <pivotArea dataOnly="0" labelOnly="1" outline="0" fieldPosition="0">
        <references count="3">
          <reference field="4294967294" count="1" selected="0">
            <x v="2"/>
          </reference>
          <reference field="18" count="3">
            <x v="0"/>
            <x v="2"/>
            <x v="3"/>
          </reference>
          <reference field="33" count="1" selected="0">
            <x v="0"/>
          </reference>
        </references>
      </pivotArea>
    </format>
    <format dxfId="2487">
      <pivotArea dataOnly="0" labelOnly="1" outline="0" fieldPosition="0">
        <references count="3">
          <reference field="4294967294" count="1" selected="0">
            <x v="3"/>
          </reference>
          <reference field="18" count="3">
            <x v="0"/>
            <x v="2"/>
            <x v="3"/>
          </reference>
          <reference field="33" count="1" selected="0">
            <x v="0"/>
          </reference>
        </references>
      </pivotArea>
    </format>
    <format dxfId="2486">
      <pivotArea dataOnly="0" labelOnly="1" outline="0" fieldPosition="0">
        <references count="3">
          <reference field="4294967294" count="1" selected="0">
            <x v="0"/>
          </reference>
          <reference field="18" count="3">
            <x v="0"/>
            <x v="2"/>
            <x v="3"/>
          </reference>
          <reference field="33" count="1" selected="0">
            <x v="1"/>
          </reference>
        </references>
      </pivotArea>
    </format>
    <format dxfId="2485">
      <pivotArea dataOnly="0" labelOnly="1" outline="0" fieldPosition="0">
        <references count="3">
          <reference field="4294967294" count="1" selected="0">
            <x v="1"/>
          </reference>
          <reference field="18" count="3">
            <x v="0"/>
            <x v="2"/>
            <x v="3"/>
          </reference>
          <reference field="33" count="1" selected="0">
            <x v="1"/>
          </reference>
        </references>
      </pivotArea>
    </format>
    <format dxfId="2484">
      <pivotArea dataOnly="0" labelOnly="1" outline="0" fieldPosition="0">
        <references count="3">
          <reference field="4294967294" count="1" selected="0">
            <x v="2"/>
          </reference>
          <reference field="18" count="3">
            <x v="0"/>
            <x v="2"/>
            <x v="3"/>
          </reference>
          <reference field="33" count="1" selected="0">
            <x v="1"/>
          </reference>
        </references>
      </pivotArea>
    </format>
    <format dxfId="2483">
      <pivotArea dataOnly="0" labelOnly="1" outline="0" fieldPosition="0">
        <references count="3">
          <reference field="4294967294" count="1" selected="0">
            <x v="3"/>
          </reference>
          <reference field="18" count="3">
            <x v="0"/>
            <x v="2"/>
            <x v="3"/>
          </reference>
          <reference field="33" count="1" selected="0">
            <x v="1"/>
          </reference>
        </references>
      </pivotArea>
    </format>
    <format dxfId="2482">
      <pivotArea dataOnly="0" labelOnly="1" outline="0" fieldPosition="0">
        <references count="3">
          <reference field="4294967294" count="1" selected="0">
            <x v="0"/>
          </reference>
          <reference field="18" count="0"/>
          <reference field="33" count="1" selected="0">
            <x v="2"/>
          </reference>
        </references>
      </pivotArea>
    </format>
    <format dxfId="2481">
      <pivotArea dataOnly="0" labelOnly="1" outline="0" fieldPosition="0">
        <references count="3">
          <reference field="4294967294" count="1" selected="0">
            <x v="1"/>
          </reference>
          <reference field="18" count="0"/>
          <reference field="33" count="1" selected="0">
            <x v="2"/>
          </reference>
        </references>
      </pivotArea>
    </format>
    <format dxfId="2480">
      <pivotArea dataOnly="0" labelOnly="1" outline="0" fieldPosition="0">
        <references count="3">
          <reference field="4294967294" count="1" selected="0">
            <x v="2"/>
          </reference>
          <reference field="18" count="0"/>
          <reference field="33" count="1" selected="0">
            <x v="2"/>
          </reference>
        </references>
      </pivotArea>
    </format>
    <format dxfId="2479">
      <pivotArea dataOnly="0" labelOnly="1" outline="0" fieldPosition="0">
        <references count="3">
          <reference field="4294967294" count="1" selected="0">
            <x v="3"/>
          </reference>
          <reference field="18" count="0"/>
          <reference field="33" count="1" selected="0">
            <x v="2"/>
          </reference>
        </references>
      </pivotArea>
    </format>
    <format dxfId="2478">
      <pivotArea dataOnly="0" labelOnly="1" outline="0" fieldPosition="0">
        <references count="3">
          <reference field="4294967294" count="1" selected="0">
            <x v="0"/>
          </reference>
          <reference field="18" count="3">
            <x v="0"/>
            <x v="1"/>
            <x v="2"/>
          </reference>
          <reference field="33" count="1" selected="0">
            <x v="3"/>
          </reference>
        </references>
      </pivotArea>
    </format>
    <format dxfId="2477">
      <pivotArea dataOnly="0" labelOnly="1" outline="0" fieldPosition="0">
        <references count="3">
          <reference field="4294967294" count="1" selected="0">
            <x v="1"/>
          </reference>
          <reference field="18" count="3">
            <x v="0"/>
            <x v="1"/>
            <x v="2"/>
          </reference>
          <reference field="33" count="1" selected="0">
            <x v="3"/>
          </reference>
        </references>
      </pivotArea>
    </format>
    <format dxfId="2476">
      <pivotArea dataOnly="0" labelOnly="1" outline="0" fieldPosition="0">
        <references count="3">
          <reference field="4294967294" count="1" selected="0">
            <x v="2"/>
          </reference>
          <reference field="18" count="3">
            <x v="0"/>
            <x v="1"/>
            <x v="2"/>
          </reference>
          <reference field="33" count="1" selected="0">
            <x v="3"/>
          </reference>
        </references>
      </pivotArea>
    </format>
    <format dxfId="2475">
      <pivotArea dataOnly="0" labelOnly="1" outline="0" fieldPosition="0">
        <references count="3">
          <reference field="4294967294" count="1" selected="0">
            <x v="3"/>
          </reference>
          <reference field="18" count="3">
            <x v="0"/>
            <x v="1"/>
            <x v="2"/>
          </reference>
          <reference field="33" count="1" selected="0">
            <x v="3"/>
          </reference>
        </references>
      </pivotArea>
    </format>
    <format dxfId="2474">
      <pivotArea dataOnly="0" labelOnly="1" outline="0" fieldPosition="0">
        <references count="3">
          <reference field="4294967294" count="1" selected="0">
            <x v="0"/>
          </reference>
          <reference field="18" count="2">
            <x v="0"/>
            <x v="2"/>
          </reference>
          <reference field="33" count="1" selected="0">
            <x v="4"/>
          </reference>
        </references>
      </pivotArea>
    </format>
    <format dxfId="2473">
      <pivotArea dataOnly="0" labelOnly="1" outline="0" fieldPosition="0">
        <references count="3">
          <reference field="4294967294" count="1" selected="0">
            <x v="1"/>
          </reference>
          <reference field="18" count="2">
            <x v="0"/>
            <x v="2"/>
          </reference>
          <reference field="33" count="1" selected="0">
            <x v="4"/>
          </reference>
        </references>
      </pivotArea>
    </format>
    <format dxfId="2472">
      <pivotArea dataOnly="0" labelOnly="1" outline="0" fieldPosition="0">
        <references count="3">
          <reference field="4294967294" count="1" selected="0">
            <x v="2"/>
          </reference>
          <reference field="18" count="2">
            <x v="0"/>
            <x v="2"/>
          </reference>
          <reference field="33" count="1" selected="0">
            <x v="4"/>
          </reference>
        </references>
      </pivotArea>
    </format>
    <format dxfId="2471">
      <pivotArea dataOnly="0" labelOnly="1" outline="0" fieldPosition="0">
        <references count="3">
          <reference field="4294967294" count="1" selected="0">
            <x v="3"/>
          </reference>
          <reference field="18" count="2">
            <x v="0"/>
            <x v="2"/>
          </reference>
          <reference field="33" count="1" selected="0">
            <x v="4"/>
          </reference>
        </references>
      </pivotArea>
    </format>
    <format dxfId="2470">
      <pivotArea grandRow="1" grandCol="1" outline="0" fieldPosition="0">
        <references count="1">
          <reference field="4294967294" count="1" selected="0">
            <x v="3"/>
          </reference>
        </references>
      </pivotArea>
    </format>
    <format dxfId="2469">
      <pivotArea field="33" grandCol="1" outline="0" axis="axisCol" fieldPosition="0">
        <references count="1">
          <reference field="4294967294" count="1" selected="0">
            <x v="3"/>
          </reference>
        </references>
      </pivotArea>
    </format>
    <format dxfId="2468">
      <pivotArea outline="0" fieldPosition="0">
        <references count="4">
          <reference field="8" count="0" selected="0"/>
          <reference field="9" count="0" selected="0"/>
          <reference field="10" count="0" selected="0"/>
          <reference field="47" count="0" selected="0"/>
        </references>
      </pivotArea>
    </format>
    <format dxfId="2467">
      <pivotArea dataOnly="0" labelOnly="1" outline="0" fieldPosition="0">
        <references count="1">
          <reference field="47" count="0"/>
        </references>
      </pivotArea>
    </format>
    <format dxfId="2466">
      <pivotArea dataOnly="0" labelOnly="1" outline="0" fieldPosition="0">
        <references count="2">
          <reference field="8" count="17">
            <x v="0"/>
            <x v="1"/>
            <x v="2"/>
            <x v="5"/>
            <x v="6"/>
            <x v="7"/>
            <x v="8"/>
            <x v="9"/>
            <x v="10"/>
            <x v="12"/>
            <x v="15"/>
            <x v="16"/>
            <x v="17"/>
            <x v="18"/>
            <x v="19"/>
            <x v="20"/>
            <x v="28"/>
          </reference>
          <reference field="47" count="1" selected="0">
            <x v="0"/>
          </reference>
        </references>
      </pivotArea>
    </format>
    <format dxfId="2465">
      <pivotArea dataOnly="0" labelOnly="1" outline="0" fieldPosition="0">
        <references count="2">
          <reference field="8" count="17">
            <x v="1"/>
            <x v="2"/>
            <x v="3"/>
            <x v="7"/>
            <x v="10"/>
            <x v="11"/>
            <x v="12"/>
            <x v="14"/>
            <x v="15"/>
            <x v="16"/>
            <x v="17"/>
            <x v="21"/>
            <x v="22"/>
            <x v="23"/>
            <x v="26"/>
            <x v="27"/>
            <x v="29"/>
          </reference>
          <reference field="47" count="1" selected="0">
            <x v="1"/>
          </reference>
        </references>
      </pivotArea>
    </format>
    <format dxfId="2464">
      <pivotArea dataOnly="0" labelOnly="1" outline="0" fieldPosition="0">
        <references count="2">
          <reference field="8" count="15">
            <x v="1"/>
            <x v="2"/>
            <x v="7"/>
            <x v="9"/>
            <x v="12"/>
            <x v="13"/>
            <x v="15"/>
            <x v="16"/>
            <x v="17"/>
            <x v="23"/>
            <x v="24"/>
            <x v="25"/>
            <x v="29"/>
            <x v="33"/>
            <x v="34"/>
          </reference>
          <reference field="47" count="1" selected="0">
            <x v="2"/>
          </reference>
        </references>
      </pivotArea>
    </format>
    <format dxfId="2463">
      <pivotArea dataOnly="0" labelOnly="1" outline="0" fieldPosition="0">
        <references count="2">
          <reference field="8" count="18">
            <x v="0"/>
            <x v="1"/>
            <x v="2"/>
            <x v="4"/>
            <x v="6"/>
            <x v="7"/>
            <x v="8"/>
            <x v="9"/>
            <x v="12"/>
            <x v="14"/>
            <x v="15"/>
            <x v="16"/>
            <x v="17"/>
            <x v="23"/>
            <x v="24"/>
            <x v="25"/>
            <x v="28"/>
            <x v="30"/>
          </reference>
          <reference field="47" count="1" selected="0">
            <x v="3"/>
          </reference>
        </references>
      </pivotArea>
    </format>
    <format dxfId="2462">
      <pivotArea dataOnly="0" labelOnly="1" outline="0" fieldPosition="0">
        <references count="2">
          <reference field="8" count="19">
            <x v="1"/>
            <x v="2"/>
            <x v="3"/>
            <x v="4"/>
            <x v="6"/>
            <x v="7"/>
            <x v="9"/>
            <x v="10"/>
            <x v="14"/>
            <x v="15"/>
            <x v="17"/>
            <x v="18"/>
            <x v="21"/>
            <x v="22"/>
            <x v="23"/>
            <x v="24"/>
            <x v="26"/>
            <x v="29"/>
            <x v="31"/>
          </reference>
          <reference field="47" count="1" selected="0">
            <x v="4"/>
          </reference>
        </references>
      </pivotArea>
    </format>
    <format dxfId="2461">
      <pivotArea dataOnly="0" labelOnly="1" outline="0" fieldPosition="0">
        <references count="2">
          <reference field="8" count="5">
            <x v="1"/>
            <x v="9"/>
            <x v="14"/>
            <x v="23"/>
            <x v="32"/>
          </reference>
          <reference field="47" count="1" selected="0">
            <x v="5"/>
          </reference>
        </references>
      </pivotArea>
    </format>
    <format dxfId="2460">
      <pivotArea dataOnly="0" labelOnly="1" outline="0" fieldPosition="0">
        <references count="3">
          <reference field="8" count="1" selected="0">
            <x v="0"/>
          </reference>
          <reference field="9" count="1">
            <x v="0"/>
          </reference>
          <reference field="47" count="1" selected="0">
            <x v="0"/>
          </reference>
        </references>
      </pivotArea>
    </format>
    <format dxfId="2459">
      <pivotArea dataOnly="0" labelOnly="1" outline="0" fieldPosition="0">
        <references count="3">
          <reference field="8" count="1" selected="0">
            <x v="1"/>
          </reference>
          <reference field="9" count="4">
            <x v="12"/>
            <x v="13"/>
            <x v="40"/>
            <x v="82"/>
          </reference>
          <reference field="47" count="1" selected="0">
            <x v="0"/>
          </reference>
        </references>
      </pivotArea>
    </format>
    <format dxfId="2458">
      <pivotArea dataOnly="0" labelOnly="1" outline="0" fieldPosition="0">
        <references count="3">
          <reference field="8" count="1" selected="0">
            <x v="2"/>
          </reference>
          <reference field="9" count="6">
            <x v="28"/>
            <x v="29"/>
            <x v="30"/>
            <x v="31"/>
            <x v="66"/>
            <x v="67"/>
          </reference>
          <reference field="47" count="1" selected="0">
            <x v="0"/>
          </reference>
        </references>
      </pivotArea>
    </format>
    <format dxfId="2457">
      <pivotArea dataOnly="0" labelOnly="1" outline="0" fieldPosition="0">
        <references count="3">
          <reference field="8" count="1" selected="0">
            <x v="5"/>
          </reference>
          <reference field="9" count="1">
            <x v="33"/>
          </reference>
          <reference field="47" count="1" selected="0">
            <x v="0"/>
          </reference>
        </references>
      </pivotArea>
    </format>
    <format dxfId="2456">
      <pivotArea dataOnly="0" labelOnly="1" outline="0" fieldPosition="0">
        <references count="3">
          <reference field="8" count="1" selected="0">
            <x v="6"/>
          </reference>
          <reference field="9" count="1">
            <x v="85"/>
          </reference>
          <reference field="47" count="1" selected="0">
            <x v="0"/>
          </reference>
        </references>
      </pivotArea>
    </format>
    <format dxfId="2455">
      <pivotArea dataOnly="0" labelOnly="1" outline="0" fieldPosition="0">
        <references count="3">
          <reference field="8" count="1" selected="0">
            <x v="7"/>
          </reference>
          <reference field="9" count="4">
            <x v="3"/>
            <x v="4"/>
            <x v="5"/>
            <x v="6"/>
          </reference>
          <reference field="47" count="1" selected="0">
            <x v="0"/>
          </reference>
        </references>
      </pivotArea>
    </format>
    <format dxfId="2454">
      <pivotArea dataOnly="0" labelOnly="1" outline="0" fieldPosition="0">
        <references count="3">
          <reference field="8" count="1" selected="0">
            <x v="8"/>
          </reference>
          <reference field="9" count="2">
            <x v="7"/>
            <x v="8"/>
          </reference>
          <reference field="47" count="1" selected="0">
            <x v="0"/>
          </reference>
        </references>
      </pivotArea>
    </format>
    <format dxfId="2453">
      <pivotArea dataOnly="0" labelOnly="1" outline="0" fieldPosition="0">
        <references count="3">
          <reference field="8" count="1" selected="0">
            <x v="9"/>
          </reference>
          <reference field="9" count="3">
            <x v="59"/>
            <x v="60"/>
            <x v="61"/>
          </reference>
          <reference field="47" count="1" selected="0">
            <x v="0"/>
          </reference>
        </references>
      </pivotArea>
    </format>
    <format dxfId="2452">
      <pivotArea dataOnly="0" labelOnly="1" outline="0" fieldPosition="0">
        <references count="3">
          <reference field="8" count="1" selected="0">
            <x v="10"/>
          </reference>
          <reference field="9" count="1">
            <x v="39"/>
          </reference>
          <reference field="47" count="1" selected="0">
            <x v="0"/>
          </reference>
        </references>
      </pivotArea>
    </format>
    <format dxfId="2451">
      <pivotArea dataOnly="0" labelOnly="1" outline="0" fieldPosition="0">
        <references count="3">
          <reference field="8" count="1" selected="0">
            <x v="12"/>
          </reference>
          <reference field="9" count="1">
            <x v="76"/>
          </reference>
          <reference field="47" count="1" selected="0">
            <x v="0"/>
          </reference>
        </references>
      </pivotArea>
    </format>
    <format dxfId="2450">
      <pivotArea dataOnly="0" labelOnly="1" outline="0" fieldPosition="0">
        <references count="3">
          <reference field="8" count="1" selected="0">
            <x v="15"/>
          </reference>
          <reference field="9" count="1">
            <x v="27"/>
          </reference>
          <reference field="47" count="1" selected="0">
            <x v="0"/>
          </reference>
        </references>
      </pivotArea>
    </format>
    <format dxfId="2449">
      <pivotArea dataOnly="0" labelOnly="1" outline="0" fieldPosition="0">
        <references count="3">
          <reference field="8" count="1" selected="0">
            <x v="16"/>
          </reference>
          <reference field="9" count="2">
            <x v="11"/>
            <x v="15"/>
          </reference>
          <reference field="47" count="1" selected="0">
            <x v="0"/>
          </reference>
        </references>
      </pivotArea>
    </format>
    <format dxfId="2448">
      <pivotArea dataOnly="0" labelOnly="1" outline="0" fieldPosition="0">
        <references count="3">
          <reference field="8" count="1" selected="0">
            <x v="17"/>
          </reference>
          <reference field="9" count="3">
            <x v="21"/>
            <x v="23"/>
            <x v="25"/>
          </reference>
          <reference field="47" count="1" selected="0">
            <x v="0"/>
          </reference>
        </references>
      </pivotArea>
    </format>
    <format dxfId="2447">
      <pivotArea dataOnly="0" labelOnly="1" outline="0" fieldPosition="0">
        <references count="3">
          <reference field="8" count="1" selected="0">
            <x v="18"/>
          </reference>
          <reference field="9" count="1">
            <x v="68"/>
          </reference>
          <reference field="47" count="1" selected="0">
            <x v="0"/>
          </reference>
        </references>
      </pivotArea>
    </format>
    <format dxfId="2446">
      <pivotArea dataOnly="0" labelOnly="1" outline="0" fieldPosition="0">
        <references count="3">
          <reference field="8" count="1" selected="0">
            <x v="19"/>
          </reference>
          <reference field="9" count="1">
            <x v="86"/>
          </reference>
          <reference field="47" count="1" selected="0">
            <x v="0"/>
          </reference>
        </references>
      </pivotArea>
    </format>
    <format dxfId="2445">
      <pivotArea dataOnly="0" labelOnly="1" outline="0" fieldPosition="0">
        <references count="3">
          <reference field="8" count="1" selected="0">
            <x v="20"/>
          </reference>
          <reference field="9" count="1">
            <x v="87"/>
          </reference>
          <reference field="47" count="1" selected="0">
            <x v="0"/>
          </reference>
        </references>
      </pivotArea>
    </format>
    <format dxfId="2444">
      <pivotArea dataOnly="0" labelOnly="1" outline="0" fieldPosition="0">
        <references count="3">
          <reference field="8" count="1" selected="0">
            <x v="28"/>
          </reference>
          <reference field="9" count="5">
            <x v="94"/>
            <x v="95"/>
            <x v="96"/>
            <x v="97"/>
            <x v="98"/>
          </reference>
          <reference field="47" count="1" selected="0">
            <x v="0"/>
          </reference>
        </references>
      </pivotArea>
    </format>
    <format dxfId="2443">
      <pivotArea dataOnly="0" labelOnly="1" outline="0" fieldPosition="0">
        <references count="3">
          <reference field="8" count="1" selected="0">
            <x v="1"/>
          </reference>
          <reference field="9" count="3">
            <x v="12"/>
            <x v="13"/>
            <x v="40"/>
          </reference>
          <reference field="47" count="1" selected="0">
            <x v="1"/>
          </reference>
        </references>
      </pivotArea>
    </format>
    <format dxfId="2442">
      <pivotArea dataOnly="0" labelOnly="1" outline="0" fieldPosition="0">
        <references count="3">
          <reference field="8" count="1" selected="0">
            <x v="2"/>
          </reference>
          <reference field="9" count="7">
            <x v="28"/>
            <x v="29"/>
            <x v="30"/>
            <x v="31"/>
            <x v="53"/>
            <x v="83"/>
            <x v="84"/>
          </reference>
          <reference field="47" count="1" selected="0">
            <x v="1"/>
          </reference>
        </references>
      </pivotArea>
    </format>
    <format dxfId="2441">
      <pivotArea dataOnly="0" labelOnly="1" outline="0" fieldPosition="0">
        <references count="3">
          <reference field="8" count="1" selected="0">
            <x v="3"/>
          </reference>
          <reference field="9" count="1">
            <x v="41"/>
          </reference>
          <reference field="47" count="1" selected="0">
            <x v="1"/>
          </reference>
        </references>
      </pivotArea>
    </format>
    <format dxfId="2440">
      <pivotArea dataOnly="0" labelOnly="1" outline="0" fieldPosition="0">
        <references count="3">
          <reference field="8" count="1" selected="0">
            <x v="7"/>
          </reference>
          <reference field="9" count="3">
            <x v="4"/>
            <x v="5"/>
            <x v="6"/>
          </reference>
          <reference field="47" count="1" selected="0">
            <x v="1"/>
          </reference>
        </references>
      </pivotArea>
    </format>
    <format dxfId="2439">
      <pivotArea dataOnly="0" labelOnly="1" outline="0" fieldPosition="0">
        <references count="3">
          <reference field="8" count="1" selected="0">
            <x v="10"/>
          </reference>
          <reference field="9" count="2">
            <x v="39"/>
            <x v="71"/>
          </reference>
          <reference field="47" count="1" selected="0">
            <x v="1"/>
          </reference>
        </references>
      </pivotArea>
    </format>
    <format dxfId="2438">
      <pivotArea dataOnly="0" labelOnly="1" outline="0" fieldPosition="0">
        <references count="3">
          <reference field="8" count="1" selected="0">
            <x v="11"/>
          </reference>
          <reference field="9" count="1">
            <x v="108"/>
          </reference>
          <reference field="47" count="1" selected="0">
            <x v="1"/>
          </reference>
        </references>
      </pivotArea>
    </format>
    <format dxfId="2437">
      <pivotArea dataOnly="0" labelOnly="1" outline="0" fieldPosition="0">
        <references count="3">
          <reference field="8" count="1" selected="0">
            <x v="12"/>
          </reference>
          <reference field="9" count="1">
            <x v="76"/>
          </reference>
          <reference field="47" count="1" selected="0">
            <x v="1"/>
          </reference>
        </references>
      </pivotArea>
    </format>
    <format dxfId="2436">
      <pivotArea dataOnly="0" labelOnly="1" outline="0" fieldPosition="0">
        <references count="3">
          <reference field="8" count="1" selected="0">
            <x v="14"/>
          </reference>
          <reference field="9" count="4">
            <x v="10"/>
            <x v="48"/>
            <x v="49"/>
            <x v="50"/>
          </reference>
          <reference field="47" count="1" selected="0">
            <x v="1"/>
          </reference>
        </references>
      </pivotArea>
    </format>
    <format dxfId="2435">
      <pivotArea dataOnly="0" labelOnly="1" outline="0" fieldPosition="0">
        <references count="3">
          <reference field="8" count="1" selected="0">
            <x v="15"/>
          </reference>
          <reference field="9" count="2">
            <x v="27"/>
            <x v="72"/>
          </reference>
          <reference field="47" count="1" selected="0">
            <x v="1"/>
          </reference>
        </references>
      </pivotArea>
    </format>
    <format dxfId="2434">
      <pivotArea dataOnly="0" labelOnly="1" outline="0" fieldPosition="0">
        <references count="3">
          <reference field="8" count="1" selected="0">
            <x v="16"/>
          </reference>
          <reference field="9" count="2">
            <x v="11"/>
            <x v="15"/>
          </reference>
          <reference field="47" count="1" selected="0">
            <x v="1"/>
          </reference>
        </references>
      </pivotArea>
    </format>
    <format dxfId="2433">
      <pivotArea dataOnly="0" labelOnly="1" outline="0" fieldPosition="0">
        <references count="3">
          <reference field="8" count="1" selected="0">
            <x v="17"/>
          </reference>
          <reference field="9" count="3">
            <x v="19"/>
            <x v="21"/>
            <x v="23"/>
          </reference>
          <reference field="47" count="1" selected="0">
            <x v="1"/>
          </reference>
        </references>
      </pivotArea>
    </format>
    <format dxfId="2432">
      <pivotArea dataOnly="0" labelOnly="1" outline="0" fieldPosition="0">
        <references count="3">
          <reference field="8" count="1" selected="0">
            <x v="21"/>
          </reference>
          <reference field="9" count="4">
            <x v="16"/>
            <x v="42"/>
            <x v="43"/>
            <x v="44"/>
          </reference>
          <reference field="47" count="1" selected="0">
            <x v="1"/>
          </reference>
        </references>
      </pivotArea>
    </format>
    <format dxfId="2431">
      <pivotArea dataOnly="0" labelOnly="1" outline="0" fieldPosition="0">
        <references count="3">
          <reference field="8" count="1" selected="0">
            <x v="22"/>
          </reference>
          <reference field="9" count="1">
            <x v="45"/>
          </reference>
          <reference field="47" count="1" selected="0">
            <x v="1"/>
          </reference>
        </references>
      </pivotArea>
    </format>
    <format dxfId="2430">
      <pivotArea dataOnly="0" labelOnly="1" outline="0" fieldPosition="0">
        <references count="3">
          <reference field="8" count="1" selected="0">
            <x v="23"/>
          </reference>
          <reference field="9" count="6">
            <x v="35"/>
            <x v="36"/>
            <x v="37"/>
            <x v="38"/>
            <x v="46"/>
            <x v="47"/>
          </reference>
          <reference field="47" count="1" selected="0">
            <x v="1"/>
          </reference>
        </references>
      </pivotArea>
    </format>
    <format dxfId="2429">
      <pivotArea dataOnly="0" labelOnly="1" outline="0" fieldPosition="0">
        <references count="3">
          <reference field="8" count="1" selected="0">
            <x v="26"/>
          </reference>
          <reference field="9" count="1">
            <x v="74"/>
          </reference>
          <reference field="47" count="1" selected="0">
            <x v="1"/>
          </reference>
        </references>
      </pivotArea>
    </format>
    <format dxfId="2428">
      <pivotArea dataOnly="0" labelOnly="1" outline="0" fieldPosition="0">
        <references count="3">
          <reference field="8" count="1" selected="0">
            <x v="27"/>
          </reference>
          <reference field="9" count="1">
            <x v="93"/>
          </reference>
          <reference field="47" count="1" selected="0">
            <x v="1"/>
          </reference>
        </references>
      </pivotArea>
    </format>
    <format dxfId="2427">
      <pivotArea dataOnly="0" labelOnly="1" outline="0" fieldPosition="0">
        <references count="3">
          <reference field="8" count="1" selected="0">
            <x v="29"/>
          </reference>
          <reference field="9" count="5">
            <x v="99"/>
            <x v="101"/>
            <x v="102"/>
            <x v="103"/>
            <x v="104"/>
          </reference>
          <reference field="47" count="1" selected="0">
            <x v="1"/>
          </reference>
        </references>
      </pivotArea>
    </format>
    <format dxfId="2426">
      <pivotArea dataOnly="0" labelOnly="1" outline="0" fieldPosition="0">
        <references count="3">
          <reference field="8" count="1" selected="0">
            <x v="1"/>
          </reference>
          <reference field="9" count="3">
            <x v="12"/>
            <x v="13"/>
            <x v="40"/>
          </reference>
          <reference field="47" count="1" selected="0">
            <x v="2"/>
          </reference>
        </references>
      </pivotArea>
    </format>
    <format dxfId="2425">
      <pivotArea dataOnly="0" labelOnly="1" outline="0" fieldPosition="0">
        <references count="3">
          <reference field="8" count="1" selected="0">
            <x v="2"/>
          </reference>
          <reference field="9" count="7">
            <x v="28"/>
            <x v="29"/>
            <x v="31"/>
            <x v="53"/>
            <x v="67"/>
            <x v="83"/>
            <x v="84"/>
          </reference>
          <reference field="47" count="1" selected="0">
            <x v="2"/>
          </reference>
        </references>
      </pivotArea>
    </format>
    <format dxfId="2424">
      <pivotArea dataOnly="0" labelOnly="1" outline="0" fieldPosition="0">
        <references count="3">
          <reference field="8" count="1" selected="0">
            <x v="7"/>
          </reference>
          <reference field="9" count="2">
            <x v="6"/>
            <x v="9"/>
          </reference>
          <reference field="47" count="1" selected="0">
            <x v="2"/>
          </reference>
        </references>
      </pivotArea>
    </format>
    <format dxfId="2423">
      <pivotArea dataOnly="0" labelOnly="1" outline="0" fieldPosition="0">
        <references count="3">
          <reference field="8" count="1" selected="0">
            <x v="9"/>
          </reference>
          <reference field="9" count="7">
            <x v="52"/>
            <x v="54"/>
            <x v="57"/>
            <x v="58"/>
            <x v="59"/>
            <x v="60"/>
            <x v="61"/>
          </reference>
          <reference field="47" count="1" selected="0">
            <x v="2"/>
          </reference>
        </references>
      </pivotArea>
    </format>
    <format dxfId="2422">
      <pivotArea dataOnly="0" labelOnly="1" outline="0" fieldPosition="0">
        <references count="3">
          <reference field="8" count="1" selected="0">
            <x v="12"/>
          </reference>
          <reference field="9" count="1">
            <x v="76"/>
          </reference>
          <reference field="47" count="1" selected="0">
            <x v="2"/>
          </reference>
        </references>
      </pivotArea>
    </format>
    <format dxfId="2421">
      <pivotArea dataOnly="0" labelOnly="1" outline="0" fieldPosition="0">
        <references count="3">
          <reference field="8" count="1" selected="0">
            <x v="13"/>
          </reference>
          <reference field="9" count="2">
            <x v="78"/>
            <x v="79"/>
          </reference>
          <reference field="47" count="1" selected="0">
            <x v="2"/>
          </reference>
        </references>
      </pivotArea>
    </format>
    <format dxfId="2420">
      <pivotArea dataOnly="0" labelOnly="1" outline="0" fieldPosition="0">
        <references count="3">
          <reference field="8" count="1" selected="0">
            <x v="15"/>
          </reference>
          <reference field="9" count="4">
            <x v="27"/>
            <x v="41"/>
            <x v="51"/>
            <x v="72"/>
          </reference>
          <reference field="47" count="1" selected="0">
            <x v="2"/>
          </reference>
        </references>
      </pivotArea>
    </format>
    <format dxfId="2419">
      <pivotArea dataOnly="0" labelOnly="1" outline="0" fieldPosition="0">
        <references count="3">
          <reference field="8" count="1" selected="0">
            <x v="16"/>
          </reference>
          <reference field="9" count="1">
            <x v="15"/>
          </reference>
          <reference field="47" count="1" selected="0">
            <x v="2"/>
          </reference>
        </references>
      </pivotArea>
    </format>
    <format dxfId="2418">
      <pivotArea dataOnly="0" labelOnly="1" outline="0" fieldPosition="0">
        <references count="3">
          <reference field="8" count="1" selected="0">
            <x v="17"/>
          </reference>
          <reference field="9" count="3">
            <x v="19"/>
            <x v="21"/>
            <x v="23"/>
          </reference>
          <reference field="47" count="1" selected="0">
            <x v="2"/>
          </reference>
        </references>
      </pivotArea>
    </format>
    <format dxfId="2417">
      <pivotArea dataOnly="0" labelOnly="1" outline="0" fieldPosition="0">
        <references count="3">
          <reference field="8" count="1" selected="0">
            <x v="23"/>
          </reference>
          <reference field="9" count="2">
            <x v="35"/>
            <x v="36"/>
          </reference>
          <reference field="47" count="1" selected="0">
            <x v="2"/>
          </reference>
        </references>
      </pivotArea>
    </format>
    <format dxfId="2416">
      <pivotArea dataOnly="0" labelOnly="1" outline="0" fieldPosition="0">
        <references count="3">
          <reference field="8" count="1" selected="0">
            <x v="24"/>
          </reference>
          <reference field="9" count="4">
            <x v="20"/>
            <x v="22"/>
            <x v="24"/>
            <x v="26"/>
          </reference>
          <reference field="47" count="1" selected="0">
            <x v="2"/>
          </reference>
        </references>
      </pivotArea>
    </format>
    <format dxfId="2415">
      <pivotArea dataOnly="0" labelOnly="1" outline="0" fieldPosition="0">
        <references count="3">
          <reference field="8" count="1" selected="0">
            <x v="25"/>
          </reference>
          <reference field="9" count="2">
            <x v="17"/>
            <x v="18"/>
          </reference>
          <reference field="47" count="1" selected="0">
            <x v="2"/>
          </reference>
        </references>
      </pivotArea>
    </format>
    <format dxfId="2414">
      <pivotArea dataOnly="0" labelOnly="1" outline="0" fieldPosition="0">
        <references count="3">
          <reference field="8" count="1" selected="0">
            <x v="29"/>
          </reference>
          <reference field="9" count="1">
            <x v="99"/>
          </reference>
          <reference field="47" count="1" selected="0">
            <x v="2"/>
          </reference>
        </references>
      </pivotArea>
    </format>
    <format dxfId="2413">
      <pivotArea dataOnly="0" labelOnly="1" outline="0" fieldPosition="0">
        <references count="3">
          <reference field="8" count="1" selected="0">
            <x v="33"/>
          </reference>
          <reference field="9" count="1">
            <x v="10"/>
          </reference>
          <reference field="47" count="1" selected="0">
            <x v="2"/>
          </reference>
        </references>
      </pivotArea>
    </format>
    <format dxfId="2412">
      <pivotArea dataOnly="0" labelOnly="1" outline="0" fieldPosition="0">
        <references count="3">
          <reference field="8" count="1" selected="0">
            <x v="34"/>
          </reference>
          <reference field="9" count="1">
            <x v="106"/>
          </reference>
          <reference field="47" count="1" selected="0">
            <x v="2"/>
          </reference>
        </references>
      </pivotArea>
    </format>
    <format dxfId="2411">
      <pivotArea dataOnly="0" labelOnly="1" outline="0" fieldPosition="0">
        <references count="3">
          <reference field="8" count="1" selected="0">
            <x v="0"/>
          </reference>
          <reference field="9" count="1">
            <x v="0"/>
          </reference>
          <reference field="47" count="1" selected="0">
            <x v="3"/>
          </reference>
        </references>
      </pivotArea>
    </format>
    <format dxfId="2410">
      <pivotArea dataOnly="0" labelOnly="1" outline="0" fieldPosition="0">
        <references count="3">
          <reference field="8" count="1" selected="0">
            <x v="1"/>
          </reference>
          <reference field="9" count="1">
            <x v="14"/>
          </reference>
          <reference field="47" count="1" selected="0">
            <x v="3"/>
          </reference>
        </references>
      </pivotArea>
    </format>
    <format dxfId="2409">
      <pivotArea dataOnly="0" labelOnly="1" outline="0" fieldPosition="0">
        <references count="3">
          <reference field="8" count="1" selected="0">
            <x v="2"/>
          </reference>
          <reference field="9" count="6">
            <x v="28"/>
            <x v="29"/>
            <x v="31"/>
            <x v="53"/>
            <x v="66"/>
            <x v="67"/>
          </reference>
          <reference field="47" count="1" selected="0">
            <x v="3"/>
          </reference>
        </references>
      </pivotArea>
    </format>
    <format dxfId="2408">
      <pivotArea dataOnly="0" labelOnly="1" outline="0" fieldPosition="0">
        <references count="3">
          <reference field="8" count="1" selected="0">
            <x v="4"/>
          </reference>
          <reference field="9" count="1">
            <x v="32"/>
          </reference>
          <reference field="47" count="1" selected="0">
            <x v="3"/>
          </reference>
        </references>
      </pivotArea>
    </format>
    <format dxfId="2407">
      <pivotArea dataOnly="0" labelOnly="1" outline="0" fieldPosition="0">
        <references count="3">
          <reference field="8" count="1" selected="0">
            <x v="6"/>
          </reference>
          <reference field="9" count="2">
            <x v="73"/>
            <x v="85"/>
          </reference>
          <reference field="47" count="1" selected="0">
            <x v="3"/>
          </reference>
        </references>
      </pivotArea>
    </format>
    <format dxfId="2406">
      <pivotArea dataOnly="0" labelOnly="1" outline="0" fieldPosition="0">
        <references count="3">
          <reference field="8" count="1" selected="0">
            <x v="7"/>
          </reference>
          <reference field="9" count="9">
            <x v="1"/>
            <x v="2"/>
            <x v="3"/>
            <x v="4"/>
            <x v="5"/>
            <x v="6"/>
            <x v="9"/>
            <x v="62"/>
            <x v="63"/>
          </reference>
          <reference field="47" count="1" selected="0">
            <x v="3"/>
          </reference>
        </references>
      </pivotArea>
    </format>
    <format dxfId="2405">
      <pivotArea dataOnly="0" labelOnly="1" outline="0" fieldPosition="0">
        <references count="3">
          <reference field="8" count="1" selected="0">
            <x v="8"/>
          </reference>
          <reference field="9" count="7">
            <x v="7"/>
            <x v="8"/>
            <x v="55"/>
            <x v="56"/>
            <x v="64"/>
            <x v="65"/>
            <x v="77"/>
          </reference>
          <reference field="47" count="1" selected="0">
            <x v="3"/>
          </reference>
        </references>
      </pivotArea>
    </format>
    <format dxfId="2404">
      <pivotArea dataOnly="0" labelOnly="1" outline="0" fieldPosition="0">
        <references count="3">
          <reference field="8" count="1" selected="0">
            <x v="9"/>
          </reference>
          <reference field="9" count="7">
            <x v="52"/>
            <x v="54"/>
            <x v="57"/>
            <x v="58"/>
            <x v="59"/>
            <x v="60"/>
            <x v="61"/>
          </reference>
          <reference field="47" count="1" selected="0">
            <x v="3"/>
          </reference>
        </references>
      </pivotArea>
    </format>
    <format dxfId="2403">
      <pivotArea dataOnly="0" labelOnly="1" outline="0" fieldPosition="0">
        <references count="3">
          <reference field="8" count="1" selected="0">
            <x v="12"/>
          </reference>
          <reference field="9" count="1">
            <x v="76"/>
          </reference>
          <reference field="47" count="1" selected="0">
            <x v="3"/>
          </reference>
        </references>
      </pivotArea>
    </format>
    <format dxfId="2402">
      <pivotArea dataOnly="0" labelOnly="1" outline="0" fieldPosition="0">
        <references count="3">
          <reference field="8" count="1" selected="0">
            <x v="14"/>
          </reference>
          <reference field="9" count="1">
            <x v="69"/>
          </reference>
          <reference field="47" count="1" selected="0">
            <x v="3"/>
          </reference>
        </references>
      </pivotArea>
    </format>
    <format dxfId="2401">
      <pivotArea dataOnly="0" labelOnly="1" outline="0" fieldPosition="0">
        <references count="3">
          <reference field="8" count="1" selected="0">
            <x v="15"/>
          </reference>
          <reference field="9" count="3">
            <x v="27"/>
            <x v="51"/>
            <x v="72"/>
          </reference>
          <reference field="47" count="1" selected="0">
            <x v="3"/>
          </reference>
        </references>
      </pivotArea>
    </format>
    <format dxfId="2400">
      <pivotArea dataOnly="0" labelOnly="1" outline="0" fieldPosition="0">
        <references count="3">
          <reference field="8" count="1" selected="0">
            <x v="16"/>
          </reference>
          <reference field="9" count="3">
            <x v="15"/>
            <x v="80"/>
            <x v="81"/>
          </reference>
          <reference field="47" count="1" selected="0">
            <x v="3"/>
          </reference>
        </references>
      </pivotArea>
    </format>
    <format dxfId="2399">
      <pivotArea dataOnly="0" labelOnly="1" outline="0" fieldPosition="0">
        <references count="3">
          <reference field="8" count="1" selected="0">
            <x v="17"/>
          </reference>
          <reference field="9" count="2">
            <x v="23"/>
            <x v="25"/>
          </reference>
          <reference field="47" count="1" selected="0">
            <x v="3"/>
          </reference>
        </references>
      </pivotArea>
    </format>
    <format dxfId="2398">
      <pivotArea dataOnly="0" labelOnly="1" outline="0" fieldPosition="0">
        <references count="3">
          <reference field="8" count="1" selected="0">
            <x v="23"/>
          </reference>
          <reference field="9" count="6">
            <x v="35"/>
            <x v="36"/>
            <x v="37"/>
            <x v="38"/>
            <x v="46"/>
            <x v="47"/>
          </reference>
          <reference field="47" count="1" selected="0">
            <x v="3"/>
          </reference>
        </references>
      </pivotArea>
    </format>
    <format dxfId="2397">
      <pivotArea dataOnly="0" labelOnly="1" outline="0" fieldPosition="0">
        <references count="3">
          <reference field="8" count="1" selected="0">
            <x v="24"/>
          </reference>
          <reference field="9" count="1">
            <x v="26"/>
          </reference>
          <reference field="47" count="1" selected="0">
            <x v="3"/>
          </reference>
        </references>
      </pivotArea>
    </format>
    <format dxfId="2396">
      <pivotArea dataOnly="0" labelOnly="1" outline="0" fieldPosition="0">
        <references count="3">
          <reference field="8" count="1" selected="0">
            <x v="25"/>
          </reference>
          <reference field="9" count="1">
            <x v="18"/>
          </reference>
          <reference field="47" count="1" selected="0">
            <x v="3"/>
          </reference>
        </references>
      </pivotArea>
    </format>
    <format dxfId="2395">
      <pivotArea dataOnly="0" labelOnly="1" outline="0" fieldPosition="0">
        <references count="3">
          <reference field="8" count="1" selected="0">
            <x v="28"/>
          </reference>
          <reference field="9" count="1">
            <x v="100"/>
          </reference>
          <reference field="47" count="1" selected="0">
            <x v="3"/>
          </reference>
        </references>
      </pivotArea>
    </format>
    <format dxfId="2394">
      <pivotArea dataOnly="0" labelOnly="1" outline="0" fieldPosition="0">
        <references count="3">
          <reference field="8" count="1" selected="0">
            <x v="30"/>
          </reference>
          <reference field="9" count="1">
            <x v="88"/>
          </reference>
          <reference field="47" count="1" selected="0">
            <x v="3"/>
          </reference>
        </references>
      </pivotArea>
    </format>
    <format dxfId="2393">
      <pivotArea dataOnly="0" labelOnly="1" outline="0" fieldPosition="0">
        <references count="3">
          <reference field="8" count="1" selected="0">
            <x v="1"/>
          </reference>
          <reference field="9" count="7">
            <x v="12"/>
            <x v="13"/>
            <x v="14"/>
            <x v="40"/>
            <x v="71"/>
            <x v="82"/>
            <x v="92"/>
          </reference>
          <reference field="47" count="1" selected="0">
            <x v="4"/>
          </reference>
        </references>
      </pivotArea>
    </format>
    <format dxfId="2392">
      <pivotArea dataOnly="0" labelOnly="1" outline="0" fieldPosition="0">
        <references count="3">
          <reference field="8" count="1" selected="0">
            <x v="2"/>
          </reference>
          <reference field="9" count="5">
            <x v="28"/>
            <x v="29"/>
            <x v="30"/>
            <x v="31"/>
            <x v="53"/>
          </reference>
          <reference field="47" count="1" selected="0">
            <x v="4"/>
          </reference>
        </references>
      </pivotArea>
    </format>
    <format dxfId="2391">
      <pivotArea dataOnly="0" labelOnly="1" outline="0" fieldPosition="0">
        <references count="3">
          <reference field="8" count="1" selected="0">
            <x v="3"/>
          </reference>
          <reference field="9" count="1">
            <x v="41"/>
          </reference>
          <reference field="47" count="1" selected="0">
            <x v="4"/>
          </reference>
        </references>
      </pivotArea>
    </format>
    <format dxfId="2390">
      <pivotArea dataOnly="0" labelOnly="1" outline="0" fieldPosition="0">
        <references count="3">
          <reference field="8" count="1" selected="0">
            <x v="4"/>
          </reference>
          <reference field="9" count="1">
            <x v="34"/>
          </reference>
          <reference field="47" count="1" selected="0">
            <x v="4"/>
          </reference>
        </references>
      </pivotArea>
    </format>
    <format dxfId="2389">
      <pivotArea dataOnly="0" labelOnly="1" outline="0" fieldPosition="0">
        <references count="3">
          <reference field="8" count="1" selected="0">
            <x v="6"/>
          </reference>
          <reference field="9" count="1">
            <x v="73"/>
          </reference>
          <reference field="47" count="1" selected="0">
            <x v="4"/>
          </reference>
        </references>
      </pivotArea>
    </format>
    <format dxfId="2388">
      <pivotArea dataOnly="0" labelOnly="1" outline="0" fieldPosition="0">
        <references count="3">
          <reference field="8" count="1" selected="0">
            <x v="7"/>
          </reference>
          <reference field="9" count="1">
            <x v="9"/>
          </reference>
          <reference field="47" count="1" selected="0">
            <x v="4"/>
          </reference>
        </references>
      </pivotArea>
    </format>
    <format dxfId="2387">
      <pivotArea dataOnly="0" labelOnly="1" outline="0" fieldPosition="0">
        <references count="3">
          <reference field="8" count="1" selected="0">
            <x v="9"/>
          </reference>
          <reference field="9" count="7">
            <x v="52"/>
            <x v="54"/>
            <x v="57"/>
            <x v="58"/>
            <x v="59"/>
            <x v="60"/>
            <x v="61"/>
          </reference>
          <reference field="47" count="1" selected="0">
            <x v="4"/>
          </reference>
        </references>
      </pivotArea>
    </format>
    <format dxfId="2386">
      <pivotArea dataOnly="0" labelOnly="1" outline="0" fieldPosition="0">
        <references count="3">
          <reference field="8" count="1" selected="0">
            <x v="10"/>
          </reference>
          <reference field="9" count="2">
            <x v="39"/>
            <x v="71"/>
          </reference>
          <reference field="47" count="1" selected="0">
            <x v="4"/>
          </reference>
        </references>
      </pivotArea>
    </format>
    <format dxfId="2385">
      <pivotArea dataOnly="0" labelOnly="1" outline="0" fieldPosition="0">
        <references count="3">
          <reference field="8" count="1" selected="0">
            <x v="14"/>
          </reference>
          <reference field="9" count="4">
            <x v="69"/>
            <x v="89"/>
            <x v="90"/>
            <x v="91"/>
          </reference>
          <reference field="47" count="1" selected="0">
            <x v="4"/>
          </reference>
        </references>
      </pivotArea>
    </format>
    <format dxfId="2384">
      <pivotArea dataOnly="0" labelOnly="1" outline="0" fieldPosition="0">
        <references count="3">
          <reference field="8" count="1" selected="0">
            <x v="15"/>
          </reference>
          <reference field="9" count="2">
            <x v="27"/>
            <x v="72"/>
          </reference>
          <reference field="47" count="1" selected="0">
            <x v="4"/>
          </reference>
        </references>
      </pivotArea>
    </format>
    <format dxfId="2383">
      <pivotArea dataOnly="0" labelOnly="1" outline="0" fieldPosition="0">
        <references count="3">
          <reference field="8" count="1" selected="0">
            <x v="17"/>
          </reference>
          <reference field="9" count="3">
            <x v="21"/>
            <x v="23"/>
            <x v="25"/>
          </reference>
          <reference field="47" count="1" selected="0">
            <x v="4"/>
          </reference>
        </references>
      </pivotArea>
    </format>
    <format dxfId="2382">
      <pivotArea dataOnly="0" labelOnly="1" outline="0" fieldPosition="0">
        <references count="3">
          <reference field="8" count="1" selected="0">
            <x v="18"/>
          </reference>
          <reference field="9" count="1">
            <x v="70"/>
          </reference>
          <reference field="47" count="1" selected="0">
            <x v="4"/>
          </reference>
        </references>
      </pivotArea>
    </format>
    <format dxfId="2381">
      <pivotArea dataOnly="0" labelOnly="1" outline="0" fieldPosition="0">
        <references count="3">
          <reference field="8" count="1" selected="0">
            <x v="21"/>
          </reference>
          <reference field="9" count="4">
            <x v="16"/>
            <x v="42"/>
            <x v="43"/>
            <x v="44"/>
          </reference>
          <reference field="47" count="1" selected="0">
            <x v="4"/>
          </reference>
        </references>
      </pivotArea>
    </format>
    <format dxfId="2380">
      <pivotArea dataOnly="0" labelOnly="1" outline="0" fieldPosition="0">
        <references count="3">
          <reference field="8" count="1" selected="0">
            <x v="22"/>
          </reference>
          <reference field="9" count="1">
            <x v="45"/>
          </reference>
          <reference field="47" count="1" selected="0">
            <x v="4"/>
          </reference>
        </references>
      </pivotArea>
    </format>
    <format dxfId="2379">
      <pivotArea dataOnly="0" labelOnly="1" outline="0" fieldPosition="0">
        <references count="3">
          <reference field="8" count="1" selected="0">
            <x v="23"/>
          </reference>
          <reference field="9" count="2">
            <x v="35"/>
            <x v="38"/>
          </reference>
          <reference field="47" count="1" selected="0">
            <x v="4"/>
          </reference>
        </references>
      </pivotArea>
    </format>
    <format dxfId="2378">
      <pivotArea dataOnly="0" labelOnly="1" outline="0" fieldPosition="0">
        <references count="3">
          <reference field="8" count="1" selected="0">
            <x v="24"/>
          </reference>
          <reference field="9" count="4">
            <x v="20"/>
            <x v="22"/>
            <x v="24"/>
            <x v="26"/>
          </reference>
          <reference field="47" count="1" selected="0">
            <x v="4"/>
          </reference>
        </references>
      </pivotArea>
    </format>
    <format dxfId="2377">
      <pivotArea dataOnly="0" labelOnly="1" outline="0" fieldPosition="0">
        <references count="3">
          <reference field="8" count="1" selected="0">
            <x v="26"/>
          </reference>
          <reference field="9" count="1">
            <x v="74"/>
          </reference>
          <reference field="47" count="1" selected="0">
            <x v="4"/>
          </reference>
        </references>
      </pivotArea>
    </format>
    <format dxfId="2376">
      <pivotArea dataOnly="0" labelOnly="1" outline="0" fieldPosition="0">
        <references count="3">
          <reference field="8" count="1" selected="0">
            <x v="29"/>
          </reference>
          <reference field="9" count="5">
            <x v="99"/>
            <x v="101"/>
            <x v="102"/>
            <x v="103"/>
            <x v="104"/>
          </reference>
          <reference field="47" count="1" selected="0">
            <x v="4"/>
          </reference>
        </references>
      </pivotArea>
    </format>
    <format dxfId="2375">
      <pivotArea dataOnly="0" labelOnly="1" outline="0" fieldPosition="0">
        <references count="3">
          <reference field="8" count="1" selected="0">
            <x v="31"/>
          </reference>
          <reference field="9" count="1">
            <x v="107"/>
          </reference>
          <reference field="47" count="1" selected="0">
            <x v="4"/>
          </reference>
        </references>
      </pivotArea>
    </format>
    <format dxfId="2374">
      <pivotArea dataOnly="0" labelOnly="1" outline="0" fieldPosition="0">
        <references count="3">
          <reference field="8" count="1" selected="0">
            <x v="1"/>
          </reference>
          <reference field="9" count="5">
            <x v="12"/>
            <x v="13"/>
            <x v="14"/>
            <x v="40"/>
            <x v="82"/>
          </reference>
          <reference field="47" count="1" selected="0">
            <x v="5"/>
          </reference>
        </references>
      </pivotArea>
    </format>
    <format dxfId="2373">
      <pivotArea dataOnly="0" labelOnly="1" outline="0" fieldPosition="0">
        <references count="3">
          <reference field="8" count="1" selected="0">
            <x v="9"/>
          </reference>
          <reference field="9" count="7">
            <x v="52"/>
            <x v="54"/>
            <x v="57"/>
            <x v="58"/>
            <x v="59"/>
            <x v="60"/>
            <x v="61"/>
          </reference>
          <reference field="47" count="1" selected="0">
            <x v="5"/>
          </reference>
        </references>
      </pivotArea>
    </format>
    <format dxfId="2372">
      <pivotArea dataOnly="0" labelOnly="1" outline="0" fieldPosition="0">
        <references count="3">
          <reference field="8" count="1" selected="0">
            <x v="14"/>
          </reference>
          <reference field="9" count="1">
            <x v="75"/>
          </reference>
          <reference field="47" count="1" selected="0">
            <x v="5"/>
          </reference>
        </references>
      </pivotArea>
    </format>
    <format dxfId="2371">
      <pivotArea dataOnly="0" labelOnly="1" outline="0" fieldPosition="0">
        <references count="3">
          <reference field="8" count="1" selected="0">
            <x v="23"/>
          </reference>
          <reference field="9" count="3">
            <x v="35"/>
            <x v="36"/>
            <x v="46"/>
          </reference>
          <reference field="47" count="1" selected="0">
            <x v="5"/>
          </reference>
        </references>
      </pivotArea>
    </format>
    <format dxfId="2370">
      <pivotArea dataOnly="0" labelOnly="1" outline="0" fieldPosition="0">
        <references count="3">
          <reference field="8" count="1" selected="0">
            <x v="32"/>
          </reference>
          <reference field="9" count="1">
            <x v="105"/>
          </reference>
          <reference field="47" count="1" selected="0">
            <x v="5"/>
          </reference>
        </references>
      </pivotArea>
    </format>
    <format dxfId="2369">
      <pivotArea dataOnly="0" labelOnly="1" outline="0" fieldPosition="0">
        <references count="4">
          <reference field="8" count="1" selected="0">
            <x v="0"/>
          </reference>
          <reference field="9" count="1" selected="0">
            <x v="0"/>
          </reference>
          <reference field="10" count="1">
            <x v="0"/>
          </reference>
          <reference field="47" count="1" selected="0">
            <x v="0"/>
          </reference>
        </references>
      </pivotArea>
    </format>
    <format dxfId="2368">
      <pivotArea dataOnly="0" labelOnly="1" outline="0" fieldPosition="0">
        <references count="4">
          <reference field="8" count="1" selected="0">
            <x v="1"/>
          </reference>
          <reference field="9" count="1" selected="0">
            <x v="12"/>
          </reference>
          <reference field="10" count="1">
            <x v="5"/>
          </reference>
          <reference field="47" count="1" selected="0">
            <x v="0"/>
          </reference>
        </references>
      </pivotArea>
    </format>
    <format dxfId="2367">
      <pivotArea dataOnly="0" labelOnly="1" outline="0" fieldPosition="0">
        <references count="4">
          <reference field="8" count="1" selected="0">
            <x v="1"/>
          </reference>
          <reference field="9" count="1" selected="0">
            <x v="13"/>
          </reference>
          <reference field="10" count="1">
            <x v="5"/>
          </reference>
          <reference field="47" count="1" selected="0">
            <x v="0"/>
          </reference>
        </references>
      </pivotArea>
    </format>
    <format dxfId="2366">
      <pivotArea dataOnly="0" labelOnly="1" outline="0" fieldPosition="0">
        <references count="4">
          <reference field="8" count="1" selected="0">
            <x v="1"/>
          </reference>
          <reference field="9" count="1" selected="0">
            <x v="40"/>
          </reference>
          <reference field="10" count="1">
            <x v="5"/>
          </reference>
          <reference field="47" count="1" selected="0">
            <x v="0"/>
          </reference>
        </references>
      </pivotArea>
    </format>
    <format dxfId="2365">
      <pivotArea dataOnly="0" labelOnly="1" outline="0" fieldPosition="0">
        <references count="4">
          <reference field="8" count="1" selected="0">
            <x v="1"/>
          </reference>
          <reference field="9" count="1" selected="0">
            <x v="82"/>
          </reference>
          <reference field="10" count="1">
            <x v="5"/>
          </reference>
          <reference field="47" count="1" selected="0">
            <x v="0"/>
          </reference>
        </references>
      </pivotArea>
    </format>
    <format dxfId="2364">
      <pivotArea dataOnly="0" labelOnly="1" outline="0" fieldPosition="0">
        <references count="4">
          <reference field="8" count="1" selected="0">
            <x v="2"/>
          </reference>
          <reference field="9" count="1" selected="0">
            <x v="28"/>
          </reference>
          <reference field="10" count="1">
            <x v="5"/>
          </reference>
          <reference field="47" count="1" selected="0">
            <x v="0"/>
          </reference>
        </references>
      </pivotArea>
    </format>
    <format dxfId="2363">
      <pivotArea dataOnly="0" labelOnly="1" outline="0" fieldPosition="0">
        <references count="4">
          <reference field="8" count="1" selected="0">
            <x v="2"/>
          </reference>
          <reference field="9" count="1" selected="0">
            <x v="29"/>
          </reference>
          <reference field="10" count="1">
            <x v="5"/>
          </reference>
          <reference field="47" count="1" selected="0">
            <x v="0"/>
          </reference>
        </references>
      </pivotArea>
    </format>
    <format dxfId="2362">
      <pivotArea dataOnly="0" labelOnly="1" outline="0" fieldPosition="0">
        <references count="4">
          <reference field="8" count="1" selected="0">
            <x v="2"/>
          </reference>
          <reference field="9" count="1" selected="0">
            <x v="30"/>
          </reference>
          <reference field="10" count="1">
            <x v="5"/>
          </reference>
          <reference field="47" count="1" selected="0">
            <x v="0"/>
          </reference>
        </references>
      </pivotArea>
    </format>
    <format dxfId="2361">
      <pivotArea dataOnly="0" labelOnly="1" outline="0" fieldPosition="0">
        <references count="4">
          <reference field="8" count="1" selected="0">
            <x v="2"/>
          </reference>
          <reference field="9" count="1" selected="0">
            <x v="31"/>
          </reference>
          <reference field="10" count="1">
            <x v="1"/>
          </reference>
          <reference field="47" count="1" selected="0">
            <x v="0"/>
          </reference>
        </references>
      </pivotArea>
    </format>
    <format dxfId="2360">
      <pivotArea dataOnly="0" labelOnly="1" outline="0" fieldPosition="0">
        <references count="4">
          <reference field="8" count="1" selected="0">
            <x v="2"/>
          </reference>
          <reference field="9" count="1" selected="0">
            <x v="66"/>
          </reference>
          <reference field="10" count="1">
            <x v="5"/>
          </reference>
          <reference field="47" count="1" selected="0">
            <x v="0"/>
          </reference>
        </references>
      </pivotArea>
    </format>
    <format dxfId="2359">
      <pivotArea dataOnly="0" labelOnly="1" outline="0" fieldPosition="0">
        <references count="4">
          <reference field="8" count="1" selected="0">
            <x v="2"/>
          </reference>
          <reference field="9" count="1" selected="0">
            <x v="67"/>
          </reference>
          <reference field="10" count="1">
            <x v="5"/>
          </reference>
          <reference field="47" count="1" selected="0">
            <x v="0"/>
          </reference>
        </references>
      </pivotArea>
    </format>
    <format dxfId="2358">
      <pivotArea dataOnly="0" labelOnly="1" outline="0" fieldPosition="0">
        <references count="4">
          <reference field="8" count="1" selected="0">
            <x v="5"/>
          </reference>
          <reference field="9" count="1" selected="0">
            <x v="33"/>
          </reference>
          <reference field="10" count="1">
            <x v="5"/>
          </reference>
          <reference field="47" count="1" selected="0">
            <x v="0"/>
          </reference>
        </references>
      </pivotArea>
    </format>
    <format dxfId="2357">
      <pivotArea dataOnly="0" labelOnly="1" outline="0" fieldPosition="0">
        <references count="4">
          <reference field="8" count="1" selected="0">
            <x v="6"/>
          </reference>
          <reference field="9" count="1" selected="0">
            <x v="85"/>
          </reference>
          <reference field="10" count="1">
            <x v="5"/>
          </reference>
          <reference field="47" count="1" selected="0">
            <x v="0"/>
          </reference>
        </references>
      </pivotArea>
    </format>
    <format dxfId="2356">
      <pivotArea dataOnly="0" labelOnly="1" outline="0" fieldPosition="0">
        <references count="4">
          <reference field="8" count="1" selected="0">
            <x v="7"/>
          </reference>
          <reference field="9" count="1" selected="0">
            <x v="3"/>
          </reference>
          <reference field="10" count="1">
            <x v="5"/>
          </reference>
          <reference field="47" count="1" selected="0">
            <x v="0"/>
          </reference>
        </references>
      </pivotArea>
    </format>
    <format dxfId="2355">
      <pivotArea dataOnly="0" labelOnly="1" outline="0" fieldPosition="0">
        <references count="4">
          <reference field="8" count="1" selected="0">
            <x v="7"/>
          </reference>
          <reference field="9" count="1" selected="0">
            <x v="4"/>
          </reference>
          <reference field="10" count="1">
            <x v="5"/>
          </reference>
          <reference field="47" count="1" selected="0">
            <x v="0"/>
          </reference>
        </references>
      </pivotArea>
    </format>
    <format dxfId="2354">
      <pivotArea dataOnly="0" labelOnly="1" outline="0" fieldPosition="0">
        <references count="4">
          <reference field="8" count="1" selected="0">
            <x v="7"/>
          </reference>
          <reference field="9" count="1" selected="0">
            <x v="5"/>
          </reference>
          <reference field="10" count="1">
            <x v="5"/>
          </reference>
          <reference field="47" count="1" selected="0">
            <x v="0"/>
          </reference>
        </references>
      </pivotArea>
    </format>
    <format dxfId="2353">
      <pivotArea dataOnly="0" labelOnly="1" outline="0" fieldPosition="0">
        <references count="4">
          <reference field="8" count="1" selected="0">
            <x v="7"/>
          </reference>
          <reference field="9" count="1" selected="0">
            <x v="6"/>
          </reference>
          <reference field="10" count="1">
            <x v="5"/>
          </reference>
          <reference field="47" count="1" selected="0">
            <x v="0"/>
          </reference>
        </references>
      </pivotArea>
    </format>
    <format dxfId="2352">
      <pivotArea dataOnly="0" labelOnly="1" outline="0" fieldPosition="0">
        <references count="4">
          <reference field="8" count="1" selected="0">
            <x v="8"/>
          </reference>
          <reference field="9" count="1" selected="0">
            <x v="7"/>
          </reference>
          <reference field="10" count="1">
            <x v="5"/>
          </reference>
          <reference field="47" count="1" selected="0">
            <x v="0"/>
          </reference>
        </references>
      </pivotArea>
    </format>
    <format dxfId="2351">
      <pivotArea dataOnly="0" labelOnly="1" outline="0" fieldPosition="0">
        <references count="4">
          <reference field="8" count="1" selected="0">
            <x v="8"/>
          </reference>
          <reference field="9" count="1" selected="0">
            <x v="8"/>
          </reference>
          <reference field="10" count="1">
            <x v="5"/>
          </reference>
          <reference field="47" count="1" selected="0">
            <x v="0"/>
          </reference>
        </references>
      </pivotArea>
    </format>
    <format dxfId="2350">
      <pivotArea dataOnly="0" labelOnly="1" outline="0" fieldPosition="0">
        <references count="4">
          <reference field="8" count="1" selected="0">
            <x v="9"/>
          </reference>
          <reference field="9" count="1" selected="0">
            <x v="59"/>
          </reference>
          <reference field="10" count="1">
            <x v="5"/>
          </reference>
          <reference field="47" count="1" selected="0">
            <x v="0"/>
          </reference>
        </references>
      </pivotArea>
    </format>
    <format dxfId="2349">
      <pivotArea dataOnly="0" labelOnly="1" outline="0" fieldPosition="0">
        <references count="4">
          <reference field="8" count="1" selected="0">
            <x v="9"/>
          </reference>
          <reference field="9" count="1" selected="0">
            <x v="60"/>
          </reference>
          <reference field="10" count="1">
            <x v="5"/>
          </reference>
          <reference field="47" count="1" selected="0">
            <x v="0"/>
          </reference>
        </references>
      </pivotArea>
    </format>
    <format dxfId="2348">
      <pivotArea dataOnly="0" labelOnly="1" outline="0" fieldPosition="0">
        <references count="4">
          <reference field="8" count="1" selected="0">
            <x v="9"/>
          </reference>
          <reference field="9" count="1" selected="0">
            <x v="61"/>
          </reference>
          <reference field="10" count="1">
            <x v="5"/>
          </reference>
          <reference field="47" count="1" selected="0">
            <x v="0"/>
          </reference>
        </references>
      </pivotArea>
    </format>
    <format dxfId="2347">
      <pivotArea dataOnly="0" labelOnly="1" outline="0" fieldPosition="0">
        <references count="4">
          <reference field="8" count="1" selected="0">
            <x v="10"/>
          </reference>
          <reference field="9" count="1" selected="0">
            <x v="39"/>
          </reference>
          <reference field="10" count="1">
            <x v="5"/>
          </reference>
          <reference field="47" count="1" selected="0">
            <x v="0"/>
          </reference>
        </references>
      </pivotArea>
    </format>
    <format dxfId="2346">
      <pivotArea dataOnly="0" labelOnly="1" outline="0" fieldPosition="0">
        <references count="4">
          <reference field="8" count="1" selected="0">
            <x v="12"/>
          </reference>
          <reference field="9" count="1" selected="0">
            <x v="76"/>
          </reference>
          <reference field="10" count="1">
            <x v="5"/>
          </reference>
          <reference field="47" count="1" selected="0">
            <x v="0"/>
          </reference>
        </references>
      </pivotArea>
    </format>
    <format dxfId="2345">
      <pivotArea dataOnly="0" labelOnly="1" outline="0" fieldPosition="0">
        <references count="4">
          <reference field="8" count="1" selected="0">
            <x v="15"/>
          </reference>
          <reference field="9" count="1" selected="0">
            <x v="27"/>
          </reference>
          <reference field="10" count="1">
            <x v="5"/>
          </reference>
          <reference field="47" count="1" selected="0">
            <x v="0"/>
          </reference>
        </references>
      </pivotArea>
    </format>
    <format dxfId="2344">
      <pivotArea dataOnly="0" labelOnly="1" outline="0" fieldPosition="0">
        <references count="4">
          <reference field="8" count="1" selected="0">
            <x v="16"/>
          </reference>
          <reference field="9" count="1" selected="0">
            <x v="11"/>
          </reference>
          <reference field="10" count="1">
            <x v="5"/>
          </reference>
          <reference field="47" count="1" selected="0">
            <x v="0"/>
          </reference>
        </references>
      </pivotArea>
    </format>
    <format dxfId="2343">
      <pivotArea dataOnly="0" labelOnly="1" outline="0" fieldPosition="0">
        <references count="4">
          <reference field="8" count="1" selected="0">
            <x v="16"/>
          </reference>
          <reference field="9" count="1" selected="0">
            <x v="15"/>
          </reference>
          <reference field="10" count="1">
            <x v="5"/>
          </reference>
          <reference field="47" count="1" selected="0">
            <x v="0"/>
          </reference>
        </references>
      </pivotArea>
    </format>
    <format dxfId="2342">
      <pivotArea dataOnly="0" labelOnly="1" outline="0" fieldPosition="0">
        <references count="4">
          <reference field="8" count="1" selected="0">
            <x v="17"/>
          </reference>
          <reference field="9" count="1" selected="0">
            <x v="21"/>
          </reference>
          <reference field="10" count="1">
            <x v="5"/>
          </reference>
          <reference field="47" count="1" selected="0">
            <x v="0"/>
          </reference>
        </references>
      </pivotArea>
    </format>
    <format dxfId="2341">
      <pivotArea dataOnly="0" labelOnly="1" outline="0" fieldPosition="0">
        <references count="4">
          <reference field="8" count="1" selected="0">
            <x v="17"/>
          </reference>
          <reference field="9" count="1" selected="0">
            <x v="23"/>
          </reference>
          <reference field="10" count="1">
            <x v="5"/>
          </reference>
          <reference field="47" count="1" selected="0">
            <x v="0"/>
          </reference>
        </references>
      </pivotArea>
    </format>
    <format dxfId="2340">
      <pivotArea dataOnly="0" labelOnly="1" outline="0" fieldPosition="0">
        <references count="4">
          <reference field="8" count="1" selected="0">
            <x v="17"/>
          </reference>
          <reference field="9" count="1" selected="0">
            <x v="25"/>
          </reference>
          <reference field="10" count="1">
            <x v="5"/>
          </reference>
          <reference field="47" count="1" selected="0">
            <x v="0"/>
          </reference>
        </references>
      </pivotArea>
    </format>
    <format dxfId="2339">
      <pivotArea dataOnly="0" labelOnly="1" outline="0" fieldPosition="0">
        <references count="4">
          <reference field="8" count="1" selected="0">
            <x v="18"/>
          </reference>
          <reference field="9" count="1" selected="0">
            <x v="68"/>
          </reference>
          <reference field="10" count="1">
            <x v="5"/>
          </reference>
          <reference field="47" count="1" selected="0">
            <x v="0"/>
          </reference>
        </references>
      </pivotArea>
    </format>
    <format dxfId="2338">
      <pivotArea dataOnly="0" labelOnly="1" outline="0" fieldPosition="0">
        <references count="4">
          <reference field="8" count="1" selected="0">
            <x v="19"/>
          </reference>
          <reference field="9" count="1" selected="0">
            <x v="86"/>
          </reference>
          <reference field="10" count="1">
            <x v="5"/>
          </reference>
          <reference field="47" count="1" selected="0">
            <x v="0"/>
          </reference>
        </references>
      </pivotArea>
    </format>
    <format dxfId="2337">
      <pivotArea dataOnly="0" labelOnly="1" outline="0" fieldPosition="0">
        <references count="4">
          <reference field="8" count="1" selected="0">
            <x v="20"/>
          </reference>
          <reference field="9" count="1" selected="0">
            <x v="87"/>
          </reference>
          <reference field="10" count="1">
            <x v="5"/>
          </reference>
          <reference field="47" count="1" selected="0">
            <x v="0"/>
          </reference>
        </references>
      </pivotArea>
    </format>
    <format dxfId="2336">
      <pivotArea dataOnly="0" labelOnly="1" outline="0" fieldPosition="0">
        <references count="4">
          <reference field="8" count="1" selected="0">
            <x v="28"/>
          </reference>
          <reference field="9" count="1" selected="0">
            <x v="94"/>
          </reference>
          <reference field="10" count="2">
            <x v="17"/>
            <x v="22"/>
          </reference>
          <reference field="47" count="1" selected="0">
            <x v="0"/>
          </reference>
        </references>
      </pivotArea>
    </format>
    <format dxfId="2335">
      <pivotArea dataOnly="0" labelOnly="1" outline="0" fieldPosition="0">
        <references count="4">
          <reference field="8" count="1" selected="0">
            <x v="28"/>
          </reference>
          <reference field="9" count="1" selected="0">
            <x v="95"/>
          </reference>
          <reference field="10" count="1">
            <x v="18"/>
          </reference>
          <reference field="47" count="1" selected="0">
            <x v="0"/>
          </reference>
        </references>
      </pivotArea>
    </format>
    <format dxfId="2334">
      <pivotArea dataOnly="0" labelOnly="1" outline="0" fieldPosition="0">
        <references count="4">
          <reference field="8" count="1" selected="0">
            <x v="28"/>
          </reference>
          <reference field="9" count="1" selected="0">
            <x v="96"/>
          </reference>
          <reference field="10" count="1">
            <x v="19"/>
          </reference>
          <reference field="47" count="1" selected="0">
            <x v="0"/>
          </reference>
        </references>
      </pivotArea>
    </format>
    <format dxfId="2333">
      <pivotArea dataOnly="0" labelOnly="1" outline="0" fieldPosition="0">
        <references count="4">
          <reference field="8" count="1" selected="0">
            <x v="28"/>
          </reference>
          <reference field="9" count="1" selected="0">
            <x v="97"/>
          </reference>
          <reference field="10" count="1">
            <x v="20"/>
          </reference>
          <reference field="47" count="1" selected="0">
            <x v="0"/>
          </reference>
        </references>
      </pivotArea>
    </format>
    <format dxfId="2332">
      <pivotArea dataOnly="0" labelOnly="1" outline="0" fieldPosition="0">
        <references count="4">
          <reference field="8" count="1" selected="0">
            <x v="28"/>
          </reference>
          <reference field="9" count="1" selected="0">
            <x v="98"/>
          </reference>
          <reference field="10" count="1">
            <x v="21"/>
          </reference>
          <reference field="47" count="1" selected="0">
            <x v="0"/>
          </reference>
        </references>
      </pivotArea>
    </format>
    <format dxfId="2331">
      <pivotArea dataOnly="0" labelOnly="1" outline="0" fieldPosition="0">
        <references count="4">
          <reference field="8" count="1" selected="0">
            <x v="1"/>
          </reference>
          <reference field="9" count="1" selected="0">
            <x v="12"/>
          </reference>
          <reference field="10" count="1">
            <x v="5"/>
          </reference>
          <reference field="47" count="1" selected="0">
            <x v="1"/>
          </reference>
        </references>
      </pivotArea>
    </format>
    <format dxfId="2330">
      <pivotArea dataOnly="0" labelOnly="1" outline="0" fieldPosition="0">
        <references count="4">
          <reference field="8" count="1" selected="0">
            <x v="1"/>
          </reference>
          <reference field="9" count="1" selected="0">
            <x v="13"/>
          </reference>
          <reference field="10" count="1">
            <x v="5"/>
          </reference>
          <reference field="47" count="1" selected="0">
            <x v="1"/>
          </reference>
        </references>
      </pivotArea>
    </format>
    <format dxfId="2329">
      <pivotArea dataOnly="0" labelOnly="1" outline="0" fieldPosition="0">
        <references count="4">
          <reference field="8" count="1" selected="0">
            <x v="1"/>
          </reference>
          <reference field="9" count="1" selected="0">
            <x v="40"/>
          </reference>
          <reference field="10" count="1">
            <x v="5"/>
          </reference>
          <reference field="47" count="1" selected="0">
            <x v="1"/>
          </reference>
        </references>
      </pivotArea>
    </format>
    <format dxfId="2328">
      <pivotArea dataOnly="0" labelOnly="1" outline="0" fieldPosition="0">
        <references count="4">
          <reference field="8" count="1" selected="0">
            <x v="2"/>
          </reference>
          <reference field="9" count="1" selected="0">
            <x v="28"/>
          </reference>
          <reference field="10" count="1">
            <x v="5"/>
          </reference>
          <reference field="47" count="1" selected="0">
            <x v="1"/>
          </reference>
        </references>
      </pivotArea>
    </format>
    <format dxfId="2327">
      <pivotArea dataOnly="0" labelOnly="1" outline="0" fieldPosition="0">
        <references count="4">
          <reference field="8" count="1" selected="0">
            <x v="2"/>
          </reference>
          <reference field="9" count="1" selected="0">
            <x v="29"/>
          </reference>
          <reference field="10" count="1">
            <x v="5"/>
          </reference>
          <reference field="47" count="1" selected="0">
            <x v="1"/>
          </reference>
        </references>
      </pivotArea>
    </format>
    <format dxfId="2326">
      <pivotArea dataOnly="0" labelOnly="1" outline="0" fieldPosition="0">
        <references count="4">
          <reference field="8" count="1" selected="0">
            <x v="2"/>
          </reference>
          <reference field="9" count="1" selected="0">
            <x v="30"/>
          </reference>
          <reference field="10" count="1">
            <x v="5"/>
          </reference>
          <reference field="47" count="1" selected="0">
            <x v="1"/>
          </reference>
        </references>
      </pivotArea>
    </format>
    <format dxfId="2325">
      <pivotArea dataOnly="0" labelOnly="1" outline="0" fieldPosition="0">
        <references count="4">
          <reference field="8" count="1" selected="0">
            <x v="2"/>
          </reference>
          <reference field="9" count="1" selected="0">
            <x v="31"/>
          </reference>
          <reference field="10" count="1">
            <x v="5"/>
          </reference>
          <reference field="47" count="1" selected="0">
            <x v="1"/>
          </reference>
        </references>
      </pivotArea>
    </format>
    <format dxfId="2324">
      <pivotArea dataOnly="0" labelOnly="1" outline="0" fieldPosition="0">
        <references count="4">
          <reference field="8" count="1" selected="0">
            <x v="2"/>
          </reference>
          <reference field="9" count="1" selected="0">
            <x v="53"/>
          </reference>
          <reference field="10" count="1">
            <x v="5"/>
          </reference>
          <reference field="47" count="1" selected="0">
            <x v="1"/>
          </reference>
        </references>
      </pivotArea>
    </format>
    <format dxfId="2323">
      <pivotArea dataOnly="0" labelOnly="1" outline="0" fieldPosition="0">
        <references count="4">
          <reference field="8" count="1" selected="0">
            <x v="2"/>
          </reference>
          <reference field="9" count="1" selected="0">
            <x v="83"/>
          </reference>
          <reference field="10" count="1">
            <x v="5"/>
          </reference>
          <reference field="47" count="1" selected="0">
            <x v="1"/>
          </reference>
        </references>
      </pivotArea>
    </format>
    <format dxfId="2322">
      <pivotArea dataOnly="0" labelOnly="1" outline="0" fieldPosition="0">
        <references count="4">
          <reference field="8" count="1" selected="0">
            <x v="2"/>
          </reference>
          <reference field="9" count="1" selected="0">
            <x v="84"/>
          </reference>
          <reference field="10" count="1">
            <x v="5"/>
          </reference>
          <reference field="47" count="1" selected="0">
            <x v="1"/>
          </reference>
        </references>
      </pivotArea>
    </format>
    <format dxfId="2321">
      <pivotArea dataOnly="0" labelOnly="1" outline="0" fieldPosition="0">
        <references count="4">
          <reference field="8" count="1" selected="0">
            <x v="3"/>
          </reference>
          <reference field="9" count="1" selected="0">
            <x v="41"/>
          </reference>
          <reference field="10" count="1">
            <x v="5"/>
          </reference>
          <reference field="47" count="1" selected="0">
            <x v="1"/>
          </reference>
        </references>
      </pivotArea>
    </format>
    <format dxfId="2320">
      <pivotArea dataOnly="0" labelOnly="1" outline="0" fieldPosition="0">
        <references count="4">
          <reference field="8" count="1" selected="0">
            <x v="7"/>
          </reference>
          <reference field="9" count="1" selected="0">
            <x v="4"/>
          </reference>
          <reference field="10" count="1">
            <x v="5"/>
          </reference>
          <reference field="47" count="1" selected="0">
            <x v="1"/>
          </reference>
        </references>
      </pivotArea>
    </format>
    <format dxfId="2319">
      <pivotArea dataOnly="0" labelOnly="1" outline="0" fieldPosition="0">
        <references count="4">
          <reference field="8" count="1" selected="0">
            <x v="7"/>
          </reference>
          <reference field="9" count="1" selected="0">
            <x v="5"/>
          </reference>
          <reference field="10" count="1">
            <x v="5"/>
          </reference>
          <reference field="47" count="1" selected="0">
            <x v="1"/>
          </reference>
        </references>
      </pivotArea>
    </format>
    <format dxfId="2318">
      <pivotArea dataOnly="0" labelOnly="1" outline="0" fieldPosition="0">
        <references count="4">
          <reference field="8" count="1" selected="0">
            <x v="7"/>
          </reference>
          <reference field="9" count="1" selected="0">
            <x v="6"/>
          </reference>
          <reference field="10" count="1">
            <x v="5"/>
          </reference>
          <reference field="47" count="1" selected="0">
            <x v="1"/>
          </reference>
        </references>
      </pivotArea>
    </format>
    <format dxfId="2317">
      <pivotArea dataOnly="0" labelOnly="1" outline="0" fieldPosition="0">
        <references count="4">
          <reference field="8" count="1" selected="0">
            <x v="10"/>
          </reference>
          <reference field="9" count="1" selected="0">
            <x v="39"/>
          </reference>
          <reference field="10" count="1">
            <x v="5"/>
          </reference>
          <reference field="47" count="1" selected="0">
            <x v="1"/>
          </reference>
        </references>
      </pivotArea>
    </format>
    <format dxfId="2316">
      <pivotArea dataOnly="0" labelOnly="1" outline="0" fieldPosition="0">
        <references count="4">
          <reference field="8" count="1" selected="0">
            <x v="10"/>
          </reference>
          <reference field="9" count="1" selected="0">
            <x v="71"/>
          </reference>
          <reference field="10" count="1">
            <x v="5"/>
          </reference>
          <reference field="47" count="1" selected="0">
            <x v="1"/>
          </reference>
        </references>
      </pivotArea>
    </format>
    <format dxfId="2315">
      <pivotArea dataOnly="0" labelOnly="1" outline="0" fieldPosition="0">
        <references count="4">
          <reference field="8" count="1" selected="0">
            <x v="11"/>
          </reference>
          <reference field="9" count="1" selected="0">
            <x v="108"/>
          </reference>
          <reference field="10" count="1">
            <x v="5"/>
          </reference>
          <reference field="47" count="1" selected="0">
            <x v="1"/>
          </reference>
        </references>
      </pivotArea>
    </format>
    <format dxfId="2314">
      <pivotArea dataOnly="0" labelOnly="1" outline="0" fieldPosition="0">
        <references count="4">
          <reference field="8" count="1" selected="0">
            <x v="12"/>
          </reference>
          <reference field="9" count="1" selected="0">
            <x v="76"/>
          </reference>
          <reference field="10" count="1">
            <x v="5"/>
          </reference>
          <reference field="47" count="1" selected="0">
            <x v="1"/>
          </reference>
        </references>
      </pivotArea>
    </format>
    <format dxfId="2313">
      <pivotArea dataOnly="0" labelOnly="1" outline="0" fieldPosition="0">
        <references count="4">
          <reference field="8" count="1" selected="0">
            <x v="14"/>
          </reference>
          <reference field="9" count="1" selected="0">
            <x v="10"/>
          </reference>
          <reference field="10" count="1">
            <x v="5"/>
          </reference>
          <reference field="47" count="1" selected="0">
            <x v="1"/>
          </reference>
        </references>
      </pivotArea>
    </format>
    <format dxfId="2312">
      <pivotArea dataOnly="0" labelOnly="1" outline="0" fieldPosition="0">
        <references count="4">
          <reference field="8" count="1" selected="0">
            <x v="14"/>
          </reference>
          <reference field="9" count="1" selected="0">
            <x v="48"/>
          </reference>
          <reference field="10" count="1">
            <x v="5"/>
          </reference>
          <reference field="47" count="1" selected="0">
            <x v="1"/>
          </reference>
        </references>
      </pivotArea>
    </format>
    <format dxfId="2311">
      <pivotArea dataOnly="0" labelOnly="1" outline="0" fieldPosition="0">
        <references count="4">
          <reference field="8" count="1" selected="0">
            <x v="14"/>
          </reference>
          <reference field="9" count="1" selected="0">
            <x v="49"/>
          </reference>
          <reference field="10" count="1">
            <x v="5"/>
          </reference>
          <reference field="47" count="1" selected="0">
            <x v="1"/>
          </reference>
        </references>
      </pivotArea>
    </format>
    <format dxfId="2310">
      <pivotArea dataOnly="0" labelOnly="1" outline="0" fieldPosition="0">
        <references count="4">
          <reference field="8" count="1" selected="0">
            <x v="14"/>
          </reference>
          <reference field="9" count="1" selected="0">
            <x v="50"/>
          </reference>
          <reference field="10" count="1">
            <x v="5"/>
          </reference>
          <reference field="47" count="1" selected="0">
            <x v="1"/>
          </reference>
        </references>
      </pivotArea>
    </format>
    <format dxfId="2309">
      <pivotArea dataOnly="0" labelOnly="1" outline="0" fieldPosition="0">
        <references count="4">
          <reference field="8" count="1" selected="0">
            <x v="15"/>
          </reference>
          <reference field="9" count="1" selected="0">
            <x v="27"/>
          </reference>
          <reference field="10" count="1">
            <x v="5"/>
          </reference>
          <reference field="47" count="1" selected="0">
            <x v="1"/>
          </reference>
        </references>
      </pivotArea>
    </format>
    <format dxfId="2308">
      <pivotArea dataOnly="0" labelOnly="1" outline="0" fieldPosition="0">
        <references count="4">
          <reference field="8" count="1" selected="0">
            <x v="15"/>
          </reference>
          <reference field="9" count="1" selected="0">
            <x v="72"/>
          </reference>
          <reference field="10" count="1">
            <x v="5"/>
          </reference>
          <reference field="47" count="1" selected="0">
            <x v="1"/>
          </reference>
        </references>
      </pivotArea>
    </format>
    <format dxfId="2307">
      <pivotArea dataOnly="0" labelOnly="1" outline="0" fieldPosition="0">
        <references count="4">
          <reference field="8" count="1" selected="0">
            <x v="16"/>
          </reference>
          <reference field="9" count="1" selected="0">
            <x v="11"/>
          </reference>
          <reference field="10" count="1">
            <x v="5"/>
          </reference>
          <reference field="47" count="1" selected="0">
            <x v="1"/>
          </reference>
        </references>
      </pivotArea>
    </format>
    <format dxfId="2306">
      <pivotArea dataOnly="0" labelOnly="1" outline="0" fieldPosition="0">
        <references count="4">
          <reference field="8" count="1" selected="0">
            <x v="16"/>
          </reference>
          <reference field="9" count="1" selected="0">
            <x v="15"/>
          </reference>
          <reference field="10" count="1">
            <x v="5"/>
          </reference>
          <reference field="47" count="1" selected="0">
            <x v="1"/>
          </reference>
        </references>
      </pivotArea>
    </format>
    <format dxfId="2305">
      <pivotArea dataOnly="0" labelOnly="1" outline="0" fieldPosition="0">
        <references count="4">
          <reference field="8" count="1" selected="0">
            <x v="17"/>
          </reference>
          <reference field="9" count="1" selected="0">
            <x v="19"/>
          </reference>
          <reference field="10" count="1">
            <x v="5"/>
          </reference>
          <reference field="47" count="1" selected="0">
            <x v="1"/>
          </reference>
        </references>
      </pivotArea>
    </format>
    <format dxfId="2304">
      <pivotArea dataOnly="0" labelOnly="1" outline="0" fieldPosition="0">
        <references count="4">
          <reference field="8" count="1" selected="0">
            <x v="17"/>
          </reference>
          <reference field="9" count="1" selected="0">
            <x v="21"/>
          </reference>
          <reference field="10" count="1">
            <x v="5"/>
          </reference>
          <reference field="47" count="1" selected="0">
            <x v="1"/>
          </reference>
        </references>
      </pivotArea>
    </format>
    <format dxfId="2303">
      <pivotArea dataOnly="0" labelOnly="1" outline="0" fieldPosition="0">
        <references count="4">
          <reference field="8" count="1" selected="0">
            <x v="17"/>
          </reference>
          <reference field="9" count="1" selected="0">
            <x v="23"/>
          </reference>
          <reference field="10" count="1">
            <x v="5"/>
          </reference>
          <reference field="47" count="1" selected="0">
            <x v="1"/>
          </reference>
        </references>
      </pivotArea>
    </format>
    <format dxfId="2302">
      <pivotArea dataOnly="0" labelOnly="1" outline="0" fieldPosition="0">
        <references count="4">
          <reference field="8" count="1" selected="0">
            <x v="21"/>
          </reference>
          <reference field="9" count="1" selected="0">
            <x v="16"/>
          </reference>
          <reference field="10" count="1">
            <x v="5"/>
          </reference>
          <reference field="47" count="1" selected="0">
            <x v="1"/>
          </reference>
        </references>
      </pivotArea>
    </format>
    <format dxfId="2301">
      <pivotArea dataOnly="0" labelOnly="1" outline="0" fieldPosition="0">
        <references count="4">
          <reference field="8" count="1" selected="0">
            <x v="21"/>
          </reference>
          <reference field="9" count="1" selected="0">
            <x v="42"/>
          </reference>
          <reference field="10" count="1">
            <x v="5"/>
          </reference>
          <reference field="47" count="1" selected="0">
            <x v="1"/>
          </reference>
        </references>
      </pivotArea>
    </format>
    <format dxfId="2300">
      <pivotArea dataOnly="0" labelOnly="1" outline="0" fieldPosition="0">
        <references count="4">
          <reference field="8" count="1" selected="0">
            <x v="21"/>
          </reference>
          <reference field="9" count="1" selected="0">
            <x v="43"/>
          </reference>
          <reference field="10" count="1">
            <x v="5"/>
          </reference>
          <reference field="47" count="1" selected="0">
            <x v="1"/>
          </reference>
        </references>
      </pivotArea>
    </format>
    <format dxfId="2299">
      <pivotArea dataOnly="0" labelOnly="1" outline="0" fieldPosition="0">
        <references count="4">
          <reference field="8" count="1" selected="0">
            <x v="21"/>
          </reference>
          <reference field="9" count="1" selected="0">
            <x v="44"/>
          </reference>
          <reference field="10" count="1">
            <x v="5"/>
          </reference>
          <reference field="47" count="1" selected="0">
            <x v="1"/>
          </reference>
        </references>
      </pivotArea>
    </format>
    <format dxfId="2298">
      <pivotArea dataOnly="0" labelOnly="1" outline="0" fieldPosition="0">
        <references count="4">
          <reference field="8" count="1" selected="0">
            <x v="22"/>
          </reference>
          <reference field="9" count="1" selected="0">
            <x v="45"/>
          </reference>
          <reference field="10" count="1">
            <x v="5"/>
          </reference>
          <reference field="47" count="1" selected="0">
            <x v="1"/>
          </reference>
        </references>
      </pivotArea>
    </format>
    <format dxfId="2297">
      <pivotArea dataOnly="0" labelOnly="1" outline="0" fieldPosition="0">
        <references count="4">
          <reference field="8" count="1" selected="0">
            <x v="23"/>
          </reference>
          <reference field="9" count="1" selected="0">
            <x v="35"/>
          </reference>
          <reference field="10" count="1">
            <x v="5"/>
          </reference>
          <reference field="47" count="1" selected="0">
            <x v="1"/>
          </reference>
        </references>
      </pivotArea>
    </format>
    <format dxfId="2296">
      <pivotArea dataOnly="0" labelOnly="1" outline="0" fieldPosition="0">
        <references count="4">
          <reference field="8" count="1" selected="0">
            <x v="23"/>
          </reference>
          <reference field="9" count="1" selected="0">
            <x v="36"/>
          </reference>
          <reference field="10" count="1">
            <x v="5"/>
          </reference>
          <reference field="47" count="1" selected="0">
            <x v="1"/>
          </reference>
        </references>
      </pivotArea>
    </format>
    <format dxfId="2295">
      <pivotArea dataOnly="0" labelOnly="1" outline="0" fieldPosition="0">
        <references count="4">
          <reference field="8" count="1" selected="0">
            <x v="23"/>
          </reference>
          <reference field="9" count="1" selected="0">
            <x v="37"/>
          </reference>
          <reference field="10" count="1">
            <x v="5"/>
          </reference>
          <reference field="47" count="1" selected="0">
            <x v="1"/>
          </reference>
        </references>
      </pivotArea>
    </format>
    <format dxfId="2294">
      <pivotArea dataOnly="0" labelOnly="1" outline="0" fieldPosition="0">
        <references count="4">
          <reference field="8" count="1" selected="0">
            <x v="23"/>
          </reference>
          <reference field="9" count="1" selected="0">
            <x v="38"/>
          </reference>
          <reference field="10" count="1">
            <x v="5"/>
          </reference>
          <reference field="47" count="1" selected="0">
            <x v="1"/>
          </reference>
        </references>
      </pivotArea>
    </format>
    <format dxfId="2293">
      <pivotArea dataOnly="0" labelOnly="1" outline="0" fieldPosition="0">
        <references count="4">
          <reference field="8" count="1" selected="0">
            <x v="23"/>
          </reference>
          <reference field="9" count="1" selected="0">
            <x v="46"/>
          </reference>
          <reference field="10" count="1">
            <x v="5"/>
          </reference>
          <reference field="47" count="1" selected="0">
            <x v="1"/>
          </reference>
        </references>
      </pivotArea>
    </format>
    <format dxfId="2292">
      <pivotArea dataOnly="0" labelOnly="1" outline="0" fieldPosition="0">
        <references count="4">
          <reference field="8" count="1" selected="0">
            <x v="23"/>
          </reference>
          <reference field="9" count="1" selected="0">
            <x v="47"/>
          </reference>
          <reference field="10" count="1">
            <x v="5"/>
          </reference>
          <reference field="47" count="1" selected="0">
            <x v="1"/>
          </reference>
        </references>
      </pivotArea>
    </format>
    <format dxfId="2291">
      <pivotArea dataOnly="0" labelOnly="1" outline="0" fieldPosition="0">
        <references count="4">
          <reference field="8" count="1" selected="0">
            <x v="26"/>
          </reference>
          <reference field="9" count="1" selected="0">
            <x v="74"/>
          </reference>
          <reference field="10" count="1">
            <x v="5"/>
          </reference>
          <reference field="47" count="1" selected="0">
            <x v="1"/>
          </reference>
        </references>
      </pivotArea>
    </format>
    <format dxfId="2290">
      <pivotArea dataOnly="0" labelOnly="1" outline="0" fieldPosition="0">
        <references count="4">
          <reference field="8" count="1" selected="0">
            <x v="27"/>
          </reference>
          <reference field="9" count="1" selected="0">
            <x v="93"/>
          </reference>
          <reference field="10" count="1">
            <x v="5"/>
          </reference>
          <reference field="47" count="1" selected="0">
            <x v="1"/>
          </reference>
        </references>
      </pivotArea>
    </format>
    <format dxfId="2289">
      <pivotArea dataOnly="0" labelOnly="1" outline="0" fieldPosition="0">
        <references count="4">
          <reference field="8" count="1" selected="0">
            <x v="29"/>
          </reference>
          <reference field="9" count="1" selected="0">
            <x v="99"/>
          </reference>
          <reference field="10" count="1">
            <x v="5"/>
          </reference>
          <reference field="47" count="1" selected="0">
            <x v="1"/>
          </reference>
        </references>
      </pivotArea>
    </format>
    <format dxfId="2288">
      <pivotArea dataOnly="0" labelOnly="1" outline="0" fieldPosition="0">
        <references count="4">
          <reference field="8" count="1" selected="0">
            <x v="29"/>
          </reference>
          <reference field="9" count="1" selected="0">
            <x v="101"/>
          </reference>
          <reference field="10" count="1">
            <x v="5"/>
          </reference>
          <reference field="47" count="1" selected="0">
            <x v="1"/>
          </reference>
        </references>
      </pivotArea>
    </format>
    <format dxfId="2287">
      <pivotArea dataOnly="0" labelOnly="1" outline="0" fieldPosition="0">
        <references count="4">
          <reference field="8" count="1" selected="0">
            <x v="29"/>
          </reference>
          <reference field="9" count="1" selected="0">
            <x v="102"/>
          </reference>
          <reference field="10" count="1">
            <x v="5"/>
          </reference>
          <reference field="47" count="1" selected="0">
            <x v="1"/>
          </reference>
        </references>
      </pivotArea>
    </format>
    <format dxfId="2286">
      <pivotArea dataOnly="0" labelOnly="1" outline="0" fieldPosition="0">
        <references count="4">
          <reference field="8" count="1" selected="0">
            <x v="29"/>
          </reference>
          <reference field="9" count="1" selected="0">
            <x v="103"/>
          </reference>
          <reference field="10" count="1">
            <x v="5"/>
          </reference>
          <reference field="47" count="1" selected="0">
            <x v="1"/>
          </reference>
        </references>
      </pivotArea>
    </format>
    <format dxfId="2285">
      <pivotArea dataOnly="0" labelOnly="1" outline="0" fieldPosition="0">
        <references count="4">
          <reference field="8" count="1" selected="0">
            <x v="29"/>
          </reference>
          <reference field="9" count="1" selected="0">
            <x v="104"/>
          </reference>
          <reference field="10" count="1">
            <x v="5"/>
          </reference>
          <reference field="47" count="1" selected="0">
            <x v="1"/>
          </reference>
        </references>
      </pivotArea>
    </format>
    <format dxfId="2284">
      <pivotArea dataOnly="0" labelOnly="1" outline="0" fieldPosition="0">
        <references count="4">
          <reference field="8" count="1" selected="0">
            <x v="1"/>
          </reference>
          <reference field="9" count="1" selected="0">
            <x v="12"/>
          </reference>
          <reference field="10" count="1">
            <x v="5"/>
          </reference>
          <reference field="47" count="1" selected="0">
            <x v="2"/>
          </reference>
        </references>
      </pivotArea>
    </format>
    <format dxfId="2283">
      <pivotArea dataOnly="0" labelOnly="1" outline="0" fieldPosition="0">
        <references count="4">
          <reference field="8" count="1" selected="0">
            <x v="1"/>
          </reference>
          <reference field="9" count="1" selected="0">
            <x v="13"/>
          </reference>
          <reference field="10" count="1">
            <x v="5"/>
          </reference>
          <reference field="47" count="1" selected="0">
            <x v="2"/>
          </reference>
        </references>
      </pivotArea>
    </format>
    <format dxfId="2282">
      <pivotArea dataOnly="0" labelOnly="1" outline="0" fieldPosition="0">
        <references count="4">
          <reference field="8" count="1" selected="0">
            <x v="1"/>
          </reference>
          <reference field="9" count="1" selected="0">
            <x v="40"/>
          </reference>
          <reference field="10" count="1">
            <x v="5"/>
          </reference>
          <reference field="47" count="1" selected="0">
            <x v="2"/>
          </reference>
        </references>
      </pivotArea>
    </format>
    <format dxfId="2281">
      <pivotArea dataOnly="0" labelOnly="1" outline="0" fieldPosition="0">
        <references count="4">
          <reference field="8" count="1" selected="0">
            <x v="2"/>
          </reference>
          <reference field="9" count="1" selected="0">
            <x v="28"/>
          </reference>
          <reference field="10" count="1">
            <x v="5"/>
          </reference>
          <reference field="47" count="1" selected="0">
            <x v="2"/>
          </reference>
        </references>
      </pivotArea>
    </format>
    <format dxfId="2280">
      <pivotArea dataOnly="0" labelOnly="1" outline="0" fieldPosition="0">
        <references count="4">
          <reference field="8" count="1" selected="0">
            <x v="2"/>
          </reference>
          <reference field="9" count="1" selected="0">
            <x v="29"/>
          </reference>
          <reference field="10" count="1">
            <x v="5"/>
          </reference>
          <reference field="47" count="1" selected="0">
            <x v="2"/>
          </reference>
        </references>
      </pivotArea>
    </format>
    <format dxfId="2279">
      <pivotArea dataOnly="0" labelOnly="1" outline="0" fieldPosition="0">
        <references count="4">
          <reference field="8" count="1" selected="0">
            <x v="2"/>
          </reference>
          <reference field="9" count="1" selected="0">
            <x v="31"/>
          </reference>
          <reference field="10" count="1">
            <x v="5"/>
          </reference>
          <reference field="47" count="1" selected="0">
            <x v="2"/>
          </reference>
        </references>
      </pivotArea>
    </format>
    <format dxfId="2278">
      <pivotArea dataOnly="0" labelOnly="1" outline="0" fieldPosition="0">
        <references count="4">
          <reference field="8" count="1" selected="0">
            <x v="2"/>
          </reference>
          <reference field="9" count="1" selected="0">
            <x v="53"/>
          </reference>
          <reference field="10" count="1">
            <x v="5"/>
          </reference>
          <reference field="47" count="1" selected="0">
            <x v="2"/>
          </reference>
        </references>
      </pivotArea>
    </format>
    <format dxfId="2277">
      <pivotArea dataOnly="0" labelOnly="1" outline="0" fieldPosition="0">
        <references count="4">
          <reference field="8" count="1" selected="0">
            <x v="2"/>
          </reference>
          <reference field="9" count="1" selected="0">
            <x v="67"/>
          </reference>
          <reference field="10" count="1">
            <x v="5"/>
          </reference>
          <reference field="47" count="1" selected="0">
            <x v="2"/>
          </reference>
        </references>
      </pivotArea>
    </format>
    <format dxfId="2276">
      <pivotArea dataOnly="0" labelOnly="1" outline="0" fieldPosition="0">
        <references count="4">
          <reference field="8" count="1" selected="0">
            <x v="2"/>
          </reference>
          <reference field="9" count="1" selected="0">
            <x v="83"/>
          </reference>
          <reference field="10" count="1">
            <x v="5"/>
          </reference>
          <reference field="47" count="1" selected="0">
            <x v="2"/>
          </reference>
        </references>
      </pivotArea>
    </format>
    <format dxfId="2275">
      <pivotArea dataOnly="0" labelOnly="1" outline="0" fieldPosition="0">
        <references count="4">
          <reference field="8" count="1" selected="0">
            <x v="2"/>
          </reference>
          <reference field="9" count="1" selected="0">
            <x v="84"/>
          </reference>
          <reference field="10" count="1">
            <x v="5"/>
          </reference>
          <reference field="47" count="1" selected="0">
            <x v="2"/>
          </reference>
        </references>
      </pivotArea>
    </format>
    <format dxfId="2274">
      <pivotArea dataOnly="0" labelOnly="1" outline="0" fieldPosition="0">
        <references count="4">
          <reference field="8" count="1" selected="0">
            <x v="7"/>
          </reference>
          <reference field="9" count="1" selected="0">
            <x v="6"/>
          </reference>
          <reference field="10" count="1">
            <x v="5"/>
          </reference>
          <reference field="47" count="1" selected="0">
            <x v="2"/>
          </reference>
        </references>
      </pivotArea>
    </format>
    <format dxfId="2273">
      <pivotArea dataOnly="0" labelOnly="1" outline="0" fieldPosition="0">
        <references count="4">
          <reference field="8" count="1" selected="0">
            <x v="7"/>
          </reference>
          <reference field="9" count="1" selected="0">
            <x v="9"/>
          </reference>
          <reference field="10" count="1">
            <x v="5"/>
          </reference>
          <reference field="47" count="1" selected="0">
            <x v="2"/>
          </reference>
        </references>
      </pivotArea>
    </format>
    <format dxfId="2272">
      <pivotArea dataOnly="0" labelOnly="1" outline="0" fieldPosition="0">
        <references count="4">
          <reference field="8" count="1" selected="0">
            <x v="9"/>
          </reference>
          <reference field="9" count="1" selected="0">
            <x v="52"/>
          </reference>
          <reference field="10" count="2">
            <x v="3"/>
            <x v="5"/>
          </reference>
          <reference field="47" count="1" selected="0">
            <x v="2"/>
          </reference>
        </references>
      </pivotArea>
    </format>
    <format dxfId="2271">
      <pivotArea dataOnly="0" labelOnly="1" outline="0" fieldPosition="0">
        <references count="4">
          <reference field="8" count="1" selected="0">
            <x v="9"/>
          </reference>
          <reference field="9" count="1" selected="0">
            <x v="54"/>
          </reference>
          <reference field="10" count="1">
            <x v="5"/>
          </reference>
          <reference field="47" count="1" selected="0">
            <x v="2"/>
          </reference>
        </references>
      </pivotArea>
    </format>
    <format dxfId="2270">
      <pivotArea dataOnly="0" labelOnly="1" outline="0" fieldPosition="0">
        <references count="4">
          <reference field="8" count="1" selected="0">
            <x v="9"/>
          </reference>
          <reference field="9" count="1" selected="0">
            <x v="57"/>
          </reference>
          <reference field="10" count="1">
            <x v="5"/>
          </reference>
          <reference field="47" count="1" selected="0">
            <x v="2"/>
          </reference>
        </references>
      </pivotArea>
    </format>
    <format dxfId="2269">
      <pivotArea dataOnly="0" labelOnly="1" outline="0" fieldPosition="0">
        <references count="4">
          <reference field="8" count="1" selected="0">
            <x v="9"/>
          </reference>
          <reference field="9" count="1" selected="0">
            <x v="58"/>
          </reference>
          <reference field="10" count="1">
            <x v="5"/>
          </reference>
          <reference field="47" count="1" selected="0">
            <x v="2"/>
          </reference>
        </references>
      </pivotArea>
    </format>
    <format dxfId="2268">
      <pivotArea dataOnly="0" labelOnly="1" outline="0" fieldPosition="0">
        <references count="4">
          <reference field="8" count="1" selected="0">
            <x v="9"/>
          </reference>
          <reference field="9" count="1" selected="0">
            <x v="59"/>
          </reference>
          <reference field="10" count="1">
            <x v="5"/>
          </reference>
          <reference field="47" count="1" selected="0">
            <x v="2"/>
          </reference>
        </references>
      </pivotArea>
    </format>
    <format dxfId="2267">
      <pivotArea dataOnly="0" labelOnly="1" outline="0" fieldPosition="0">
        <references count="4">
          <reference field="8" count="1" selected="0">
            <x v="9"/>
          </reference>
          <reference field="9" count="1" selected="0">
            <x v="60"/>
          </reference>
          <reference field="10" count="1">
            <x v="5"/>
          </reference>
          <reference field="47" count="1" selected="0">
            <x v="2"/>
          </reference>
        </references>
      </pivotArea>
    </format>
    <format dxfId="2266">
      <pivotArea dataOnly="0" labelOnly="1" outline="0" fieldPosition="0">
        <references count="4">
          <reference field="8" count="1" selected="0">
            <x v="9"/>
          </reference>
          <reference field="9" count="1" selected="0">
            <x v="61"/>
          </reference>
          <reference field="10" count="1">
            <x v="5"/>
          </reference>
          <reference field="47" count="1" selected="0">
            <x v="2"/>
          </reference>
        </references>
      </pivotArea>
    </format>
    <format dxfId="2265">
      <pivotArea dataOnly="0" labelOnly="1" outline="0" fieldPosition="0">
        <references count="4">
          <reference field="8" count="1" selected="0">
            <x v="12"/>
          </reference>
          <reference field="9" count="1" selected="0">
            <x v="76"/>
          </reference>
          <reference field="10" count="1">
            <x v="5"/>
          </reference>
          <reference field="47" count="1" selected="0">
            <x v="2"/>
          </reference>
        </references>
      </pivotArea>
    </format>
    <format dxfId="2264">
      <pivotArea dataOnly="0" labelOnly="1" outline="0" fieldPosition="0">
        <references count="4">
          <reference field="8" count="1" selected="0">
            <x v="13"/>
          </reference>
          <reference field="9" count="1" selected="0">
            <x v="78"/>
          </reference>
          <reference field="10" count="1">
            <x v="5"/>
          </reference>
          <reference field="47" count="1" selected="0">
            <x v="2"/>
          </reference>
        </references>
      </pivotArea>
    </format>
    <format dxfId="2263">
      <pivotArea dataOnly="0" labelOnly="1" outline="0" fieldPosition="0">
        <references count="4">
          <reference field="8" count="1" selected="0">
            <x v="13"/>
          </reference>
          <reference field="9" count="1" selected="0">
            <x v="79"/>
          </reference>
          <reference field="10" count="1">
            <x v="5"/>
          </reference>
          <reference field="47" count="1" selected="0">
            <x v="2"/>
          </reference>
        </references>
      </pivotArea>
    </format>
    <format dxfId="2262">
      <pivotArea dataOnly="0" labelOnly="1" outline="0" fieldPosition="0">
        <references count="4">
          <reference field="8" count="1" selected="0">
            <x v="15"/>
          </reference>
          <reference field="9" count="1" selected="0">
            <x v="27"/>
          </reference>
          <reference field="10" count="1">
            <x v="5"/>
          </reference>
          <reference field="47" count="1" selected="0">
            <x v="2"/>
          </reference>
        </references>
      </pivotArea>
    </format>
    <format dxfId="2261">
      <pivotArea dataOnly="0" labelOnly="1" outline="0" fieldPosition="0">
        <references count="4">
          <reference field="8" count="1" selected="0">
            <x v="15"/>
          </reference>
          <reference field="9" count="1" selected="0">
            <x v="41"/>
          </reference>
          <reference field="10" count="1">
            <x v="5"/>
          </reference>
          <reference field="47" count="1" selected="0">
            <x v="2"/>
          </reference>
        </references>
      </pivotArea>
    </format>
    <format dxfId="2260">
      <pivotArea dataOnly="0" labelOnly="1" outline="0" fieldPosition="0">
        <references count="4">
          <reference field="8" count="1" selected="0">
            <x v="15"/>
          </reference>
          <reference field="9" count="1" selected="0">
            <x v="51"/>
          </reference>
          <reference field="10" count="1">
            <x v="5"/>
          </reference>
          <reference field="47" count="1" selected="0">
            <x v="2"/>
          </reference>
        </references>
      </pivotArea>
    </format>
    <format dxfId="2259">
      <pivotArea dataOnly="0" labelOnly="1" outline="0" fieldPosition="0">
        <references count="4">
          <reference field="8" count="1" selected="0">
            <x v="15"/>
          </reference>
          <reference field="9" count="1" selected="0">
            <x v="72"/>
          </reference>
          <reference field="10" count="1">
            <x v="5"/>
          </reference>
          <reference field="47" count="1" selected="0">
            <x v="2"/>
          </reference>
        </references>
      </pivotArea>
    </format>
    <format dxfId="2258">
      <pivotArea dataOnly="0" labelOnly="1" outline="0" fieldPosition="0">
        <references count="4">
          <reference field="8" count="1" selected="0">
            <x v="16"/>
          </reference>
          <reference field="9" count="1" selected="0">
            <x v="15"/>
          </reference>
          <reference field="10" count="2">
            <x v="11"/>
            <x v="12"/>
          </reference>
          <reference field="47" count="1" selected="0">
            <x v="2"/>
          </reference>
        </references>
      </pivotArea>
    </format>
    <format dxfId="2257">
      <pivotArea dataOnly="0" labelOnly="1" outline="0" fieldPosition="0">
        <references count="4">
          <reference field="8" count="1" selected="0">
            <x v="17"/>
          </reference>
          <reference field="9" count="1" selected="0">
            <x v="19"/>
          </reference>
          <reference field="10" count="1">
            <x v="5"/>
          </reference>
          <reference field="47" count="1" selected="0">
            <x v="2"/>
          </reference>
        </references>
      </pivotArea>
    </format>
    <format dxfId="2256">
      <pivotArea dataOnly="0" labelOnly="1" outline="0" fieldPosition="0">
        <references count="4">
          <reference field="8" count="1" selected="0">
            <x v="17"/>
          </reference>
          <reference field="9" count="1" selected="0">
            <x v="21"/>
          </reference>
          <reference field="10" count="1">
            <x v="5"/>
          </reference>
          <reference field="47" count="1" selected="0">
            <x v="2"/>
          </reference>
        </references>
      </pivotArea>
    </format>
    <format dxfId="2255">
      <pivotArea dataOnly="0" labelOnly="1" outline="0" fieldPosition="0">
        <references count="4">
          <reference field="8" count="1" selected="0">
            <x v="17"/>
          </reference>
          <reference field="9" count="1" selected="0">
            <x v="23"/>
          </reference>
          <reference field="10" count="1">
            <x v="5"/>
          </reference>
          <reference field="47" count="1" selected="0">
            <x v="2"/>
          </reference>
        </references>
      </pivotArea>
    </format>
    <format dxfId="2254">
      <pivotArea dataOnly="0" labelOnly="1" outline="0" fieldPosition="0">
        <references count="4">
          <reference field="8" count="1" selected="0">
            <x v="23"/>
          </reference>
          <reference field="9" count="1" selected="0">
            <x v="35"/>
          </reference>
          <reference field="10" count="1">
            <x v="5"/>
          </reference>
          <reference field="47" count="1" selected="0">
            <x v="2"/>
          </reference>
        </references>
      </pivotArea>
    </format>
    <format dxfId="2253">
      <pivotArea dataOnly="0" labelOnly="1" outline="0" fieldPosition="0">
        <references count="4">
          <reference field="8" count="1" selected="0">
            <x v="23"/>
          </reference>
          <reference field="9" count="1" selected="0">
            <x v="36"/>
          </reference>
          <reference field="10" count="1">
            <x v="5"/>
          </reference>
          <reference field="47" count="1" selected="0">
            <x v="2"/>
          </reference>
        </references>
      </pivotArea>
    </format>
    <format dxfId="2252">
      <pivotArea dataOnly="0" labelOnly="1" outline="0" fieldPosition="0">
        <references count="4">
          <reference field="8" count="1" selected="0">
            <x v="24"/>
          </reference>
          <reference field="9" count="1" selected="0">
            <x v="20"/>
          </reference>
          <reference field="10" count="1">
            <x v="5"/>
          </reference>
          <reference field="47" count="1" selected="0">
            <x v="2"/>
          </reference>
        </references>
      </pivotArea>
    </format>
    <format dxfId="2251">
      <pivotArea dataOnly="0" labelOnly="1" outline="0" fieldPosition="0">
        <references count="4">
          <reference field="8" count="1" selected="0">
            <x v="24"/>
          </reference>
          <reference field="9" count="1" selected="0">
            <x v="22"/>
          </reference>
          <reference field="10" count="1">
            <x v="5"/>
          </reference>
          <reference field="47" count="1" selected="0">
            <x v="2"/>
          </reference>
        </references>
      </pivotArea>
    </format>
    <format dxfId="2250">
      <pivotArea dataOnly="0" labelOnly="1" outline="0" fieldPosition="0">
        <references count="4">
          <reference field="8" count="1" selected="0">
            <x v="24"/>
          </reference>
          <reference field="9" count="1" selected="0">
            <x v="24"/>
          </reference>
          <reference field="10" count="1">
            <x v="5"/>
          </reference>
          <reference field="47" count="1" selected="0">
            <x v="2"/>
          </reference>
        </references>
      </pivotArea>
    </format>
    <format dxfId="2249">
      <pivotArea dataOnly="0" labelOnly="1" outline="0" fieldPosition="0">
        <references count="4">
          <reference field="8" count="1" selected="0">
            <x v="24"/>
          </reference>
          <reference field="9" count="1" selected="0">
            <x v="26"/>
          </reference>
          <reference field="10" count="1">
            <x v="5"/>
          </reference>
          <reference field="47" count="1" selected="0">
            <x v="2"/>
          </reference>
        </references>
      </pivotArea>
    </format>
    <format dxfId="2248">
      <pivotArea dataOnly="0" labelOnly="1" outline="0" fieldPosition="0">
        <references count="4">
          <reference field="8" count="1" selected="0">
            <x v="25"/>
          </reference>
          <reference field="9" count="1" selected="0">
            <x v="17"/>
          </reference>
          <reference field="10" count="1">
            <x v="5"/>
          </reference>
          <reference field="47" count="1" selected="0">
            <x v="2"/>
          </reference>
        </references>
      </pivotArea>
    </format>
    <format dxfId="2247">
      <pivotArea dataOnly="0" labelOnly="1" outline="0" fieldPosition="0">
        <references count="4">
          <reference field="8" count="1" selected="0">
            <x v="25"/>
          </reference>
          <reference field="9" count="1" selected="0">
            <x v="18"/>
          </reference>
          <reference field="10" count="1">
            <x v="5"/>
          </reference>
          <reference field="47" count="1" selected="0">
            <x v="2"/>
          </reference>
        </references>
      </pivotArea>
    </format>
    <format dxfId="2246">
      <pivotArea dataOnly="0" labelOnly="1" outline="0" fieldPosition="0">
        <references count="4">
          <reference field="8" count="1" selected="0">
            <x v="29"/>
          </reference>
          <reference field="9" count="1" selected="0">
            <x v="99"/>
          </reference>
          <reference field="10" count="2">
            <x v="6"/>
            <x v="23"/>
          </reference>
          <reference field="47" count="1" selected="0">
            <x v="2"/>
          </reference>
        </references>
      </pivotArea>
    </format>
    <format dxfId="2245">
      <pivotArea dataOnly="0" labelOnly="1" outline="0" fieldPosition="0">
        <references count="4">
          <reference field="8" count="1" selected="0">
            <x v="33"/>
          </reference>
          <reference field="9" count="1" selected="0">
            <x v="10"/>
          </reference>
          <reference field="10" count="1">
            <x v="5"/>
          </reference>
          <reference field="47" count="1" selected="0">
            <x v="2"/>
          </reference>
        </references>
      </pivotArea>
    </format>
    <format dxfId="2244">
      <pivotArea dataOnly="0" labelOnly="1" outline="0" fieldPosition="0">
        <references count="4">
          <reference field="8" count="1" selected="0">
            <x v="34"/>
          </reference>
          <reference field="9" count="1" selected="0">
            <x v="106"/>
          </reference>
          <reference field="10" count="1">
            <x v="2"/>
          </reference>
          <reference field="47" count="1" selected="0">
            <x v="2"/>
          </reference>
        </references>
      </pivotArea>
    </format>
    <format dxfId="2243">
      <pivotArea dataOnly="0" labelOnly="1" outline="0" fieldPosition="0">
        <references count="4">
          <reference field="8" count="1" selected="0">
            <x v="0"/>
          </reference>
          <reference field="9" count="1" selected="0">
            <x v="0"/>
          </reference>
          <reference field="10" count="1">
            <x v="0"/>
          </reference>
          <reference field="47" count="1" selected="0">
            <x v="3"/>
          </reference>
        </references>
      </pivotArea>
    </format>
    <format dxfId="2242">
      <pivotArea dataOnly="0" labelOnly="1" outline="0" fieldPosition="0">
        <references count="4">
          <reference field="8" count="1" selected="0">
            <x v="1"/>
          </reference>
          <reference field="9" count="1" selected="0">
            <x v="14"/>
          </reference>
          <reference field="10" count="1">
            <x v="5"/>
          </reference>
          <reference field="47" count="1" selected="0">
            <x v="3"/>
          </reference>
        </references>
      </pivotArea>
    </format>
    <format dxfId="2241">
      <pivotArea dataOnly="0" labelOnly="1" outline="0" fieldPosition="0">
        <references count="4">
          <reference field="8" count="1" selected="0">
            <x v="2"/>
          </reference>
          <reference field="9" count="1" selected="0">
            <x v="28"/>
          </reference>
          <reference field="10" count="1">
            <x v="5"/>
          </reference>
          <reference field="47" count="1" selected="0">
            <x v="3"/>
          </reference>
        </references>
      </pivotArea>
    </format>
    <format dxfId="2240">
      <pivotArea dataOnly="0" labelOnly="1" outline="0" fieldPosition="0">
        <references count="4">
          <reference field="8" count="1" selected="0">
            <x v="2"/>
          </reference>
          <reference field="9" count="1" selected="0">
            <x v="29"/>
          </reference>
          <reference field="10" count="1">
            <x v="5"/>
          </reference>
          <reference field="47" count="1" selected="0">
            <x v="3"/>
          </reference>
        </references>
      </pivotArea>
    </format>
    <format dxfId="2239">
      <pivotArea dataOnly="0" labelOnly="1" outline="0" fieldPosition="0">
        <references count="4">
          <reference field="8" count="1" selected="0">
            <x v="2"/>
          </reference>
          <reference field="9" count="1" selected="0">
            <x v="31"/>
          </reference>
          <reference field="10" count="1">
            <x v="5"/>
          </reference>
          <reference field="47" count="1" selected="0">
            <x v="3"/>
          </reference>
        </references>
      </pivotArea>
    </format>
    <format dxfId="2238">
      <pivotArea dataOnly="0" labelOnly="1" outline="0" fieldPosition="0">
        <references count="4">
          <reference field="8" count="1" selected="0">
            <x v="2"/>
          </reference>
          <reference field="9" count="1" selected="0">
            <x v="53"/>
          </reference>
          <reference field="10" count="1">
            <x v="5"/>
          </reference>
          <reference field="47" count="1" selected="0">
            <x v="3"/>
          </reference>
        </references>
      </pivotArea>
    </format>
    <format dxfId="2237">
      <pivotArea dataOnly="0" labelOnly="1" outline="0" fieldPosition="0">
        <references count="4">
          <reference field="8" count="1" selected="0">
            <x v="2"/>
          </reference>
          <reference field="9" count="1" selected="0">
            <x v="66"/>
          </reference>
          <reference field="10" count="1">
            <x v="5"/>
          </reference>
          <reference field="47" count="1" selected="0">
            <x v="3"/>
          </reference>
        </references>
      </pivotArea>
    </format>
    <format dxfId="2236">
      <pivotArea dataOnly="0" labelOnly="1" outline="0" fieldPosition="0">
        <references count="4">
          <reference field="8" count="1" selected="0">
            <x v="2"/>
          </reference>
          <reference field="9" count="1" selected="0">
            <x v="67"/>
          </reference>
          <reference field="10" count="1">
            <x v="5"/>
          </reference>
          <reference field="47" count="1" selected="0">
            <x v="3"/>
          </reference>
        </references>
      </pivotArea>
    </format>
    <format dxfId="2235">
      <pivotArea dataOnly="0" labelOnly="1" outline="0" fieldPosition="0">
        <references count="4">
          <reference field="8" count="1" selected="0">
            <x v="4"/>
          </reference>
          <reference field="9" count="1" selected="0">
            <x v="32"/>
          </reference>
          <reference field="10" count="1">
            <x v="5"/>
          </reference>
          <reference field="47" count="1" selected="0">
            <x v="3"/>
          </reference>
        </references>
      </pivotArea>
    </format>
    <format dxfId="2234">
      <pivotArea dataOnly="0" labelOnly="1" outline="0" fieldPosition="0">
        <references count="4">
          <reference field="8" count="1" selected="0">
            <x v="6"/>
          </reference>
          <reference field="9" count="1" selected="0">
            <x v="73"/>
          </reference>
          <reference field="10" count="1">
            <x v="5"/>
          </reference>
          <reference field="47" count="1" selected="0">
            <x v="3"/>
          </reference>
        </references>
      </pivotArea>
    </format>
    <format dxfId="2233">
      <pivotArea dataOnly="0" labelOnly="1" outline="0" fieldPosition="0">
        <references count="4">
          <reference field="8" count="1" selected="0">
            <x v="6"/>
          </reference>
          <reference field="9" count="1" selected="0">
            <x v="85"/>
          </reference>
          <reference field="10" count="1">
            <x v="5"/>
          </reference>
          <reference field="47" count="1" selected="0">
            <x v="3"/>
          </reference>
        </references>
      </pivotArea>
    </format>
    <format dxfId="2232">
      <pivotArea dataOnly="0" labelOnly="1" outline="0" fieldPosition="0">
        <references count="4">
          <reference field="8" count="1" selected="0">
            <x v="7"/>
          </reference>
          <reference field="9" count="1" selected="0">
            <x v="1"/>
          </reference>
          <reference field="10" count="1">
            <x v="5"/>
          </reference>
          <reference field="47" count="1" selected="0">
            <x v="3"/>
          </reference>
        </references>
      </pivotArea>
    </format>
    <format dxfId="2231">
      <pivotArea dataOnly="0" labelOnly="1" outline="0" fieldPosition="0">
        <references count="4">
          <reference field="8" count="1" selected="0">
            <x v="7"/>
          </reference>
          <reference field="9" count="1" selected="0">
            <x v="2"/>
          </reference>
          <reference field="10" count="1">
            <x v="5"/>
          </reference>
          <reference field="47" count="1" selected="0">
            <x v="3"/>
          </reference>
        </references>
      </pivotArea>
    </format>
    <format dxfId="2230">
      <pivotArea dataOnly="0" labelOnly="1" outline="0" fieldPosition="0">
        <references count="4">
          <reference field="8" count="1" selected="0">
            <x v="7"/>
          </reference>
          <reference field="9" count="1" selected="0">
            <x v="3"/>
          </reference>
          <reference field="10" count="1">
            <x v="5"/>
          </reference>
          <reference field="47" count="1" selected="0">
            <x v="3"/>
          </reference>
        </references>
      </pivotArea>
    </format>
    <format dxfId="2229">
      <pivotArea dataOnly="0" labelOnly="1" outline="0" fieldPosition="0">
        <references count="4">
          <reference field="8" count="1" selected="0">
            <x v="7"/>
          </reference>
          <reference field="9" count="1" selected="0">
            <x v="4"/>
          </reference>
          <reference field="10" count="1">
            <x v="5"/>
          </reference>
          <reference field="47" count="1" selected="0">
            <x v="3"/>
          </reference>
        </references>
      </pivotArea>
    </format>
    <format dxfId="2228">
      <pivotArea dataOnly="0" labelOnly="1" outline="0" fieldPosition="0">
        <references count="4">
          <reference field="8" count="1" selected="0">
            <x v="7"/>
          </reference>
          <reference field="9" count="1" selected="0">
            <x v="5"/>
          </reference>
          <reference field="10" count="1">
            <x v="5"/>
          </reference>
          <reference field="47" count="1" selected="0">
            <x v="3"/>
          </reference>
        </references>
      </pivotArea>
    </format>
    <format dxfId="2227">
      <pivotArea dataOnly="0" labelOnly="1" outline="0" fieldPosition="0">
        <references count="4">
          <reference field="8" count="1" selected="0">
            <x v="7"/>
          </reference>
          <reference field="9" count="1" selected="0">
            <x v="6"/>
          </reference>
          <reference field="10" count="1">
            <x v="5"/>
          </reference>
          <reference field="47" count="1" selected="0">
            <x v="3"/>
          </reference>
        </references>
      </pivotArea>
    </format>
    <format dxfId="2226">
      <pivotArea dataOnly="0" labelOnly="1" outline="0" fieldPosition="0">
        <references count="4">
          <reference field="8" count="1" selected="0">
            <x v="7"/>
          </reference>
          <reference field="9" count="1" selected="0">
            <x v="9"/>
          </reference>
          <reference field="10" count="1">
            <x v="5"/>
          </reference>
          <reference field="47" count="1" selected="0">
            <x v="3"/>
          </reference>
        </references>
      </pivotArea>
    </format>
    <format dxfId="2225">
      <pivotArea dataOnly="0" labelOnly="1" outline="0" fieldPosition="0">
        <references count="4">
          <reference field="8" count="1" selected="0">
            <x v="7"/>
          </reference>
          <reference field="9" count="1" selected="0">
            <x v="62"/>
          </reference>
          <reference field="10" count="1">
            <x v="5"/>
          </reference>
          <reference field="47" count="1" selected="0">
            <x v="3"/>
          </reference>
        </references>
      </pivotArea>
    </format>
    <format dxfId="2224">
      <pivotArea dataOnly="0" labelOnly="1" outline="0" fieldPosition="0">
        <references count="4">
          <reference field="8" count="1" selected="0">
            <x v="7"/>
          </reference>
          <reference field="9" count="1" selected="0">
            <x v="63"/>
          </reference>
          <reference field="10" count="1">
            <x v="5"/>
          </reference>
          <reference field="47" count="1" selected="0">
            <x v="3"/>
          </reference>
        </references>
      </pivotArea>
    </format>
    <format dxfId="2223">
      <pivotArea dataOnly="0" labelOnly="1" outline="0" fieldPosition="0">
        <references count="4">
          <reference field="8" count="1" selected="0">
            <x v="8"/>
          </reference>
          <reference field="9" count="1" selected="0">
            <x v="7"/>
          </reference>
          <reference field="10" count="1">
            <x v="5"/>
          </reference>
          <reference field="47" count="1" selected="0">
            <x v="3"/>
          </reference>
        </references>
      </pivotArea>
    </format>
    <format dxfId="2222">
      <pivotArea dataOnly="0" labelOnly="1" outline="0" fieldPosition="0">
        <references count="4">
          <reference field="8" count="1" selected="0">
            <x v="8"/>
          </reference>
          <reference field="9" count="1" selected="0">
            <x v="8"/>
          </reference>
          <reference field="10" count="1">
            <x v="5"/>
          </reference>
          <reference field="47" count="1" selected="0">
            <x v="3"/>
          </reference>
        </references>
      </pivotArea>
    </format>
    <format dxfId="2221">
      <pivotArea dataOnly="0" labelOnly="1" outline="0" fieldPosition="0">
        <references count="4">
          <reference field="8" count="1" selected="0">
            <x v="8"/>
          </reference>
          <reference field="9" count="1" selected="0">
            <x v="55"/>
          </reference>
          <reference field="10" count="1">
            <x v="5"/>
          </reference>
          <reference field="47" count="1" selected="0">
            <x v="3"/>
          </reference>
        </references>
      </pivotArea>
    </format>
    <format dxfId="2220">
      <pivotArea dataOnly="0" labelOnly="1" outline="0" fieldPosition="0">
        <references count="4">
          <reference field="8" count="1" selected="0">
            <x v="8"/>
          </reference>
          <reference field="9" count="1" selected="0">
            <x v="56"/>
          </reference>
          <reference field="10" count="1">
            <x v="5"/>
          </reference>
          <reference field="47" count="1" selected="0">
            <x v="3"/>
          </reference>
        </references>
      </pivotArea>
    </format>
    <format dxfId="2219">
      <pivotArea dataOnly="0" labelOnly="1" outline="0" fieldPosition="0">
        <references count="4">
          <reference field="8" count="1" selected="0">
            <x v="8"/>
          </reference>
          <reference field="9" count="1" selected="0">
            <x v="64"/>
          </reference>
          <reference field="10" count="1">
            <x v="5"/>
          </reference>
          <reference field="47" count="1" selected="0">
            <x v="3"/>
          </reference>
        </references>
      </pivotArea>
    </format>
    <format dxfId="2218">
      <pivotArea dataOnly="0" labelOnly="1" outline="0" fieldPosition="0">
        <references count="4">
          <reference field="8" count="1" selected="0">
            <x v="8"/>
          </reference>
          <reference field="9" count="1" selected="0">
            <x v="65"/>
          </reference>
          <reference field="10" count="1">
            <x v="5"/>
          </reference>
          <reference field="47" count="1" selected="0">
            <x v="3"/>
          </reference>
        </references>
      </pivotArea>
    </format>
    <format dxfId="2217">
      <pivotArea dataOnly="0" labelOnly="1" outline="0" fieldPosition="0">
        <references count="4">
          <reference field="8" count="1" selected="0">
            <x v="8"/>
          </reference>
          <reference field="9" count="1" selected="0">
            <x v="77"/>
          </reference>
          <reference field="10" count="1">
            <x v="5"/>
          </reference>
          <reference field="47" count="1" selected="0">
            <x v="3"/>
          </reference>
        </references>
      </pivotArea>
    </format>
    <format dxfId="2216">
      <pivotArea dataOnly="0" labelOnly="1" outline="0" fieldPosition="0">
        <references count="4">
          <reference field="8" count="1" selected="0">
            <x v="9"/>
          </reference>
          <reference field="9" count="1" selected="0">
            <x v="52"/>
          </reference>
          <reference field="10" count="1">
            <x v="5"/>
          </reference>
          <reference field="47" count="1" selected="0">
            <x v="3"/>
          </reference>
        </references>
      </pivotArea>
    </format>
    <format dxfId="2215">
      <pivotArea dataOnly="0" labelOnly="1" outline="0" fieldPosition="0">
        <references count="4">
          <reference field="8" count="1" selected="0">
            <x v="9"/>
          </reference>
          <reference field="9" count="1" selected="0">
            <x v="54"/>
          </reference>
          <reference field="10" count="1">
            <x v="5"/>
          </reference>
          <reference field="47" count="1" selected="0">
            <x v="3"/>
          </reference>
        </references>
      </pivotArea>
    </format>
    <format dxfId="2214">
      <pivotArea dataOnly="0" labelOnly="1" outline="0" fieldPosition="0">
        <references count="4">
          <reference field="8" count="1" selected="0">
            <x v="9"/>
          </reference>
          <reference field="9" count="1" selected="0">
            <x v="57"/>
          </reference>
          <reference field="10" count="1">
            <x v="5"/>
          </reference>
          <reference field="47" count="1" selected="0">
            <x v="3"/>
          </reference>
        </references>
      </pivotArea>
    </format>
    <format dxfId="2213">
      <pivotArea dataOnly="0" labelOnly="1" outline="0" fieldPosition="0">
        <references count="4">
          <reference field="8" count="1" selected="0">
            <x v="9"/>
          </reference>
          <reference field="9" count="1" selected="0">
            <x v="58"/>
          </reference>
          <reference field="10" count="1">
            <x v="5"/>
          </reference>
          <reference field="47" count="1" selected="0">
            <x v="3"/>
          </reference>
        </references>
      </pivotArea>
    </format>
    <format dxfId="2212">
      <pivotArea dataOnly="0" labelOnly="1" outline="0" fieldPosition="0">
        <references count="4">
          <reference field="8" count="1" selected="0">
            <x v="9"/>
          </reference>
          <reference field="9" count="1" selected="0">
            <x v="59"/>
          </reference>
          <reference field="10" count="1">
            <x v="5"/>
          </reference>
          <reference field="47" count="1" selected="0">
            <x v="3"/>
          </reference>
        </references>
      </pivotArea>
    </format>
    <format dxfId="2211">
      <pivotArea dataOnly="0" labelOnly="1" outline="0" fieldPosition="0">
        <references count="4">
          <reference field="8" count="1" selected="0">
            <x v="9"/>
          </reference>
          <reference field="9" count="1" selected="0">
            <x v="60"/>
          </reference>
          <reference field="10" count="1">
            <x v="5"/>
          </reference>
          <reference field="47" count="1" selected="0">
            <x v="3"/>
          </reference>
        </references>
      </pivotArea>
    </format>
    <format dxfId="2210">
      <pivotArea dataOnly="0" labelOnly="1" outline="0" fieldPosition="0">
        <references count="4">
          <reference field="8" count="1" selected="0">
            <x v="9"/>
          </reference>
          <reference field="9" count="1" selected="0">
            <x v="61"/>
          </reference>
          <reference field="10" count="1">
            <x v="5"/>
          </reference>
          <reference field="47" count="1" selected="0">
            <x v="3"/>
          </reference>
        </references>
      </pivotArea>
    </format>
    <format dxfId="2209">
      <pivotArea dataOnly="0" labelOnly="1" outline="0" fieldPosition="0">
        <references count="4">
          <reference field="8" count="1" selected="0">
            <x v="12"/>
          </reference>
          <reference field="9" count="1" selected="0">
            <x v="76"/>
          </reference>
          <reference field="10" count="1">
            <x v="5"/>
          </reference>
          <reference field="47" count="1" selected="0">
            <x v="3"/>
          </reference>
        </references>
      </pivotArea>
    </format>
    <format dxfId="2208">
      <pivotArea dataOnly="0" labelOnly="1" outline="0" fieldPosition="0">
        <references count="4">
          <reference field="8" count="1" selected="0">
            <x v="14"/>
          </reference>
          <reference field="9" count="1" selected="0">
            <x v="69"/>
          </reference>
          <reference field="10" count="1">
            <x v="5"/>
          </reference>
          <reference field="47" count="1" selected="0">
            <x v="3"/>
          </reference>
        </references>
      </pivotArea>
    </format>
    <format dxfId="2207">
      <pivotArea dataOnly="0" labelOnly="1" outline="0" fieldPosition="0">
        <references count="4">
          <reference field="8" count="1" selected="0">
            <x v="15"/>
          </reference>
          <reference field="9" count="1" selected="0">
            <x v="27"/>
          </reference>
          <reference field="10" count="1">
            <x v="5"/>
          </reference>
          <reference field="47" count="1" selected="0">
            <x v="3"/>
          </reference>
        </references>
      </pivotArea>
    </format>
    <format dxfId="2206">
      <pivotArea dataOnly="0" labelOnly="1" outline="0" fieldPosition="0">
        <references count="4">
          <reference field="8" count="1" selected="0">
            <x v="15"/>
          </reference>
          <reference field="9" count="1" selected="0">
            <x v="51"/>
          </reference>
          <reference field="10" count="1">
            <x v="5"/>
          </reference>
          <reference field="47" count="1" selected="0">
            <x v="3"/>
          </reference>
        </references>
      </pivotArea>
    </format>
    <format dxfId="2205">
      <pivotArea dataOnly="0" labelOnly="1" outline="0" fieldPosition="0">
        <references count="4">
          <reference field="8" count="1" selected="0">
            <x v="15"/>
          </reference>
          <reference field="9" count="1" selected="0">
            <x v="72"/>
          </reference>
          <reference field="10" count="1">
            <x v="5"/>
          </reference>
          <reference field="47" count="1" selected="0">
            <x v="3"/>
          </reference>
        </references>
      </pivotArea>
    </format>
    <format dxfId="2204">
      <pivotArea dataOnly="0" labelOnly="1" outline="0" fieldPosition="0">
        <references count="4">
          <reference field="8" count="1" selected="0">
            <x v="16"/>
          </reference>
          <reference field="9" count="1" selected="0">
            <x v="15"/>
          </reference>
          <reference field="10" count="2">
            <x v="4"/>
            <x v="5"/>
          </reference>
          <reference field="47" count="1" selected="0">
            <x v="3"/>
          </reference>
        </references>
      </pivotArea>
    </format>
    <format dxfId="2203">
      <pivotArea dataOnly="0" labelOnly="1" outline="0" fieldPosition="0">
        <references count="4">
          <reference field="8" count="1" selected="0">
            <x v="16"/>
          </reference>
          <reference field="9" count="1" selected="0">
            <x v="80"/>
          </reference>
          <reference field="10" count="1">
            <x v="5"/>
          </reference>
          <reference field="47" count="1" selected="0">
            <x v="3"/>
          </reference>
        </references>
      </pivotArea>
    </format>
    <format dxfId="2202">
      <pivotArea dataOnly="0" labelOnly="1" outline="0" fieldPosition="0">
        <references count="4">
          <reference field="8" count="1" selected="0">
            <x v="16"/>
          </reference>
          <reference field="9" count="1" selected="0">
            <x v="81"/>
          </reference>
          <reference field="10" count="1">
            <x v="5"/>
          </reference>
          <reference field="47" count="1" selected="0">
            <x v="3"/>
          </reference>
        </references>
      </pivotArea>
    </format>
    <format dxfId="2201">
      <pivotArea dataOnly="0" labelOnly="1" outline="0" fieldPosition="0">
        <references count="4">
          <reference field="8" count="1" selected="0">
            <x v="17"/>
          </reference>
          <reference field="9" count="1" selected="0">
            <x v="23"/>
          </reference>
          <reference field="10" count="1">
            <x v="5"/>
          </reference>
          <reference field="47" count="1" selected="0">
            <x v="3"/>
          </reference>
        </references>
      </pivotArea>
    </format>
    <format dxfId="2200">
      <pivotArea dataOnly="0" labelOnly="1" outline="0" fieldPosition="0">
        <references count="4">
          <reference field="8" count="1" selected="0">
            <x v="17"/>
          </reference>
          <reference field="9" count="1" selected="0">
            <x v="25"/>
          </reference>
          <reference field="10" count="1">
            <x v="5"/>
          </reference>
          <reference field="47" count="1" selected="0">
            <x v="3"/>
          </reference>
        </references>
      </pivotArea>
    </format>
    <format dxfId="2199">
      <pivotArea dataOnly="0" labelOnly="1" outline="0" fieldPosition="0">
        <references count="4">
          <reference field="8" count="1" selected="0">
            <x v="23"/>
          </reference>
          <reference field="9" count="1" selected="0">
            <x v="35"/>
          </reference>
          <reference field="10" count="1">
            <x v="5"/>
          </reference>
          <reference field="47" count="1" selected="0">
            <x v="3"/>
          </reference>
        </references>
      </pivotArea>
    </format>
    <format dxfId="2198">
      <pivotArea dataOnly="0" labelOnly="1" outline="0" fieldPosition="0">
        <references count="4">
          <reference field="8" count="1" selected="0">
            <x v="23"/>
          </reference>
          <reference field="9" count="1" selected="0">
            <x v="36"/>
          </reference>
          <reference field="10" count="1">
            <x v="5"/>
          </reference>
          <reference field="47" count="1" selected="0">
            <x v="3"/>
          </reference>
        </references>
      </pivotArea>
    </format>
    <format dxfId="2197">
      <pivotArea dataOnly="0" labelOnly="1" outline="0" fieldPosition="0">
        <references count="4">
          <reference field="8" count="1" selected="0">
            <x v="23"/>
          </reference>
          <reference field="9" count="1" selected="0">
            <x v="37"/>
          </reference>
          <reference field="10" count="1">
            <x v="5"/>
          </reference>
          <reference field="47" count="1" selected="0">
            <x v="3"/>
          </reference>
        </references>
      </pivotArea>
    </format>
    <format dxfId="2196">
      <pivotArea dataOnly="0" labelOnly="1" outline="0" fieldPosition="0">
        <references count="4">
          <reference field="8" count="1" selected="0">
            <x v="23"/>
          </reference>
          <reference field="9" count="1" selected="0">
            <x v="38"/>
          </reference>
          <reference field="10" count="1">
            <x v="5"/>
          </reference>
          <reference field="47" count="1" selected="0">
            <x v="3"/>
          </reference>
        </references>
      </pivotArea>
    </format>
    <format dxfId="2195">
      <pivotArea dataOnly="0" labelOnly="1" outline="0" fieldPosition="0">
        <references count="4">
          <reference field="8" count="1" selected="0">
            <x v="23"/>
          </reference>
          <reference field="9" count="1" selected="0">
            <x v="46"/>
          </reference>
          <reference field="10" count="1">
            <x v="5"/>
          </reference>
          <reference field="47" count="1" selected="0">
            <x v="3"/>
          </reference>
        </references>
      </pivotArea>
    </format>
    <format dxfId="2194">
      <pivotArea dataOnly="0" labelOnly="1" outline="0" fieldPosition="0">
        <references count="4">
          <reference field="8" count="1" selected="0">
            <x v="23"/>
          </reference>
          <reference field="9" count="1" selected="0">
            <x v="47"/>
          </reference>
          <reference field="10" count="1">
            <x v="5"/>
          </reference>
          <reference field="47" count="1" selected="0">
            <x v="3"/>
          </reference>
        </references>
      </pivotArea>
    </format>
    <format dxfId="2193">
      <pivotArea dataOnly="0" labelOnly="1" outline="0" fieldPosition="0">
        <references count="4">
          <reference field="8" count="1" selected="0">
            <x v="24"/>
          </reference>
          <reference field="9" count="1" selected="0">
            <x v="26"/>
          </reference>
          <reference field="10" count="1">
            <x v="5"/>
          </reference>
          <reference field="47" count="1" selected="0">
            <x v="3"/>
          </reference>
        </references>
      </pivotArea>
    </format>
    <format dxfId="2192">
      <pivotArea dataOnly="0" labelOnly="1" outline="0" fieldPosition="0">
        <references count="4">
          <reference field="8" count="1" selected="0">
            <x v="25"/>
          </reference>
          <reference field="9" count="1" selected="0">
            <x v="18"/>
          </reference>
          <reference field="10" count="1">
            <x v="5"/>
          </reference>
          <reference field="47" count="1" selected="0">
            <x v="3"/>
          </reference>
        </references>
      </pivotArea>
    </format>
    <format dxfId="2191">
      <pivotArea dataOnly="0" labelOnly="1" outline="0" fieldPosition="0">
        <references count="4">
          <reference field="8" count="1" selected="0">
            <x v="28"/>
          </reference>
          <reference field="9" count="1" selected="0">
            <x v="100"/>
          </reference>
          <reference field="10" count="1">
            <x v="24"/>
          </reference>
          <reference field="47" count="1" selected="0">
            <x v="3"/>
          </reference>
        </references>
      </pivotArea>
    </format>
    <format dxfId="2190">
      <pivotArea dataOnly="0" labelOnly="1" outline="0" fieldPosition="0">
        <references count="4">
          <reference field="8" count="1" selected="0">
            <x v="30"/>
          </reference>
          <reference field="9" count="1" selected="0">
            <x v="88"/>
          </reference>
          <reference field="10" count="1">
            <x v="5"/>
          </reference>
          <reference field="47" count="1" selected="0">
            <x v="3"/>
          </reference>
        </references>
      </pivotArea>
    </format>
    <format dxfId="2189">
      <pivotArea dataOnly="0" labelOnly="1" outline="0" fieldPosition="0">
        <references count="4">
          <reference field="8" count="1" selected="0">
            <x v="1"/>
          </reference>
          <reference field="9" count="1" selected="0">
            <x v="12"/>
          </reference>
          <reference field="10" count="1">
            <x v="5"/>
          </reference>
          <reference field="47" count="1" selected="0">
            <x v="4"/>
          </reference>
        </references>
      </pivotArea>
    </format>
    <format dxfId="2188">
      <pivotArea dataOnly="0" labelOnly="1" outline="0" fieldPosition="0">
        <references count="4">
          <reference field="8" count="1" selected="0">
            <x v="1"/>
          </reference>
          <reference field="9" count="1" selected="0">
            <x v="13"/>
          </reference>
          <reference field="10" count="1">
            <x v="5"/>
          </reference>
          <reference field="47" count="1" selected="0">
            <x v="4"/>
          </reference>
        </references>
      </pivotArea>
    </format>
    <format dxfId="2187">
      <pivotArea dataOnly="0" labelOnly="1" outline="0" fieldPosition="0">
        <references count="4">
          <reference field="8" count="1" selected="0">
            <x v="1"/>
          </reference>
          <reference field="9" count="1" selected="0">
            <x v="14"/>
          </reference>
          <reference field="10" count="1">
            <x v="5"/>
          </reference>
          <reference field="47" count="1" selected="0">
            <x v="4"/>
          </reference>
        </references>
      </pivotArea>
    </format>
    <format dxfId="2186">
      <pivotArea dataOnly="0" labelOnly="1" outline="0" fieldPosition="0">
        <references count="4">
          <reference field="8" count="1" selected="0">
            <x v="1"/>
          </reference>
          <reference field="9" count="1" selected="0">
            <x v="40"/>
          </reference>
          <reference field="10" count="1">
            <x v="5"/>
          </reference>
          <reference field="47" count="1" selected="0">
            <x v="4"/>
          </reference>
        </references>
      </pivotArea>
    </format>
    <format dxfId="2185">
      <pivotArea dataOnly="0" labelOnly="1" outline="0" fieldPosition="0">
        <references count="4">
          <reference field="8" count="1" selected="0">
            <x v="1"/>
          </reference>
          <reference field="9" count="1" selected="0">
            <x v="71"/>
          </reference>
          <reference field="10" count="1">
            <x v="5"/>
          </reference>
          <reference field="47" count="1" selected="0">
            <x v="4"/>
          </reference>
        </references>
      </pivotArea>
    </format>
    <format dxfId="2184">
      <pivotArea dataOnly="0" labelOnly="1" outline="0" fieldPosition="0">
        <references count="4">
          <reference field="8" count="1" selected="0">
            <x v="1"/>
          </reference>
          <reference field="9" count="1" selected="0">
            <x v="82"/>
          </reference>
          <reference field="10" count="1">
            <x v="5"/>
          </reference>
          <reference field="47" count="1" selected="0">
            <x v="4"/>
          </reference>
        </references>
      </pivotArea>
    </format>
    <format dxfId="2183">
      <pivotArea dataOnly="0" labelOnly="1" outline="0" fieldPosition="0">
        <references count="4">
          <reference field="8" count="1" selected="0">
            <x v="1"/>
          </reference>
          <reference field="9" count="1" selected="0">
            <x v="92"/>
          </reference>
          <reference field="10" count="1">
            <x v="5"/>
          </reference>
          <reference field="47" count="1" selected="0">
            <x v="4"/>
          </reference>
        </references>
      </pivotArea>
    </format>
    <format dxfId="2182">
      <pivotArea dataOnly="0" labelOnly="1" outline="0" fieldPosition="0">
        <references count="4">
          <reference field="8" count="1" selected="0">
            <x v="2"/>
          </reference>
          <reference field="9" count="1" selected="0">
            <x v="28"/>
          </reference>
          <reference field="10" count="1">
            <x v="5"/>
          </reference>
          <reference field="47" count="1" selected="0">
            <x v="4"/>
          </reference>
        </references>
      </pivotArea>
    </format>
    <format dxfId="2181">
      <pivotArea dataOnly="0" labelOnly="1" outline="0" fieldPosition="0">
        <references count="4">
          <reference field="8" count="1" selected="0">
            <x v="2"/>
          </reference>
          <reference field="9" count="1" selected="0">
            <x v="29"/>
          </reference>
          <reference field="10" count="1">
            <x v="5"/>
          </reference>
          <reference field="47" count="1" selected="0">
            <x v="4"/>
          </reference>
        </references>
      </pivotArea>
    </format>
    <format dxfId="2180">
      <pivotArea dataOnly="0" labelOnly="1" outline="0" fieldPosition="0">
        <references count="4">
          <reference field="8" count="1" selected="0">
            <x v="2"/>
          </reference>
          <reference field="9" count="1" selected="0">
            <x v="30"/>
          </reference>
          <reference field="10" count="1">
            <x v="5"/>
          </reference>
          <reference field="47" count="1" selected="0">
            <x v="4"/>
          </reference>
        </references>
      </pivotArea>
    </format>
    <format dxfId="2179">
      <pivotArea dataOnly="0" labelOnly="1" outline="0" fieldPosition="0">
        <references count="4">
          <reference field="8" count="1" selected="0">
            <x v="2"/>
          </reference>
          <reference field="9" count="1" selected="0">
            <x v="31"/>
          </reference>
          <reference field="10" count="1">
            <x v="5"/>
          </reference>
          <reference field="47" count="1" selected="0">
            <x v="4"/>
          </reference>
        </references>
      </pivotArea>
    </format>
    <format dxfId="2178">
      <pivotArea dataOnly="0" labelOnly="1" outline="0" fieldPosition="0">
        <references count="4">
          <reference field="8" count="1" selected="0">
            <x v="2"/>
          </reference>
          <reference field="9" count="1" selected="0">
            <x v="53"/>
          </reference>
          <reference field="10" count="1">
            <x v="5"/>
          </reference>
          <reference field="47" count="1" selected="0">
            <x v="4"/>
          </reference>
        </references>
      </pivotArea>
    </format>
    <format dxfId="2177">
      <pivotArea dataOnly="0" labelOnly="1" outline="0" fieldPosition="0">
        <references count="4">
          <reference field="8" count="1" selected="0">
            <x v="3"/>
          </reference>
          <reference field="9" count="1" selected="0">
            <x v="41"/>
          </reference>
          <reference field="10" count="1">
            <x v="5"/>
          </reference>
          <reference field="47" count="1" selected="0">
            <x v="4"/>
          </reference>
        </references>
      </pivotArea>
    </format>
    <format dxfId="2176">
      <pivotArea dataOnly="0" labelOnly="1" outline="0" fieldPosition="0">
        <references count="4">
          <reference field="8" count="1" selected="0">
            <x v="4"/>
          </reference>
          <reference field="9" count="1" selected="0">
            <x v="34"/>
          </reference>
          <reference field="10" count="1">
            <x v="5"/>
          </reference>
          <reference field="47" count="1" selected="0">
            <x v="4"/>
          </reference>
        </references>
      </pivotArea>
    </format>
    <format dxfId="2175">
      <pivotArea dataOnly="0" labelOnly="1" outline="0" fieldPosition="0">
        <references count="4">
          <reference field="8" count="1" selected="0">
            <x v="6"/>
          </reference>
          <reference field="9" count="1" selected="0">
            <x v="73"/>
          </reference>
          <reference field="10" count="1">
            <x v="5"/>
          </reference>
          <reference field="47" count="1" selected="0">
            <x v="4"/>
          </reference>
        </references>
      </pivotArea>
    </format>
    <format dxfId="2174">
      <pivotArea dataOnly="0" labelOnly="1" outline="0" fieldPosition="0">
        <references count="4">
          <reference field="8" count="1" selected="0">
            <x v="7"/>
          </reference>
          <reference field="9" count="1" selected="0">
            <x v="9"/>
          </reference>
          <reference field="10" count="1">
            <x v="5"/>
          </reference>
          <reference field="47" count="1" selected="0">
            <x v="4"/>
          </reference>
        </references>
      </pivotArea>
    </format>
    <format dxfId="2173">
      <pivotArea dataOnly="0" labelOnly="1" outline="0" fieldPosition="0">
        <references count="4">
          <reference field="8" count="1" selected="0">
            <x v="9"/>
          </reference>
          <reference field="9" count="1" selected="0">
            <x v="52"/>
          </reference>
          <reference field="10" count="1">
            <x v="5"/>
          </reference>
          <reference field="47" count="1" selected="0">
            <x v="4"/>
          </reference>
        </references>
      </pivotArea>
    </format>
    <format dxfId="2172">
      <pivotArea dataOnly="0" labelOnly="1" outline="0" fieldPosition="0">
        <references count="4">
          <reference field="8" count="1" selected="0">
            <x v="9"/>
          </reference>
          <reference field="9" count="1" selected="0">
            <x v="54"/>
          </reference>
          <reference field="10" count="1">
            <x v="5"/>
          </reference>
          <reference field="47" count="1" selected="0">
            <x v="4"/>
          </reference>
        </references>
      </pivotArea>
    </format>
    <format dxfId="2171">
      <pivotArea dataOnly="0" labelOnly="1" outline="0" fieldPosition="0">
        <references count="4">
          <reference field="8" count="1" selected="0">
            <x v="9"/>
          </reference>
          <reference field="9" count="1" selected="0">
            <x v="57"/>
          </reference>
          <reference field="10" count="1">
            <x v="5"/>
          </reference>
          <reference field="47" count="1" selected="0">
            <x v="4"/>
          </reference>
        </references>
      </pivotArea>
    </format>
    <format dxfId="2170">
      <pivotArea dataOnly="0" labelOnly="1" outline="0" fieldPosition="0">
        <references count="4">
          <reference field="8" count="1" selected="0">
            <x v="9"/>
          </reference>
          <reference field="9" count="1" selected="0">
            <x v="58"/>
          </reference>
          <reference field="10" count="1">
            <x v="5"/>
          </reference>
          <reference field="47" count="1" selected="0">
            <x v="4"/>
          </reference>
        </references>
      </pivotArea>
    </format>
    <format dxfId="2169">
      <pivotArea dataOnly="0" labelOnly="1" outline="0" fieldPosition="0">
        <references count="4">
          <reference field="8" count="1" selected="0">
            <x v="9"/>
          </reference>
          <reference field="9" count="1" selected="0">
            <x v="59"/>
          </reference>
          <reference field="10" count="1">
            <x v="5"/>
          </reference>
          <reference field="47" count="1" selected="0">
            <x v="4"/>
          </reference>
        </references>
      </pivotArea>
    </format>
    <format dxfId="2168">
      <pivotArea dataOnly="0" labelOnly="1" outline="0" fieldPosition="0">
        <references count="4">
          <reference field="8" count="1" selected="0">
            <x v="9"/>
          </reference>
          <reference field="9" count="1" selected="0">
            <x v="60"/>
          </reference>
          <reference field="10" count="1">
            <x v="5"/>
          </reference>
          <reference field="47" count="1" selected="0">
            <x v="4"/>
          </reference>
        </references>
      </pivotArea>
    </format>
    <format dxfId="2167">
      <pivotArea dataOnly="0" labelOnly="1" outline="0" fieldPosition="0">
        <references count="4">
          <reference field="8" count="1" selected="0">
            <x v="9"/>
          </reference>
          <reference field="9" count="1" selected="0">
            <x v="61"/>
          </reference>
          <reference field="10" count="1">
            <x v="5"/>
          </reference>
          <reference field="47" count="1" selected="0">
            <x v="4"/>
          </reference>
        </references>
      </pivotArea>
    </format>
    <format dxfId="2166">
      <pivotArea dataOnly="0" labelOnly="1" outline="0" fieldPosition="0">
        <references count="4">
          <reference field="8" count="1" selected="0">
            <x v="10"/>
          </reference>
          <reference field="9" count="1" selected="0">
            <x v="39"/>
          </reference>
          <reference field="10" count="1">
            <x v="5"/>
          </reference>
          <reference field="47" count="1" selected="0">
            <x v="4"/>
          </reference>
        </references>
      </pivotArea>
    </format>
    <format dxfId="2165">
      <pivotArea dataOnly="0" labelOnly="1" outline="0" fieldPosition="0">
        <references count="4">
          <reference field="8" count="1" selected="0">
            <x v="10"/>
          </reference>
          <reference field="9" count="1" selected="0">
            <x v="71"/>
          </reference>
          <reference field="10" count="1">
            <x v="10"/>
          </reference>
          <reference field="47" count="1" selected="0">
            <x v="4"/>
          </reference>
        </references>
      </pivotArea>
    </format>
    <format dxfId="2164">
      <pivotArea dataOnly="0" labelOnly="1" outline="0" fieldPosition="0">
        <references count="4">
          <reference field="8" count="1" selected="0">
            <x v="14"/>
          </reference>
          <reference field="9" count="1" selected="0">
            <x v="69"/>
          </reference>
          <reference field="10" count="1">
            <x v="5"/>
          </reference>
          <reference field="47" count="1" selected="0">
            <x v="4"/>
          </reference>
        </references>
      </pivotArea>
    </format>
    <format dxfId="2163">
      <pivotArea dataOnly="0" labelOnly="1" outline="0" fieldPosition="0">
        <references count="4">
          <reference field="8" count="1" selected="0">
            <x v="14"/>
          </reference>
          <reference field="9" count="1" selected="0">
            <x v="89"/>
          </reference>
          <reference field="10" count="1">
            <x v="5"/>
          </reference>
          <reference field="47" count="1" selected="0">
            <x v="4"/>
          </reference>
        </references>
      </pivotArea>
    </format>
    <format dxfId="2162">
      <pivotArea dataOnly="0" labelOnly="1" outline="0" fieldPosition="0">
        <references count="4">
          <reference field="8" count="1" selected="0">
            <x v="14"/>
          </reference>
          <reference field="9" count="1" selected="0">
            <x v="90"/>
          </reference>
          <reference field="10" count="1">
            <x v="5"/>
          </reference>
          <reference field="47" count="1" selected="0">
            <x v="4"/>
          </reference>
        </references>
      </pivotArea>
    </format>
    <format dxfId="2161">
      <pivotArea dataOnly="0" labelOnly="1" outline="0" fieldPosition="0">
        <references count="4">
          <reference field="8" count="1" selected="0">
            <x v="14"/>
          </reference>
          <reference field="9" count="1" selected="0">
            <x v="91"/>
          </reference>
          <reference field="10" count="1">
            <x v="5"/>
          </reference>
          <reference field="47" count="1" selected="0">
            <x v="4"/>
          </reference>
        </references>
      </pivotArea>
    </format>
    <format dxfId="2160">
      <pivotArea dataOnly="0" labelOnly="1" outline="0" fieldPosition="0">
        <references count="4">
          <reference field="8" count="1" selected="0">
            <x v="15"/>
          </reference>
          <reference field="9" count="1" selected="0">
            <x v="27"/>
          </reference>
          <reference field="10" count="1">
            <x v="5"/>
          </reference>
          <reference field="47" count="1" selected="0">
            <x v="4"/>
          </reference>
        </references>
      </pivotArea>
    </format>
    <format dxfId="2159">
      <pivotArea dataOnly="0" labelOnly="1" outline="0" fieldPosition="0">
        <references count="4">
          <reference field="8" count="1" selected="0">
            <x v="15"/>
          </reference>
          <reference field="9" count="1" selected="0">
            <x v="72"/>
          </reference>
          <reference field="10" count="1">
            <x v="5"/>
          </reference>
          <reference field="47" count="1" selected="0">
            <x v="4"/>
          </reference>
        </references>
      </pivotArea>
    </format>
    <format dxfId="2158">
      <pivotArea dataOnly="0" labelOnly="1" outline="0" fieldPosition="0">
        <references count="4">
          <reference field="8" count="1" selected="0">
            <x v="17"/>
          </reference>
          <reference field="9" count="1" selected="0">
            <x v="21"/>
          </reference>
          <reference field="10" count="1">
            <x v="5"/>
          </reference>
          <reference field="47" count="1" selected="0">
            <x v="4"/>
          </reference>
        </references>
      </pivotArea>
    </format>
    <format dxfId="2157">
      <pivotArea dataOnly="0" labelOnly="1" outline="0" fieldPosition="0">
        <references count="4">
          <reference field="8" count="1" selected="0">
            <x v="17"/>
          </reference>
          <reference field="9" count="1" selected="0">
            <x v="23"/>
          </reference>
          <reference field="10" count="1">
            <x v="5"/>
          </reference>
          <reference field="47" count="1" selected="0">
            <x v="4"/>
          </reference>
        </references>
      </pivotArea>
    </format>
    <format dxfId="2156">
      <pivotArea dataOnly="0" labelOnly="1" outline="0" fieldPosition="0">
        <references count="4">
          <reference field="8" count="1" selected="0">
            <x v="17"/>
          </reference>
          <reference field="9" count="1" selected="0">
            <x v="25"/>
          </reference>
          <reference field="10" count="1">
            <x v="5"/>
          </reference>
          <reference field="47" count="1" selected="0">
            <x v="4"/>
          </reference>
        </references>
      </pivotArea>
    </format>
    <format dxfId="2155">
      <pivotArea dataOnly="0" labelOnly="1" outline="0" fieldPosition="0">
        <references count="4">
          <reference field="8" count="1" selected="0">
            <x v="18"/>
          </reference>
          <reference field="9" count="1" selected="0">
            <x v="70"/>
          </reference>
          <reference field="10" count="1">
            <x v="5"/>
          </reference>
          <reference field="47" count="1" selected="0">
            <x v="4"/>
          </reference>
        </references>
      </pivotArea>
    </format>
    <format dxfId="2154">
      <pivotArea dataOnly="0" labelOnly="1" outline="0" fieldPosition="0">
        <references count="4">
          <reference field="8" count="1" selected="0">
            <x v="21"/>
          </reference>
          <reference field="9" count="1" selected="0">
            <x v="16"/>
          </reference>
          <reference field="10" count="1">
            <x v="5"/>
          </reference>
          <reference field="47" count="1" selected="0">
            <x v="4"/>
          </reference>
        </references>
      </pivotArea>
    </format>
    <format dxfId="2153">
      <pivotArea dataOnly="0" labelOnly="1" outline="0" fieldPosition="0">
        <references count="4">
          <reference field="8" count="1" selected="0">
            <x v="21"/>
          </reference>
          <reference field="9" count="1" selected="0">
            <x v="42"/>
          </reference>
          <reference field="10" count="1">
            <x v="5"/>
          </reference>
          <reference field="47" count="1" selected="0">
            <x v="4"/>
          </reference>
        </references>
      </pivotArea>
    </format>
    <format dxfId="2152">
      <pivotArea dataOnly="0" labelOnly="1" outline="0" fieldPosition="0">
        <references count="4">
          <reference field="8" count="1" selected="0">
            <x v="21"/>
          </reference>
          <reference field="9" count="1" selected="0">
            <x v="43"/>
          </reference>
          <reference field="10" count="1">
            <x v="5"/>
          </reference>
          <reference field="47" count="1" selected="0">
            <x v="4"/>
          </reference>
        </references>
      </pivotArea>
    </format>
    <format dxfId="2151">
      <pivotArea dataOnly="0" labelOnly="1" outline="0" fieldPosition="0">
        <references count="4">
          <reference field="8" count="1" selected="0">
            <x v="21"/>
          </reference>
          <reference field="9" count="1" selected="0">
            <x v="44"/>
          </reference>
          <reference field="10" count="1">
            <x v="5"/>
          </reference>
          <reference field="47" count="1" selected="0">
            <x v="4"/>
          </reference>
        </references>
      </pivotArea>
    </format>
    <format dxfId="2150">
      <pivotArea dataOnly="0" labelOnly="1" outline="0" fieldPosition="0">
        <references count="4">
          <reference field="8" count="1" selected="0">
            <x v="22"/>
          </reference>
          <reference field="9" count="1" selected="0">
            <x v="45"/>
          </reference>
          <reference field="10" count="1">
            <x v="5"/>
          </reference>
          <reference field="47" count="1" selected="0">
            <x v="4"/>
          </reference>
        </references>
      </pivotArea>
    </format>
    <format dxfId="2149">
      <pivotArea dataOnly="0" labelOnly="1" outline="0" fieldPosition="0">
        <references count="4">
          <reference field="8" count="1" selected="0">
            <x v="23"/>
          </reference>
          <reference field="9" count="1" selected="0">
            <x v="35"/>
          </reference>
          <reference field="10" count="1">
            <x v="14"/>
          </reference>
          <reference field="47" count="1" selected="0">
            <x v="4"/>
          </reference>
        </references>
      </pivotArea>
    </format>
    <format dxfId="2148">
      <pivotArea dataOnly="0" labelOnly="1" outline="0" fieldPosition="0">
        <references count="4">
          <reference field="8" count="1" selected="0">
            <x v="23"/>
          </reference>
          <reference field="9" count="1" selected="0">
            <x v="38"/>
          </reference>
          <reference field="10" count="1">
            <x v="13"/>
          </reference>
          <reference field="47" count="1" selected="0">
            <x v="4"/>
          </reference>
        </references>
      </pivotArea>
    </format>
    <format dxfId="2147">
      <pivotArea dataOnly="0" labelOnly="1" outline="0" fieldPosition="0">
        <references count="4">
          <reference field="8" count="1" selected="0">
            <x v="24"/>
          </reference>
          <reference field="9" count="1" selected="0">
            <x v="20"/>
          </reference>
          <reference field="10" count="1">
            <x v="5"/>
          </reference>
          <reference field="47" count="1" selected="0">
            <x v="4"/>
          </reference>
        </references>
      </pivotArea>
    </format>
    <format dxfId="2146">
      <pivotArea dataOnly="0" labelOnly="1" outline="0" fieldPosition="0">
        <references count="4">
          <reference field="8" count="1" selected="0">
            <x v="24"/>
          </reference>
          <reference field="9" count="1" selected="0">
            <x v="22"/>
          </reference>
          <reference field="10" count="1">
            <x v="5"/>
          </reference>
          <reference field="47" count="1" selected="0">
            <x v="4"/>
          </reference>
        </references>
      </pivotArea>
    </format>
    <format dxfId="2145">
      <pivotArea dataOnly="0" labelOnly="1" outline="0" fieldPosition="0">
        <references count="4">
          <reference field="8" count="1" selected="0">
            <x v="24"/>
          </reference>
          <reference field="9" count="1" selected="0">
            <x v="24"/>
          </reference>
          <reference field="10" count="1">
            <x v="5"/>
          </reference>
          <reference field="47" count="1" selected="0">
            <x v="4"/>
          </reference>
        </references>
      </pivotArea>
    </format>
    <format dxfId="2144">
      <pivotArea dataOnly="0" labelOnly="1" outline="0" fieldPosition="0">
        <references count="4">
          <reference field="8" count="1" selected="0">
            <x v="24"/>
          </reference>
          <reference field="9" count="1" selected="0">
            <x v="26"/>
          </reference>
          <reference field="10" count="1">
            <x v="5"/>
          </reference>
          <reference field="47" count="1" selected="0">
            <x v="4"/>
          </reference>
        </references>
      </pivotArea>
    </format>
    <format dxfId="2143">
      <pivotArea dataOnly="0" labelOnly="1" outline="0" fieldPosition="0">
        <references count="4">
          <reference field="8" count="1" selected="0">
            <x v="26"/>
          </reference>
          <reference field="9" count="1" selected="0">
            <x v="74"/>
          </reference>
          <reference field="10" count="1">
            <x v="5"/>
          </reference>
          <reference field="47" count="1" selected="0">
            <x v="4"/>
          </reference>
        </references>
      </pivotArea>
    </format>
    <format dxfId="2142">
      <pivotArea dataOnly="0" labelOnly="1" outline="0" fieldPosition="0">
        <references count="4">
          <reference field="8" count="1" selected="0">
            <x v="29"/>
          </reference>
          <reference field="9" count="1" selected="0">
            <x v="99"/>
          </reference>
          <reference field="10" count="1">
            <x v="6"/>
          </reference>
          <reference field="47" count="1" selected="0">
            <x v="4"/>
          </reference>
        </references>
      </pivotArea>
    </format>
    <format dxfId="2141">
      <pivotArea dataOnly="0" labelOnly="1" outline="0" fieldPosition="0">
        <references count="4">
          <reference field="8" count="1" selected="0">
            <x v="29"/>
          </reference>
          <reference field="9" count="1" selected="0">
            <x v="101"/>
          </reference>
          <reference field="10" count="1">
            <x v="7"/>
          </reference>
          <reference field="47" count="1" selected="0">
            <x v="4"/>
          </reference>
        </references>
      </pivotArea>
    </format>
    <format dxfId="2140">
      <pivotArea dataOnly="0" labelOnly="1" outline="0" fieldPosition="0">
        <references count="4">
          <reference field="8" count="1" selected="0">
            <x v="29"/>
          </reference>
          <reference field="9" count="1" selected="0">
            <x v="102"/>
          </reference>
          <reference field="10" count="1">
            <x v="8"/>
          </reference>
          <reference field="47" count="1" selected="0">
            <x v="4"/>
          </reference>
        </references>
      </pivotArea>
    </format>
    <format dxfId="2139">
      <pivotArea dataOnly="0" labelOnly="1" outline="0" fieldPosition="0">
        <references count="4">
          <reference field="8" count="1" selected="0">
            <x v="29"/>
          </reference>
          <reference field="9" count="1" selected="0">
            <x v="103"/>
          </reference>
          <reference field="10" count="1">
            <x v="9"/>
          </reference>
          <reference field="47" count="1" selected="0">
            <x v="4"/>
          </reference>
        </references>
      </pivotArea>
    </format>
    <format dxfId="2138">
      <pivotArea dataOnly="0" labelOnly="1" outline="0" fieldPosition="0">
        <references count="4">
          <reference field="8" count="1" selected="0">
            <x v="29"/>
          </reference>
          <reference field="9" count="1" selected="0">
            <x v="104"/>
          </reference>
          <reference field="10" count="1">
            <x v="5"/>
          </reference>
          <reference field="47" count="1" selected="0">
            <x v="4"/>
          </reference>
        </references>
      </pivotArea>
    </format>
    <format dxfId="2137">
      <pivotArea dataOnly="0" labelOnly="1" outline="0" fieldPosition="0">
        <references count="4">
          <reference field="8" count="1" selected="0">
            <x v="1"/>
          </reference>
          <reference field="9" count="1" selected="0">
            <x v="12"/>
          </reference>
          <reference field="10" count="1">
            <x v="5"/>
          </reference>
          <reference field="47" count="1" selected="0">
            <x v="5"/>
          </reference>
        </references>
      </pivotArea>
    </format>
    <format dxfId="2136">
      <pivotArea dataOnly="0" labelOnly="1" outline="0" fieldPosition="0">
        <references count="4">
          <reference field="8" count="1" selected="0">
            <x v="1"/>
          </reference>
          <reference field="9" count="1" selected="0">
            <x v="13"/>
          </reference>
          <reference field="10" count="1">
            <x v="5"/>
          </reference>
          <reference field="47" count="1" selected="0">
            <x v="5"/>
          </reference>
        </references>
      </pivotArea>
    </format>
    <format dxfId="2135">
      <pivotArea dataOnly="0" labelOnly="1" outline="0" fieldPosition="0">
        <references count="4">
          <reference field="8" count="1" selected="0">
            <x v="1"/>
          </reference>
          <reference field="9" count="1" selected="0">
            <x v="14"/>
          </reference>
          <reference field="10" count="1">
            <x v="5"/>
          </reference>
          <reference field="47" count="1" selected="0">
            <x v="5"/>
          </reference>
        </references>
      </pivotArea>
    </format>
    <format dxfId="2134">
      <pivotArea dataOnly="0" labelOnly="1" outline="0" fieldPosition="0">
        <references count="4">
          <reference field="8" count="1" selected="0">
            <x v="1"/>
          </reference>
          <reference field="9" count="1" selected="0">
            <x v="40"/>
          </reference>
          <reference field="10" count="1">
            <x v="5"/>
          </reference>
          <reference field="47" count="1" selected="0">
            <x v="5"/>
          </reference>
        </references>
      </pivotArea>
    </format>
    <format dxfId="2133">
      <pivotArea dataOnly="0" labelOnly="1" outline="0" fieldPosition="0">
        <references count="4">
          <reference field="8" count="1" selected="0">
            <x v="1"/>
          </reference>
          <reference field="9" count="1" selected="0">
            <x v="82"/>
          </reference>
          <reference field="10" count="1">
            <x v="5"/>
          </reference>
          <reference field="47" count="1" selected="0">
            <x v="5"/>
          </reference>
        </references>
      </pivotArea>
    </format>
    <format dxfId="2132">
      <pivotArea dataOnly="0" labelOnly="1" outline="0" fieldPosition="0">
        <references count="4">
          <reference field="8" count="1" selected="0">
            <x v="9"/>
          </reference>
          <reference field="9" count="1" selected="0">
            <x v="52"/>
          </reference>
          <reference field="10" count="1">
            <x v="5"/>
          </reference>
          <reference field="47" count="1" selected="0">
            <x v="5"/>
          </reference>
        </references>
      </pivotArea>
    </format>
    <format dxfId="2131">
      <pivotArea dataOnly="0" labelOnly="1" outline="0" fieldPosition="0">
        <references count="4">
          <reference field="8" count="1" selected="0">
            <x v="9"/>
          </reference>
          <reference field="9" count="1" selected="0">
            <x v="54"/>
          </reference>
          <reference field="10" count="1">
            <x v="5"/>
          </reference>
          <reference field="47" count="1" selected="0">
            <x v="5"/>
          </reference>
        </references>
      </pivotArea>
    </format>
    <format dxfId="2130">
      <pivotArea dataOnly="0" labelOnly="1" outline="0" fieldPosition="0">
        <references count="4">
          <reference field="8" count="1" selected="0">
            <x v="9"/>
          </reference>
          <reference field="9" count="1" selected="0">
            <x v="57"/>
          </reference>
          <reference field="10" count="1">
            <x v="5"/>
          </reference>
          <reference field="47" count="1" selected="0">
            <x v="5"/>
          </reference>
        </references>
      </pivotArea>
    </format>
    <format dxfId="2129">
      <pivotArea dataOnly="0" labelOnly="1" outline="0" fieldPosition="0">
        <references count="4">
          <reference field="8" count="1" selected="0">
            <x v="9"/>
          </reference>
          <reference field="9" count="1" selected="0">
            <x v="58"/>
          </reference>
          <reference field="10" count="1">
            <x v="5"/>
          </reference>
          <reference field="47" count="1" selected="0">
            <x v="5"/>
          </reference>
        </references>
      </pivotArea>
    </format>
    <format dxfId="2128">
      <pivotArea dataOnly="0" labelOnly="1" outline="0" fieldPosition="0">
        <references count="4">
          <reference field="8" count="1" selected="0">
            <x v="9"/>
          </reference>
          <reference field="9" count="1" selected="0">
            <x v="59"/>
          </reference>
          <reference field="10" count="1">
            <x v="5"/>
          </reference>
          <reference field="47" count="1" selected="0">
            <x v="5"/>
          </reference>
        </references>
      </pivotArea>
    </format>
    <format dxfId="2127">
      <pivotArea dataOnly="0" labelOnly="1" outline="0" fieldPosition="0">
        <references count="4">
          <reference field="8" count="1" selected="0">
            <x v="9"/>
          </reference>
          <reference field="9" count="1" selected="0">
            <x v="60"/>
          </reference>
          <reference field="10" count="1">
            <x v="5"/>
          </reference>
          <reference field="47" count="1" selected="0">
            <x v="5"/>
          </reference>
        </references>
      </pivotArea>
    </format>
    <format dxfId="2126">
      <pivotArea dataOnly="0" labelOnly="1" outline="0" fieldPosition="0">
        <references count="4">
          <reference field="8" count="1" selected="0">
            <x v="9"/>
          </reference>
          <reference field="9" count="1" selected="0">
            <x v="61"/>
          </reference>
          <reference field="10" count="1">
            <x v="5"/>
          </reference>
          <reference field="47" count="1" selected="0">
            <x v="5"/>
          </reference>
        </references>
      </pivotArea>
    </format>
    <format dxfId="2125">
      <pivotArea dataOnly="0" labelOnly="1" outline="0" fieldPosition="0">
        <references count="4">
          <reference field="8" count="1" selected="0">
            <x v="14"/>
          </reference>
          <reference field="9" count="1" selected="0">
            <x v="75"/>
          </reference>
          <reference field="10" count="1">
            <x v="5"/>
          </reference>
          <reference field="47" count="1" selected="0">
            <x v="5"/>
          </reference>
        </references>
      </pivotArea>
    </format>
    <format dxfId="2124">
      <pivotArea dataOnly="0" labelOnly="1" outline="0" fieldPosition="0">
        <references count="4">
          <reference field="8" count="1" selected="0">
            <x v="23"/>
          </reference>
          <reference field="9" count="1" selected="0">
            <x v="35"/>
          </reference>
          <reference field="10" count="1">
            <x v="15"/>
          </reference>
          <reference field="47" count="1" selected="0">
            <x v="5"/>
          </reference>
        </references>
      </pivotArea>
    </format>
    <format dxfId="2123">
      <pivotArea dataOnly="0" labelOnly="1" outline="0" fieldPosition="0">
        <references count="4">
          <reference field="8" count="1" selected="0">
            <x v="23"/>
          </reference>
          <reference field="9" count="1" selected="0">
            <x v="36"/>
          </reference>
          <reference field="10" count="1">
            <x v="16"/>
          </reference>
          <reference field="47" count="1" selected="0">
            <x v="5"/>
          </reference>
        </references>
      </pivotArea>
    </format>
    <format dxfId="2122">
      <pivotArea dataOnly="0" labelOnly="1" outline="0" fieldPosition="0">
        <references count="4">
          <reference field="8" count="1" selected="0">
            <x v="23"/>
          </reference>
          <reference field="9" count="1" selected="0">
            <x v="46"/>
          </reference>
          <reference field="10" count="1">
            <x v="27"/>
          </reference>
          <reference field="47" count="1" selected="0">
            <x v="5"/>
          </reference>
        </references>
      </pivotArea>
    </format>
    <format dxfId="2121">
      <pivotArea dataOnly="0" labelOnly="1" outline="0" fieldPosition="0">
        <references count="4">
          <reference field="8" count="1" selected="0">
            <x v="32"/>
          </reference>
          <reference field="9" count="1" selected="0">
            <x v="105"/>
          </reference>
          <reference field="10" count="1">
            <x v="26"/>
          </reference>
          <reference field="47" count="1" selected="0">
            <x v="5"/>
          </reference>
        </references>
      </pivotArea>
    </format>
    <format dxfId="2120">
      <pivotArea dataOnly="0" labelOnly="1" outline="0" fieldPosition="0">
        <references count="4">
          <reference field="8" count="1" selected="0">
            <x v="31"/>
          </reference>
          <reference field="9" count="1" selected="0">
            <x v="107"/>
          </reference>
          <reference field="10" count="1">
            <x v="25"/>
          </reference>
          <reference field="47" count="1" selected="0">
            <x v="4"/>
          </reference>
        </references>
      </pivotArea>
    </format>
    <format dxfId="2119">
      <pivotArea type="all" dataOnly="0" outline="0" fieldPosition="0"/>
    </format>
    <format dxfId="2118">
      <pivotArea outline="0" collapsedLevelsAreSubtotals="1" fieldPosition="0"/>
    </format>
    <format dxfId="2117">
      <pivotArea type="origin" dataOnly="0" labelOnly="1" outline="0" fieldPosition="0"/>
    </format>
    <format dxfId="2116">
      <pivotArea field="33" type="button" dataOnly="0" labelOnly="1" outline="0" axis="axisCol" fieldPosition="0"/>
    </format>
    <format dxfId="2115">
      <pivotArea field="-2" type="button" dataOnly="0" labelOnly="1" outline="0" axis="axisCol" fieldPosition="1"/>
    </format>
    <format dxfId="2114">
      <pivotArea field="18" type="button" dataOnly="0" labelOnly="1" outline="0" axis="axisCol" fieldPosition="2"/>
    </format>
    <format dxfId="2113">
      <pivotArea type="topRight" dataOnly="0" labelOnly="1" outline="0" fieldPosition="0"/>
    </format>
    <format dxfId="2112">
      <pivotArea field="47" type="button" dataOnly="0" labelOnly="1" outline="0" axis="axisRow" fieldPosition="0"/>
    </format>
    <format dxfId="2111">
      <pivotArea field="8" type="button" dataOnly="0" labelOnly="1" outline="0" axis="axisRow" fieldPosition="1"/>
    </format>
    <format dxfId="2110">
      <pivotArea field="9" type="button" dataOnly="0" labelOnly="1" outline="0" axis="axisRow" fieldPosition="2"/>
    </format>
    <format dxfId="2109">
      <pivotArea field="10" type="button" dataOnly="0" labelOnly="1" outline="0" axis="axisRow" fieldPosition="3"/>
    </format>
    <format dxfId="2108">
      <pivotArea dataOnly="0" labelOnly="1" outline="0" fieldPosition="0">
        <references count="1">
          <reference field="47" count="0"/>
        </references>
      </pivotArea>
    </format>
    <format dxfId="2107">
      <pivotArea dataOnly="0" labelOnly="1" grandRow="1" outline="0" fieldPosition="0"/>
    </format>
    <format dxfId="2106">
      <pivotArea dataOnly="0" labelOnly="1" outline="0" fieldPosition="0">
        <references count="2">
          <reference field="8" count="17">
            <x v="0"/>
            <x v="1"/>
            <x v="2"/>
            <x v="5"/>
            <x v="6"/>
            <x v="7"/>
            <x v="8"/>
            <x v="9"/>
            <x v="10"/>
            <x v="12"/>
            <x v="15"/>
            <x v="16"/>
            <x v="17"/>
            <x v="18"/>
            <x v="19"/>
            <x v="20"/>
            <x v="28"/>
          </reference>
          <reference field="47" count="1" selected="0">
            <x v="0"/>
          </reference>
        </references>
      </pivotArea>
    </format>
    <format dxfId="2105">
      <pivotArea dataOnly="0" labelOnly="1" outline="0" fieldPosition="0">
        <references count="2">
          <reference field="8" count="17">
            <x v="1"/>
            <x v="2"/>
            <x v="3"/>
            <x v="7"/>
            <x v="10"/>
            <x v="11"/>
            <x v="12"/>
            <x v="14"/>
            <x v="15"/>
            <x v="16"/>
            <x v="17"/>
            <x v="21"/>
            <x v="22"/>
            <x v="23"/>
            <x v="26"/>
            <x v="27"/>
            <x v="29"/>
          </reference>
          <reference field="47" count="1" selected="0">
            <x v="1"/>
          </reference>
        </references>
      </pivotArea>
    </format>
    <format dxfId="2104">
      <pivotArea dataOnly="0" labelOnly="1" outline="0" fieldPosition="0">
        <references count="2">
          <reference field="8" count="15">
            <x v="1"/>
            <x v="2"/>
            <x v="7"/>
            <x v="9"/>
            <x v="12"/>
            <x v="13"/>
            <x v="15"/>
            <x v="16"/>
            <x v="17"/>
            <x v="23"/>
            <x v="24"/>
            <x v="25"/>
            <x v="29"/>
            <x v="33"/>
            <x v="34"/>
          </reference>
          <reference field="47" count="1" selected="0">
            <x v="2"/>
          </reference>
        </references>
      </pivotArea>
    </format>
    <format dxfId="2103">
      <pivotArea dataOnly="0" labelOnly="1" outline="0" fieldPosition="0">
        <references count="2">
          <reference field="8" count="18">
            <x v="0"/>
            <x v="1"/>
            <x v="2"/>
            <x v="4"/>
            <x v="6"/>
            <x v="7"/>
            <x v="8"/>
            <x v="9"/>
            <x v="12"/>
            <x v="14"/>
            <x v="15"/>
            <x v="16"/>
            <x v="17"/>
            <x v="23"/>
            <x v="24"/>
            <x v="25"/>
            <x v="28"/>
            <x v="30"/>
          </reference>
          <reference field="47" count="1" selected="0">
            <x v="3"/>
          </reference>
        </references>
      </pivotArea>
    </format>
    <format dxfId="2102">
      <pivotArea dataOnly="0" labelOnly="1" outline="0" fieldPosition="0">
        <references count="2">
          <reference field="8" count="19">
            <x v="1"/>
            <x v="2"/>
            <x v="3"/>
            <x v="4"/>
            <x v="6"/>
            <x v="7"/>
            <x v="9"/>
            <x v="10"/>
            <x v="14"/>
            <x v="15"/>
            <x v="17"/>
            <x v="18"/>
            <x v="21"/>
            <x v="22"/>
            <x v="23"/>
            <x v="24"/>
            <x v="26"/>
            <x v="29"/>
            <x v="31"/>
          </reference>
          <reference field="47" count="1" selected="0">
            <x v="4"/>
          </reference>
        </references>
      </pivotArea>
    </format>
    <format dxfId="2101">
      <pivotArea dataOnly="0" labelOnly="1" outline="0" fieldPosition="0">
        <references count="2">
          <reference field="8" count="5">
            <x v="1"/>
            <x v="9"/>
            <x v="14"/>
            <x v="23"/>
            <x v="32"/>
          </reference>
          <reference field="47" count="1" selected="0">
            <x v="5"/>
          </reference>
        </references>
      </pivotArea>
    </format>
    <format dxfId="2100">
      <pivotArea dataOnly="0" labelOnly="1" outline="0" fieldPosition="0">
        <references count="3">
          <reference field="8" count="1" selected="0">
            <x v="0"/>
          </reference>
          <reference field="9" count="1">
            <x v="0"/>
          </reference>
          <reference field="47" count="1" selected="0">
            <x v="0"/>
          </reference>
        </references>
      </pivotArea>
    </format>
    <format dxfId="2099">
      <pivotArea dataOnly="0" labelOnly="1" outline="0" fieldPosition="0">
        <references count="3">
          <reference field="8" count="1" selected="0">
            <x v="1"/>
          </reference>
          <reference field="9" count="4">
            <x v="12"/>
            <x v="13"/>
            <x v="40"/>
            <x v="82"/>
          </reference>
          <reference field="47" count="1" selected="0">
            <x v="0"/>
          </reference>
        </references>
      </pivotArea>
    </format>
    <format dxfId="2098">
      <pivotArea dataOnly="0" labelOnly="1" outline="0" fieldPosition="0">
        <references count="3">
          <reference field="8" count="1" selected="0">
            <x v="2"/>
          </reference>
          <reference field="9" count="6">
            <x v="28"/>
            <x v="29"/>
            <x v="30"/>
            <x v="31"/>
            <x v="66"/>
            <x v="67"/>
          </reference>
          <reference field="47" count="1" selected="0">
            <x v="0"/>
          </reference>
        </references>
      </pivotArea>
    </format>
    <format dxfId="2097">
      <pivotArea dataOnly="0" labelOnly="1" outline="0" fieldPosition="0">
        <references count="3">
          <reference field="8" count="1" selected="0">
            <x v="5"/>
          </reference>
          <reference field="9" count="1">
            <x v="33"/>
          </reference>
          <reference field="47" count="1" selected="0">
            <x v="0"/>
          </reference>
        </references>
      </pivotArea>
    </format>
    <format dxfId="2096">
      <pivotArea dataOnly="0" labelOnly="1" outline="0" fieldPosition="0">
        <references count="3">
          <reference field="8" count="1" selected="0">
            <x v="6"/>
          </reference>
          <reference field="9" count="1">
            <x v="85"/>
          </reference>
          <reference field="47" count="1" selected="0">
            <x v="0"/>
          </reference>
        </references>
      </pivotArea>
    </format>
    <format dxfId="2095">
      <pivotArea dataOnly="0" labelOnly="1" outline="0" fieldPosition="0">
        <references count="3">
          <reference field="8" count="1" selected="0">
            <x v="7"/>
          </reference>
          <reference field="9" count="4">
            <x v="3"/>
            <x v="4"/>
            <x v="5"/>
            <x v="6"/>
          </reference>
          <reference field="47" count="1" selected="0">
            <x v="0"/>
          </reference>
        </references>
      </pivotArea>
    </format>
    <format dxfId="2094">
      <pivotArea dataOnly="0" labelOnly="1" outline="0" fieldPosition="0">
        <references count="3">
          <reference field="8" count="1" selected="0">
            <x v="8"/>
          </reference>
          <reference field="9" count="2">
            <x v="7"/>
            <x v="8"/>
          </reference>
          <reference field="47" count="1" selected="0">
            <x v="0"/>
          </reference>
        </references>
      </pivotArea>
    </format>
    <format dxfId="2093">
      <pivotArea dataOnly="0" labelOnly="1" outline="0" fieldPosition="0">
        <references count="3">
          <reference field="8" count="1" selected="0">
            <x v="9"/>
          </reference>
          <reference field="9" count="3">
            <x v="59"/>
            <x v="60"/>
            <x v="61"/>
          </reference>
          <reference field="47" count="1" selected="0">
            <x v="0"/>
          </reference>
        </references>
      </pivotArea>
    </format>
    <format dxfId="2092">
      <pivotArea dataOnly="0" labelOnly="1" outline="0" fieldPosition="0">
        <references count="3">
          <reference field="8" count="1" selected="0">
            <x v="10"/>
          </reference>
          <reference field="9" count="1">
            <x v="39"/>
          </reference>
          <reference field="47" count="1" selected="0">
            <x v="0"/>
          </reference>
        </references>
      </pivotArea>
    </format>
    <format dxfId="2091">
      <pivotArea dataOnly="0" labelOnly="1" outline="0" fieldPosition="0">
        <references count="3">
          <reference field="8" count="1" selected="0">
            <x v="12"/>
          </reference>
          <reference field="9" count="1">
            <x v="76"/>
          </reference>
          <reference field="47" count="1" selected="0">
            <x v="0"/>
          </reference>
        </references>
      </pivotArea>
    </format>
    <format dxfId="2090">
      <pivotArea dataOnly="0" labelOnly="1" outline="0" fieldPosition="0">
        <references count="3">
          <reference field="8" count="1" selected="0">
            <x v="15"/>
          </reference>
          <reference field="9" count="1">
            <x v="27"/>
          </reference>
          <reference field="47" count="1" selected="0">
            <x v="0"/>
          </reference>
        </references>
      </pivotArea>
    </format>
    <format dxfId="2089">
      <pivotArea dataOnly="0" labelOnly="1" outline="0" fieldPosition="0">
        <references count="3">
          <reference field="8" count="1" selected="0">
            <x v="16"/>
          </reference>
          <reference field="9" count="2">
            <x v="11"/>
            <x v="15"/>
          </reference>
          <reference field="47" count="1" selected="0">
            <x v="0"/>
          </reference>
        </references>
      </pivotArea>
    </format>
    <format dxfId="2088">
      <pivotArea dataOnly="0" labelOnly="1" outline="0" fieldPosition="0">
        <references count="3">
          <reference field="8" count="1" selected="0">
            <x v="17"/>
          </reference>
          <reference field="9" count="3">
            <x v="21"/>
            <x v="23"/>
            <x v="25"/>
          </reference>
          <reference field="47" count="1" selected="0">
            <x v="0"/>
          </reference>
        </references>
      </pivotArea>
    </format>
    <format dxfId="2087">
      <pivotArea dataOnly="0" labelOnly="1" outline="0" fieldPosition="0">
        <references count="3">
          <reference field="8" count="1" selected="0">
            <x v="18"/>
          </reference>
          <reference field="9" count="1">
            <x v="68"/>
          </reference>
          <reference field="47" count="1" selected="0">
            <x v="0"/>
          </reference>
        </references>
      </pivotArea>
    </format>
    <format dxfId="2086">
      <pivotArea dataOnly="0" labelOnly="1" outline="0" fieldPosition="0">
        <references count="3">
          <reference field="8" count="1" selected="0">
            <x v="19"/>
          </reference>
          <reference field="9" count="1">
            <x v="86"/>
          </reference>
          <reference field="47" count="1" selected="0">
            <x v="0"/>
          </reference>
        </references>
      </pivotArea>
    </format>
    <format dxfId="2085">
      <pivotArea dataOnly="0" labelOnly="1" outline="0" fieldPosition="0">
        <references count="3">
          <reference field="8" count="1" selected="0">
            <x v="20"/>
          </reference>
          <reference field="9" count="1">
            <x v="87"/>
          </reference>
          <reference field="47" count="1" selected="0">
            <x v="0"/>
          </reference>
        </references>
      </pivotArea>
    </format>
    <format dxfId="2084">
      <pivotArea dataOnly="0" labelOnly="1" outline="0" fieldPosition="0">
        <references count="3">
          <reference field="8" count="1" selected="0">
            <x v="28"/>
          </reference>
          <reference field="9" count="5">
            <x v="94"/>
            <x v="95"/>
            <x v="96"/>
            <x v="97"/>
            <x v="98"/>
          </reference>
          <reference field="47" count="1" selected="0">
            <x v="0"/>
          </reference>
        </references>
      </pivotArea>
    </format>
    <format dxfId="2083">
      <pivotArea dataOnly="0" labelOnly="1" outline="0" fieldPosition="0">
        <references count="3">
          <reference field="8" count="1" selected="0">
            <x v="1"/>
          </reference>
          <reference field="9" count="3">
            <x v="12"/>
            <x v="13"/>
            <x v="40"/>
          </reference>
          <reference field="47" count="1" selected="0">
            <x v="1"/>
          </reference>
        </references>
      </pivotArea>
    </format>
    <format dxfId="2082">
      <pivotArea dataOnly="0" labelOnly="1" outline="0" fieldPosition="0">
        <references count="3">
          <reference field="8" count="1" selected="0">
            <x v="2"/>
          </reference>
          <reference field="9" count="7">
            <x v="28"/>
            <x v="29"/>
            <x v="30"/>
            <x v="31"/>
            <x v="53"/>
            <x v="83"/>
            <x v="84"/>
          </reference>
          <reference field="47" count="1" selected="0">
            <x v="1"/>
          </reference>
        </references>
      </pivotArea>
    </format>
    <format dxfId="2081">
      <pivotArea dataOnly="0" labelOnly="1" outline="0" fieldPosition="0">
        <references count="3">
          <reference field="8" count="1" selected="0">
            <x v="3"/>
          </reference>
          <reference field="9" count="1">
            <x v="41"/>
          </reference>
          <reference field="47" count="1" selected="0">
            <x v="1"/>
          </reference>
        </references>
      </pivotArea>
    </format>
    <format dxfId="2080">
      <pivotArea dataOnly="0" labelOnly="1" outline="0" fieldPosition="0">
        <references count="3">
          <reference field="8" count="1" selected="0">
            <x v="7"/>
          </reference>
          <reference field="9" count="3">
            <x v="4"/>
            <x v="5"/>
            <x v="6"/>
          </reference>
          <reference field="47" count="1" selected="0">
            <x v="1"/>
          </reference>
        </references>
      </pivotArea>
    </format>
    <format dxfId="2079">
      <pivotArea dataOnly="0" labelOnly="1" outline="0" fieldPosition="0">
        <references count="3">
          <reference field="8" count="1" selected="0">
            <x v="10"/>
          </reference>
          <reference field="9" count="2">
            <x v="39"/>
            <x v="71"/>
          </reference>
          <reference field="47" count="1" selected="0">
            <x v="1"/>
          </reference>
        </references>
      </pivotArea>
    </format>
    <format dxfId="2078">
      <pivotArea dataOnly="0" labelOnly="1" outline="0" fieldPosition="0">
        <references count="3">
          <reference field="8" count="1" selected="0">
            <x v="11"/>
          </reference>
          <reference field="9" count="1">
            <x v="108"/>
          </reference>
          <reference field="47" count="1" selected="0">
            <x v="1"/>
          </reference>
        </references>
      </pivotArea>
    </format>
    <format dxfId="2077">
      <pivotArea dataOnly="0" labelOnly="1" outline="0" fieldPosition="0">
        <references count="3">
          <reference field="8" count="1" selected="0">
            <x v="12"/>
          </reference>
          <reference field="9" count="1">
            <x v="76"/>
          </reference>
          <reference field="47" count="1" selected="0">
            <x v="1"/>
          </reference>
        </references>
      </pivotArea>
    </format>
    <format dxfId="2076">
      <pivotArea dataOnly="0" labelOnly="1" outline="0" fieldPosition="0">
        <references count="3">
          <reference field="8" count="1" selected="0">
            <x v="14"/>
          </reference>
          <reference field="9" count="4">
            <x v="10"/>
            <x v="48"/>
            <x v="49"/>
            <x v="50"/>
          </reference>
          <reference field="47" count="1" selected="0">
            <x v="1"/>
          </reference>
        </references>
      </pivotArea>
    </format>
    <format dxfId="2075">
      <pivotArea dataOnly="0" labelOnly="1" outline="0" fieldPosition="0">
        <references count="3">
          <reference field="8" count="1" selected="0">
            <x v="15"/>
          </reference>
          <reference field="9" count="2">
            <x v="27"/>
            <x v="72"/>
          </reference>
          <reference field="47" count="1" selected="0">
            <x v="1"/>
          </reference>
        </references>
      </pivotArea>
    </format>
    <format dxfId="2074">
      <pivotArea dataOnly="0" labelOnly="1" outline="0" fieldPosition="0">
        <references count="3">
          <reference field="8" count="1" selected="0">
            <x v="16"/>
          </reference>
          <reference field="9" count="2">
            <x v="11"/>
            <x v="15"/>
          </reference>
          <reference field="47" count="1" selected="0">
            <x v="1"/>
          </reference>
        </references>
      </pivotArea>
    </format>
    <format dxfId="2073">
      <pivotArea dataOnly="0" labelOnly="1" outline="0" fieldPosition="0">
        <references count="3">
          <reference field="8" count="1" selected="0">
            <x v="17"/>
          </reference>
          <reference field="9" count="3">
            <x v="19"/>
            <x v="21"/>
            <x v="23"/>
          </reference>
          <reference field="47" count="1" selected="0">
            <x v="1"/>
          </reference>
        </references>
      </pivotArea>
    </format>
    <format dxfId="2072">
      <pivotArea dataOnly="0" labelOnly="1" outline="0" fieldPosition="0">
        <references count="3">
          <reference field="8" count="1" selected="0">
            <x v="21"/>
          </reference>
          <reference field="9" count="4">
            <x v="16"/>
            <x v="42"/>
            <x v="43"/>
            <x v="44"/>
          </reference>
          <reference field="47" count="1" selected="0">
            <x v="1"/>
          </reference>
        </references>
      </pivotArea>
    </format>
    <format dxfId="2071">
      <pivotArea dataOnly="0" labelOnly="1" outline="0" fieldPosition="0">
        <references count="3">
          <reference field="8" count="1" selected="0">
            <x v="22"/>
          </reference>
          <reference field="9" count="1">
            <x v="45"/>
          </reference>
          <reference field="47" count="1" selected="0">
            <x v="1"/>
          </reference>
        </references>
      </pivotArea>
    </format>
    <format dxfId="2070">
      <pivotArea dataOnly="0" labelOnly="1" outline="0" fieldPosition="0">
        <references count="3">
          <reference field="8" count="1" selected="0">
            <x v="23"/>
          </reference>
          <reference field="9" count="6">
            <x v="35"/>
            <x v="36"/>
            <x v="37"/>
            <x v="38"/>
            <x v="46"/>
            <x v="47"/>
          </reference>
          <reference field="47" count="1" selected="0">
            <x v="1"/>
          </reference>
        </references>
      </pivotArea>
    </format>
    <format dxfId="2069">
      <pivotArea dataOnly="0" labelOnly="1" outline="0" fieldPosition="0">
        <references count="3">
          <reference field="8" count="1" selected="0">
            <x v="26"/>
          </reference>
          <reference field="9" count="1">
            <x v="74"/>
          </reference>
          <reference field="47" count="1" selected="0">
            <x v="1"/>
          </reference>
        </references>
      </pivotArea>
    </format>
    <format dxfId="2068">
      <pivotArea dataOnly="0" labelOnly="1" outline="0" fieldPosition="0">
        <references count="3">
          <reference field="8" count="1" selected="0">
            <x v="27"/>
          </reference>
          <reference field="9" count="1">
            <x v="93"/>
          </reference>
          <reference field="47" count="1" selected="0">
            <x v="1"/>
          </reference>
        </references>
      </pivotArea>
    </format>
    <format dxfId="2067">
      <pivotArea dataOnly="0" labelOnly="1" outline="0" fieldPosition="0">
        <references count="3">
          <reference field="8" count="1" selected="0">
            <x v="29"/>
          </reference>
          <reference field="9" count="5">
            <x v="99"/>
            <x v="101"/>
            <x v="102"/>
            <x v="103"/>
            <x v="104"/>
          </reference>
          <reference field="47" count="1" selected="0">
            <x v="1"/>
          </reference>
        </references>
      </pivotArea>
    </format>
    <format dxfId="2066">
      <pivotArea dataOnly="0" labelOnly="1" outline="0" fieldPosition="0">
        <references count="3">
          <reference field="8" count="1" selected="0">
            <x v="1"/>
          </reference>
          <reference field="9" count="3">
            <x v="12"/>
            <x v="13"/>
            <x v="40"/>
          </reference>
          <reference field="47" count="1" selected="0">
            <x v="2"/>
          </reference>
        </references>
      </pivotArea>
    </format>
    <format dxfId="2065">
      <pivotArea dataOnly="0" labelOnly="1" outline="0" fieldPosition="0">
        <references count="3">
          <reference field="8" count="1" selected="0">
            <x v="2"/>
          </reference>
          <reference field="9" count="7">
            <x v="28"/>
            <x v="29"/>
            <x v="31"/>
            <x v="53"/>
            <x v="67"/>
            <x v="83"/>
            <x v="84"/>
          </reference>
          <reference field="47" count="1" selected="0">
            <x v="2"/>
          </reference>
        </references>
      </pivotArea>
    </format>
    <format dxfId="2064">
      <pivotArea dataOnly="0" labelOnly="1" outline="0" fieldPosition="0">
        <references count="3">
          <reference field="8" count="1" selected="0">
            <x v="7"/>
          </reference>
          <reference field="9" count="2">
            <x v="6"/>
            <x v="9"/>
          </reference>
          <reference field="47" count="1" selected="0">
            <x v="2"/>
          </reference>
        </references>
      </pivotArea>
    </format>
    <format dxfId="2063">
      <pivotArea dataOnly="0" labelOnly="1" outline="0" fieldPosition="0">
        <references count="3">
          <reference field="8" count="1" selected="0">
            <x v="9"/>
          </reference>
          <reference field="9" count="7">
            <x v="52"/>
            <x v="54"/>
            <x v="57"/>
            <x v="58"/>
            <x v="59"/>
            <x v="60"/>
            <x v="61"/>
          </reference>
          <reference field="47" count="1" selected="0">
            <x v="2"/>
          </reference>
        </references>
      </pivotArea>
    </format>
    <format dxfId="2062">
      <pivotArea dataOnly="0" labelOnly="1" outline="0" fieldPosition="0">
        <references count="3">
          <reference field="8" count="1" selected="0">
            <x v="12"/>
          </reference>
          <reference field="9" count="1">
            <x v="76"/>
          </reference>
          <reference field="47" count="1" selected="0">
            <x v="2"/>
          </reference>
        </references>
      </pivotArea>
    </format>
    <format dxfId="2061">
      <pivotArea dataOnly="0" labelOnly="1" outline="0" fieldPosition="0">
        <references count="3">
          <reference field="8" count="1" selected="0">
            <x v="13"/>
          </reference>
          <reference field="9" count="2">
            <x v="78"/>
            <x v="79"/>
          </reference>
          <reference field="47" count="1" selected="0">
            <x v="2"/>
          </reference>
        </references>
      </pivotArea>
    </format>
    <format dxfId="2060">
      <pivotArea dataOnly="0" labelOnly="1" outline="0" fieldPosition="0">
        <references count="3">
          <reference field="8" count="1" selected="0">
            <x v="15"/>
          </reference>
          <reference field="9" count="4">
            <x v="27"/>
            <x v="41"/>
            <x v="51"/>
            <x v="72"/>
          </reference>
          <reference field="47" count="1" selected="0">
            <x v="2"/>
          </reference>
        </references>
      </pivotArea>
    </format>
    <format dxfId="2059">
      <pivotArea dataOnly="0" labelOnly="1" outline="0" fieldPosition="0">
        <references count="3">
          <reference field="8" count="1" selected="0">
            <x v="16"/>
          </reference>
          <reference field="9" count="1">
            <x v="15"/>
          </reference>
          <reference field="47" count="1" selected="0">
            <x v="2"/>
          </reference>
        </references>
      </pivotArea>
    </format>
    <format dxfId="2058">
      <pivotArea dataOnly="0" labelOnly="1" outline="0" fieldPosition="0">
        <references count="3">
          <reference field="8" count="1" selected="0">
            <x v="17"/>
          </reference>
          <reference field="9" count="3">
            <x v="19"/>
            <x v="21"/>
            <x v="23"/>
          </reference>
          <reference field="47" count="1" selected="0">
            <x v="2"/>
          </reference>
        </references>
      </pivotArea>
    </format>
    <format dxfId="2057">
      <pivotArea dataOnly="0" labelOnly="1" outline="0" fieldPosition="0">
        <references count="3">
          <reference field="8" count="1" selected="0">
            <x v="23"/>
          </reference>
          <reference field="9" count="2">
            <x v="35"/>
            <x v="36"/>
          </reference>
          <reference field="47" count="1" selected="0">
            <x v="2"/>
          </reference>
        </references>
      </pivotArea>
    </format>
    <format dxfId="2056">
      <pivotArea dataOnly="0" labelOnly="1" outline="0" fieldPosition="0">
        <references count="3">
          <reference field="8" count="1" selected="0">
            <x v="24"/>
          </reference>
          <reference field="9" count="4">
            <x v="20"/>
            <x v="22"/>
            <x v="24"/>
            <x v="26"/>
          </reference>
          <reference field="47" count="1" selected="0">
            <x v="2"/>
          </reference>
        </references>
      </pivotArea>
    </format>
    <format dxfId="2055">
      <pivotArea dataOnly="0" labelOnly="1" outline="0" fieldPosition="0">
        <references count="3">
          <reference field="8" count="1" selected="0">
            <x v="25"/>
          </reference>
          <reference field="9" count="2">
            <x v="17"/>
            <x v="18"/>
          </reference>
          <reference field="47" count="1" selected="0">
            <x v="2"/>
          </reference>
        </references>
      </pivotArea>
    </format>
    <format dxfId="2054">
      <pivotArea dataOnly="0" labelOnly="1" outline="0" fieldPosition="0">
        <references count="3">
          <reference field="8" count="1" selected="0">
            <x v="29"/>
          </reference>
          <reference field="9" count="1">
            <x v="99"/>
          </reference>
          <reference field="47" count="1" selected="0">
            <x v="2"/>
          </reference>
        </references>
      </pivotArea>
    </format>
    <format dxfId="2053">
      <pivotArea dataOnly="0" labelOnly="1" outline="0" fieldPosition="0">
        <references count="3">
          <reference field="8" count="1" selected="0">
            <x v="33"/>
          </reference>
          <reference field="9" count="1">
            <x v="10"/>
          </reference>
          <reference field="47" count="1" selected="0">
            <x v="2"/>
          </reference>
        </references>
      </pivotArea>
    </format>
    <format dxfId="2052">
      <pivotArea dataOnly="0" labelOnly="1" outline="0" fieldPosition="0">
        <references count="3">
          <reference field="8" count="1" selected="0">
            <x v="34"/>
          </reference>
          <reference field="9" count="1">
            <x v="106"/>
          </reference>
          <reference field="47" count="1" selected="0">
            <x v="2"/>
          </reference>
        </references>
      </pivotArea>
    </format>
    <format dxfId="2051">
      <pivotArea dataOnly="0" labelOnly="1" outline="0" fieldPosition="0">
        <references count="3">
          <reference field="8" count="1" selected="0">
            <x v="0"/>
          </reference>
          <reference field="9" count="1">
            <x v="0"/>
          </reference>
          <reference field="47" count="1" selected="0">
            <x v="3"/>
          </reference>
        </references>
      </pivotArea>
    </format>
    <format dxfId="2050">
      <pivotArea dataOnly="0" labelOnly="1" outline="0" fieldPosition="0">
        <references count="3">
          <reference field="8" count="1" selected="0">
            <x v="1"/>
          </reference>
          <reference field="9" count="1">
            <x v="14"/>
          </reference>
          <reference field="47" count="1" selected="0">
            <x v="3"/>
          </reference>
        </references>
      </pivotArea>
    </format>
    <format dxfId="2049">
      <pivotArea dataOnly="0" labelOnly="1" outline="0" fieldPosition="0">
        <references count="3">
          <reference field="8" count="1" selected="0">
            <x v="2"/>
          </reference>
          <reference field="9" count="6">
            <x v="28"/>
            <x v="29"/>
            <x v="31"/>
            <x v="53"/>
            <x v="66"/>
            <x v="67"/>
          </reference>
          <reference field="47" count="1" selected="0">
            <x v="3"/>
          </reference>
        </references>
      </pivotArea>
    </format>
    <format dxfId="2048">
      <pivotArea dataOnly="0" labelOnly="1" outline="0" fieldPosition="0">
        <references count="3">
          <reference field="8" count="1" selected="0">
            <x v="4"/>
          </reference>
          <reference field="9" count="1">
            <x v="32"/>
          </reference>
          <reference field="47" count="1" selected="0">
            <x v="3"/>
          </reference>
        </references>
      </pivotArea>
    </format>
    <format dxfId="2047">
      <pivotArea dataOnly="0" labelOnly="1" outline="0" fieldPosition="0">
        <references count="3">
          <reference field="8" count="1" selected="0">
            <x v="6"/>
          </reference>
          <reference field="9" count="2">
            <x v="73"/>
            <x v="85"/>
          </reference>
          <reference field="47" count="1" selected="0">
            <x v="3"/>
          </reference>
        </references>
      </pivotArea>
    </format>
    <format dxfId="2046">
      <pivotArea dataOnly="0" labelOnly="1" outline="0" fieldPosition="0">
        <references count="3">
          <reference field="8" count="1" selected="0">
            <x v="7"/>
          </reference>
          <reference field="9" count="9">
            <x v="1"/>
            <x v="2"/>
            <x v="3"/>
            <x v="4"/>
            <x v="5"/>
            <x v="6"/>
            <x v="9"/>
            <x v="62"/>
            <x v="63"/>
          </reference>
          <reference field="47" count="1" selected="0">
            <x v="3"/>
          </reference>
        </references>
      </pivotArea>
    </format>
    <format dxfId="2045">
      <pivotArea dataOnly="0" labelOnly="1" outline="0" fieldPosition="0">
        <references count="3">
          <reference field="8" count="1" selected="0">
            <x v="8"/>
          </reference>
          <reference field="9" count="7">
            <x v="7"/>
            <x v="8"/>
            <x v="55"/>
            <x v="56"/>
            <x v="64"/>
            <x v="65"/>
            <x v="77"/>
          </reference>
          <reference field="47" count="1" selected="0">
            <x v="3"/>
          </reference>
        </references>
      </pivotArea>
    </format>
    <format dxfId="2044">
      <pivotArea dataOnly="0" labelOnly="1" outline="0" fieldPosition="0">
        <references count="3">
          <reference field="8" count="1" selected="0">
            <x v="9"/>
          </reference>
          <reference field="9" count="7">
            <x v="52"/>
            <x v="54"/>
            <x v="57"/>
            <x v="58"/>
            <x v="59"/>
            <x v="60"/>
            <x v="61"/>
          </reference>
          <reference field="47" count="1" selected="0">
            <x v="3"/>
          </reference>
        </references>
      </pivotArea>
    </format>
    <format dxfId="2043">
      <pivotArea dataOnly="0" labelOnly="1" outline="0" fieldPosition="0">
        <references count="3">
          <reference field="8" count="1" selected="0">
            <x v="12"/>
          </reference>
          <reference field="9" count="1">
            <x v="76"/>
          </reference>
          <reference field="47" count="1" selected="0">
            <x v="3"/>
          </reference>
        </references>
      </pivotArea>
    </format>
    <format dxfId="2042">
      <pivotArea dataOnly="0" labelOnly="1" outline="0" fieldPosition="0">
        <references count="3">
          <reference field="8" count="1" selected="0">
            <x v="14"/>
          </reference>
          <reference field="9" count="1">
            <x v="69"/>
          </reference>
          <reference field="47" count="1" selected="0">
            <x v="3"/>
          </reference>
        </references>
      </pivotArea>
    </format>
    <format dxfId="2041">
      <pivotArea dataOnly="0" labelOnly="1" outline="0" fieldPosition="0">
        <references count="3">
          <reference field="8" count="1" selected="0">
            <x v="15"/>
          </reference>
          <reference field="9" count="3">
            <x v="27"/>
            <x v="51"/>
            <x v="72"/>
          </reference>
          <reference field="47" count="1" selected="0">
            <x v="3"/>
          </reference>
        </references>
      </pivotArea>
    </format>
    <format dxfId="2040">
      <pivotArea dataOnly="0" labelOnly="1" outline="0" fieldPosition="0">
        <references count="3">
          <reference field="8" count="1" selected="0">
            <x v="16"/>
          </reference>
          <reference field="9" count="3">
            <x v="15"/>
            <x v="80"/>
            <x v="81"/>
          </reference>
          <reference field="47" count="1" selected="0">
            <x v="3"/>
          </reference>
        </references>
      </pivotArea>
    </format>
    <format dxfId="2039">
      <pivotArea dataOnly="0" labelOnly="1" outline="0" fieldPosition="0">
        <references count="3">
          <reference field="8" count="1" selected="0">
            <x v="17"/>
          </reference>
          <reference field="9" count="2">
            <x v="23"/>
            <x v="25"/>
          </reference>
          <reference field="47" count="1" selected="0">
            <x v="3"/>
          </reference>
        </references>
      </pivotArea>
    </format>
    <format dxfId="2038">
      <pivotArea dataOnly="0" labelOnly="1" outline="0" fieldPosition="0">
        <references count="3">
          <reference field="8" count="1" selected="0">
            <x v="23"/>
          </reference>
          <reference field="9" count="6">
            <x v="35"/>
            <x v="36"/>
            <x v="37"/>
            <x v="38"/>
            <x v="46"/>
            <x v="47"/>
          </reference>
          <reference field="47" count="1" selected="0">
            <x v="3"/>
          </reference>
        </references>
      </pivotArea>
    </format>
    <format dxfId="2037">
      <pivotArea dataOnly="0" labelOnly="1" outline="0" fieldPosition="0">
        <references count="3">
          <reference field="8" count="1" selected="0">
            <x v="24"/>
          </reference>
          <reference field="9" count="1">
            <x v="26"/>
          </reference>
          <reference field="47" count="1" selected="0">
            <x v="3"/>
          </reference>
        </references>
      </pivotArea>
    </format>
    <format dxfId="2036">
      <pivotArea dataOnly="0" labelOnly="1" outline="0" fieldPosition="0">
        <references count="3">
          <reference field="8" count="1" selected="0">
            <x v="25"/>
          </reference>
          <reference field="9" count="1">
            <x v="18"/>
          </reference>
          <reference field="47" count="1" selected="0">
            <x v="3"/>
          </reference>
        </references>
      </pivotArea>
    </format>
    <format dxfId="2035">
      <pivotArea dataOnly="0" labelOnly="1" outline="0" fieldPosition="0">
        <references count="3">
          <reference field="8" count="1" selected="0">
            <x v="28"/>
          </reference>
          <reference field="9" count="1">
            <x v="100"/>
          </reference>
          <reference field="47" count="1" selected="0">
            <x v="3"/>
          </reference>
        </references>
      </pivotArea>
    </format>
    <format dxfId="2034">
      <pivotArea dataOnly="0" labelOnly="1" outline="0" fieldPosition="0">
        <references count="3">
          <reference field="8" count="1" selected="0">
            <x v="30"/>
          </reference>
          <reference field="9" count="1">
            <x v="88"/>
          </reference>
          <reference field="47" count="1" selected="0">
            <x v="3"/>
          </reference>
        </references>
      </pivotArea>
    </format>
    <format dxfId="2033">
      <pivotArea dataOnly="0" labelOnly="1" outline="0" fieldPosition="0">
        <references count="3">
          <reference field="8" count="1" selected="0">
            <x v="1"/>
          </reference>
          <reference field="9" count="7">
            <x v="12"/>
            <x v="13"/>
            <x v="14"/>
            <x v="40"/>
            <x v="71"/>
            <x v="82"/>
            <x v="92"/>
          </reference>
          <reference field="47" count="1" selected="0">
            <x v="4"/>
          </reference>
        </references>
      </pivotArea>
    </format>
    <format dxfId="2032">
      <pivotArea dataOnly="0" labelOnly="1" outline="0" fieldPosition="0">
        <references count="3">
          <reference field="8" count="1" selected="0">
            <x v="2"/>
          </reference>
          <reference field="9" count="5">
            <x v="28"/>
            <x v="29"/>
            <x v="30"/>
            <x v="31"/>
            <x v="53"/>
          </reference>
          <reference field="47" count="1" selected="0">
            <x v="4"/>
          </reference>
        </references>
      </pivotArea>
    </format>
    <format dxfId="2031">
      <pivotArea dataOnly="0" labelOnly="1" outline="0" fieldPosition="0">
        <references count="3">
          <reference field="8" count="1" selected="0">
            <x v="3"/>
          </reference>
          <reference field="9" count="1">
            <x v="41"/>
          </reference>
          <reference field="47" count="1" selected="0">
            <x v="4"/>
          </reference>
        </references>
      </pivotArea>
    </format>
    <format dxfId="2030">
      <pivotArea dataOnly="0" labelOnly="1" outline="0" fieldPosition="0">
        <references count="3">
          <reference field="8" count="1" selected="0">
            <x v="4"/>
          </reference>
          <reference field="9" count="1">
            <x v="34"/>
          </reference>
          <reference field="47" count="1" selected="0">
            <x v="4"/>
          </reference>
        </references>
      </pivotArea>
    </format>
    <format dxfId="2029">
      <pivotArea dataOnly="0" labelOnly="1" outline="0" fieldPosition="0">
        <references count="3">
          <reference field="8" count="1" selected="0">
            <x v="6"/>
          </reference>
          <reference field="9" count="1">
            <x v="73"/>
          </reference>
          <reference field="47" count="1" selected="0">
            <x v="4"/>
          </reference>
        </references>
      </pivotArea>
    </format>
    <format dxfId="2028">
      <pivotArea dataOnly="0" labelOnly="1" outline="0" fieldPosition="0">
        <references count="3">
          <reference field="8" count="1" selected="0">
            <x v="7"/>
          </reference>
          <reference field="9" count="1">
            <x v="9"/>
          </reference>
          <reference field="47" count="1" selected="0">
            <x v="4"/>
          </reference>
        </references>
      </pivotArea>
    </format>
    <format dxfId="2027">
      <pivotArea dataOnly="0" labelOnly="1" outline="0" fieldPosition="0">
        <references count="3">
          <reference field="8" count="1" selected="0">
            <x v="9"/>
          </reference>
          <reference field="9" count="7">
            <x v="52"/>
            <x v="54"/>
            <x v="57"/>
            <x v="58"/>
            <x v="59"/>
            <x v="60"/>
            <x v="61"/>
          </reference>
          <reference field="47" count="1" selected="0">
            <x v="4"/>
          </reference>
        </references>
      </pivotArea>
    </format>
    <format dxfId="2026">
      <pivotArea dataOnly="0" labelOnly="1" outline="0" fieldPosition="0">
        <references count="3">
          <reference field="8" count="1" selected="0">
            <x v="10"/>
          </reference>
          <reference field="9" count="2">
            <x v="39"/>
            <x v="71"/>
          </reference>
          <reference field="47" count="1" selected="0">
            <x v="4"/>
          </reference>
        </references>
      </pivotArea>
    </format>
    <format dxfId="2025">
      <pivotArea dataOnly="0" labelOnly="1" outline="0" fieldPosition="0">
        <references count="3">
          <reference field="8" count="1" selected="0">
            <x v="14"/>
          </reference>
          <reference field="9" count="4">
            <x v="69"/>
            <x v="89"/>
            <x v="90"/>
            <x v="91"/>
          </reference>
          <reference field="47" count="1" selected="0">
            <x v="4"/>
          </reference>
        </references>
      </pivotArea>
    </format>
    <format dxfId="2024">
      <pivotArea dataOnly="0" labelOnly="1" outline="0" fieldPosition="0">
        <references count="3">
          <reference field="8" count="1" selected="0">
            <x v="15"/>
          </reference>
          <reference field="9" count="2">
            <x v="27"/>
            <x v="72"/>
          </reference>
          <reference field="47" count="1" selected="0">
            <x v="4"/>
          </reference>
        </references>
      </pivotArea>
    </format>
    <format dxfId="2023">
      <pivotArea dataOnly="0" labelOnly="1" outline="0" fieldPosition="0">
        <references count="3">
          <reference field="8" count="1" selected="0">
            <x v="17"/>
          </reference>
          <reference field="9" count="3">
            <x v="21"/>
            <x v="23"/>
            <x v="25"/>
          </reference>
          <reference field="47" count="1" selected="0">
            <x v="4"/>
          </reference>
        </references>
      </pivotArea>
    </format>
    <format dxfId="2022">
      <pivotArea dataOnly="0" labelOnly="1" outline="0" fieldPosition="0">
        <references count="3">
          <reference field="8" count="1" selected="0">
            <x v="18"/>
          </reference>
          <reference field="9" count="1">
            <x v="70"/>
          </reference>
          <reference field="47" count="1" selected="0">
            <x v="4"/>
          </reference>
        </references>
      </pivotArea>
    </format>
    <format dxfId="2021">
      <pivotArea dataOnly="0" labelOnly="1" outline="0" fieldPosition="0">
        <references count="3">
          <reference field="8" count="1" selected="0">
            <x v="21"/>
          </reference>
          <reference field="9" count="4">
            <x v="16"/>
            <x v="42"/>
            <x v="43"/>
            <x v="44"/>
          </reference>
          <reference field="47" count="1" selected="0">
            <x v="4"/>
          </reference>
        </references>
      </pivotArea>
    </format>
    <format dxfId="2020">
      <pivotArea dataOnly="0" labelOnly="1" outline="0" fieldPosition="0">
        <references count="3">
          <reference field="8" count="1" selected="0">
            <x v="22"/>
          </reference>
          <reference field="9" count="1">
            <x v="45"/>
          </reference>
          <reference field="47" count="1" selected="0">
            <x v="4"/>
          </reference>
        </references>
      </pivotArea>
    </format>
    <format dxfId="2019">
      <pivotArea dataOnly="0" labelOnly="1" outline="0" fieldPosition="0">
        <references count="3">
          <reference field="8" count="1" selected="0">
            <x v="23"/>
          </reference>
          <reference field="9" count="2">
            <x v="35"/>
            <x v="38"/>
          </reference>
          <reference field="47" count="1" selected="0">
            <x v="4"/>
          </reference>
        </references>
      </pivotArea>
    </format>
    <format dxfId="2018">
      <pivotArea dataOnly="0" labelOnly="1" outline="0" fieldPosition="0">
        <references count="3">
          <reference field="8" count="1" selected="0">
            <x v="24"/>
          </reference>
          <reference field="9" count="4">
            <x v="20"/>
            <x v="22"/>
            <x v="24"/>
            <x v="26"/>
          </reference>
          <reference field="47" count="1" selected="0">
            <x v="4"/>
          </reference>
        </references>
      </pivotArea>
    </format>
    <format dxfId="2017">
      <pivotArea dataOnly="0" labelOnly="1" outline="0" fieldPosition="0">
        <references count="3">
          <reference field="8" count="1" selected="0">
            <x v="26"/>
          </reference>
          <reference field="9" count="1">
            <x v="74"/>
          </reference>
          <reference field="47" count="1" selected="0">
            <x v="4"/>
          </reference>
        </references>
      </pivotArea>
    </format>
    <format dxfId="2016">
      <pivotArea dataOnly="0" labelOnly="1" outline="0" fieldPosition="0">
        <references count="3">
          <reference field="8" count="1" selected="0">
            <x v="29"/>
          </reference>
          <reference field="9" count="5">
            <x v="99"/>
            <x v="101"/>
            <x v="102"/>
            <x v="103"/>
            <x v="104"/>
          </reference>
          <reference field="47" count="1" selected="0">
            <x v="4"/>
          </reference>
        </references>
      </pivotArea>
    </format>
    <format dxfId="2015">
      <pivotArea dataOnly="0" labelOnly="1" outline="0" fieldPosition="0">
        <references count="3">
          <reference field="8" count="1" selected="0">
            <x v="31"/>
          </reference>
          <reference field="9" count="1">
            <x v="107"/>
          </reference>
          <reference field="47" count="1" selected="0">
            <x v="4"/>
          </reference>
        </references>
      </pivotArea>
    </format>
    <format dxfId="2014">
      <pivotArea dataOnly="0" labelOnly="1" outline="0" fieldPosition="0">
        <references count="3">
          <reference field="8" count="1" selected="0">
            <x v="1"/>
          </reference>
          <reference field="9" count="5">
            <x v="12"/>
            <x v="13"/>
            <x v="14"/>
            <x v="40"/>
            <x v="82"/>
          </reference>
          <reference field="47" count="1" selected="0">
            <x v="5"/>
          </reference>
        </references>
      </pivotArea>
    </format>
    <format dxfId="2013">
      <pivotArea dataOnly="0" labelOnly="1" outline="0" fieldPosition="0">
        <references count="3">
          <reference field="8" count="1" selected="0">
            <x v="9"/>
          </reference>
          <reference field="9" count="7">
            <x v="52"/>
            <x v="54"/>
            <x v="57"/>
            <x v="58"/>
            <x v="59"/>
            <x v="60"/>
            <x v="61"/>
          </reference>
          <reference field="47" count="1" selected="0">
            <x v="5"/>
          </reference>
        </references>
      </pivotArea>
    </format>
    <format dxfId="2012">
      <pivotArea dataOnly="0" labelOnly="1" outline="0" fieldPosition="0">
        <references count="3">
          <reference field="8" count="1" selected="0">
            <x v="14"/>
          </reference>
          <reference field="9" count="1">
            <x v="75"/>
          </reference>
          <reference field="47" count="1" selected="0">
            <x v="5"/>
          </reference>
        </references>
      </pivotArea>
    </format>
    <format dxfId="2011">
      <pivotArea dataOnly="0" labelOnly="1" outline="0" fieldPosition="0">
        <references count="3">
          <reference field="8" count="1" selected="0">
            <x v="23"/>
          </reference>
          <reference field="9" count="3">
            <x v="35"/>
            <x v="36"/>
            <x v="46"/>
          </reference>
          <reference field="47" count="1" selected="0">
            <x v="5"/>
          </reference>
        </references>
      </pivotArea>
    </format>
    <format dxfId="2010">
      <pivotArea dataOnly="0" labelOnly="1" outline="0" fieldPosition="0">
        <references count="3">
          <reference field="8" count="1" selected="0">
            <x v="32"/>
          </reference>
          <reference field="9" count="1">
            <x v="105"/>
          </reference>
          <reference field="47" count="1" selected="0">
            <x v="5"/>
          </reference>
        </references>
      </pivotArea>
    </format>
    <format dxfId="2009">
      <pivotArea dataOnly="0" labelOnly="1" outline="0" fieldPosition="0">
        <references count="4">
          <reference field="8" count="1" selected="0">
            <x v="0"/>
          </reference>
          <reference field="9" count="1" selected="0">
            <x v="0"/>
          </reference>
          <reference field="10" count="1">
            <x v="0"/>
          </reference>
          <reference field="47" count="1" selected="0">
            <x v="0"/>
          </reference>
        </references>
      </pivotArea>
    </format>
    <format dxfId="2008">
      <pivotArea dataOnly="0" labelOnly="1" outline="0" fieldPosition="0">
        <references count="4">
          <reference field="8" count="1" selected="0">
            <x v="1"/>
          </reference>
          <reference field="9" count="1" selected="0">
            <x v="12"/>
          </reference>
          <reference field="10" count="1">
            <x v="5"/>
          </reference>
          <reference field="47" count="1" selected="0">
            <x v="0"/>
          </reference>
        </references>
      </pivotArea>
    </format>
    <format dxfId="2007">
      <pivotArea dataOnly="0" labelOnly="1" outline="0" fieldPosition="0">
        <references count="4">
          <reference field="8" count="1" selected="0">
            <x v="1"/>
          </reference>
          <reference field="9" count="1" selected="0">
            <x v="13"/>
          </reference>
          <reference field="10" count="1">
            <x v="5"/>
          </reference>
          <reference field="47" count="1" selected="0">
            <x v="0"/>
          </reference>
        </references>
      </pivotArea>
    </format>
    <format dxfId="2006">
      <pivotArea dataOnly="0" labelOnly="1" outline="0" fieldPosition="0">
        <references count="4">
          <reference field="8" count="1" selected="0">
            <x v="1"/>
          </reference>
          <reference field="9" count="1" selected="0">
            <x v="40"/>
          </reference>
          <reference field="10" count="1">
            <x v="5"/>
          </reference>
          <reference field="47" count="1" selected="0">
            <x v="0"/>
          </reference>
        </references>
      </pivotArea>
    </format>
    <format dxfId="2005">
      <pivotArea dataOnly="0" labelOnly="1" outline="0" fieldPosition="0">
        <references count="4">
          <reference field="8" count="1" selected="0">
            <x v="1"/>
          </reference>
          <reference field="9" count="1" selected="0">
            <x v="82"/>
          </reference>
          <reference field="10" count="1">
            <x v="5"/>
          </reference>
          <reference field="47" count="1" selected="0">
            <x v="0"/>
          </reference>
        </references>
      </pivotArea>
    </format>
    <format dxfId="2004">
      <pivotArea dataOnly="0" labelOnly="1" outline="0" fieldPosition="0">
        <references count="4">
          <reference field="8" count="1" selected="0">
            <x v="2"/>
          </reference>
          <reference field="9" count="1" selected="0">
            <x v="28"/>
          </reference>
          <reference field="10" count="1">
            <x v="5"/>
          </reference>
          <reference field="47" count="1" selected="0">
            <x v="0"/>
          </reference>
        </references>
      </pivotArea>
    </format>
    <format dxfId="2003">
      <pivotArea dataOnly="0" labelOnly="1" outline="0" fieldPosition="0">
        <references count="4">
          <reference field="8" count="1" selected="0">
            <x v="2"/>
          </reference>
          <reference field="9" count="1" selected="0">
            <x v="29"/>
          </reference>
          <reference field="10" count="1">
            <x v="5"/>
          </reference>
          <reference field="47" count="1" selected="0">
            <x v="0"/>
          </reference>
        </references>
      </pivotArea>
    </format>
    <format dxfId="2002">
      <pivotArea dataOnly="0" labelOnly="1" outline="0" fieldPosition="0">
        <references count="4">
          <reference field="8" count="1" selected="0">
            <x v="2"/>
          </reference>
          <reference field="9" count="1" selected="0">
            <x v="30"/>
          </reference>
          <reference field="10" count="1">
            <x v="5"/>
          </reference>
          <reference field="47" count="1" selected="0">
            <x v="0"/>
          </reference>
        </references>
      </pivotArea>
    </format>
    <format dxfId="2001">
      <pivotArea dataOnly="0" labelOnly="1" outline="0" fieldPosition="0">
        <references count="4">
          <reference field="8" count="1" selected="0">
            <x v="2"/>
          </reference>
          <reference field="9" count="1" selected="0">
            <x v="31"/>
          </reference>
          <reference field="10" count="1">
            <x v="1"/>
          </reference>
          <reference field="47" count="1" selected="0">
            <x v="0"/>
          </reference>
        </references>
      </pivotArea>
    </format>
    <format dxfId="2000">
      <pivotArea dataOnly="0" labelOnly="1" outline="0" fieldPosition="0">
        <references count="4">
          <reference field="8" count="1" selected="0">
            <x v="2"/>
          </reference>
          <reference field="9" count="1" selected="0">
            <x v="66"/>
          </reference>
          <reference field="10" count="1">
            <x v="5"/>
          </reference>
          <reference field="47" count="1" selected="0">
            <x v="0"/>
          </reference>
        </references>
      </pivotArea>
    </format>
    <format dxfId="1999">
      <pivotArea dataOnly="0" labelOnly="1" outline="0" fieldPosition="0">
        <references count="4">
          <reference field="8" count="1" selected="0">
            <x v="2"/>
          </reference>
          <reference field="9" count="1" selected="0">
            <x v="67"/>
          </reference>
          <reference field="10" count="1">
            <x v="5"/>
          </reference>
          <reference field="47" count="1" selected="0">
            <x v="0"/>
          </reference>
        </references>
      </pivotArea>
    </format>
    <format dxfId="1998">
      <pivotArea dataOnly="0" labelOnly="1" outline="0" fieldPosition="0">
        <references count="4">
          <reference field="8" count="1" selected="0">
            <x v="5"/>
          </reference>
          <reference field="9" count="1" selected="0">
            <x v="33"/>
          </reference>
          <reference field="10" count="1">
            <x v="5"/>
          </reference>
          <reference field="47" count="1" selected="0">
            <x v="0"/>
          </reference>
        </references>
      </pivotArea>
    </format>
    <format dxfId="1997">
      <pivotArea dataOnly="0" labelOnly="1" outline="0" fieldPosition="0">
        <references count="4">
          <reference field="8" count="1" selected="0">
            <x v="6"/>
          </reference>
          <reference field="9" count="1" selected="0">
            <x v="85"/>
          </reference>
          <reference field="10" count="1">
            <x v="5"/>
          </reference>
          <reference field="47" count="1" selected="0">
            <x v="0"/>
          </reference>
        </references>
      </pivotArea>
    </format>
    <format dxfId="1996">
      <pivotArea dataOnly="0" labelOnly="1" outline="0" fieldPosition="0">
        <references count="4">
          <reference field="8" count="1" selected="0">
            <x v="7"/>
          </reference>
          <reference field="9" count="1" selected="0">
            <x v="3"/>
          </reference>
          <reference field="10" count="1">
            <x v="5"/>
          </reference>
          <reference field="47" count="1" selected="0">
            <x v="0"/>
          </reference>
        </references>
      </pivotArea>
    </format>
    <format dxfId="1995">
      <pivotArea dataOnly="0" labelOnly="1" outline="0" fieldPosition="0">
        <references count="4">
          <reference field="8" count="1" selected="0">
            <x v="7"/>
          </reference>
          <reference field="9" count="1" selected="0">
            <x v="4"/>
          </reference>
          <reference field="10" count="1">
            <x v="5"/>
          </reference>
          <reference field="47" count="1" selected="0">
            <x v="0"/>
          </reference>
        </references>
      </pivotArea>
    </format>
    <format dxfId="1994">
      <pivotArea dataOnly="0" labelOnly="1" outline="0" fieldPosition="0">
        <references count="4">
          <reference field="8" count="1" selected="0">
            <x v="7"/>
          </reference>
          <reference field="9" count="1" selected="0">
            <x v="5"/>
          </reference>
          <reference field="10" count="1">
            <x v="5"/>
          </reference>
          <reference field="47" count="1" selected="0">
            <x v="0"/>
          </reference>
        </references>
      </pivotArea>
    </format>
    <format dxfId="1993">
      <pivotArea dataOnly="0" labelOnly="1" outline="0" fieldPosition="0">
        <references count="4">
          <reference field="8" count="1" selected="0">
            <x v="7"/>
          </reference>
          <reference field="9" count="1" selected="0">
            <x v="6"/>
          </reference>
          <reference field="10" count="1">
            <x v="5"/>
          </reference>
          <reference field="47" count="1" selected="0">
            <x v="0"/>
          </reference>
        </references>
      </pivotArea>
    </format>
    <format dxfId="1992">
      <pivotArea dataOnly="0" labelOnly="1" outline="0" fieldPosition="0">
        <references count="4">
          <reference field="8" count="1" selected="0">
            <x v="8"/>
          </reference>
          <reference field="9" count="1" selected="0">
            <x v="7"/>
          </reference>
          <reference field="10" count="1">
            <x v="5"/>
          </reference>
          <reference field="47" count="1" selected="0">
            <x v="0"/>
          </reference>
        </references>
      </pivotArea>
    </format>
    <format dxfId="1991">
      <pivotArea dataOnly="0" labelOnly="1" outline="0" fieldPosition="0">
        <references count="4">
          <reference field="8" count="1" selected="0">
            <x v="8"/>
          </reference>
          <reference field="9" count="1" selected="0">
            <x v="8"/>
          </reference>
          <reference field="10" count="1">
            <x v="5"/>
          </reference>
          <reference field="47" count="1" selected="0">
            <x v="0"/>
          </reference>
        </references>
      </pivotArea>
    </format>
    <format dxfId="1990">
      <pivotArea dataOnly="0" labelOnly="1" outline="0" fieldPosition="0">
        <references count="4">
          <reference field="8" count="1" selected="0">
            <x v="9"/>
          </reference>
          <reference field="9" count="1" selected="0">
            <x v="59"/>
          </reference>
          <reference field="10" count="1">
            <x v="5"/>
          </reference>
          <reference field="47" count="1" selected="0">
            <x v="0"/>
          </reference>
        </references>
      </pivotArea>
    </format>
    <format dxfId="1989">
      <pivotArea dataOnly="0" labelOnly="1" outline="0" fieldPosition="0">
        <references count="4">
          <reference field="8" count="1" selected="0">
            <x v="9"/>
          </reference>
          <reference field="9" count="1" selected="0">
            <x v="60"/>
          </reference>
          <reference field="10" count="1">
            <x v="5"/>
          </reference>
          <reference field="47" count="1" selected="0">
            <x v="0"/>
          </reference>
        </references>
      </pivotArea>
    </format>
    <format dxfId="1988">
      <pivotArea dataOnly="0" labelOnly="1" outline="0" fieldPosition="0">
        <references count="4">
          <reference field="8" count="1" selected="0">
            <x v="9"/>
          </reference>
          <reference field="9" count="1" selected="0">
            <x v="61"/>
          </reference>
          <reference field="10" count="1">
            <x v="5"/>
          </reference>
          <reference field="47" count="1" selected="0">
            <x v="0"/>
          </reference>
        </references>
      </pivotArea>
    </format>
    <format dxfId="1987">
      <pivotArea dataOnly="0" labelOnly="1" outline="0" fieldPosition="0">
        <references count="4">
          <reference field="8" count="1" selected="0">
            <x v="10"/>
          </reference>
          <reference field="9" count="1" selected="0">
            <x v="39"/>
          </reference>
          <reference field="10" count="1">
            <x v="5"/>
          </reference>
          <reference field="47" count="1" selected="0">
            <x v="0"/>
          </reference>
        </references>
      </pivotArea>
    </format>
    <format dxfId="1986">
      <pivotArea dataOnly="0" labelOnly="1" outline="0" fieldPosition="0">
        <references count="4">
          <reference field="8" count="1" selected="0">
            <x v="12"/>
          </reference>
          <reference field="9" count="1" selected="0">
            <x v="76"/>
          </reference>
          <reference field="10" count="1">
            <x v="5"/>
          </reference>
          <reference field="47" count="1" selected="0">
            <x v="0"/>
          </reference>
        </references>
      </pivotArea>
    </format>
    <format dxfId="1985">
      <pivotArea dataOnly="0" labelOnly="1" outline="0" fieldPosition="0">
        <references count="4">
          <reference field="8" count="1" selected="0">
            <x v="15"/>
          </reference>
          <reference field="9" count="1" selected="0">
            <x v="27"/>
          </reference>
          <reference field="10" count="1">
            <x v="5"/>
          </reference>
          <reference field="47" count="1" selected="0">
            <x v="0"/>
          </reference>
        </references>
      </pivotArea>
    </format>
    <format dxfId="1984">
      <pivotArea dataOnly="0" labelOnly="1" outline="0" fieldPosition="0">
        <references count="4">
          <reference field="8" count="1" selected="0">
            <x v="16"/>
          </reference>
          <reference field="9" count="1" selected="0">
            <x v="11"/>
          </reference>
          <reference field="10" count="1">
            <x v="5"/>
          </reference>
          <reference field="47" count="1" selected="0">
            <x v="0"/>
          </reference>
        </references>
      </pivotArea>
    </format>
    <format dxfId="1983">
      <pivotArea dataOnly="0" labelOnly="1" outline="0" fieldPosition="0">
        <references count="4">
          <reference field="8" count="1" selected="0">
            <x v="16"/>
          </reference>
          <reference field="9" count="1" selected="0">
            <x v="15"/>
          </reference>
          <reference field="10" count="1">
            <x v="5"/>
          </reference>
          <reference field="47" count="1" selected="0">
            <x v="0"/>
          </reference>
        </references>
      </pivotArea>
    </format>
    <format dxfId="1982">
      <pivotArea dataOnly="0" labelOnly="1" outline="0" fieldPosition="0">
        <references count="4">
          <reference field="8" count="1" selected="0">
            <x v="17"/>
          </reference>
          <reference field="9" count="1" selected="0">
            <x v="21"/>
          </reference>
          <reference field="10" count="1">
            <x v="5"/>
          </reference>
          <reference field="47" count="1" selected="0">
            <x v="0"/>
          </reference>
        </references>
      </pivotArea>
    </format>
    <format dxfId="1981">
      <pivotArea dataOnly="0" labelOnly="1" outline="0" fieldPosition="0">
        <references count="4">
          <reference field="8" count="1" selected="0">
            <x v="17"/>
          </reference>
          <reference field="9" count="1" selected="0">
            <x v="23"/>
          </reference>
          <reference field="10" count="1">
            <x v="5"/>
          </reference>
          <reference field="47" count="1" selected="0">
            <x v="0"/>
          </reference>
        </references>
      </pivotArea>
    </format>
    <format dxfId="1980">
      <pivotArea dataOnly="0" labelOnly="1" outline="0" fieldPosition="0">
        <references count="4">
          <reference field="8" count="1" selected="0">
            <x v="17"/>
          </reference>
          <reference field="9" count="1" selected="0">
            <x v="25"/>
          </reference>
          <reference field="10" count="1">
            <x v="5"/>
          </reference>
          <reference field="47" count="1" selected="0">
            <x v="0"/>
          </reference>
        </references>
      </pivotArea>
    </format>
    <format dxfId="1979">
      <pivotArea dataOnly="0" labelOnly="1" outline="0" fieldPosition="0">
        <references count="4">
          <reference field="8" count="1" selected="0">
            <x v="18"/>
          </reference>
          <reference field="9" count="1" selected="0">
            <x v="68"/>
          </reference>
          <reference field="10" count="1">
            <x v="5"/>
          </reference>
          <reference field="47" count="1" selected="0">
            <x v="0"/>
          </reference>
        </references>
      </pivotArea>
    </format>
    <format dxfId="1978">
      <pivotArea dataOnly="0" labelOnly="1" outline="0" fieldPosition="0">
        <references count="4">
          <reference field="8" count="1" selected="0">
            <x v="19"/>
          </reference>
          <reference field="9" count="1" selected="0">
            <x v="86"/>
          </reference>
          <reference field="10" count="1">
            <x v="5"/>
          </reference>
          <reference field="47" count="1" selected="0">
            <x v="0"/>
          </reference>
        </references>
      </pivotArea>
    </format>
    <format dxfId="1977">
      <pivotArea dataOnly="0" labelOnly="1" outline="0" fieldPosition="0">
        <references count="4">
          <reference field="8" count="1" selected="0">
            <x v="20"/>
          </reference>
          <reference field="9" count="1" selected="0">
            <x v="87"/>
          </reference>
          <reference field="10" count="1">
            <x v="5"/>
          </reference>
          <reference field="47" count="1" selected="0">
            <x v="0"/>
          </reference>
        </references>
      </pivotArea>
    </format>
    <format dxfId="1976">
      <pivotArea dataOnly="0" labelOnly="1" outline="0" fieldPosition="0">
        <references count="4">
          <reference field="8" count="1" selected="0">
            <x v="28"/>
          </reference>
          <reference field="9" count="1" selected="0">
            <x v="94"/>
          </reference>
          <reference field="10" count="2">
            <x v="17"/>
            <x v="22"/>
          </reference>
          <reference field="47" count="1" selected="0">
            <x v="0"/>
          </reference>
        </references>
      </pivotArea>
    </format>
    <format dxfId="1975">
      <pivotArea dataOnly="0" labelOnly="1" outline="0" fieldPosition="0">
        <references count="4">
          <reference field="8" count="1" selected="0">
            <x v="28"/>
          </reference>
          <reference field="9" count="1" selected="0">
            <x v="95"/>
          </reference>
          <reference field="10" count="1">
            <x v="18"/>
          </reference>
          <reference field="47" count="1" selected="0">
            <x v="0"/>
          </reference>
        </references>
      </pivotArea>
    </format>
    <format dxfId="1974">
      <pivotArea dataOnly="0" labelOnly="1" outline="0" fieldPosition="0">
        <references count="4">
          <reference field="8" count="1" selected="0">
            <x v="28"/>
          </reference>
          <reference field="9" count="1" selected="0">
            <x v="96"/>
          </reference>
          <reference field="10" count="1">
            <x v="19"/>
          </reference>
          <reference field="47" count="1" selected="0">
            <x v="0"/>
          </reference>
        </references>
      </pivotArea>
    </format>
    <format dxfId="1973">
      <pivotArea dataOnly="0" labelOnly="1" outline="0" fieldPosition="0">
        <references count="4">
          <reference field="8" count="1" selected="0">
            <x v="28"/>
          </reference>
          <reference field="9" count="1" selected="0">
            <x v="97"/>
          </reference>
          <reference field="10" count="1">
            <x v="20"/>
          </reference>
          <reference field="47" count="1" selected="0">
            <x v="0"/>
          </reference>
        </references>
      </pivotArea>
    </format>
    <format dxfId="1972">
      <pivotArea dataOnly="0" labelOnly="1" outline="0" fieldPosition="0">
        <references count="4">
          <reference field="8" count="1" selected="0">
            <x v="28"/>
          </reference>
          <reference field="9" count="1" selected="0">
            <x v="98"/>
          </reference>
          <reference field="10" count="1">
            <x v="21"/>
          </reference>
          <reference field="47" count="1" selected="0">
            <x v="0"/>
          </reference>
        </references>
      </pivotArea>
    </format>
    <format dxfId="1971">
      <pivotArea dataOnly="0" labelOnly="1" outline="0" fieldPosition="0">
        <references count="4">
          <reference field="8" count="1" selected="0">
            <x v="1"/>
          </reference>
          <reference field="9" count="1" selected="0">
            <x v="12"/>
          </reference>
          <reference field="10" count="1">
            <x v="5"/>
          </reference>
          <reference field="47" count="1" selected="0">
            <x v="1"/>
          </reference>
        </references>
      </pivotArea>
    </format>
    <format dxfId="1970">
      <pivotArea dataOnly="0" labelOnly="1" outline="0" fieldPosition="0">
        <references count="4">
          <reference field="8" count="1" selected="0">
            <x v="1"/>
          </reference>
          <reference field="9" count="1" selected="0">
            <x v="13"/>
          </reference>
          <reference field="10" count="1">
            <x v="5"/>
          </reference>
          <reference field="47" count="1" selected="0">
            <x v="1"/>
          </reference>
        </references>
      </pivotArea>
    </format>
    <format dxfId="1969">
      <pivotArea dataOnly="0" labelOnly="1" outline="0" fieldPosition="0">
        <references count="4">
          <reference field="8" count="1" selected="0">
            <x v="1"/>
          </reference>
          <reference field="9" count="1" selected="0">
            <x v="40"/>
          </reference>
          <reference field="10" count="1">
            <x v="5"/>
          </reference>
          <reference field="47" count="1" selected="0">
            <x v="1"/>
          </reference>
        </references>
      </pivotArea>
    </format>
    <format dxfId="1968">
      <pivotArea dataOnly="0" labelOnly="1" outline="0" fieldPosition="0">
        <references count="4">
          <reference field="8" count="1" selected="0">
            <x v="2"/>
          </reference>
          <reference field="9" count="1" selected="0">
            <x v="28"/>
          </reference>
          <reference field="10" count="1">
            <x v="5"/>
          </reference>
          <reference field="47" count="1" selected="0">
            <x v="1"/>
          </reference>
        </references>
      </pivotArea>
    </format>
    <format dxfId="1967">
      <pivotArea dataOnly="0" labelOnly="1" outline="0" fieldPosition="0">
        <references count="4">
          <reference field="8" count="1" selected="0">
            <x v="2"/>
          </reference>
          <reference field="9" count="1" selected="0">
            <x v="29"/>
          </reference>
          <reference field="10" count="1">
            <x v="5"/>
          </reference>
          <reference field="47" count="1" selected="0">
            <x v="1"/>
          </reference>
        </references>
      </pivotArea>
    </format>
    <format dxfId="1966">
      <pivotArea dataOnly="0" labelOnly="1" outline="0" fieldPosition="0">
        <references count="4">
          <reference field="8" count="1" selected="0">
            <x v="2"/>
          </reference>
          <reference field="9" count="1" selected="0">
            <x v="30"/>
          </reference>
          <reference field="10" count="1">
            <x v="5"/>
          </reference>
          <reference field="47" count="1" selected="0">
            <x v="1"/>
          </reference>
        </references>
      </pivotArea>
    </format>
    <format dxfId="1965">
      <pivotArea dataOnly="0" labelOnly="1" outline="0" fieldPosition="0">
        <references count="4">
          <reference field="8" count="1" selected="0">
            <x v="2"/>
          </reference>
          <reference field="9" count="1" selected="0">
            <x v="31"/>
          </reference>
          <reference field="10" count="1">
            <x v="5"/>
          </reference>
          <reference field="47" count="1" selected="0">
            <x v="1"/>
          </reference>
        </references>
      </pivotArea>
    </format>
    <format dxfId="1964">
      <pivotArea dataOnly="0" labelOnly="1" outline="0" fieldPosition="0">
        <references count="4">
          <reference field="8" count="1" selected="0">
            <x v="2"/>
          </reference>
          <reference field="9" count="1" selected="0">
            <x v="53"/>
          </reference>
          <reference field="10" count="1">
            <x v="5"/>
          </reference>
          <reference field="47" count="1" selected="0">
            <x v="1"/>
          </reference>
        </references>
      </pivotArea>
    </format>
    <format dxfId="1963">
      <pivotArea dataOnly="0" labelOnly="1" outline="0" fieldPosition="0">
        <references count="4">
          <reference field="8" count="1" selected="0">
            <x v="2"/>
          </reference>
          <reference field="9" count="1" selected="0">
            <x v="83"/>
          </reference>
          <reference field="10" count="1">
            <x v="5"/>
          </reference>
          <reference field="47" count="1" selected="0">
            <x v="1"/>
          </reference>
        </references>
      </pivotArea>
    </format>
    <format dxfId="1962">
      <pivotArea dataOnly="0" labelOnly="1" outline="0" fieldPosition="0">
        <references count="4">
          <reference field="8" count="1" selected="0">
            <x v="2"/>
          </reference>
          <reference field="9" count="1" selected="0">
            <x v="84"/>
          </reference>
          <reference field="10" count="1">
            <x v="5"/>
          </reference>
          <reference field="47" count="1" selected="0">
            <x v="1"/>
          </reference>
        </references>
      </pivotArea>
    </format>
    <format dxfId="1961">
      <pivotArea dataOnly="0" labelOnly="1" outline="0" fieldPosition="0">
        <references count="4">
          <reference field="8" count="1" selected="0">
            <x v="3"/>
          </reference>
          <reference field="9" count="1" selected="0">
            <x v="41"/>
          </reference>
          <reference field="10" count="1">
            <x v="5"/>
          </reference>
          <reference field="47" count="1" selected="0">
            <x v="1"/>
          </reference>
        </references>
      </pivotArea>
    </format>
    <format dxfId="1960">
      <pivotArea dataOnly="0" labelOnly="1" outline="0" fieldPosition="0">
        <references count="4">
          <reference field="8" count="1" selected="0">
            <x v="7"/>
          </reference>
          <reference field="9" count="1" selected="0">
            <x v="4"/>
          </reference>
          <reference field="10" count="1">
            <x v="5"/>
          </reference>
          <reference field="47" count="1" selected="0">
            <x v="1"/>
          </reference>
        </references>
      </pivotArea>
    </format>
    <format dxfId="1959">
      <pivotArea dataOnly="0" labelOnly="1" outline="0" fieldPosition="0">
        <references count="4">
          <reference field="8" count="1" selected="0">
            <x v="7"/>
          </reference>
          <reference field="9" count="1" selected="0">
            <x v="5"/>
          </reference>
          <reference field="10" count="1">
            <x v="5"/>
          </reference>
          <reference field="47" count="1" selected="0">
            <x v="1"/>
          </reference>
        </references>
      </pivotArea>
    </format>
    <format dxfId="1958">
      <pivotArea dataOnly="0" labelOnly="1" outline="0" fieldPosition="0">
        <references count="4">
          <reference field="8" count="1" selected="0">
            <x v="7"/>
          </reference>
          <reference field="9" count="1" selected="0">
            <x v="6"/>
          </reference>
          <reference field="10" count="1">
            <x v="5"/>
          </reference>
          <reference field="47" count="1" selected="0">
            <x v="1"/>
          </reference>
        </references>
      </pivotArea>
    </format>
    <format dxfId="1957">
      <pivotArea dataOnly="0" labelOnly="1" outline="0" fieldPosition="0">
        <references count="4">
          <reference field="8" count="1" selected="0">
            <x v="10"/>
          </reference>
          <reference field="9" count="1" selected="0">
            <x v="39"/>
          </reference>
          <reference field="10" count="1">
            <x v="5"/>
          </reference>
          <reference field="47" count="1" selected="0">
            <x v="1"/>
          </reference>
        </references>
      </pivotArea>
    </format>
    <format dxfId="1956">
      <pivotArea dataOnly="0" labelOnly="1" outline="0" fieldPosition="0">
        <references count="4">
          <reference field="8" count="1" selected="0">
            <x v="10"/>
          </reference>
          <reference field="9" count="1" selected="0">
            <x v="71"/>
          </reference>
          <reference field="10" count="1">
            <x v="5"/>
          </reference>
          <reference field="47" count="1" selected="0">
            <x v="1"/>
          </reference>
        </references>
      </pivotArea>
    </format>
    <format dxfId="1955">
      <pivotArea dataOnly="0" labelOnly="1" outline="0" fieldPosition="0">
        <references count="4">
          <reference field="8" count="1" selected="0">
            <x v="11"/>
          </reference>
          <reference field="9" count="1" selected="0">
            <x v="108"/>
          </reference>
          <reference field="10" count="1">
            <x v="5"/>
          </reference>
          <reference field="47" count="1" selected="0">
            <x v="1"/>
          </reference>
        </references>
      </pivotArea>
    </format>
    <format dxfId="1954">
      <pivotArea dataOnly="0" labelOnly="1" outline="0" fieldPosition="0">
        <references count="4">
          <reference field="8" count="1" selected="0">
            <x v="12"/>
          </reference>
          <reference field="9" count="1" selected="0">
            <x v="76"/>
          </reference>
          <reference field="10" count="1">
            <x v="5"/>
          </reference>
          <reference field="47" count="1" selected="0">
            <x v="1"/>
          </reference>
        </references>
      </pivotArea>
    </format>
    <format dxfId="1953">
      <pivotArea dataOnly="0" labelOnly="1" outline="0" fieldPosition="0">
        <references count="4">
          <reference field="8" count="1" selected="0">
            <x v="14"/>
          </reference>
          <reference field="9" count="1" selected="0">
            <x v="10"/>
          </reference>
          <reference field="10" count="1">
            <x v="5"/>
          </reference>
          <reference field="47" count="1" selected="0">
            <x v="1"/>
          </reference>
        </references>
      </pivotArea>
    </format>
    <format dxfId="1952">
      <pivotArea dataOnly="0" labelOnly="1" outline="0" fieldPosition="0">
        <references count="4">
          <reference field="8" count="1" selected="0">
            <x v="14"/>
          </reference>
          <reference field="9" count="1" selected="0">
            <x v="48"/>
          </reference>
          <reference field="10" count="1">
            <x v="5"/>
          </reference>
          <reference field="47" count="1" selected="0">
            <x v="1"/>
          </reference>
        </references>
      </pivotArea>
    </format>
    <format dxfId="1951">
      <pivotArea dataOnly="0" labelOnly="1" outline="0" fieldPosition="0">
        <references count="4">
          <reference field="8" count="1" selected="0">
            <x v="14"/>
          </reference>
          <reference field="9" count="1" selected="0">
            <x v="49"/>
          </reference>
          <reference field="10" count="1">
            <x v="5"/>
          </reference>
          <reference field="47" count="1" selected="0">
            <x v="1"/>
          </reference>
        </references>
      </pivotArea>
    </format>
    <format dxfId="1950">
      <pivotArea dataOnly="0" labelOnly="1" outline="0" fieldPosition="0">
        <references count="4">
          <reference field="8" count="1" selected="0">
            <x v="14"/>
          </reference>
          <reference field="9" count="1" selected="0">
            <x v="50"/>
          </reference>
          <reference field="10" count="1">
            <x v="5"/>
          </reference>
          <reference field="47" count="1" selected="0">
            <x v="1"/>
          </reference>
        </references>
      </pivotArea>
    </format>
    <format dxfId="1949">
      <pivotArea dataOnly="0" labelOnly="1" outline="0" fieldPosition="0">
        <references count="4">
          <reference field="8" count="1" selected="0">
            <x v="15"/>
          </reference>
          <reference field="9" count="1" selected="0">
            <x v="27"/>
          </reference>
          <reference field="10" count="1">
            <x v="5"/>
          </reference>
          <reference field="47" count="1" selected="0">
            <x v="1"/>
          </reference>
        </references>
      </pivotArea>
    </format>
    <format dxfId="1948">
      <pivotArea dataOnly="0" labelOnly="1" outline="0" fieldPosition="0">
        <references count="4">
          <reference field="8" count="1" selected="0">
            <x v="15"/>
          </reference>
          <reference field="9" count="1" selected="0">
            <x v="72"/>
          </reference>
          <reference field="10" count="1">
            <x v="5"/>
          </reference>
          <reference field="47" count="1" selected="0">
            <x v="1"/>
          </reference>
        </references>
      </pivotArea>
    </format>
    <format dxfId="1947">
      <pivotArea dataOnly="0" labelOnly="1" outline="0" fieldPosition="0">
        <references count="4">
          <reference field="8" count="1" selected="0">
            <x v="16"/>
          </reference>
          <reference field="9" count="1" selected="0">
            <x v="11"/>
          </reference>
          <reference field="10" count="1">
            <x v="5"/>
          </reference>
          <reference field="47" count="1" selected="0">
            <x v="1"/>
          </reference>
        </references>
      </pivotArea>
    </format>
    <format dxfId="1946">
      <pivotArea dataOnly="0" labelOnly="1" outline="0" fieldPosition="0">
        <references count="4">
          <reference field="8" count="1" selected="0">
            <x v="16"/>
          </reference>
          <reference field="9" count="1" selected="0">
            <x v="15"/>
          </reference>
          <reference field="10" count="1">
            <x v="5"/>
          </reference>
          <reference field="47" count="1" selected="0">
            <x v="1"/>
          </reference>
        </references>
      </pivotArea>
    </format>
    <format dxfId="1945">
      <pivotArea dataOnly="0" labelOnly="1" outline="0" fieldPosition="0">
        <references count="4">
          <reference field="8" count="1" selected="0">
            <x v="17"/>
          </reference>
          <reference field="9" count="1" selected="0">
            <x v="19"/>
          </reference>
          <reference field="10" count="1">
            <x v="5"/>
          </reference>
          <reference field="47" count="1" selected="0">
            <x v="1"/>
          </reference>
        </references>
      </pivotArea>
    </format>
    <format dxfId="1944">
      <pivotArea dataOnly="0" labelOnly="1" outline="0" fieldPosition="0">
        <references count="4">
          <reference field="8" count="1" selected="0">
            <x v="17"/>
          </reference>
          <reference field="9" count="1" selected="0">
            <x v="21"/>
          </reference>
          <reference field="10" count="1">
            <x v="5"/>
          </reference>
          <reference field="47" count="1" selected="0">
            <x v="1"/>
          </reference>
        </references>
      </pivotArea>
    </format>
    <format dxfId="1943">
      <pivotArea dataOnly="0" labelOnly="1" outline="0" fieldPosition="0">
        <references count="4">
          <reference field="8" count="1" selected="0">
            <x v="17"/>
          </reference>
          <reference field="9" count="1" selected="0">
            <x v="23"/>
          </reference>
          <reference field="10" count="1">
            <x v="5"/>
          </reference>
          <reference field="47" count="1" selected="0">
            <x v="1"/>
          </reference>
        </references>
      </pivotArea>
    </format>
    <format dxfId="1942">
      <pivotArea dataOnly="0" labelOnly="1" outline="0" fieldPosition="0">
        <references count="4">
          <reference field="8" count="1" selected="0">
            <x v="21"/>
          </reference>
          <reference field="9" count="1" selected="0">
            <x v="16"/>
          </reference>
          <reference field="10" count="1">
            <x v="5"/>
          </reference>
          <reference field="47" count="1" selected="0">
            <x v="1"/>
          </reference>
        </references>
      </pivotArea>
    </format>
    <format dxfId="1941">
      <pivotArea dataOnly="0" labelOnly="1" outline="0" fieldPosition="0">
        <references count="4">
          <reference field="8" count="1" selected="0">
            <x v="21"/>
          </reference>
          <reference field="9" count="1" selected="0">
            <x v="42"/>
          </reference>
          <reference field="10" count="1">
            <x v="5"/>
          </reference>
          <reference field="47" count="1" selected="0">
            <x v="1"/>
          </reference>
        </references>
      </pivotArea>
    </format>
    <format dxfId="1940">
      <pivotArea dataOnly="0" labelOnly="1" outline="0" fieldPosition="0">
        <references count="4">
          <reference field="8" count="1" selected="0">
            <x v="21"/>
          </reference>
          <reference field="9" count="1" selected="0">
            <x v="43"/>
          </reference>
          <reference field="10" count="1">
            <x v="5"/>
          </reference>
          <reference field="47" count="1" selected="0">
            <x v="1"/>
          </reference>
        </references>
      </pivotArea>
    </format>
    <format dxfId="1939">
      <pivotArea dataOnly="0" labelOnly="1" outline="0" fieldPosition="0">
        <references count="4">
          <reference field="8" count="1" selected="0">
            <x v="21"/>
          </reference>
          <reference field="9" count="1" selected="0">
            <x v="44"/>
          </reference>
          <reference field="10" count="1">
            <x v="5"/>
          </reference>
          <reference field="47" count="1" selected="0">
            <x v="1"/>
          </reference>
        </references>
      </pivotArea>
    </format>
    <format dxfId="1938">
      <pivotArea dataOnly="0" labelOnly="1" outline="0" fieldPosition="0">
        <references count="4">
          <reference field="8" count="1" selected="0">
            <x v="22"/>
          </reference>
          <reference field="9" count="1" selected="0">
            <x v="45"/>
          </reference>
          <reference field="10" count="1">
            <x v="5"/>
          </reference>
          <reference field="47" count="1" selected="0">
            <x v="1"/>
          </reference>
        </references>
      </pivotArea>
    </format>
    <format dxfId="1937">
      <pivotArea dataOnly="0" labelOnly="1" outline="0" fieldPosition="0">
        <references count="4">
          <reference field="8" count="1" selected="0">
            <x v="23"/>
          </reference>
          <reference field="9" count="1" selected="0">
            <x v="35"/>
          </reference>
          <reference field="10" count="1">
            <x v="5"/>
          </reference>
          <reference field="47" count="1" selected="0">
            <x v="1"/>
          </reference>
        </references>
      </pivotArea>
    </format>
    <format dxfId="1936">
      <pivotArea dataOnly="0" labelOnly="1" outline="0" fieldPosition="0">
        <references count="4">
          <reference field="8" count="1" selected="0">
            <x v="23"/>
          </reference>
          <reference field="9" count="1" selected="0">
            <x v="36"/>
          </reference>
          <reference field="10" count="1">
            <x v="5"/>
          </reference>
          <reference field="47" count="1" selected="0">
            <x v="1"/>
          </reference>
        </references>
      </pivotArea>
    </format>
    <format dxfId="1935">
      <pivotArea dataOnly="0" labelOnly="1" outline="0" fieldPosition="0">
        <references count="4">
          <reference field="8" count="1" selected="0">
            <x v="23"/>
          </reference>
          <reference field="9" count="1" selected="0">
            <x v="37"/>
          </reference>
          <reference field="10" count="1">
            <x v="5"/>
          </reference>
          <reference field="47" count="1" selected="0">
            <x v="1"/>
          </reference>
        </references>
      </pivotArea>
    </format>
    <format dxfId="1934">
      <pivotArea dataOnly="0" labelOnly="1" outline="0" fieldPosition="0">
        <references count="4">
          <reference field="8" count="1" selected="0">
            <x v="23"/>
          </reference>
          <reference field="9" count="1" selected="0">
            <x v="38"/>
          </reference>
          <reference field="10" count="1">
            <x v="5"/>
          </reference>
          <reference field="47" count="1" selected="0">
            <x v="1"/>
          </reference>
        </references>
      </pivotArea>
    </format>
    <format dxfId="1933">
      <pivotArea dataOnly="0" labelOnly="1" outline="0" fieldPosition="0">
        <references count="4">
          <reference field="8" count="1" selected="0">
            <x v="23"/>
          </reference>
          <reference field="9" count="1" selected="0">
            <x v="46"/>
          </reference>
          <reference field="10" count="1">
            <x v="5"/>
          </reference>
          <reference field="47" count="1" selected="0">
            <x v="1"/>
          </reference>
        </references>
      </pivotArea>
    </format>
    <format dxfId="1932">
      <pivotArea dataOnly="0" labelOnly="1" outline="0" fieldPosition="0">
        <references count="4">
          <reference field="8" count="1" selected="0">
            <x v="23"/>
          </reference>
          <reference field="9" count="1" selected="0">
            <x v="47"/>
          </reference>
          <reference field="10" count="1">
            <x v="5"/>
          </reference>
          <reference field="47" count="1" selected="0">
            <x v="1"/>
          </reference>
        </references>
      </pivotArea>
    </format>
    <format dxfId="1931">
      <pivotArea dataOnly="0" labelOnly="1" outline="0" fieldPosition="0">
        <references count="4">
          <reference field="8" count="1" selected="0">
            <x v="26"/>
          </reference>
          <reference field="9" count="1" selected="0">
            <x v="74"/>
          </reference>
          <reference field="10" count="1">
            <x v="5"/>
          </reference>
          <reference field="47" count="1" selected="0">
            <x v="1"/>
          </reference>
        </references>
      </pivotArea>
    </format>
    <format dxfId="1930">
      <pivotArea dataOnly="0" labelOnly="1" outline="0" fieldPosition="0">
        <references count="4">
          <reference field="8" count="1" selected="0">
            <x v="27"/>
          </reference>
          <reference field="9" count="1" selected="0">
            <x v="93"/>
          </reference>
          <reference field="10" count="1">
            <x v="5"/>
          </reference>
          <reference field="47" count="1" selected="0">
            <x v="1"/>
          </reference>
        </references>
      </pivotArea>
    </format>
    <format dxfId="1929">
      <pivotArea dataOnly="0" labelOnly="1" outline="0" fieldPosition="0">
        <references count="4">
          <reference field="8" count="1" selected="0">
            <x v="29"/>
          </reference>
          <reference field="9" count="1" selected="0">
            <x v="99"/>
          </reference>
          <reference field="10" count="1">
            <x v="5"/>
          </reference>
          <reference field="47" count="1" selected="0">
            <x v="1"/>
          </reference>
        </references>
      </pivotArea>
    </format>
    <format dxfId="1928">
      <pivotArea dataOnly="0" labelOnly="1" outline="0" fieldPosition="0">
        <references count="4">
          <reference field="8" count="1" selected="0">
            <x v="29"/>
          </reference>
          <reference field="9" count="1" selected="0">
            <x v="101"/>
          </reference>
          <reference field="10" count="1">
            <x v="5"/>
          </reference>
          <reference field="47" count="1" selected="0">
            <x v="1"/>
          </reference>
        </references>
      </pivotArea>
    </format>
    <format dxfId="1927">
      <pivotArea dataOnly="0" labelOnly="1" outline="0" fieldPosition="0">
        <references count="4">
          <reference field="8" count="1" selected="0">
            <x v="29"/>
          </reference>
          <reference field="9" count="1" selected="0">
            <x v="102"/>
          </reference>
          <reference field="10" count="1">
            <x v="5"/>
          </reference>
          <reference field="47" count="1" selected="0">
            <x v="1"/>
          </reference>
        </references>
      </pivotArea>
    </format>
    <format dxfId="1926">
      <pivotArea dataOnly="0" labelOnly="1" outline="0" fieldPosition="0">
        <references count="4">
          <reference field="8" count="1" selected="0">
            <x v="29"/>
          </reference>
          <reference field="9" count="1" selected="0">
            <x v="103"/>
          </reference>
          <reference field="10" count="1">
            <x v="5"/>
          </reference>
          <reference field="47" count="1" selected="0">
            <x v="1"/>
          </reference>
        </references>
      </pivotArea>
    </format>
    <format dxfId="1925">
      <pivotArea dataOnly="0" labelOnly="1" outline="0" fieldPosition="0">
        <references count="4">
          <reference field="8" count="1" selected="0">
            <x v="29"/>
          </reference>
          <reference field="9" count="1" selected="0">
            <x v="104"/>
          </reference>
          <reference field="10" count="1">
            <x v="5"/>
          </reference>
          <reference field="47" count="1" selected="0">
            <x v="1"/>
          </reference>
        </references>
      </pivotArea>
    </format>
    <format dxfId="1924">
      <pivotArea dataOnly="0" labelOnly="1" outline="0" fieldPosition="0">
        <references count="4">
          <reference field="8" count="1" selected="0">
            <x v="1"/>
          </reference>
          <reference field="9" count="1" selected="0">
            <x v="12"/>
          </reference>
          <reference field="10" count="1">
            <x v="5"/>
          </reference>
          <reference field="47" count="1" selected="0">
            <x v="2"/>
          </reference>
        </references>
      </pivotArea>
    </format>
    <format dxfId="1923">
      <pivotArea dataOnly="0" labelOnly="1" outline="0" fieldPosition="0">
        <references count="4">
          <reference field="8" count="1" selected="0">
            <x v="1"/>
          </reference>
          <reference field="9" count="1" selected="0">
            <x v="13"/>
          </reference>
          <reference field="10" count="1">
            <x v="5"/>
          </reference>
          <reference field="47" count="1" selected="0">
            <x v="2"/>
          </reference>
        </references>
      </pivotArea>
    </format>
    <format dxfId="1922">
      <pivotArea dataOnly="0" labelOnly="1" outline="0" fieldPosition="0">
        <references count="4">
          <reference field="8" count="1" selected="0">
            <x v="1"/>
          </reference>
          <reference field="9" count="1" selected="0">
            <x v="40"/>
          </reference>
          <reference field="10" count="1">
            <x v="5"/>
          </reference>
          <reference field="47" count="1" selected="0">
            <x v="2"/>
          </reference>
        </references>
      </pivotArea>
    </format>
    <format dxfId="1921">
      <pivotArea dataOnly="0" labelOnly="1" outline="0" fieldPosition="0">
        <references count="4">
          <reference field="8" count="1" selected="0">
            <x v="2"/>
          </reference>
          <reference field="9" count="1" selected="0">
            <x v="28"/>
          </reference>
          <reference field="10" count="1">
            <x v="5"/>
          </reference>
          <reference field="47" count="1" selected="0">
            <x v="2"/>
          </reference>
        </references>
      </pivotArea>
    </format>
    <format dxfId="1920">
      <pivotArea dataOnly="0" labelOnly="1" outline="0" fieldPosition="0">
        <references count="4">
          <reference field="8" count="1" selected="0">
            <x v="2"/>
          </reference>
          <reference field="9" count="1" selected="0">
            <x v="29"/>
          </reference>
          <reference field="10" count="1">
            <x v="5"/>
          </reference>
          <reference field="47" count="1" selected="0">
            <x v="2"/>
          </reference>
        </references>
      </pivotArea>
    </format>
    <format dxfId="1919">
      <pivotArea dataOnly="0" labelOnly="1" outline="0" fieldPosition="0">
        <references count="4">
          <reference field="8" count="1" selected="0">
            <x v="2"/>
          </reference>
          <reference field="9" count="1" selected="0">
            <x v="31"/>
          </reference>
          <reference field="10" count="1">
            <x v="5"/>
          </reference>
          <reference field="47" count="1" selected="0">
            <x v="2"/>
          </reference>
        </references>
      </pivotArea>
    </format>
    <format dxfId="1918">
      <pivotArea dataOnly="0" labelOnly="1" outline="0" fieldPosition="0">
        <references count="4">
          <reference field="8" count="1" selected="0">
            <x v="2"/>
          </reference>
          <reference field="9" count="1" selected="0">
            <x v="53"/>
          </reference>
          <reference field="10" count="1">
            <x v="5"/>
          </reference>
          <reference field="47" count="1" selected="0">
            <x v="2"/>
          </reference>
        </references>
      </pivotArea>
    </format>
    <format dxfId="1917">
      <pivotArea dataOnly="0" labelOnly="1" outline="0" fieldPosition="0">
        <references count="4">
          <reference field="8" count="1" selected="0">
            <x v="2"/>
          </reference>
          <reference field="9" count="1" selected="0">
            <x v="67"/>
          </reference>
          <reference field="10" count="1">
            <x v="5"/>
          </reference>
          <reference field="47" count="1" selected="0">
            <x v="2"/>
          </reference>
        </references>
      </pivotArea>
    </format>
    <format dxfId="1916">
      <pivotArea dataOnly="0" labelOnly="1" outline="0" fieldPosition="0">
        <references count="4">
          <reference field="8" count="1" selected="0">
            <x v="2"/>
          </reference>
          <reference field="9" count="1" selected="0">
            <x v="83"/>
          </reference>
          <reference field="10" count="1">
            <x v="5"/>
          </reference>
          <reference field="47" count="1" selected="0">
            <x v="2"/>
          </reference>
        </references>
      </pivotArea>
    </format>
    <format dxfId="1915">
      <pivotArea dataOnly="0" labelOnly="1" outline="0" fieldPosition="0">
        <references count="4">
          <reference field="8" count="1" selected="0">
            <x v="2"/>
          </reference>
          <reference field="9" count="1" selected="0">
            <x v="84"/>
          </reference>
          <reference field="10" count="1">
            <x v="5"/>
          </reference>
          <reference field="47" count="1" selected="0">
            <x v="2"/>
          </reference>
        </references>
      </pivotArea>
    </format>
    <format dxfId="1914">
      <pivotArea dataOnly="0" labelOnly="1" outline="0" fieldPosition="0">
        <references count="4">
          <reference field="8" count="1" selected="0">
            <x v="7"/>
          </reference>
          <reference field="9" count="1" selected="0">
            <x v="6"/>
          </reference>
          <reference field="10" count="1">
            <x v="5"/>
          </reference>
          <reference field="47" count="1" selected="0">
            <x v="2"/>
          </reference>
        </references>
      </pivotArea>
    </format>
    <format dxfId="1913">
      <pivotArea dataOnly="0" labelOnly="1" outline="0" fieldPosition="0">
        <references count="4">
          <reference field="8" count="1" selected="0">
            <x v="7"/>
          </reference>
          <reference field="9" count="1" selected="0">
            <x v="9"/>
          </reference>
          <reference field="10" count="1">
            <x v="5"/>
          </reference>
          <reference field="47" count="1" selected="0">
            <x v="2"/>
          </reference>
        </references>
      </pivotArea>
    </format>
    <format dxfId="1912">
      <pivotArea dataOnly="0" labelOnly="1" outline="0" fieldPosition="0">
        <references count="4">
          <reference field="8" count="1" selected="0">
            <x v="9"/>
          </reference>
          <reference field="9" count="1" selected="0">
            <x v="52"/>
          </reference>
          <reference field="10" count="2">
            <x v="3"/>
            <x v="5"/>
          </reference>
          <reference field="47" count="1" selected="0">
            <x v="2"/>
          </reference>
        </references>
      </pivotArea>
    </format>
    <format dxfId="1911">
      <pivotArea dataOnly="0" labelOnly="1" outline="0" fieldPosition="0">
        <references count="4">
          <reference field="8" count="1" selected="0">
            <x v="9"/>
          </reference>
          <reference field="9" count="1" selected="0">
            <x v="54"/>
          </reference>
          <reference field="10" count="1">
            <x v="5"/>
          </reference>
          <reference field="47" count="1" selected="0">
            <x v="2"/>
          </reference>
        </references>
      </pivotArea>
    </format>
    <format dxfId="1910">
      <pivotArea dataOnly="0" labelOnly="1" outline="0" fieldPosition="0">
        <references count="4">
          <reference field="8" count="1" selected="0">
            <x v="9"/>
          </reference>
          <reference field="9" count="1" selected="0">
            <x v="57"/>
          </reference>
          <reference field="10" count="1">
            <x v="5"/>
          </reference>
          <reference field="47" count="1" selected="0">
            <x v="2"/>
          </reference>
        </references>
      </pivotArea>
    </format>
    <format dxfId="1909">
      <pivotArea dataOnly="0" labelOnly="1" outline="0" fieldPosition="0">
        <references count="4">
          <reference field="8" count="1" selected="0">
            <x v="9"/>
          </reference>
          <reference field="9" count="1" selected="0">
            <x v="58"/>
          </reference>
          <reference field="10" count="1">
            <x v="5"/>
          </reference>
          <reference field="47" count="1" selected="0">
            <x v="2"/>
          </reference>
        </references>
      </pivotArea>
    </format>
    <format dxfId="1908">
      <pivotArea dataOnly="0" labelOnly="1" outline="0" fieldPosition="0">
        <references count="4">
          <reference field="8" count="1" selected="0">
            <x v="9"/>
          </reference>
          <reference field="9" count="1" selected="0">
            <x v="59"/>
          </reference>
          <reference field="10" count="1">
            <x v="5"/>
          </reference>
          <reference field="47" count="1" selected="0">
            <x v="2"/>
          </reference>
        </references>
      </pivotArea>
    </format>
    <format dxfId="1907">
      <pivotArea dataOnly="0" labelOnly="1" outline="0" fieldPosition="0">
        <references count="4">
          <reference field="8" count="1" selected="0">
            <x v="9"/>
          </reference>
          <reference field="9" count="1" selected="0">
            <x v="60"/>
          </reference>
          <reference field="10" count="1">
            <x v="5"/>
          </reference>
          <reference field="47" count="1" selected="0">
            <x v="2"/>
          </reference>
        </references>
      </pivotArea>
    </format>
    <format dxfId="1906">
      <pivotArea dataOnly="0" labelOnly="1" outline="0" fieldPosition="0">
        <references count="4">
          <reference field="8" count="1" selected="0">
            <x v="9"/>
          </reference>
          <reference field="9" count="1" selected="0">
            <x v="61"/>
          </reference>
          <reference field="10" count="1">
            <x v="5"/>
          </reference>
          <reference field="47" count="1" selected="0">
            <x v="2"/>
          </reference>
        </references>
      </pivotArea>
    </format>
    <format dxfId="1905">
      <pivotArea dataOnly="0" labelOnly="1" outline="0" fieldPosition="0">
        <references count="4">
          <reference field="8" count="1" selected="0">
            <x v="12"/>
          </reference>
          <reference field="9" count="1" selected="0">
            <x v="76"/>
          </reference>
          <reference field="10" count="1">
            <x v="5"/>
          </reference>
          <reference field="47" count="1" selected="0">
            <x v="2"/>
          </reference>
        </references>
      </pivotArea>
    </format>
    <format dxfId="1904">
      <pivotArea dataOnly="0" labelOnly="1" outline="0" fieldPosition="0">
        <references count="4">
          <reference field="8" count="1" selected="0">
            <x v="13"/>
          </reference>
          <reference field="9" count="1" selected="0">
            <x v="78"/>
          </reference>
          <reference field="10" count="1">
            <x v="5"/>
          </reference>
          <reference field="47" count="1" selected="0">
            <x v="2"/>
          </reference>
        </references>
      </pivotArea>
    </format>
    <format dxfId="1903">
      <pivotArea dataOnly="0" labelOnly="1" outline="0" fieldPosition="0">
        <references count="4">
          <reference field="8" count="1" selected="0">
            <x v="13"/>
          </reference>
          <reference field="9" count="1" selected="0">
            <x v="79"/>
          </reference>
          <reference field="10" count="1">
            <x v="5"/>
          </reference>
          <reference field="47" count="1" selected="0">
            <x v="2"/>
          </reference>
        </references>
      </pivotArea>
    </format>
    <format dxfId="1902">
      <pivotArea dataOnly="0" labelOnly="1" outline="0" fieldPosition="0">
        <references count="4">
          <reference field="8" count="1" selected="0">
            <x v="15"/>
          </reference>
          <reference field="9" count="1" selected="0">
            <x v="27"/>
          </reference>
          <reference field="10" count="1">
            <x v="5"/>
          </reference>
          <reference field="47" count="1" selected="0">
            <x v="2"/>
          </reference>
        </references>
      </pivotArea>
    </format>
    <format dxfId="1901">
      <pivotArea dataOnly="0" labelOnly="1" outline="0" fieldPosition="0">
        <references count="4">
          <reference field="8" count="1" selected="0">
            <x v="15"/>
          </reference>
          <reference field="9" count="1" selected="0">
            <x v="41"/>
          </reference>
          <reference field="10" count="1">
            <x v="5"/>
          </reference>
          <reference field="47" count="1" selected="0">
            <x v="2"/>
          </reference>
        </references>
      </pivotArea>
    </format>
    <format dxfId="1900">
      <pivotArea dataOnly="0" labelOnly="1" outline="0" fieldPosition="0">
        <references count="4">
          <reference field="8" count="1" selected="0">
            <x v="15"/>
          </reference>
          <reference field="9" count="1" selected="0">
            <x v="51"/>
          </reference>
          <reference field="10" count="1">
            <x v="5"/>
          </reference>
          <reference field="47" count="1" selected="0">
            <x v="2"/>
          </reference>
        </references>
      </pivotArea>
    </format>
    <format dxfId="1899">
      <pivotArea dataOnly="0" labelOnly="1" outline="0" fieldPosition="0">
        <references count="4">
          <reference field="8" count="1" selected="0">
            <x v="15"/>
          </reference>
          <reference field="9" count="1" selected="0">
            <x v="72"/>
          </reference>
          <reference field="10" count="1">
            <x v="5"/>
          </reference>
          <reference field="47" count="1" selected="0">
            <x v="2"/>
          </reference>
        </references>
      </pivotArea>
    </format>
    <format dxfId="1898">
      <pivotArea dataOnly="0" labelOnly="1" outline="0" fieldPosition="0">
        <references count="4">
          <reference field="8" count="1" selected="0">
            <x v="16"/>
          </reference>
          <reference field="9" count="1" selected="0">
            <x v="15"/>
          </reference>
          <reference field="10" count="2">
            <x v="11"/>
            <x v="12"/>
          </reference>
          <reference field="47" count="1" selected="0">
            <x v="2"/>
          </reference>
        </references>
      </pivotArea>
    </format>
    <format dxfId="1897">
      <pivotArea dataOnly="0" labelOnly="1" outline="0" fieldPosition="0">
        <references count="4">
          <reference field="8" count="1" selected="0">
            <x v="17"/>
          </reference>
          <reference field="9" count="1" selected="0">
            <x v="19"/>
          </reference>
          <reference field="10" count="1">
            <x v="5"/>
          </reference>
          <reference field="47" count="1" selected="0">
            <x v="2"/>
          </reference>
        </references>
      </pivotArea>
    </format>
    <format dxfId="1896">
      <pivotArea dataOnly="0" labelOnly="1" outline="0" fieldPosition="0">
        <references count="4">
          <reference field="8" count="1" selected="0">
            <x v="17"/>
          </reference>
          <reference field="9" count="1" selected="0">
            <x v="21"/>
          </reference>
          <reference field="10" count="1">
            <x v="5"/>
          </reference>
          <reference field="47" count="1" selected="0">
            <x v="2"/>
          </reference>
        </references>
      </pivotArea>
    </format>
    <format dxfId="1895">
      <pivotArea dataOnly="0" labelOnly="1" outline="0" fieldPosition="0">
        <references count="4">
          <reference field="8" count="1" selected="0">
            <x v="17"/>
          </reference>
          <reference field="9" count="1" selected="0">
            <x v="23"/>
          </reference>
          <reference field="10" count="1">
            <x v="5"/>
          </reference>
          <reference field="47" count="1" selected="0">
            <x v="2"/>
          </reference>
        </references>
      </pivotArea>
    </format>
    <format dxfId="1894">
      <pivotArea dataOnly="0" labelOnly="1" outline="0" fieldPosition="0">
        <references count="4">
          <reference field="8" count="1" selected="0">
            <x v="23"/>
          </reference>
          <reference field="9" count="1" selected="0">
            <x v="35"/>
          </reference>
          <reference field="10" count="1">
            <x v="5"/>
          </reference>
          <reference field="47" count="1" selected="0">
            <x v="2"/>
          </reference>
        </references>
      </pivotArea>
    </format>
    <format dxfId="1893">
      <pivotArea dataOnly="0" labelOnly="1" outline="0" fieldPosition="0">
        <references count="4">
          <reference field="8" count="1" selected="0">
            <x v="23"/>
          </reference>
          <reference field="9" count="1" selected="0">
            <x v="36"/>
          </reference>
          <reference field="10" count="1">
            <x v="5"/>
          </reference>
          <reference field="47" count="1" selected="0">
            <x v="2"/>
          </reference>
        </references>
      </pivotArea>
    </format>
    <format dxfId="1892">
      <pivotArea dataOnly="0" labelOnly="1" outline="0" fieldPosition="0">
        <references count="4">
          <reference field="8" count="1" selected="0">
            <x v="24"/>
          </reference>
          <reference field="9" count="1" selected="0">
            <x v="20"/>
          </reference>
          <reference field="10" count="1">
            <x v="5"/>
          </reference>
          <reference field="47" count="1" selected="0">
            <x v="2"/>
          </reference>
        </references>
      </pivotArea>
    </format>
    <format dxfId="1891">
      <pivotArea dataOnly="0" labelOnly="1" outline="0" fieldPosition="0">
        <references count="4">
          <reference field="8" count="1" selected="0">
            <x v="24"/>
          </reference>
          <reference field="9" count="1" selected="0">
            <x v="22"/>
          </reference>
          <reference field="10" count="1">
            <x v="5"/>
          </reference>
          <reference field="47" count="1" selected="0">
            <x v="2"/>
          </reference>
        </references>
      </pivotArea>
    </format>
    <format dxfId="1890">
      <pivotArea dataOnly="0" labelOnly="1" outline="0" fieldPosition="0">
        <references count="4">
          <reference field="8" count="1" selected="0">
            <x v="24"/>
          </reference>
          <reference field="9" count="1" selected="0">
            <x v="24"/>
          </reference>
          <reference field="10" count="1">
            <x v="5"/>
          </reference>
          <reference field="47" count="1" selected="0">
            <x v="2"/>
          </reference>
        </references>
      </pivotArea>
    </format>
    <format dxfId="1889">
      <pivotArea dataOnly="0" labelOnly="1" outline="0" fieldPosition="0">
        <references count="4">
          <reference field="8" count="1" selected="0">
            <x v="24"/>
          </reference>
          <reference field="9" count="1" selected="0">
            <x v="26"/>
          </reference>
          <reference field="10" count="1">
            <x v="5"/>
          </reference>
          <reference field="47" count="1" selected="0">
            <x v="2"/>
          </reference>
        </references>
      </pivotArea>
    </format>
    <format dxfId="1888">
      <pivotArea dataOnly="0" labelOnly="1" outline="0" fieldPosition="0">
        <references count="4">
          <reference field="8" count="1" selected="0">
            <x v="25"/>
          </reference>
          <reference field="9" count="1" selected="0">
            <x v="17"/>
          </reference>
          <reference field="10" count="1">
            <x v="5"/>
          </reference>
          <reference field="47" count="1" selected="0">
            <x v="2"/>
          </reference>
        </references>
      </pivotArea>
    </format>
    <format dxfId="1887">
      <pivotArea dataOnly="0" labelOnly="1" outline="0" fieldPosition="0">
        <references count="4">
          <reference field="8" count="1" selected="0">
            <x v="25"/>
          </reference>
          <reference field="9" count="1" selected="0">
            <x v="18"/>
          </reference>
          <reference field="10" count="1">
            <x v="5"/>
          </reference>
          <reference field="47" count="1" selected="0">
            <x v="2"/>
          </reference>
        </references>
      </pivotArea>
    </format>
    <format dxfId="1886">
      <pivotArea dataOnly="0" labelOnly="1" outline="0" fieldPosition="0">
        <references count="4">
          <reference field="8" count="1" selected="0">
            <x v="29"/>
          </reference>
          <reference field="9" count="1" selected="0">
            <x v="99"/>
          </reference>
          <reference field="10" count="2">
            <x v="6"/>
            <x v="23"/>
          </reference>
          <reference field="47" count="1" selected="0">
            <x v="2"/>
          </reference>
        </references>
      </pivotArea>
    </format>
    <format dxfId="1885">
      <pivotArea dataOnly="0" labelOnly="1" outline="0" fieldPosition="0">
        <references count="4">
          <reference field="8" count="1" selected="0">
            <x v="33"/>
          </reference>
          <reference field="9" count="1" selected="0">
            <x v="10"/>
          </reference>
          <reference field="10" count="1">
            <x v="5"/>
          </reference>
          <reference field="47" count="1" selected="0">
            <x v="2"/>
          </reference>
        </references>
      </pivotArea>
    </format>
    <format dxfId="1884">
      <pivotArea dataOnly="0" labelOnly="1" outline="0" fieldPosition="0">
        <references count="4">
          <reference field="8" count="1" selected="0">
            <x v="34"/>
          </reference>
          <reference field="9" count="1" selected="0">
            <x v="106"/>
          </reference>
          <reference field="10" count="1">
            <x v="2"/>
          </reference>
          <reference field="47" count="1" selected="0">
            <x v="2"/>
          </reference>
        </references>
      </pivotArea>
    </format>
    <format dxfId="1883">
      <pivotArea dataOnly="0" labelOnly="1" outline="0" fieldPosition="0">
        <references count="4">
          <reference field="8" count="1" selected="0">
            <x v="0"/>
          </reference>
          <reference field="9" count="1" selected="0">
            <x v="0"/>
          </reference>
          <reference field="10" count="1">
            <x v="0"/>
          </reference>
          <reference field="47" count="1" selected="0">
            <x v="3"/>
          </reference>
        </references>
      </pivotArea>
    </format>
    <format dxfId="1882">
      <pivotArea dataOnly="0" labelOnly="1" outline="0" fieldPosition="0">
        <references count="4">
          <reference field="8" count="1" selected="0">
            <x v="1"/>
          </reference>
          <reference field="9" count="1" selected="0">
            <x v="14"/>
          </reference>
          <reference field="10" count="1">
            <x v="5"/>
          </reference>
          <reference field="47" count="1" selected="0">
            <x v="3"/>
          </reference>
        </references>
      </pivotArea>
    </format>
    <format dxfId="1881">
      <pivotArea dataOnly="0" labelOnly="1" outline="0" fieldPosition="0">
        <references count="4">
          <reference field="8" count="1" selected="0">
            <x v="2"/>
          </reference>
          <reference field="9" count="1" selected="0">
            <x v="28"/>
          </reference>
          <reference field="10" count="1">
            <x v="5"/>
          </reference>
          <reference field="47" count="1" selected="0">
            <x v="3"/>
          </reference>
        </references>
      </pivotArea>
    </format>
    <format dxfId="1880">
      <pivotArea dataOnly="0" labelOnly="1" outline="0" fieldPosition="0">
        <references count="4">
          <reference field="8" count="1" selected="0">
            <x v="2"/>
          </reference>
          <reference field="9" count="1" selected="0">
            <x v="29"/>
          </reference>
          <reference field="10" count="1">
            <x v="5"/>
          </reference>
          <reference field="47" count="1" selected="0">
            <x v="3"/>
          </reference>
        </references>
      </pivotArea>
    </format>
    <format dxfId="1879">
      <pivotArea dataOnly="0" labelOnly="1" outline="0" fieldPosition="0">
        <references count="4">
          <reference field="8" count="1" selected="0">
            <x v="2"/>
          </reference>
          <reference field="9" count="1" selected="0">
            <x v="31"/>
          </reference>
          <reference field="10" count="1">
            <x v="5"/>
          </reference>
          <reference field="47" count="1" selected="0">
            <x v="3"/>
          </reference>
        </references>
      </pivotArea>
    </format>
    <format dxfId="1878">
      <pivotArea dataOnly="0" labelOnly="1" outline="0" fieldPosition="0">
        <references count="4">
          <reference field="8" count="1" selected="0">
            <x v="2"/>
          </reference>
          <reference field="9" count="1" selected="0">
            <x v="53"/>
          </reference>
          <reference field="10" count="1">
            <x v="5"/>
          </reference>
          <reference field="47" count="1" selected="0">
            <x v="3"/>
          </reference>
        </references>
      </pivotArea>
    </format>
    <format dxfId="1877">
      <pivotArea dataOnly="0" labelOnly="1" outline="0" fieldPosition="0">
        <references count="4">
          <reference field="8" count="1" selected="0">
            <x v="2"/>
          </reference>
          <reference field="9" count="1" selected="0">
            <x v="66"/>
          </reference>
          <reference field="10" count="1">
            <x v="5"/>
          </reference>
          <reference field="47" count="1" selected="0">
            <x v="3"/>
          </reference>
        </references>
      </pivotArea>
    </format>
    <format dxfId="1876">
      <pivotArea dataOnly="0" labelOnly="1" outline="0" fieldPosition="0">
        <references count="4">
          <reference field="8" count="1" selected="0">
            <x v="2"/>
          </reference>
          <reference field="9" count="1" selected="0">
            <x v="67"/>
          </reference>
          <reference field="10" count="1">
            <x v="5"/>
          </reference>
          <reference field="47" count="1" selected="0">
            <x v="3"/>
          </reference>
        </references>
      </pivotArea>
    </format>
    <format dxfId="1875">
      <pivotArea dataOnly="0" labelOnly="1" outline="0" fieldPosition="0">
        <references count="4">
          <reference field="8" count="1" selected="0">
            <x v="4"/>
          </reference>
          <reference field="9" count="1" selected="0">
            <x v="32"/>
          </reference>
          <reference field="10" count="1">
            <x v="5"/>
          </reference>
          <reference field="47" count="1" selected="0">
            <x v="3"/>
          </reference>
        </references>
      </pivotArea>
    </format>
    <format dxfId="1874">
      <pivotArea dataOnly="0" labelOnly="1" outline="0" fieldPosition="0">
        <references count="4">
          <reference field="8" count="1" selected="0">
            <x v="6"/>
          </reference>
          <reference field="9" count="1" selected="0">
            <x v="73"/>
          </reference>
          <reference field="10" count="1">
            <x v="5"/>
          </reference>
          <reference field="47" count="1" selected="0">
            <x v="3"/>
          </reference>
        </references>
      </pivotArea>
    </format>
    <format dxfId="1873">
      <pivotArea dataOnly="0" labelOnly="1" outline="0" fieldPosition="0">
        <references count="4">
          <reference field="8" count="1" selected="0">
            <x v="6"/>
          </reference>
          <reference field="9" count="1" selected="0">
            <x v="85"/>
          </reference>
          <reference field="10" count="1">
            <x v="5"/>
          </reference>
          <reference field="47" count="1" selected="0">
            <x v="3"/>
          </reference>
        </references>
      </pivotArea>
    </format>
    <format dxfId="1872">
      <pivotArea dataOnly="0" labelOnly="1" outline="0" fieldPosition="0">
        <references count="4">
          <reference field="8" count="1" selected="0">
            <x v="7"/>
          </reference>
          <reference field="9" count="1" selected="0">
            <x v="1"/>
          </reference>
          <reference field="10" count="1">
            <x v="5"/>
          </reference>
          <reference field="47" count="1" selected="0">
            <x v="3"/>
          </reference>
        </references>
      </pivotArea>
    </format>
    <format dxfId="1871">
      <pivotArea dataOnly="0" labelOnly="1" outline="0" fieldPosition="0">
        <references count="4">
          <reference field="8" count="1" selected="0">
            <x v="7"/>
          </reference>
          <reference field="9" count="1" selected="0">
            <x v="2"/>
          </reference>
          <reference field="10" count="1">
            <x v="5"/>
          </reference>
          <reference field="47" count="1" selected="0">
            <x v="3"/>
          </reference>
        </references>
      </pivotArea>
    </format>
    <format dxfId="1870">
      <pivotArea dataOnly="0" labelOnly="1" outline="0" fieldPosition="0">
        <references count="4">
          <reference field="8" count="1" selected="0">
            <x v="7"/>
          </reference>
          <reference field="9" count="1" selected="0">
            <x v="3"/>
          </reference>
          <reference field="10" count="1">
            <x v="5"/>
          </reference>
          <reference field="47" count="1" selected="0">
            <x v="3"/>
          </reference>
        </references>
      </pivotArea>
    </format>
    <format dxfId="1869">
      <pivotArea dataOnly="0" labelOnly="1" outline="0" fieldPosition="0">
        <references count="4">
          <reference field="8" count="1" selected="0">
            <x v="7"/>
          </reference>
          <reference field="9" count="1" selected="0">
            <x v="4"/>
          </reference>
          <reference field="10" count="1">
            <x v="5"/>
          </reference>
          <reference field="47" count="1" selected="0">
            <x v="3"/>
          </reference>
        </references>
      </pivotArea>
    </format>
    <format dxfId="1868">
      <pivotArea dataOnly="0" labelOnly="1" outline="0" fieldPosition="0">
        <references count="4">
          <reference field="8" count="1" selected="0">
            <x v="7"/>
          </reference>
          <reference field="9" count="1" selected="0">
            <x v="5"/>
          </reference>
          <reference field="10" count="1">
            <x v="5"/>
          </reference>
          <reference field="47" count="1" selected="0">
            <x v="3"/>
          </reference>
        </references>
      </pivotArea>
    </format>
    <format dxfId="1867">
      <pivotArea dataOnly="0" labelOnly="1" outline="0" fieldPosition="0">
        <references count="4">
          <reference field="8" count="1" selected="0">
            <x v="7"/>
          </reference>
          <reference field="9" count="1" selected="0">
            <x v="6"/>
          </reference>
          <reference field="10" count="1">
            <x v="5"/>
          </reference>
          <reference field="47" count="1" selected="0">
            <x v="3"/>
          </reference>
        </references>
      </pivotArea>
    </format>
    <format dxfId="1866">
      <pivotArea dataOnly="0" labelOnly="1" outline="0" fieldPosition="0">
        <references count="4">
          <reference field="8" count="1" selected="0">
            <x v="7"/>
          </reference>
          <reference field="9" count="1" selected="0">
            <x v="9"/>
          </reference>
          <reference field="10" count="1">
            <x v="5"/>
          </reference>
          <reference field="47" count="1" selected="0">
            <x v="3"/>
          </reference>
        </references>
      </pivotArea>
    </format>
    <format dxfId="1865">
      <pivotArea dataOnly="0" labelOnly="1" outline="0" fieldPosition="0">
        <references count="4">
          <reference field="8" count="1" selected="0">
            <x v="7"/>
          </reference>
          <reference field="9" count="1" selected="0">
            <x v="62"/>
          </reference>
          <reference field="10" count="1">
            <x v="5"/>
          </reference>
          <reference field="47" count="1" selected="0">
            <x v="3"/>
          </reference>
        </references>
      </pivotArea>
    </format>
    <format dxfId="1864">
      <pivotArea dataOnly="0" labelOnly="1" outline="0" fieldPosition="0">
        <references count="4">
          <reference field="8" count="1" selected="0">
            <x v="7"/>
          </reference>
          <reference field="9" count="1" selected="0">
            <x v="63"/>
          </reference>
          <reference field="10" count="1">
            <x v="5"/>
          </reference>
          <reference field="47" count="1" selected="0">
            <x v="3"/>
          </reference>
        </references>
      </pivotArea>
    </format>
    <format dxfId="1863">
      <pivotArea dataOnly="0" labelOnly="1" outline="0" fieldPosition="0">
        <references count="4">
          <reference field="8" count="1" selected="0">
            <x v="8"/>
          </reference>
          <reference field="9" count="1" selected="0">
            <x v="7"/>
          </reference>
          <reference field="10" count="1">
            <x v="5"/>
          </reference>
          <reference field="47" count="1" selected="0">
            <x v="3"/>
          </reference>
        </references>
      </pivotArea>
    </format>
    <format dxfId="1862">
      <pivotArea dataOnly="0" labelOnly="1" outline="0" fieldPosition="0">
        <references count="4">
          <reference field="8" count="1" selected="0">
            <x v="8"/>
          </reference>
          <reference field="9" count="1" selected="0">
            <x v="8"/>
          </reference>
          <reference field="10" count="1">
            <x v="5"/>
          </reference>
          <reference field="47" count="1" selected="0">
            <x v="3"/>
          </reference>
        </references>
      </pivotArea>
    </format>
    <format dxfId="1861">
      <pivotArea dataOnly="0" labelOnly="1" outline="0" fieldPosition="0">
        <references count="4">
          <reference field="8" count="1" selected="0">
            <x v="8"/>
          </reference>
          <reference field="9" count="1" selected="0">
            <x v="55"/>
          </reference>
          <reference field="10" count="1">
            <x v="5"/>
          </reference>
          <reference field="47" count="1" selected="0">
            <x v="3"/>
          </reference>
        </references>
      </pivotArea>
    </format>
    <format dxfId="1860">
      <pivotArea dataOnly="0" labelOnly="1" outline="0" fieldPosition="0">
        <references count="4">
          <reference field="8" count="1" selected="0">
            <x v="8"/>
          </reference>
          <reference field="9" count="1" selected="0">
            <x v="56"/>
          </reference>
          <reference field="10" count="1">
            <x v="5"/>
          </reference>
          <reference field="47" count="1" selected="0">
            <x v="3"/>
          </reference>
        </references>
      </pivotArea>
    </format>
    <format dxfId="1859">
      <pivotArea dataOnly="0" labelOnly="1" outline="0" fieldPosition="0">
        <references count="4">
          <reference field="8" count="1" selected="0">
            <x v="8"/>
          </reference>
          <reference field="9" count="1" selected="0">
            <x v="64"/>
          </reference>
          <reference field="10" count="1">
            <x v="5"/>
          </reference>
          <reference field="47" count="1" selected="0">
            <x v="3"/>
          </reference>
        </references>
      </pivotArea>
    </format>
    <format dxfId="1858">
      <pivotArea dataOnly="0" labelOnly="1" outline="0" fieldPosition="0">
        <references count="4">
          <reference field="8" count="1" selected="0">
            <x v="8"/>
          </reference>
          <reference field="9" count="1" selected="0">
            <x v="65"/>
          </reference>
          <reference field="10" count="1">
            <x v="5"/>
          </reference>
          <reference field="47" count="1" selected="0">
            <x v="3"/>
          </reference>
        </references>
      </pivotArea>
    </format>
    <format dxfId="1857">
      <pivotArea dataOnly="0" labelOnly="1" outline="0" fieldPosition="0">
        <references count="4">
          <reference field="8" count="1" selected="0">
            <x v="8"/>
          </reference>
          <reference field="9" count="1" selected="0">
            <x v="77"/>
          </reference>
          <reference field="10" count="1">
            <x v="5"/>
          </reference>
          <reference field="47" count="1" selected="0">
            <x v="3"/>
          </reference>
        </references>
      </pivotArea>
    </format>
    <format dxfId="1856">
      <pivotArea dataOnly="0" labelOnly="1" outline="0" fieldPosition="0">
        <references count="4">
          <reference field="8" count="1" selected="0">
            <x v="9"/>
          </reference>
          <reference field="9" count="1" selected="0">
            <x v="52"/>
          </reference>
          <reference field="10" count="1">
            <x v="5"/>
          </reference>
          <reference field="47" count="1" selected="0">
            <x v="3"/>
          </reference>
        </references>
      </pivotArea>
    </format>
    <format dxfId="1855">
      <pivotArea dataOnly="0" labelOnly="1" outline="0" fieldPosition="0">
        <references count="4">
          <reference field="8" count="1" selected="0">
            <x v="9"/>
          </reference>
          <reference field="9" count="1" selected="0">
            <x v="54"/>
          </reference>
          <reference field="10" count="1">
            <x v="5"/>
          </reference>
          <reference field="47" count="1" selected="0">
            <x v="3"/>
          </reference>
        </references>
      </pivotArea>
    </format>
    <format dxfId="1854">
      <pivotArea dataOnly="0" labelOnly="1" outline="0" fieldPosition="0">
        <references count="4">
          <reference field="8" count="1" selected="0">
            <x v="9"/>
          </reference>
          <reference field="9" count="1" selected="0">
            <x v="57"/>
          </reference>
          <reference field="10" count="1">
            <x v="5"/>
          </reference>
          <reference field="47" count="1" selected="0">
            <x v="3"/>
          </reference>
        </references>
      </pivotArea>
    </format>
    <format dxfId="1853">
      <pivotArea dataOnly="0" labelOnly="1" outline="0" fieldPosition="0">
        <references count="4">
          <reference field="8" count="1" selected="0">
            <x v="9"/>
          </reference>
          <reference field="9" count="1" selected="0">
            <x v="58"/>
          </reference>
          <reference field="10" count="1">
            <x v="5"/>
          </reference>
          <reference field="47" count="1" selected="0">
            <x v="3"/>
          </reference>
        </references>
      </pivotArea>
    </format>
    <format dxfId="1852">
      <pivotArea dataOnly="0" labelOnly="1" outline="0" fieldPosition="0">
        <references count="4">
          <reference field="8" count="1" selected="0">
            <x v="9"/>
          </reference>
          <reference field="9" count="1" selected="0">
            <x v="59"/>
          </reference>
          <reference field="10" count="1">
            <x v="5"/>
          </reference>
          <reference field="47" count="1" selected="0">
            <x v="3"/>
          </reference>
        </references>
      </pivotArea>
    </format>
    <format dxfId="1851">
      <pivotArea dataOnly="0" labelOnly="1" outline="0" fieldPosition="0">
        <references count="4">
          <reference field="8" count="1" selected="0">
            <x v="9"/>
          </reference>
          <reference field="9" count="1" selected="0">
            <x v="60"/>
          </reference>
          <reference field="10" count="1">
            <x v="5"/>
          </reference>
          <reference field="47" count="1" selected="0">
            <x v="3"/>
          </reference>
        </references>
      </pivotArea>
    </format>
    <format dxfId="1850">
      <pivotArea dataOnly="0" labelOnly="1" outline="0" fieldPosition="0">
        <references count="4">
          <reference field="8" count="1" selected="0">
            <x v="9"/>
          </reference>
          <reference field="9" count="1" selected="0">
            <x v="61"/>
          </reference>
          <reference field="10" count="1">
            <x v="5"/>
          </reference>
          <reference field="47" count="1" selected="0">
            <x v="3"/>
          </reference>
        </references>
      </pivotArea>
    </format>
    <format dxfId="1849">
      <pivotArea dataOnly="0" labelOnly="1" outline="0" fieldPosition="0">
        <references count="4">
          <reference field="8" count="1" selected="0">
            <x v="12"/>
          </reference>
          <reference field="9" count="1" selected="0">
            <x v="76"/>
          </reference>
          <reference field="10" count="1">
            <x v="5"/>
          </reference>
          <reference field="47" count="1" selected="0">
            <x v="3"/>
          </reference>
        </references>
      </pivotArea>
    </format>
    <format dxfId="1848">
      <pivotArea dataOnly="0" labelOnly="1" outline="0" fieldPosition="0">
        <references count="4">
          <reference field="8" count="1" selected="0">
            <x v="14"/>
          </reference>
          <reference field="9" count="1" selected="0">
            <x v="69"/>
          </reference>
          <reference field="10" count="1">
            <x v="5"/>
          </reference>
          <reference field="47" count="1" selected="0">
            <x v="3"/>
          </reference>
        </references>
      </pivotArea>
    </format>
    <format dxfId="1847">
      <pivotArea dataOnly="0" labelOnly="1" outline="0" fieldPosition="0">
        <references count="4">
          <reference field="8" count="1" selected="0">
            <x v="15"/>
          </reference>
          <reference field="9" count="1" selected="0">
            <x v="27"/>
          </reference>
          <reference field="10" count="1">
            <x v="5"/>
          </reference>
          <reference field="47" count="1" selected="0">
            <x v="3"/>
          </reference>
        </references>
      </pivotArea>
    </format>
    <format dxfId="1846">
      <pivotArea dataOnly="0" labelOnly="1" outline="0" fieldPosition="0">
        <references count="4">
          <reference field="8" count="1" selected="0">
            <x v="15"/>
          </reference>
          <reference field="9" count="1" selected="0">
            <x v="51"/>
          </reference>
          <reference field="10" count="1">
            <x v="5"/>
          </reference>
          <reference field="47" count="1" selected="0">
            <x v="3"/>
          </reference>
        </references>
      </pivotArea>
    </format>
    <format dxfId="1845">
      <pivotArea dataOnly="0" labelOnly="1" outline="0" fieldPosition="0">
        <references count="4">
          <reference field="8" count="1" selected="0">
            <x v="15"/>
          </reference>
          <reference field="9" count="1" selected="0">
            <x v="72"/>
          </reference>
          <reference field="10" count="1">
            <x v="5"/>
          </reference>
          <reference field="47" count="1" selected="0">
            <x v="3"/>
          </reference>
        </references>
      </pivotArea>
    </format>
    <format dxfId="1844">
      <pivotArea dataOnly="0" labelOnly="1" outline="0" fieldPosition="0">
        <references count="4">
          <reference field="8" count="1" selected="0">
            <x v="16"/>
          </reference>
          <reference field="9" count="1" selected="0">
            <x v="15"/>
          </reference>
          <reference field="10" count="2">
            <x v="4"/>
            <x v="5"/>
          </reference>
          <reference field="47" count="1" selected="0">
            <x v="3"/>
          </reference>
        </references>
      </pivotArea>
    </format>
    <format dxfId="1843">
      <pivotArea dataOnly="0" labelOnly="1" outline="0" fieldPosition="0">
        <references count="4">
          <reference field="8" count="1" selected="0">
            <x v="16"/>
          </reference>
          <reference field="9" count="1" selected="0">
            <x v="80"/>
          </reference>
          <reference field="10" count="1">
            <x v="5"/>
          </reference>
          <reference field="47" count="1" selected="0">
            <x v="3"/>
          </reference>
        </references>
      </pivotArea>
    </format>
    <format dxfId="1842">
      <pivotArea dataOnly="0" labelOnly="1" outline="0" fieldPosition="0">
        <references count="4">
          <reference field="8" count="1" selected="0">
            <x v="16"/>
          </reference>
          <reference field="9" count="1" selected="0">
            <x v="81"/>
          </reference>
          <reference field="10" count="1">
            <x v="5"/>
          </reference>
          <reference field="47" count="1" selected="0">
            <x v="3"/>
          </reference>
        </references>
      </pivotArea>
    </format>
    <format dxfId="1841">
      <pivotArea dataOnly="0" labelOnly="1" outline="0" fieldPosition="0">
        <references count="4">
          <reference field="8" count="1" selected="0">
            <x v="17"/>
          </reference>
          <reference field="9" count="1" selected="0">
            <x v="23"/>
          </reference>
          <reference field="10" count="1">
            <x v="5"/>
          </reference>
          <reference field="47" count="1" selected="0">
            <x v="3"/>
          </reference>
        </references>
      </pivotArea>
    </format>
    <format dxfId="1840">
      <pivotArea dataOnly="0" labelOnly="1" outline="0" fieldPosition="0">
        <references count="4">
          <reference field="8" count="1" selected="0">
            <x v="17"/>
          </reference>
          <reference field="9" count="1" selected="0">
            <x v="25"/>
          </reference>
          <reference field="10" count="1">
            <x v="5"/>
          </reference>
          <reference field="47" count="1" selected="0">
            <x v="3"/>
          </reference>
        </references>
      </pivotArea>
    </format>
    <format dxfId="1839">
      <pivotArea dataOnly="0" labelOnly="1" outline="0" fieldPosition="0">
        <references count="4">
          <reference field="8" count="1" selected="0">
            <x v="23"/>
          </reference>
          <reference field="9" count="1" selected="0">
            <x v="35"/>
          </reference>
          <reference field="10" count="1">
            <x v="5"/>
          </reference>
          <reference field="47" count="1" selected="0">
            <x v="3"/>
          </reference>
        </references>
      </pivotArea>
    </format>
    <format dxfId="1838">
      <pivotArea dataOnly="0" labelOnly="1" outline="0" fieldPosition="0">
        <references count="4">
          <reference field="8" count="1" selected="0">
            <x v="23"/>
          </reference>
          <reference field="9" count="1" selected="0">
            <x v="36"/>
          </reference>
          <reference field="10" count="1">
            <x v="5"/>
          </reference>
          <reference field="47" count="1" selected="0">
            <x v="3"/>
          </reference>
        </references>
      </pivotArea>
    </format>
    <format dxfId="1837">
      <pivotArea dataOnly="0" labelOnly="1" outline="0" fieldPosition="0">
        <references count="4">
          <reference field="8" count="1" selected="0">
            <x v="23"/>
          </reference>
          <reference field="9" count="1" selected="0">
            <x v="37"/>
          </reference>
          <reference field="10" count="1">
            <x v="5"/>
          </reference>
          <reference field="47" count="1" selected="0">
            <x v="3"/>
          </reference>
        </references>
      </pivotArea>
    </format>
    <format dxfId="1836">
      <pivotArea dataOnly="0" labelOnly="1" outline="0" fieldPosition="0">
        <references count="4">
          <reference field="8" count="1" selected="0">
            <x v="23"/>
          </reference>
          <reference field="9" count="1" selected="0">
            <x v="38"/>
          </reference>
          <reference field="10" count="1">
            <x v="5"/>
          </reference>
          <reference field="47" count="1" selected="0">
            <x v="3"/>
          </reference>
        </references>
      </pivotArea>
    </format>
    <format dxfId="1835">
      <pivotArea dataOnly="0" labelOnly="1" outline="0" fieldPosition="0">
        <references count="4">
          <reference field="8" count="1" selected="0">
            <x v="23"/>
          </reference>
          <reference field="9" count="1" selected="0">
            <x v="46"/>
          </reference>
          <reference field="10" count="1">
            <x v="5"/>
          </reference>
          <reference field="47" count="1" selected="0">
            <x v="3"/>
          </reference>
        </references>
      </pivotArea>
    </format>
    <format dxfId="1834">
      <pivotArea dataOnly="0" labelOnly="1" outline="0" fieldPosition="0">
        <references count="4">
          <reference field="8" count="1" selected="0">
            <x v="23"/>
          </reference>
          <reference field="9" count="1" selected="0">
            <x v="47"/>
          </reference>
          <reference field="10" count="1">
            <x v="5"/>
          </reference>
          <reference field="47" count="1" selected="0">
            <x v="3"/>
          </reference>
        </references>
      </pivotArea>
    </format>
    <format dxfId="1833">
      <pivotArea dataOnly="0" labelOnly="1" outline="0" fieldPosition="0">
        <references count="4">
          <reference field="8" count="1" selected="0">
            <x v="24"/>
          </reference>
          <reference field="9" count="1" selected="0">
            <x v="26"/>
          </reference>
          <reference field="10" count="1">
            <x v="5"/>
          </reference>
          <reference field="47" count="1" selected="0">
            <x v="3"/>
          </reference>
        </references>
      </pivotArea>
    </format>
    <format dxfId="1832">
      <pivotArea dataOnly="0" labelOnly="1" outline="0" fieldPosition="0">
        <references count="4">
          <reference field="8" count="1" selected="0">
            <x v="25"/>
          </reference>
          <reference field="9" count="1" selected="0">
            <x v="18"/>
          </reference>
          <reference field="10" count="1">
            <x v="5"/>
          </reference>
          <reference field="47" count="1" selected="0">
            <x v="3"/>
          </reference>
        </references>
      </pivotArea>
    </format>
    <format dxfId="1831">
      <pivotArea dataOnly="0" labelOnly="1" outline="0" fieldPosition="0">
        <references count="4">
          <reference field="8" count="1" selected="0">
            <x v="28"/>
          </reference>
          <reference field="9" count="1" selected="0">
            <x v="100"/>
          </reference>
          <reference field="10" count="1">
            <x v="24"/>
          </reference>
          <reference field="47" count="1" selected="0">
            <x v="3"/>
          </reference>
        </references>
      </pivotArea>
    </format>
    <format dxfId="1830">
      <pivotArea dataOnly="0" labelOnly="1" outline="0" fieldPosition="0">
        <references count="4">
          <reference field="8" count="1" selected="0">
            <x v="30"/>
          </reference>
          <reference field="9" count="1" selected="0">
            <x v="88"/>
          </reference>
          <reference field="10" count="1">
            <x v="5"/>
          </reference>
          <reference field="47" count="1" selected="0">
            <x v="3"/>
          </reference>
        </references>
      </pivotArea>
    </format>
    <format dxfId="1829">
      <pivotArea dataOnly="0" labelOnly="1" outline="0" fieldPosition="0">
        <references count="4">
          <reference field="8" count="1" selected="0">
            <x v="1"/>
          </reference>
          <reference field="9" count="1" selected="0">
            <x v="12"/>
          </reference>
          <reference field="10" count="1">
            <x v="5"/>
          </reference>
          <reference field="47" count="1" selected="0">
            <x v="4"/>
          </reference>
        </references>
      </pivotArea>
    </format>
    <format dxfId="1828">
      <pivotArea dataOnly="0" labelOnly="1" outline="0" fieldPosition="0">
        <references count="4">
          <reference field="8" count="1" selected="0">
            <x v="1"/>
          </reference>
          <reference field="9" count="1" selected="0">
            <x v="13"/>
          </reference>
          <reference field="10" count="1">
            <x v="5"/>
          </reference>
          <reference field="47" count="1" selected="0">
            <x v="4"/>
          </reference>
        </references>
      </pivotArea>
    </format>
    <format dxfId="1827">
      <pivotArea dataOnly="0" labelOnly="1" outline="0" fieldPosition="0">
        <references count="4">
          <reference field="8" count="1" selected="0">
            <x v="1"/>
          </reference>
          <reference field="9" count="1" selected="0">
            <x v="14"/>
          </reference>
          <reference field="10" count="1">
            <x v="5"/>
          </reference>
          <reference field="47" count="1" selected="0">
            <x v="4"/>
          </reference>
        </references>
      </pivotArea>
    </format>
    <format dxfId="1826">
      <pivotArea dataOnly="0" labelOnly="1" outline="0" fieldPosition="0">
        <references count="4">
          <reference field="8" count="1" selected="0">
            <x v="1"/>
          </reference>
          <reference field="9" count="1" selected="0">
            <x v="40"/>
          </reference>
          <reference field="10" count="1">
            <x v="5"/>
          </reference>
          <reference field="47" count="1" selected="0">
            <x v="4"/>
          </reference>
        </references>
      </pivotArea>
    </format>
    <format dxfId="1825">
      <pivotArea dataOnly="0" labelOnly="1" outline="0" fieldPosition="0">
        <references count="4">
          <reference field="8" count="1" selected="0">
            <x v="1"/>
          </reference>
          <reference field="9" count="1" selected="0">
            <x v="71"/>
          </reference>
          <reference field="10" count="1">
            <x v="5"/>
          </reference>
          <reference field="47" count="1" selected="0">
            <x v="4"/>
          </reference>
        </references>
      </pivotArea>
    </format>
    <format dxfId="1824">
      <pivotArea dataOnly="0" labelOnly="1" outline="0" fieldPosition="0">
        <references count="4">
          <reference field="8" count="1" selected="0">
            <x v="1"/>
          </reference>
          <reference field="9" count="1" selected="0">
            <x v="82"/>
          </reference>
          <reference field="10" count="1">
            <x v="5"/>
          </reference>
          <reference field="47" count="1" selected="0">
            <x v="4"/>
          </reference>
        </references>
      </pivotArea>
    </format>
    <format dxfId="1823">
      <pivotArea dataOnly="0" labelOnly="1" outline="0" fieldPosition="0">
        <references count="4">
          <reference field="8" count="1" selected="0">
            <x v="1"/>
          </reference>
          <reference field="9" count="1" selected="0">
            <x v="92"/>
          </reference>
          <reference field="10" count="1">
            <x v="5"/>
          </reference>
          <reference field="47" count="1" selected="0">
            <x v="4"/>
          </reference>
        </references>
      </pivotArea>
    </format>
    <format dxfId="1822">
      <pivotArea dataOnly="0" labelOnly="1" outline="0" fieldPosition="0">
        <references count="4">
          <reference field="8" count="1" selected="0">
            <x v="2"/>
          </reference>
          <reference field="9" count="1" selected="0">
            <x v="28"/>
          </reference>
          <reference field="10" count="1">
            <x v="5"/>
          </reference>
          <reference field="47" count="1" selected="0">
            <x v="4"/>
          </reference>
        </references>
      </pivotArea>
    </format>
    <format dxfId="1821">
      <pivotArea dataOnly="0" labelOnly="1" outline="0" fieldPosition="0">
        <references count="4">
          <reference field="8" count="1" selected="0">
            <x v="2"/>
          </reference>
          <reference field="9" count="1" selected="0">
            <x v="29"/>
          </reference>
          <reference field="10" count="1">
            <x v="5"/>
          </reference>
          <reference field="47" count="1" selected="0">
            <x v="4"/>
          </reference>
        </references>
      </pivotArea>
    </format>
    <format dxfId="1820">
      <pivotArea dataOnly="0" labelOnly="1" outline="0" fieldPosition="0">
        <references count="4">
          <reference field="8" count="1" selected="0">
            <x v="2"/>
          </reference>
          <reference field="9" count="1" selected="0">
            <x v="30"/>
          </reference>
          <reference field="10" count="1">
            <x v="5"/>
          </reference>
          <reference field="47" count="1" selected="0">
            <x v="4"/>
          </reference>
        </references>
      </pivotArea>
    </format>
    <format dxfId="1819">
      <pivotArea dataOnly="0" labelOnly="1" outline="0" fieldPosition="0">
        <references count="4">
          <reference field="8" count="1" selected="0">
            <x v="2"/>
          </reference>
          <reference field="9" count="1" selected="0">
            <x v="31"/>
          </reference>
          <reference field="10" count="1">
            <x v="5"/>
          </reference>
          <reference field="47" count="1" selected="0">
            <x v="4"/>
          </reference>
        </references>
      </pivotArea>
    </format>
    <format dxfId="1818">
      <pivotArea dataOnly="0" labelOnly="1" outline="0" fieldPosition="0">
        <references count="4">
          <reference field="8" count="1" selected="0">
            <x v="2"/>
          </reference>
          <reference field="9" count="1" selected="0">
            <x v="53"/>
          </reference>
          <reference field="10" count="1">
            <x v="5"/>
          </reference>
          <reference field="47" count="1" selected="0">
            <x v="4"/>
          </reference>
        </references>
      </pivotArea>
    </format>
    <format dxfId="1817">
      <pivotArea dataOnly="0" labelOnly="1" outline="0" fieldPosition="0">
        <references count="4">
          <reference field="8" count="1" selected="0">
            <x v="3"/>
          </reference>
          <reference field="9" count="1" selected="0">
            <x v="41"/>
          </reference>
          <reference field="10" count="1">
            <x v="5"/>
          </reference>
          <reference field="47" count="1" selected="0">
            <x v="4"/>
          </reference>
        </references>
      </pivotArea>
    </format>
    <format dxfId="1816">
      <pivotArea dataOnly="0" labelOnly="1" outline="0" fieldPosition="0">
        <references count="4">
          <reference field="8" count="1" selected="0">
            <x v="4"/>
          </reference>
          <reference field="9" count="1" selected="0">
            <x v="34"/>
          </reference>
          <reference field="10" count="1">
            <x v="5"/>
          </reference>
          <reference field="47" count="1" selected="0">
            <x v="4"/>
          </reference>
        </references>
      </pivotArea>
    </format>
    <format dxfId="1815">
      <pivotArea dataOnly="0" labelOnly="1" outline="0" fieldPosition="0">
        <references count="4">
          <reference field="8" count="1" selected="0">
            <x v="6"/>
          </reference>
          <reference field="9" count="1" selected="0">
            <x v="73"/>
          </reference>
          <reference field="10" count="1">
            <x v="5"/>
          </reference>
          <reference field="47" count="1" selected="0">
            <x v="4"/>
          </reference>
        </references>
      </pivotArea>
    </format>
    <format dxfId="1814">
      <pivotArea dataOnly="0" labelOnly="1" outline="0" fieldPosition="0">
        <references count="4">
          <reference field="8" count="1" selected="0">
            <x v="7"/>
          </reference>
          <reference field="9" count="1" selected="0">
            <x v="9"/>
          </reference>
          <reference field="10" count="1">
            <x v="5"/>
          </reference>
          <reference field="47" count="1" selected="0">
            <x v="4"/>
          </reference>
        </references>
      </pivotArea>
    </format>
    <format dxfId="1813">
      <pivotArea dataOnly="0" labelOnly="1" outline="0" fieldPosition="0">
        <references count="4">
          <reference field="8" count="1" selected="0">
            <x v="9"/>
          </reference>
          <reference field="9" count="1" selected="0">
            <x v="52"/>
          </reference>
          <reference field="10" count="1">
            <x v="5"/>
          </reference>
          <reference field="47" count="1" selected="0">
            <x v="4"/>
          </reference>
        </references>
      </pivotArea>
    </format>
    <format dxfId="1812">
      <pivotArea dataOnly="0" labelOnly="1" outline="0" fieldPosition="0">
        <references count="4">
          <reference field="8" count="1" selected="0">
            <x v="9"/>
          </reference>
          <reference field="9" count="1" selected="0">
            <x v="54"/>
          </reference>
          <reference field="10" count="1">
            <x v="5"/>
          </reference>
          <reference field="47" count="1" selected="0">
            <x v="4"/>
          </reference>
        </references>
      </pivotArea>
    </format>
    <format dxfId="1811">
      <pivotArea dataOnly="0" labelOnly="1" outline="0" fieldPosition="0">
        <references count="4">
          <reference field="8" count="1" selected="0">
            <x v="9"/>
          </reference>
          <reference field="9" count="1" selected="0">
            <x v="57"/>
          </reference>
          <reference field="10" count="1">
            <x v="5"/>
          </reference>
          <reference field="47" count="1" selected="0">
            <x v="4"/>
          </reference>
        </references>
      </pivotArea>
    </format>
    <format dxfId="1810">
      <pivotArea dataOnly="0" labelOnly="1" outline="0" fieldPosition="0">
        <references count="4">
          <reference field="8" count="1" selected="0">
            <x v="9"/>
          </reference>
          <reference field="9" count="1" selected="0">
            <x v="58"/>
          </reference>
          <reference field="10" count="1">
            <x v="5"/>
          </reference>
          <reference field="47" count="1" selected="0">
            <x v="4"/>
          </reference>
        </references>
      </pivotArea>
    </format>
    <format dxfId="1809">
      <pivotArea dataOnly="0" labelOnly="1" outline="0" fieldPosition="0">
        <references count="4">
          <reference field="8" count="1" selected="0">
            <x v="9"/>
          </reference>
          <reference field="9" count="1" selected="0">
            <x v="59"/>
          </reference>
          <reference field="10" count="1">
            <x v="5"/>
          </reference>
          <reference field="47" count="1" selected="0">
            <x v="4"/>
          </reference>
        </references>
      </pivotArea>
    </format>
    <format dxfId="1808">
      <pivotArea dataOnly="0" labelOnly="1" outline="0" fieldPosition="0">
        <references count="4">
          <reference field="8" count="1" selected="0">
            <x v="9"/>
          </reference>
          <reference field="9" count="1" selected="0">
            <x v="60"/>
          </reference>
          <reference field="10" count="1">
            <x v="5"/>
          </reference>
          <reference field="47" count="1" selected="0">
            <x v="4"/>
          </reference>
        </references>
      </pivotArea>
    </format>
    <format dxfId="1807">
      <pivotArea dataOnly="0" labelOnly="1" outline="0" fieldPosition="0">
        <references count="4">
          <reference field="8" count="1" selected="0">
            <x v="9"/>
          </reference>
          <reference field="9" count="1" selected="0">
            <x v="61"/>
          </reference>
          <reference field="10" count="1">
            <x v="5"/>
          </reference>
          <reference field="47" count="1" selected="0">
            <x v="4"/>
          </reference>
        </references>
      </pivotArea>
    </format>
    <format dxfId="1806">
      <pivotArea dataOnly="0" labelOnly="1" outline="0" fieldPosition="0">
        <references count="4">
          <reference field="8" count="1" selected="0">
            <x v="10"/>
          </reference>
          <reference field="9" count="1" selected="0">
            <x v="39"/>
          </reference>
          <reference field="10" count="1">
            <x v="5"/>
          </reference>
          <reference field="47" count="1" selected="0">
            <x v="4"/>
          </reference>
        </references>
      </pivotArea>
    </format>
    <format dxfId="1805">
      <pivotArea dataOnly="0" labelOnly="1" outline="0" fieldPosition="0">
        <references count="4">
          <reference field="8" count="1" selected="0">
            <x v="10"/>
          </reference>
          <reference field="9" count="1" selected="0">
            <x v="71"/>
          </reference>
          <reference field="10" count="1">
            <x v="10"/>
          </reference>
          <reference field="47" count="1" selected="0">
            <x v="4"/>
          </reference>
        </references>
      </pivotArea>
    </format>
    <format dxfId="1804">
      <pivotArea dataOnly="0" labelOnly="1" outline="0" fieldPosition="0">
        <references count="4">
          <reference field="8" count="1" selected="0">
            <x v="14"/>
          </reference>
          <reference field="9" count="1" selected="0">
            <x v="69"/>
          </reference>
          <reference field="10" count="1">
            <x v="5"/>
          </reference>
          <reference field="47" count="1" selected="0">
            <x v="4"/>
          </reference>
        </references>
      </pivotArea>
    </format>
    <format dxfId="1803">
      <pivotArea dataOnly="0" labelOnly="1" outline="0" fieldPosition="0">
        <references count="4">
          <reference field="8" count="1" selected="0">
            <x v="14"/>
          </reference>
          <reference field="9" count="1" selected="0">
            <x v="89"/>
          </reference>
          <reference field="10" count="1">
            <x v="5"/>
          </reference>
          <reference field="47" count="1" selected="0">
            <x v="4"/>
          </reference>
        </references>
      </pivotArea>
    </format>
    <format dxfId="1802">
      <pivotArea dataOnly="0" labelOnly="1" outline="0" fieldPosition="0">
        <references count="4">
          <reference field="8" count="1" selected="0">
            <x v="14"/>
          </reference>
          <reference field="9" count="1" selected="0">
            <x v="90"/>
          </reference>
          <reference field="10" count="1">
            <x v="5"/>
          </reference>
          <reference field="47" count="1" selected="0">
            <x v="4"/>
          </reference>
        </references>
      </pivotArea>
    </format>
    <format dxfId="1801">
      <pivotArea dataOnly="0" labelOnly="1" outline="0" fieldPosition="0">
        <references count="4">
          <reference field="8" count="1" selected="0">
            <x v="14"/>
          </reference>
          <reference field="9" count="1" selected="0">
            <x v="91"/>
          </reference>
          <reference field="10" count="1">
            <x v="5"/>
          </reference>
          <reference field="47" count="1" selected="0">
            <x v="4"/>
          </reference>
        </references>
      </pivotArea>
    </format>
    <format dxfId="1800">
      <pivotArea dataOnly="0" labelOnly="1" outline="0" fieldPosition="0">
        <references count="4">
          <reference field="8" count="1" selected="0">
            <x v="15"/>
          </reference>
          <reference field="9" count="1" selected="0">
            <x v="27"/>
          </reference>
          <reference field="10" count="1">
            <x v="5"/>
          </reference>
          <reference field="47" count="1" selected="0">
            <x v="4"/>
          </reference>
        </references>
      </pivotArea>
    </format>
    <format dxfId="1799">
      <pivotArea dataOnly="0" labelOnly="1" outline="0" fieldPosition="0">
        <references count="4">
          <reference field="8" count="1" selected="0">
            <x v="15"/>
          </reference>
          <reference field="9" count="1" selected="0">
            <x v="72"/>
          </reference>
          <reference field="10" count="1">
            <x v="5"/>
          </reference>
          <reference field="47" count="1" selected="0">
            <x v="4"/>
          </reference>
        </references>
      </pivotArea>
    </format>
    <format dxfId="1798">
      <pivotArea dataOnly="0" labelOnly="1" outline="0" fieldPosition="0">
        <references count="4">
          <reference field="8" count="1" selected="0">
            <x v="17"/>
          </reference>
          <reference field="9" count="1" selected="0">
            <x v="21"/>
          </reference>
          <reference field="10" count="1">
            <x v="5"/>
          </reference>
          <reference field="47" count="1" selected="0">
            <x v="4"/>
          </reference>
        </references>
      </pivotArea>
    </format>
    <format dxfId="1797">
      <pivotArea dataOnly="0" labelOnly="1" outline="0" fieldPosition="0">
        <references count="4">
          <reference field="8" count="1" selected="0">
            <x v="17"/>
          </reference>
          <reference field="9" count="1" selected="0">
            <x v="23"/>
          </reference>
          <reference field="10" count="1">
            <x v="5"/>
          </reference>
          <reference field="47" count="1" selected="0">
            <x v="4"/>
          </reference>
        </references>
      </pivotArea>
    </format>
    <format dxfId="1796">
      <pivotArea dataOnly="0" labelOnly="1" outline="0" fieldPosition="0">
        <references count="4">
          <reference field="8" count="1" selected="0">
            <x v="17"/>
          </reference>
          <reference field="9" count="1" selected="0">
            <x v="25"/>
          </reference>
          <reference field="10" count="1">
            <x v="5"/>
          </reference>
          <reference field="47" count="1" selected="0">
            <x v="4"/>
          </reference>
        </references>
      </pivotArea>
    </format>
    <format dxfId="1795">
      <pivotArea dataOnly="0" labelOnly="1" outline="0" fieldPosition="0">
        <references count="4">
          <reference field="8" count="1" selected="0">
            <x v="18"/>
          </reference>
          <reference field="9" count="1" selected="0">
            <x v="70"/>
          </reference>
          <reference field="10" count="1">
            <x v="5"/>
          </reference>
          <reference field="47" count="1" selected="0">
            <x v="4"/>
          </reference>
        </references>
      </pivotArea>
    </format>
    <format dxfId="1794">
      <pivotArea dataOnly="0" labelOnly="1" outline="0" fieldPosition="0">
        <references count="4">
          <reference field="8" count="1" selected="0">
            <x v="21"/>
          </reference>
          <reference field="9" count="1" selected="0">
            <x v="16"/>
          </reference>
          <reference field="10" count="1">
            <x v="5"/>
          </reference>
          <reference field="47" count="1" selected="0">
            <x v="4"/>
          </reference>
        </references>
      </pivotArea>
    </format>
    <format dxfId="1793">
      <pivotArea dataOnly="0" labelOnly="1" outline="0" fieldPosition="0">
        <references count="4">
          <reference field="8" count="1" selected="0">
            <x v="21"/>
          </reference>
          <reference field="9" count="1" selected="0">
            <x v="42"/>
          </reference>
          <reference field="10" count="1">
            <x v="5"/>
          </reference>
          <reference field="47" count="1" selected="0">
            <x v="4"/>
          </reference>
        </references>
      </pivotArea>
    </format>
    <format dxfId="1792">
      <pivotArea dataOnly="0" labelOnly="1" outline="0" fieldPosition="0">
        <references count="4">
          <reference field="8" count="1" selected="0">
            <x v="21"/>
          </reference>
          <reference field="9" count="1" selected="0">
            <x v="43"/>
          </reference>
          <reference field="10" count="1">
            <x v="5"/>
          </reference>
          <reference field="47" count="1" selected="0">
            <x v="4"/>
          </reference>
        </references>
      </pivotArea>
    </format>
    <format dxfId="1791">
      <pivotArea dataOnly="0" labelOnly="1" outline="0" fieldPosition="0">
        <references count="4">
          <reference field="8" count="1" selected="0">
            <x v="21"/>
          </reference>
          <reference field="9" count="1" selected="0">
            <x v="44"/>
          </reference>
          <reference field="10" count="1">
            <x v="5"/>
          </reference>
          <reference field="47" count="1" selected="0">
            <x v="4"/>
          </reference>
        </references>
      </pivotArea>
    </format>
    <format dxfId="1790">
      <pivotArea dataOnly="0" labelOnly="1" outline="0" fieldPosition="0">
        <references count="4">
          <reference field="8" count="1" selected="0">
            <x v="22"/>
          </reference>
          <reference field="9" count="1" selected="0">
            <x v="45"/>
          </reference>
          <reference field="10" count="1">
            <x v="5"/>
          </reference>
          <reference field="47" count="1" selected="0">
            <x v="4"/>
          </reference>
        </references>
      </pivotArea>
    </format>
    <format dxfId="1789">
      <pivotArea dataOnly="0" labelOnly="1" outline="0" fieldPosition="0">
        <references count="4">
          <reference field="8" count="1" selected="0">
            <x v="23"/>
          </reference>
          <reference field="9" count="1" selected="0">
            <x v="35"/>
          </reference>
          <reference field="10" count="1">
            <x v="14"/>
          </reference>
          <reference field="47" count="1" selected="0">
            <x v="4"/>
          </reference>
        </references>
      </pivotArea>
    </format>
    <format dxfId="1788">
      <pivotArea dataOnly="0" labelOnly="1" outline="0" fieldPosition="0">
        <references count="4">
          <reference field="8" count="1" selected="0">
            <x v="23"/>
          </reference>
          <reference field="9" count="1" selected="0">
            <x v="38"/>
          </reference>
          <reference field="10" count="1">
            <x v="13"/>
          </reference>
          <reference field="47" count="1" selected="0">
            <x v="4"/>
          </reference>
        </references>
      </pivotArea>
    </format>
    <format dxfId="1787">
      <pivotArea dataOnly="0" labelOnly="1" outline="0" fieldPosition="0">
        <references count="4">
          <reference field="8" count="1" selected="0">
            <x v="24"/>
          </reference>
          <reference field="9" count="1" selected="0">
            <x v="20"/>
          </reference>
          <reference field="10" count="1">
            <x v="5"/>
          </reference>
          <reference field="47" count="1" selected="0">
            <x v="4"/>
          </reference>
        </references>
      </pivotArea>
    </format>
    <format dxfId="1786">
      <pivotArea dataOnly="0" labelOnly="1" outline="0" fieldPosition="0">
        <references count="4">
          <reference field="8" count="1" selected="0">
            <x v="24"/>
          </reference>
          <reference field="9" count="1" selected="0">
            <x v="22"/>
          </reference>
          <reference field="10" count="1">
            <x v="5"/>
          </reference>
          <reference field="47" count="1" selected="0">
            <x v="4"/>
          </reference>
        </references>
      </pivotArea>
    </format>
    <format dxfId="1785">
      <pivotArea dataOnly="0" labelOnly="1" outline="0" fieldPosition="0">
        <references count="4">
          <reference field="8" count="1" selected="0">
            <x v="24"/>
          </reference>
          <reference field="9" count="1" selected="0">
            <x v="24"/>
          </reference>
          <reference field="10" count="1">
            <x v="5"/>
          </reference>
          <reference field="47" count="1" selected="0">
            <x v="4"/>
          </reference>
        </references>
      </pivotArea>
    </format>
    <format dxfId="1784">
      <pivotArea dataOnly="0" labelOnly="1" outline="0" fieldPosition="0">
        <references count="4">
          <reference field="8" count="1" selected="0">
            <x v="24"/>
          </reference>
          <reference field="9" count="1" selected="0">
            <x v="26"/>
          </reference>
          <reference field="10" count="1">
            <x v="5"/>
          </reference>
          <reference field="47" count="1" selected="0">
            <x v="4"/>
          </reference>
        </references>
      </pivotArea>
    </format>
    <format dxfId="1783">
      <pivotArea dataOnly="0" labelOnly="1" outline="0" fieldPosition="0">
        <references count="4">
          <reference field="8" count="1" selected="0">
            <x v="26"/>
          </reference>
          <reference field="9" count="1" selected="0">
            <x v="74"/>
          </reference>
          <reference field="10" count="1">
            <x v="5"/>
          </reference>
          <reference field="47" count="1" selected="0">
            <x v="4"/>
          </reference>
        </references>
      </pivotArea>
    </format>
    <format dxfId="1782">
      <pivotArea dataOnly="0" labelOnly="1" outline="0" fieldPosition="0">
        <references count="4">
          <reference field="8" count="1" selected="0">
            <x v="29"/>
          </reference>
          <reference field="9" count="1" selected="0">
            <x v="99"/>
          </reference>
          <reference field="10" count="1">
            <x v="6"/>
          </reference>
          <reference field="47" count="1" selected="0">
            <x v="4"/>
          </reference>
        </references>
      </pivotArea>
    </format>
    <format dxfId="1781">
      <pivotArea dataOnly="0" labelOnly="1" outline="0" fieldPosition="0">
        <references count="4">
          <reference field="8" count="1" selected="0">
            <x v="29"/>
          </reference>
          <reference field="9" count="1" selected="0">
            <x v="101"/>
          </reference>
          <reference field="10" count="1">
            <x v="7"/>
          </reference>
          <reference field="47" count="1" selected="0">
            <x v="4"/>
          </reference>
        </references>
      </pivotArea>
    </format>
    <format dxfId="1780">
      <pivotArea dataOnly="0" labelOnly="1" outline="0" fieldPosition="0">
        <references count="4">
          <reference field="8" count="1" selected="0">
            <x v="29"/>
          </reference>
          <reference field="9" count="1" selected="0">
            <x v="102"/>
          </reference>
          <reference field="10" count="1">
            <x v="8"/>
          </reference>
          <reference field="47" count="1" selected="0">
            <x v="4"/>
          </reference>
        </references>
      </pivotArea>
    </format>
    <format dxfId="1779">
      <pivotArea dataOnly="0" labelOnly="1" outline="0" fieldPosition="0">
        <references count="4">
          <reference field="8" count="1" selected="0">
            <x v="29"/>
          </reference>
          <reference field="9" count="1" selected="0">
            <x v="103"/>
          </reference>
          <reference field="10" count="1">
            <x v="9"/>
          </reference>
          <reference field="47" count="1" selected="0">
            <x v="4"/>
          </reference>
        </references>
      </pivotArea>
    </format>
    <format dxfId="1778">
      <pivotArea dataOnly="0" labelOnly="1" outline="0" fieldPosition="0">
        <references count="4">
          <reference field="8" count="1" selected="0">
            <x v="29"/>
          </reference>
          <reference field="9" count="1" selected="0">
            <x v="104"/>
          </reference>
          <reference field="10" count="1">
            <x v="5"/>
          </reference>
          <reference field="47" count="1" selected="0">
            <x v="4"/>
          </reference>
        </references>
      </pivotArea>
    </format>
    <format dxfId="1777">
      <pivotArea dataOnly="0" labelOnly="1" outline="0" fieldPosition="0">
        <references count="4">
          <reference field="8" count="1" selected="0">
            <x v="31"/>
          </reference>
          <reference field="9" count="1" selected="0">
            <x v="107"/>
          </reference>
          <reference field="10" count="1">
            <x v="25"/>
          </reference>
          <reference field="47" count="1" selected="0">
            <x v="4"/>
          </reference>
        </references>
      </pivotArea>
    </format>
    <format dxfId="1776">
      <pivotArea dataOnly="0" labelOnly="1" outline="0" fieldPosition="0">
        <references count="4">
          <reference field="8" count="1" selected="0">
            <x v="1"/>
          </reference>
          <reference field="9" count="1" selected="0">
            <x v="12"/>
          </reference>
          <reference field="10" count="1">
            <x v="5"/>
          </reference>
          <reference field="47" count="1" selected="0">
            <x v="5"/>
          </reference>
        </references>
      </pivotArea>
    </format>
    <format dxfId="1775">
      <pivotArea dataOnly="0" labelOnly="1" outline="0" fieldPosition="0">
        <references count="4">
          <reference field="8" count="1" selected="0">
            <x v="1"/>
          </reference>
          <reference field="9" count="1" selected="0">
            <x v="13"/>
          </reference>
          <reference field="10" count="1">
            <x v="5"/>
          </reference>
          <reference field="47" count="1" selected="0">
            <x v="5"/>
          </reference>
        </references>
      </pivotArea>
    </format>
    <format dxfId="1774">
      <pivotArea dataOnly="0" labelOnly="1" outline="0" fieldPosition="0">
        <references count="4">
          <reference field="8" count="1" selected="0">
            <x v="1"/>
          </reference>
          <reference field="9" count="1" selected="0">
            <x v="14"/>
          </reference>
          <reference field="10" count="1">
            <x v="5"/>
          </reference>
          <reference field="47" count="1" selected="0">
            <x v="5"/>
          </reference>
        </references>
      </pivotArea>
    </format>
    <format dxfId="1773">
      <pivotArea dataOnly="0" labelOnly="1" outline="0" fieldPosition="0">
        <references count="4">
          <reference field="8" count="1" selected="0">
            <x v="1"/>
          </reference>
          <reference field="9" count="1" selected="0">
            <x v="40"/>
          </reference>
          <reference field="10" count="1">
            <x v="5"/>
          </reference>
          <reference field="47" count="1" selected="0">
            <x v="5"/>
          </reference>
        </references>
      </pivotArea>
    </format>
    <format dxfId="1772">
      <pivotArea dataOnly="0" labelOnly="1" outline="0" fieldPosition="0">
        <references count="4">
          <reference field="8" count="1" selected="0">
            <x v="1"/>
          </reference>
          <reference field="9" count="1" selected="0">
            <x v="82"/>
          </reference>
          <reference field="10" count="1">
            <x v="5"/>
          </reference>
          <reference field="47" count="1" selected="0">
            <x v="5"/>
          </reference>
        </references>
      </pivotArea>
    </format>
    <format dxfId="1771">
      <pivotArea dataOnly="0" labelOnly="1" outline="0" fieldPosition="0">
        <references count="4">
          <reference field="8" count="1" selected="0">
            <x v="9"/>
          </reference>
          <reference field="9" count="1" selected="0">
            <x v="52"/>
          </reference>
          <reference field="10" count="1">
            <x v="5"/>
          </reference>
          <reference field="47" count="1" selected="0">
            <x v="5"/>
          </reference>
        </references>
      </pivotArea>
    </format>
    <format dxfId="1770">
      <pivotArea dataOnly="0" labelOnly="1" outline="0" fieldPosition="0">
        <references count="4">
          <reference field="8" count="1" selected="0">
            <x v="9"/>
          </reference>
          <reference field="9" count="1" selected="0">
            <x v="54"/>
          </reference>
          <reference field="10" count="1">
            <x v="5"/>
          </reference>
          <reference field="47" count="1" selected="0">
            <x v="5"/>
          </reference>
        </references>
      </pivotArea>
    </format>
    <format dxfId="1769">
      <pivotArea dataOnly="0" labelOnly="1" outline="0" fieldPosition="0">
        <references count="4">
          <reference field="8" count="1" selected="0">
            <x v="9"/>
          </reference>
          <reference field="9" count="1" selected="0">
            <x v="57"/>
          </reference>
          <reference field="10" count="1">
            <x v="5"/>
          </reference>
          <reference field="47" count="1" selected="0">
            <x v="5"/>
          </reference>
        </references>
      </pivotArea>
    </format>
    <format dxfId="1768">
      <pivotArea dataOnly="0" labelOnly="1" outline="0" fieldPosition="0">
        <references count="4">
          <reference field="8" count="1" selected="0">
            <x v="9"/>
          </reference>
          <reference field="9" count="1" selected="0">
            <x v="58"/>
          </reference>
          <reference field="10" count="1">
            <x v="5"/>
          </reference>
          <reference field="47" count="1" selected="0">
            <x v="5"/>
          </reference>
        </references>
      </pivotArea>
    </format>
    <format dxfId="1767">
      <pivotArea dataOnly="0" labelOnly="1" outline="0" fieldPosition="0">
        <references count="4">
          <reference field="8" count="1" selected="0">
            <x v="9"/>
          </reference>
          <reference field="9" count="1" selected="0">
            <x v="59"/>
          </reference>
          <reference field="10" count="1">
            <x v="5"/>
          </reference>
          <reference field="47" count="1" selected="0">
            <x v="5"/>
          </reference>
        </references>
      </pivotArea>
    </format>
    <format dxfId="1766">
      <pivotArea dataOnly="0" labelOnly="1" outline="0" fieldPosition="0">
        <references count="4">
          <reference field="8" count="1" selected="0">
            <x v="9"/>
          </reference>
          <reference field="9" count="1" selected="0">
            <x v="60"/>
          </reference>
          <reference field="10" count="1">
            <x v="5"/>
          </reference>
          <reference field="47" count="1" selected="0">
            <x v="5"/>
          </reference>
        </references>
      </pivotArea>
    </format>
    <format dxfId="1765">
      <pivotArea dataOnly="0" labelOnly="1" outline="0" fieldPosition="0">
        <references count="4">
          <reference field="8" count="1" selected="0">
            <x v="9"/>
          </reference>
          <reference field="9" count="1" selected="0">
            <x v="61"/>
          </reference>
          <reference field="10" count="1">
            <x v="5"/>
          </reference>
          <reference field="47" count="1" selected="0">
            <x v="5"/>
          </reference>
        </references>
      </pivotArea>
    </format>
    <format dxfId="1764">
      <pivotArea dataOnly="0" labelOnly="1" outline="0" fieldPosition="0">
        <references count="4">
          <reference field="8" count="1" selected="0">
            <x v="14"/>
          </reference>
          <reference field="9" count="1" selected="0">
            <x v="75"/>
          </reference>
          <reference field="10" count="1">
            <x v="5"/>
          </reference>
          <reference field="47" count="1" selected="0">
            <x v="5"/>
          </reference>
        </references>
      </pivotArea>
    </format>
    <format dxfId="1763">
      <pivotArea dataOnly="0" labelOnly="1" outline="0" fieldPosition="0">
        <references count="4">
          <reference field="8" count="1" selected="0">
            <x v="23"/>
          </reference>
          <reference field="9" count="1" selected="0">
            <x v="35"/>
          </reference>
          <reference field="10" count="1">
            <x v="15"/>
          </reference>
          <reference field="47" count="1" selected="0">
            <x v="5"/>
          </reference>
        </references>
      </pivotArea>
    </format>
    <format dxfId="1762">
      <pivotArea dataOnly="0" labelOnly="1" outline="0" fieldPosition="0">
        <references count="4">
          <reference field="8" count="1" selected="0">
            <x v="23"/>
          </reference>
          <reference field="9" count="1" selected="0">
            <x v="36"/>
          </reference>
          <reference field="10" count="1">
            <x v="16"/>
          </reference>
          <reference field="47" count="1" selected="0">
            <x v="5"/>
          </reference>
        </references>
      </pivotArea>
    </format>
    <format dxfId="1761">
      <pivotArea dataOnly="0" labelOnly="1" outline="0" fieldPosition="0">
        <references count="4">
          <reference field="8" count="1" selected="0">
            <x v="23"/>
          </reference>
          <reference field="9" count="1" selected="0">
            <x v="46"/>
          </reference>
          <reference field="10" count="1">
            <x v="27"/>
          </reference>
          <reference field="47" count="1" selected="0">
            <x v="5"/>
          </reference>
        </references>
      </pivotArea>
    </format>
    <format dxfId="1760">
      <pivotArea dataOnly="0" labelOnly="1" outline="0" fieldPosition="0">
        <references count="4">
          <reference field="8" count="1" selected="0">
            <x v="32"/>
          </reference>
          <reference field="9" count="1" selected="0">
            <x v="105"/>
          </reference>
          <reference field="10" count="1">
            <x v="26"/>
          </reference>
          <reference field="47" count="1" selected="0">
            <x v="5"/>
          </reference>
        </references>
      </pivotArea>
    </format>
    <format dxfId="1759">
      <pivotArea dataOnly="0" labelOnly="1" outline="0" fieldPosition="0">
        <references count="1">
          <reference field="33" count="0"/>
        </references>
      </pivotArea>
    </format>
    <format dxfId="1758">
      <pivotArea field="33" dataOnly="0" labelOnly="1" grandCol="1" outline="0" axis="axisCol" fieldPosition="0">
        <references count="1">
          <reference field="4294967294" count="1" selected="0">
            <x v="0"/>
          </reference>
        </references>
      </pivotArea>
    </format>
    <format dxfId="1757">
      <pivotArea field="33" dataOnly="0" labelOnly="1" grandCol="1" outline="0" axis="axisCol" fieldPosition="0">
        <references count="1">
          <reference field="4294967294" count="1" selected="0">
            <x v="1"/>
          </reference>
        </references>
      </pivotArea>
    </format>
    <format dxfId="1756">
      <pivotArea field="33" dataOnly="0" labelOnly="1" grandCol="1" outline="0" axis="axisCol" fieldPosition="0">
        <references count="1">
          <reference field="4294967294" count="1" selected="0">
            <x v="2"/>
          </reference>
        </references>
      </pivotArea>
    </format>
    <format dxfId="1755">
      <pivotArea field="33" dataOnly="0" labelOnly="1" grandCol="1" outline="0" axis="axisCol" fieldPosition="0">
        <references count="1">
          <reference field="4294967294" count="1" selected="0">
            <x v="3"/>
          </reference>
        </references>
      </pivotArea>
    </format>
    <format dxfId="1754">
      <pivotArea dataOnly="0" labelOnly="1" outline="0" fieldPosition="0">
        <references count="2">
          <reference field="4294967294" count="4">
            <x v="0"/>
            <x v="1"/>
            <x v="2"/>
            <x v="3"/>
          </reference>
          <reference field="33" count="1" selected="0">
            <x v="0"/>
          </reference>
        </references>
      </pivotArea>
    </format>
    <format dxfId="1753">
      <pivotArea dataOnly="0" labelOnly="1" outline="0" fieldPosition="0">
        <references count="2">
          <reference field="4294967294" count="4">
            <x v="0"/>
            <x v="1"/>
            <x v="2"/>
            <x v="3"/>
          </reference>
          <reference field="33" count="1" selected="0">
            <x v="1"/>
          </reference>
        </references>
      </pivotArea>
    </format>
    <format dxfId="1752">
      <pivotArea dataOnly="0" labelOnly="1" outline="0" fieldPosition="0">
        <references count="2">
          <reference field="4294967294" count="4">
            <x v="0"/>
            <x v="1"/>
            <x v="2"/>
            <x v="3"/>
          </reference>
          <reference field="33" count="1" selected="0">
            <x v="2"/>
          </reference>
        </references>
      </pivotArea>
    </format>
    <format dxfId="1751">
      <pivotArea dataOnly="0" labelOnly="1" outline="0" fieldPosition="0">
        <references count="2">
          <reference field="4294967294" count="4">
            <x v="0"/>
            <x v="1"/>
            <x v="2"/>
            <x v="3"/>
          </reference>
          <reference field="33" count="1" selected="0">
            <x v="3"/>
          </reference>
        </references>
      </pivotArea>
    </format>
    <format dxfId="1750">
      <pivotArea dataOnly="0" labelOnly="1" outline="0" fieldPosition="0">
        <references count="2">
          <reference field="4294967294" count="4">
            <x v="0"/>
            <x v="1"/>
            <x v="2"/>
            <x v="3"/>
          </reference>
          <reference field="33" count="1" selected="0">
            <x v="4"/>
          </reference>
        </references>
      </pivotArea>
    </format>
    <format dxfId="1749">
      <pivotArea dataOnly="0" labelOnly="1" outline="0" fieldPosition="0">
        <references count="3">
          <reference field="4294967294" count="1" selected="0">
            <x v="0"/>
          </reference>
          <reference field="18" count="3">
            <x v="0"/>
            <x v="2"/>
            <x v="3"/>
          </reference>
          <reference field="33" count="1" selected="0">
            <x v="0"/>
          </reference>
        </references>
      </pivotArea>
    </format>
    <format dxfId="1748">
      <pivotArea dataOnly="0" labelOnly="1" outline="0" fieldPosition="0">
        <references count="3">
          <reference field="4294967294" count="1" selected="0">
            <x v="1"/>
          </reference>
          <reference field="18" count="3">
            <x v="0"/>
            <x v="2"/>
            <x v="3"/>
          </reference>
          <reference field="33" count="1" selected="0">
            <x v="0"/>
          </reference>
        </references>
      </pivotArea>
    </format>
    <format dxfId="1747">
      <pivotArea dataOnly="0" labelOnly="1" outline="0" fieldPosition="0">
        <references count="3">
          <reference field="4294967294" count="1" selected="0">
            <x v="2"/>
          </reference>
          <reference field="18" count="3">
            <x v="0"/>
            <x v="2"/>
            <x v="3"/>
          </reference>
          <reference field="33" count="1" selected="0">
            <x v="0"/>
          </reference>
        </references>
      </pivotArea>
    </format>
    <format dxfId="1746">
      <pivotArea dataOnly="0" labelOnly="1" outline="0" fieldPosition="0">
        <references count="3">
          <reference field="4294967294" count="1" selected="0">
            <x v="3"/>
          </reference>
          <reference field="18" count="3">
            <x v="0"/>
            <x v="2"/>
            <x v="3"/>
          </reference>
          <reference field="33" count="1" selected="0">
            <x v="0"/>
          </reference>
        </references>
      </pivotArea>
    </format>
    <format dxfId="1745">
      <pivotArea dataOnly="0" labelOnly="1" outline="0" fieldPosition="0">
        <references count="3">
          <reference field="4294967294" count="1" selected="0">
            <x v="0"/>
          </reference>
          <reference field="18" count="3">
            <x v="0"/>
            <x v="2"/>
            <x v="3"/>
          </reference>
          <reference field="33" count="1" selected="0">
            <x v="1"/>
          </reference>
        </references>
      </pivotArea>
    </format>
    <format dxfId="1744">
      <pivotArea dataOnly="0" labelOnly="1" outline="0" fieldPosition="0">
        <references count="3">
          <reference field="4294967294" count="1" selected="0">
            <x v="1"/>
          </reference>
          <reference field="18" count="3">
            <x v="0"/>
            <x v="2"/>
            <x v="3"/>
          </reference>
          <reference field="33" count="1" selected="0">
            <x v="1"/>
          </reference>
        </references>
      </pivotArea>
    </format>
    <format dxfId="1743">
      <pivotArea dataOnly="0" labelOnly="1" outline="0" fieldPosition="0">
        <references count="3">
          <reference field="4294967294" count="1" selected="0">
            <x v="2"/>
          </reference>
          <reference field="18" count="3">
            <x v="0"/>
            <x v="2"/>
            <x v="3"/>
          </reference>
          <reference field="33" count="1" selected="0">
            <x v="1"/>
          </reference>
        </references>
      </pivotArea>
    </format>
    <format dxfId="1742">
      <pivotArea dataOnly="0" labelOnly="1" outline="0" fieldPosition="0">
        <references count="3">
          <reference field="4294967294" count="1" selected="0">
            <x v="3"/>
          </reference>
          <reference field="18" count="3">
            <x v="0"/>
            <x v="2"/>
            <x v="3"/>
          </reference>
          <reference field="33" count="1" selected="0">
            <x v="1"/>
          </reference>
        </references>
      </pivotArea>
    </format>
    <format dxfId="1741">
      <pivotArea dataOnly="0" labelOnly="1" outline="0" fieldPosition="0">
        <references count="3">
          <reference field="4294967294" count="1" selected="0">
            <x v="0"/>
          </reference>
          <reference field="18" count="0"/>
          <reference field="33" count="1" selected="0">
            <x v="2"/>
          </reference>
        </references>
      </pivotArea>
    </format>
    <format dxfId="1740">
      <pivotArea dataOnly="0" labelOnly="1" outline="0" fieldPosition="0">
        <references count="3">
          <reference field="4294967294" count="1" selected="0">
            <x v="1"/>
          </reference>
          <reference field="18" count="0"/>
          <reference field="33" count="1" selected="0">
            <x v="2"/>
          </reference>
        </references>
      </pivotArea>
    </format>
    <format dxfId="1739">
      <pivotArea dataOnly="0" labelOnly="1" outline="0" fieldPosition="0">
        <references count="3">
          <reference field="4294967294" count="1" selected="0">
            <x v="2"/>
          </reference>
          <reference field="18" count="0"/>
          <reference field="33" count="1" selected="0">
            <x v="2"/>
          </reference>
        </references>
      </pivotArea>
    </format>
    <format dxfId="1738">
      <pivotArea dataOnly="0" labelOnly="1" outline="0" fieldPosition="0">
        <references count="3">
          <reference field="4294967294" count="1" selected="0">
            <x v="3"/>
          </reference>
          <reference field="18" count="0"/>
          <reference field="33" count="1" selected="0">
            <x v="2"/>
          </reference>
        </references>
      </pivotArea>
    </format>
    <format dxfId="1737">
      <pivotArea dataOnly="0" labelOnly="1" outline="0" fieldPosition="0">
        <references count="3">
          <reference field="4294967294" count="1" selected="0">
            <x v="0"/>
          </reference>
          <reference field="18" count="3">
            <x v="0"/>
            <x v="1"/>
            <x v="2"/>
          </reference>
          <reference field="33" count="1" selected="0">
            <x v="3"/>
          </reference>
        </references>
      </pivotArea>
    </format>
    <format dxfId="1736">
      <pivotArea dataOnly="0" labelOnly="1" outline="0" fieldPosition="0">
        <references count="3">
          <reference field="4294967294" count="1" selected="0">
            <x v="1"/>
          </reference>
          <reference field="18" count="3">
            <x v="0"/>
            <x v="1"/>
            <x v="2"/>
          </reference>
          <reference field="33" count="1" selected="0">
            <x v="3"/>
          </reference>
        </references>
      </pivotArea>
    </format>
    <format dxfId="1735">
      <pivotArea dataOnly="0" labelOnly="1" outline="0" fieldPosition="0">
        <references count="3">
          <reference field="4294967294" count="1" selected="0">
            <x v="2"/>
          </reference>
          <reference field="18" count="3">
            <x v="0"/>
            <x v="1"/>
            <x v="2"/>
          </reference>
          <reference field="33" count="1" selected="0">
            <x v="3"/>
          </reference>
        </references>
      </pivotArea>
    </format>
    <format dxfId="1734">
      <pivotArea dataOnly="0" labelOnly="1" outline="0" fieldPosition="0">
        <references count="3">
          <reference field="4294967294" count="1" selected="0">
            <x v="3"/>
          </reference>
          <reference field="18" count="3">
            <x v="0"/>
            <x v="1"/>
            <x v="2"/>
          </reference>
          <reference field="33" count="1" selected="0">
            <x v="3"/>
          </reference>
        </references>
      </pivotArea>
    </format>
    <format dxfId="1733">
      <pivotArea dataOnly="0" labelOnly="1" outline="0" fieldPosition="0">
        <references count="3">
          <reference field="4294967294" count="1" selected="0">
            <x v="0"/>
          </reference>
          <reference field="18" count="2">
            <x v="0"/>
            <x v="2"/>
          </reference>
          <reference field="33" count="1" selected="0">
            <x v="4"/>
          </reference>
        </references>
      </pivotArea>
    </format>
    <format dxfId="1732">
      <pivotArea dataOnly="0" labelOnly="1" outline="0" fieldPosition="0">
        <references count="3">
          <reference field="4294967294" count="1" selected="0">
            <x v="1"/>
          </reference>
          <reference field="18" count="2">
            <x v="0"/>
            <x v="2"/>
          </reference>
          <reference field="33" count="1" selected="0">
            <x v="4"/>
          </reference>
        </references>
      </pivotArea>
    </format>
    <format dxfId="1731">
      <pivotArea dataOnly="0" labelOnly="1" outline="0" fieldPosition="0">
        <references count="3">
          <reference field="4294967294" count="1" selected="0">
            <x v="2"/>
          </reference>
          <reference field="18" count="2">
            <x v="0"/>
            <x v="2"/>
          </reference>
          <reference field="33" count="1" selected="0">
            <x v="4"/>
          </reference>
        </references>
      </pivotArea>
    </format>
    <format dxfId="1730">
      <pivotArea dataOnly="0" labelOnly="1" outline="0" fieldPosition="0">
        <references count="3">
          <reference field="4294967294" count="1" selected="0">
            <x v="3"/>
          </reference>
          <reference field="18" count="2">
            <x v="0"/>
            <x v="2"/>
          </reference>
          <reference field="33" count="1" selected="0">
            <x v="4"/>
          </reference>
        </references>
      </pivotArea>
    </format>
    <format dxfId="1729">
      <pivotArea type="all" dataOnly="0" outline="0" fieldPosition="0"/>
    </format>
    <format dxfId="1728">
      <pivotArea outline="0" collapsedLevelsAreSubtotals="1" fieldPosition="0"/>
    </format>
    <format dxfId="1727">
      <pivotArea type="origin" dataOnly="0" labelOnly="1" outline="0" fieldPosition="0"/>
    </format>
    <format dxfId="1726">
      <pivotArea field="33" type="button" dataOnly="0" labelOnly="1" outline="0" axis="axisCol" fieldPosition="0"/>
    </format>
    <format dxfId="1725">
      <pivotArea field="-2" type="button" dataOnly="0" labelOnly="1" outline="0" axis="axisCol" fieldPosition="1"/>
    </format>
    <format dxfId="1724">
      <pivotArea field="18" type="button" dataOnly="0" labelOnly="1" outline="0" axis="axisCol" fieldPosition="2"/>
    </format>
    <format dxfId="1723">
      <pivotArea type="topRight" dataOnly="0" labelOnly="1" outline="0" fieldPosition="0"/>
    </format>
    <format dxfId="1722">
      <pivotArea field="47" type="button" dataOnly="0" labelOnly="1" outline="0" axis="axisRow" fieldPosition="0"/>
    </format>
    <format dxfId="1721">
      <pivotArea field="8" type="button" dataOnly="0" labelOnly="1" outline="0" axis="axisRow" fieldPosition="1"/>
    </format>
    <format dxfId="1720">
      <pivotArea field="9" type="button" dataOnly="0" labelOnly="1" outline="0" axis="axisRow" fieldPosition="2"/>
    </format>
    <format dxfId="1719">
      <pivotArea field="10" type="button" dataOnly="0" labelOnly="1" outline="0" axis="axisRow" fieldPosition="3"/>
    </format>
    <format dxfId="1718">
      <pivotArea dataOnly="0" labelOnly="1" outline="0" fieldPosition="0">
        <references count="1">
          <reference field="47" count="0"/>
        </references>
      </pivotArea>
    </format>
    <format dxfId="1717">
      <pivotArea dataOnly="0" labelOnly="1" grandRow="1" outline="0" fieldPosition="0"/>
    </format>
    <format dxfId="1716">
      <pivotArea dataOnly="0" labelOnly="1" outline="0" fieldPosition="0">
        <references count="2">
          <reference field="8" count="17">
            <x v="0"/>
            <x v="1"/>
            <x v="2"/>
            <x v="5"/>
            <x v="6"/>
            <x v="7"/>
            <x v="8"/>
            <x v="9"/>
            <x v="10"/>
            <x v="12"/>
            <x v="15"/>
            <x v="16"/>
            <x v="17"/>
            <x v="18"/>
            <x v="19"/>
            <x v="20"/>
            <x v="28"/>
          </reference>
          <reference field="47" count="1" selected="0">
            <x v="0"/>
          </reference>
        </references>
      </pivotArea>
    </format>
    <format dxfId="1715">
      <pivotArea dataOnly="0" labelOnly="1" outline="0" fieldPosition="0">
        <references count="2">
          <reference field="8" count="17">
            <x v="1"/>
            <x v="2"/>
            <x v="3"/>
            <x v="7"/>
            <x v="10"/>
            <x v="11"/>
            <x v="12"/>
            <x v="14"/>
            <x v="15"/>
            <x v="16"/>
            <x v="17"/>
            <x v="21"/>
            <x v="22"/>
            <x v="23"/>
            <x v="26"/>
            <x v="27"/>
            <x v="29"/>
          </reference>
          <reference field="47" count="1" selected="0">
            <x v="1"/>
          </reference>
        </references>
      </pivotArea>
    </format>
    <format dxfId="1714">
      <pivotArea dataOnly="0" labelOnly="1" outline="0" fieldPosition="0">
        <references count="2">
          <reference field="8" count="15">
            <x v="1"/>
            <x v="2"/>
            <x v="7"/>
            <x v="9"/>
            <x v="12"/>
            <x v="13"/>
            <x v="15"/>
            <x v="16"/>
            <x v="17"/>
            <x v="23"/>
            <x v="24"/>
            <x v="25"/>
            <x v="29"/>
            <x v="33"/>
            <x v="34"/>
          </reference>
          <reference field="47" count="1" selected="0">
            <x v="2"/>
          </reference>
        </references>
      </pivotArea>
    </format>
    <format dxfId="1713">
      <pivotArea dataOnly="0" labelOnly="1" outline="0" fieldPosition="0">
        <references count="2">
          <reference field="8" count="18">
            <x v="0"/>
            <x v="1"/>
            <x v="2"/>
            <x v="4"/>
            <x v="6"/>
            <x v="7"/>
            <x v="8"/>
            <x v="9"/>
            <x v="12"/>
            <x v="14"/>
            <x v="15"/>
            <x v="16"/>
            <x v="17"/>
            <x v="23"/>
            <x v="24"/>
            <x v="25"/>
            <x v="28"/>
            <x v="30"/>
          </reference>
          <reference field="47" count="1" selected="0">
            <x v="3"/>
          </reference>
        </references>
      </pivotArea>
    </format>
    <format dxfId="1712">
      <pivotArea dataOnly="0" labelOnly="1" outline="0" fieldPosition="0">
        <references count="2">
          <reference field="8" count="19">
            <x v="1"/>
            <x v="2"/>
            <x v="3"/>
            <x v="4"/>
            <x v="6"/>
            <x v="7"/>
            <x v="9"/>
            <x v="10"/>
            <x v="14"/>
            <x v="15"/>
            <x v="17"/>
            <x v="18"/>
            <x v="21"/>
            <x v="22"/>
            <x v="23"/>
            <x v="24"/>
            <x v="26"/>
            <x v="29"/>
            <x v="31"/>
          </reference>
          <reference field="47" count="1" selected="0">
            <x v="4"/>
          </reference>
        </references>
      </pivotArea>
    </format>
    <format dxfId="1711">
      <pivotArea dataOnly="0" labelOnly="1" outline="0" fieldPosition="0">
        <references count="2">
          <reference field="8" count="5">
            <x v="1"/>
            <x v="9"/>
            <x v="14"/>
            <x v="23"/>
            <x v="32"/>
          </reference>
          <reference field="47" count="1" selected="0">
            <x v="5"/>
          </reference>
        </references>
      </pivotArea>
    </format>
    <format dxfId="1710">
      <pivotArea dataOnly="0" labelOnly="1" outline="0" fieldPosition="0">
        <references count="3">
          <reference field="8" count="1" selected="0">
            <x v="0"/>
          </reference>
          <reference field="9" count="1">
            <x v="0"/>
          </reference>
          <reference field="47" count="1" selected="0">
            <x v="0"/>
          </reference>
        </references>
      </pivotArea>
    </format>
    <format dxfId="1709">
      <pivotArea dataOnly="0" labelOnly="1" outline="0" fieldPosition="0">
        <references count="3">
          <reference field="8" count="1" selected="0">
            <x v="1"/>
          </reference>
          <reference field="9" count="4">
            <x v="12"/>
            <x v="13"/>
            <x v="40"/>
            <x v="82"/>
          </reference>
          <reference field="47" count="1" selected="0">
            <x v="0"/>
          </reference>
        </references>
      </pivotArea>
    </format>
    <format dxfId="1708">
      <pivotArea dataOnly="0" labelOnly="1" outline="0" fieldPosition="0">
        <references count="3">
          <reference field="8" count="1" selected="0">
            <x v="2"/>
          </reference>
          <reference field="9" count="6">
            <x v="28"/>
            <x v="29"/>
            <x v="30"/>
            <x v="31"/>
            <x v="66"/>
            <x v="67"/>
          </reference>
          <reference field="47" count="1" selected="0">
            <x v="0"/>
          </reference>
        </references>
      </pivotArea>
    </format>
    <format dxfId="1707">
      <pivotArea dataOnly="0" labelOnly="1" outline="0" fieldPosition="0">
        <references count="3">
          <reference field="8" count="1" selected="0">
            <x v="5"/>
          </reference>
          <reference field="9" count="1">
            <x v="33"/>
          </reference>
          <reference field="47" count="1" selected="0">
            <x v="0"/>
          </reference>
        </references>
      </pivotArea>
    </format>
    <format dxfId="1706">
      <pivotArea dataOnly="0" labelOnly="1" outline="0" fieldPosition="0">
        <references count="3">
          <reference field="8" count="1" selected="0">
            <x v="6"/>
          </reference>
          <reference field="9" count="1">
            <x v="85"/>
          </reference>
          <reference field="47" count="1" selected="0">
            <x v="0"/>
          </reference>
        </references>
      </pivotArea>
    </format>
    <format dxfId="1705">
      <pivotArea dataOnly="0" labelOnly="1" outline="0" fieldPosition="0">
        <references count="3">
          <reference field="8" count="1" selected="0">
            <x v="7"/>
          </reference>
          <reference field="9" count="4">
            <x v="3"/>
            <x v="4"/>
            <x v="5"/>
            <x v="6"/>
          </reference>
          <reference field="47" count="1" selected="0">
            <x v="0"/>
          </reference>
        </references>
      </pivotArea>
    </format>
    <format dxfId="1704">
      <pivotArea dataOnly="0" labelOnly="1" outline="0" fieldPosition="0">
        <references count="3">
          <reference field="8" count="1" selected="0">
            <x v="8"/>
          </reference>
          <reference field="9" count="2">
            <x v="7"/>
            <x v="8"/>
          </reference>
          <reference field="47" count="1" selected="0">
            <x v="0"/>
          </reference>
        </references>
      </pivotArea>
    </format>
    <format dxfId="1703">
      <pivotArea dataOnly="0" labelOnly="1" outline="0" fieldPosition="0">
        <references count="3">
          <reference field="8" count="1" selected="0">
            <x v="9"/>
          </reference>
          <reference field="9" count="3">
            <x v="59"/>
            <x v="60"/>
            <x v="61"/>
          </reference>
          <reference field="47" count="1" selected="0">
            <x v="0"/>
          </reference>
        </references>
      </pivotArea>
    </format>
    <format dxfId="1702">
      <pivotArea dataOnly="0" labelOnly="1" outline="0" fieldPosition="0">
        <references count="3">
          <reference field="8" count="1" selected="0">
            <x v="10"/>
          </reference>
          <reference field="9" count="1">
            <x v="39"/>
          </reference>
          <reference field="47" count="1" selected="0">
            <x v="0"/>
          </reference>
        </references>
      </pivotArea>
    </format>
    <format dxfId="1701">
      <pivotArea dataOnly="0" labelOnly="1" outline="0" fieldPosition="0">
        <references count="3">
          <reference field="8" count="1" selected="0">
            <x v="12"/>
          </reference>
          <reference field="9" count="1">
            <x v="76"/>
          </reference>
          <reference field="47" count="1" selected="0">
            <x v="0"/>
          </reference>
        </references>
      </pivotArea>
    </format>
    <format dxfId="1700">
      <pivotArea dataOnly="0" labelOnly="1" outline="0" fieldPosition="0">
        <references count="3">
          <reference field="8" count="1" selected="0">
            <x v="15"/>
          </reference>
          <reference field="9" count="1">
            <x v="27"/>
          </reference>
          <reference field="47" count="1" selected="0">
            <x v="0"/>
          </reference>
        </references>
      </pivotArea>
    </format>
    <format dxfId="1699">
      <pivotArea dataOnly="0" labelOnly="1" outline="0" fieldPosition="0">
        <references count="3">
          <reference field="8" count="1" selected="0">
            <x v="16"/>
          </reference>
          <reference field="9" count="2">
            <x v="11"/>
            <x v="15"/>
          </reference>
          <reference field="47" count="1" selected="0">
            <x v="0"/>
          </reference>
        </references>
      </pivotArea>
    </format>
    <format dxfId="1698">
      <pivotArea dataOnly="0" labelOnly="1" outline="0" fieldPosition="0">
        <references count="3">
          <reference field="8" count="1" selected="0">
            <x v="17"/>
          </reference>
          <reference field="9" count="3">
            <x v="21"/>
            <x v="23"/>
            <x v="25"/>
          </reference>
          <reference field="47" count="1" selected="0">
            <x v="0"/>
          </reference>
        </references>
      </pivotArea>
    </format>
    <format dxfId="1697">
      <pivotArea dataOnly="0" labelOnly="1" outline="0" fieldPosition="0">
        <references count="3">
          <reference field="8" count="1" selected="0">
            <x v="18"/>
          </reference>
          <reference field="9" count="1">
            <x v="68"/>
          </reference>
          <reference field="47" count="1" selected="0">
            <x v="0"/>
          </reference>
        </references>
      </pivotArea>
    </format>
    <format dxfId="1696">
      <pivotArea dataOnly="0" labelOnly="1" outline="0" fieldPosition="0">
        <references count="3">
          <reference field="8" count="1" selected="0">
            <x v="19"/>
          </reference>
          <reference field="9" count="1">
            <x v="86"/>
          </reference>
          <reference field="47" count="1" selected="0">
            <x v="0"/>
          </reference>
        </references>
      </pivotArea>
    </format>
    <format dxfId="1695">
      <pivotArea dataOnly="0" labelOnly="1" outline="0" fieldPosition="0">
        <references count="3">
          <reference field="8" count="1" selected="0">
            <x v="20"/>
          </reference>
          <reference field="9" count="1">
            <x v="87"/>
          </reference>
          <reference field="47" count="1" selected="0">
            <x v="0"/>
          </reference>
        </references>
      </pivotArea>
    </format>
    <format dxfId="1694">
      <pivotArea dataOnly="0" labelOnly="1" outline="0" fieldPosition="0">
        <references count="3">
          <reference field="8" count="1" selected="0">
            <x v="28"/>
          </reference>
          <reference field="9" count="5">
            <x v="94"/>
            <x v="95"/>
            <x v="96"/>
            <x v="97"/>
            <x v="98"/>
          </reference>
          <reference field="47" count="1" selected="0">
            <x v="0"/>
          </reference>
        </references>
      </pivotArea>
    </format>
    <format dxfId="1693">
      <pivotArea dataOnly="0" labelOnly="1" outline="0" fieldPosition="0">
        <references count="3">
          <reference field="8" count="1" selected="0">
            <x v="1"/>
          </reference>
          <reference field="9" count="3">
            <x v="12"/>
            <x v="13"/>
            <x v="40"/>
          </reference>
          <reference field="47" count="1" selected="0">
            <x v="1"/>
          </reference>
        </references>
      </pivotArea>
    </format>
    <format dxfId="1692">
      <pivotArea dataOnly="0" labelOnly="1" outline="0" fieldPosition="0">
        <references count="3">
          <reference field="8" count="1" selected="0">
            <x v="2"/>
          </reference>
          <reference field="9" count="7">
            <x v="28"/>
            <x v="29"/>
            <x v="30"/>
            <x v="31"/>
            <x v="53"/>
            <x v="83"/>
            <x v="84"/>
          </reference>
          <reference field="47" count="1" selected="0">
            <x v="1"/>
          </reference>
        </references>
      </pivotArea>
    </format>
    <format dxfId="1691">
      <pivotArea dataOnly="0" labelOnly="1" outline="0" fieldPosition="0">
        <references count="3">
          <reference field="8" count="1" selected="0">
            <x v="3"/>
          </reference>
          <reference field="9" count="1">
            <x v="41"/>
          </reference>
          <reference field="47" count="1" selected="0">
            <x v="1"/>
          </reference>
        </references>
      </pivotArea>
    </format>
    <format dxfId="1690">
      <pivotArea dataOnly="0" labelOnly="1" outline="0" fieldPosition="0">
        <references count="3">
          <reference field="8" count="1" selected="0">
            <x v="7"/>
          </reference>
          <reference field="9" count="3">
            <x v="4"/>
            <x v="5"/>
            <x v="6"/>
          </reference>
          <reference field="47" count="1" selected="0">
            <x v="1"/>
          </reference>
        </references>
      </pivotArea>
    </format>
    <format dxfId="1689">
      <pivotArea dataOnly="0" labelOnly="1" outline="0" fieldPosition="0">
        <references count="3">
          <reference field="8" count="1" selected="0">
            <x v="10"/>
          </reference>
          <reference field="9" count="2">
            <x v="39"/>
            <x v="71"/>
          </reference>
          <reference field="47" count="1" selected="0">
            <x v="1"/>
          </reference>
        </references>
      </pivotArea>
    </format>
    <format dxfId="1688">
      <pivotArea dataOnly="0" labelOnly="1" outline="0" fieldPosition="0">
        <references count="3">
          <reference field="8" count="1" selected="0">
            <x v="11"/>
          </reference>
          <reference field="9" count="1">
            <x v="108"/>
          </reference>
          <reference field="47" count="1" selected="0">
            <x v="1"/>
          </reference>
        </references>
      </pivotArea>
    </format>
    <format dxfId="1687">
      <pivotArea dataOnly="0" labelOnly="1" outline="0" fieldPosition="0">
        <references count="3">
          <reference field="8" count="1" selected="0">
            <x v="12"/>
          </reference>
          <reference field="9" count="1">
            <x v="76"/>
          </reference>
          <reference field="47" count="1" selected="0">
            <x v="1"/>
          </reference>
        </references>
      </pivotArea>
    </format>
    <format dxfId="1686">
      <pivotArea dataOnly="0" labelOnly="1" outline="0" fieldPosition="0">
        <references count="3">
          <reference field="8" count="1" selected="0">
            <x v="14"/>
          </reference>
          <reference field="9" count="4">
            <x v="10"/>
            <x v="48"/>
            <x v="49"/>
            <x v="50"/>
          </reference>
          <reference field="47" count="1" selected="0">
            <x v="1"/>
          </reference>
        </references>
      </pivotArea>
    </format>
    <format dxfId="1685">
      <pivotArea dataOnly="0" labelOnly="1" outline="0" fieldPosition="0">
        <references count="3">
          <reference field="8" count="1" selected="0">
            <x v="15"/>
          </reference>
          <reference field="9" count="2">
            <x v="27"/>
            <x v="72"/>
          </reference>
          <reference field="47" count="1" selected="0">
            <x v="1"/>
          </reference>
        </references>
      </pivotArea>
    </format>
    <format dxfId="1684">
      <pivotArea dataOnly="0" labelOnly="1" outline="0" fieldPosition="0">
        <references count="3">
          <reference field="8" count="1" selected="0">
            <x v="16"/>
          </reference>
          <reference field="9" count="2">
            <x v="11"/>
            <x v="15"/>
          </reference>
          <reference field="47" count="1" selected="0">
            <x v="1"/>
          </reference>
        </references>
      </pivotArea>
    </format>
    <format dxfId="1683">
      <pivotArea dataOnly="0" labelOnly="1" outline="0" fieldPosition="0">
        <references count="3">
          <reference field="8" count="1" selected="0">
            <x v="17"/>
          </reference>
          <reference field="9" count="3">
            <x v="19"/>
            <x v="21"/>
            <x v="23"/>
          </reference>
          <reference field="47" count="1" selected="0">
            <x v="1"/>
          </reference>
        </references>
      </pivotArea>
    </format>
    <format dxfId="1682">
      <pivotArea dataOnly="0" labelOnly="1" outline="0" fieldPosition="0">
        <references count="3">
          <reference field="8" count="1" selected="0">
            <x v="21"/>
          </reference>
          <reference field="9" count="4">
            <x v="16"/>
            <x v="42"/>
            <x v="43"/>
            <x v="44"/>
          </reference>
          <reference field="47" count="1" selected="0">
            <x v="1"/>
          </reference>
        </references>
      </pivotArea>
    </format>
    <format dxfId="1681">
      <pivotArea dataOnly="0" labelOnly="1" outline="0" fieldPosition="0">
        <references count="3">
          <reference field="8" count="1" selected="0">
            <x v="22"/>
          </reference>
          <reference field="9" count="1">
            <x v="45"/>
          </reference>
          <reference field="47" count="1" selected="0">
            <x v="1"/>
          </reference>
        </references>
      </pivotArea>
    </format>
    <format dxfId="1680">
      <pivotArea dataOnly="0" labelOnly="1" outline="0" fieldPosition="0">
        <references count="3">
          <reference field="8" count="1" selected="0">
            <x v="23"/>
          </reference>
          <reference field="9" count="6">
            <x v="35"/>
            <x v="36"/>
            <x v="37"/>
            <x v="38"/>
            <x v="46"/>
            <x v="47"/>
          </reference>
          <reference field="47" count="1" selected="0">
            <x v="1"/>
          </reference>
        </references>
      </pivotArea>
    </format>
    <format dxfId="1679">
      <pivotArea dataOnly="0" labelOnly="1" outline="0" fieldPosition="0">
        <references count="3">
          <reference field="8" count="1" selected="0">
            <x v="26"/>
          </reference>
          <reference field="9" count="1">
            <x v="74"/>
          </reference>
          <reference field="47" count="1" selected="0">
            <x v="1"/>
          </reference>
        </references>
      </pivotArea>
    </format>
    <format dxfId="1678">
      <pivotArea dataOnly="0" labelOnly="1" outline="0" fieldPosition="0">
        <references count="3">
          <reference field="8" count="1" selected="0">
            <x v="27"/>
          </reference>
          <reference field="9" count="1">
            <x v="93"/>
          </reference>
          <reference field="47" count="1" selected="0">
            <x v="1"/>
          </reference>
        </references>
      </pivotArea>
    </format>
    <format dxfId="1677">
      <pivotArea dataOnly="0" labelOnly="1" outline="0" fieldPosition="0">
        <references count="3">
          <reference field="8" count="1" selected="0">
            <x v="29"/>
          </reference>
          <reference field="9" count="5">
            <x v="99"/>
            <x v="101"/>
            <x v="102"/>
            <x v="103"/>
            <x v="104"/>
          </reference>
          <reference field="47" count="1" selected="0">
            <x v="1"/>
          </reference>
        </references>
      </pivotArea>
    </format>
    <format dxfId="1676">
      <pivotArea dataOnly="0" labelOnly="1" outline="0" fieldPosition="0">
        <references count="3">
          <reference field="8" count="1" selected="0">
            <x v="1"/>
          </reference>
          <reference field="9" count="3">
            <x v="12"/>
            <x v="13"/>
            <x v="40"/>
          </reference>
          <reference field="47" count="1" selected="0">
            <x v="2"/>
          </reference>
        </references>
      </pivotArea>
    </format>
    <format dxfId="1675">
      <pivotArea dataOnly="0" labelOnly="1" outline="0" fieldPosition="0">
        <references count="3">
          <reference field="8" count="1" selected="0">
            <x v="2"/>
          </reference>
          <reference field="9" count="7">
            <x v="28"/>
            <x v="29"/>
            <x v="31"/>
            <x v="53"/>
            <x v="67"/>
            <x v="83"/>
            <x v="84"/>
          </reference>
          <reference field="47" count="1" selected="0">
            <x v="2"/>
          </reference>
        </references>
      </pivotArea>
    </format>
    <format dxfId="1674">
      <pivotArea dataOnly="0" labelOnly="1" outline="0" fieldPosition="0">
        <references count="3">
          <reference field="8" count="1" selected="0">
            <x v="7"/>
          </reference>
          <reference field="9" count="2">
            <x v="6"/>
            <x v="9"/>
          </reference>
          <reference field="47" count="1" selected="0">
            <x v="2"/>
          </reference>
        </references>
      </pivotArea>
    </format>
    <format dxfId="1673">
      <pivotArea dataOnly="0" labelOnly="1" outline="0" fieldPosition="0">
        <references count="3">
          <reference field="8" count="1" selected="0">
            <x v="9"/>
          </reference>
          <reference field="9" count="7">
            <x v="52"/>
            <x v="54"/>
            <x v="57"/>
            <x v="58"/>
            <x v="59"/>
            <x v="60"/>
            <x v="61"/>
          </reference>
          <reference field="47" count="1" selected="0">
            <x v="2"/>
          </reference>
        </references>
      </pivotArea>
    </format>
    <format dxfId="1672">
      <pivotArea dataOnly="0" labelOnly="1" outline="0" fieldPosition="0">
        <references count="3">
          <reference field="8" count="1" selected="0">
            <x v="12"/>
          </reference>
          <reference field="9" count="1">
            <x v="76"/>
          </reference>
          <reference field="47" count="1" selected="0">
            <x v="2"/>
          </reference>
        </references>
      </pivotArea>
    </format>
    <format dxfId="1671">
      <pivotArea dataOnly="0" labelOnly="1" outline="0" fieldPosition="0">
        <references count="3">
          <reference field="8" count="1" selected="0">
            <x v="13"/>
          </reference>
          <reference field="9" count="2">
            <x v="78"/>
            <x v="79"/>
          </reference>
          <reference field="47" count="1" selected="0">
            <x v="2"/>
          </reference>
        </references>
      </pivotArea>
    </format>
    <format dxfId="1670">
      <pivotArea dataOnly="0" labelOnly="1" outline="0" fieldPosition="0">
        <references count="3">
          <reference field="8" count="1" selected="0">
            <x v="15"/>
          </reference>
          <reference field="9" count="4">
            <x v="27"/>
            <x v="41"/>
            <x v="51"/>
            <x v="72"/>
          </reference>
          <reference field="47" count="1" selected="0">
            <x v="2"/>
          </reference>
        </references>
      </pivotArea>
    </format>
    <format dxfId="1669">
      <pivotArea dataOnly="0" labelOnly="1" outline="0" fieldPosition="0">
        <references count="3">
          <reference field="8" count="1" selected="0">
            <x v="16"/>
          </reference>
          <reference field="9" count="1">
            <x v="15"/>
          </reference>
          <reference field="47" count="1" selected="0">
            <x v="2"/>
          </reference>
        </references>
      </pivotArea>
    </format>
    <format dxfId="1668">
      <pivotArea dataOnly="0" labelOnly="1" outline="0" fieldPosition="0">
        <references count="3">
          <reference field="8" count="1" selected="0">
            <x v="17"/>
          </reference>
          <reference field="9" count="3">
            <x v="19"/>
            <x v="21"/>
            <x v="23"/>
          </reference>
          <reference field="47" count="1" selected="0">
            <x v="2"/>
          </reference>
        </references>
      </pivotArea>
    </format>
    <format dxfId="1667">
      <pivotArea dataOnly="0" labelOnly="1" outline="0" fieldPosition="0">
        <references count="3">
          <reference field="8" count="1" selected="0">
            <x v="23"/>
          </reference>
          <reference field="9" count="2">
            <x v="35"/>
            <x v="36"/>
          </reference>
          <reference field="47" count="1" selected="0">
            <x v="2"/>
          </reference>
        </references>
      </pivotArea>
    </format>
    <format dxfId="1666">
      <pivotArea dataOnly="0" labelOnly="1" outline="0" fieldPosition="0">
        <references count="3">
          <reference field="8" count="1" selected="0">
            <x v="24"/>
          </reference>
          <reference field="9" count="4">
            <x v="20"/>
            <x v="22"/>
            <x v="24"/>
            <x v="26"/>
          </reference>
          <reference field="47" count="1" selected="0">
            <x v="2"/>
          </reference>
        </references>
      </pivotArea>
    </format>
    <format dxfId="1665">
      <pivotArea dataOnly="0" labelOnly="1" outline="0" fieldPosition="0">
        <references count="3">
          <reference field="8" count="1" selected="0">
            <x v="25"/>
          </reference>
          <reference field="9" count="2">
            <x v="17"/>
            <x v="18"/>
          </reference>
          <reference field="47" count="1" selected="0">
            <x v="2"/>
          </reference>
        </references>
      </pivotArea>
    </format>
    <format dxfId="1664">
      <pivotArea dataOnly="0" labelOnly="1" outline="0" fieldPosition="0">
        <references count="3">
          <reference field="8" count="1" selected="0">
            <x v="29"/>
          </reference>
          <reference field="9" count="1">
            <x v="99"/>
          </reference>
          <reference field="47" count="1" selected="0">
            <x v="2"/>
          </reference>
        </references>
      </pivotArea>
    </format>
    <format dxfId="1663">
      <pivotArea dataOnly="0" labelOnly="1" outline="0" fieldPosition="0">
        <references count="3">
          <reference field="8" count="1" selected="0">
            <x v="33"/>
          </reference>
          <reference field="9" count="1">
            <x v="10"/>
          </reference>
          <reference field="47" count="1" selected="0">
            <x v="2"/>
          </reference>
        </references>
      </pivotArea>
    </format>
    <format dxfId="1662">
      <pivotArea dataOnly="0" labelOnly="1" outline="0" fieldPosition="0">
        <references count="3">
          <reference field="8" count="1" selected="0">
            <x v="34"/>
          </reference>
          <reference field="9" count="1">
            <x v="106"/>
          </reference>
          <reference field="47" count="1" selected="0">
            <x v="2"/>
          </reference>
        </references>
      </pivotArea>
    </format>
    <format dxfId="1661">
      <pivotArea dataOnly="0" labelOnly="1" outline="0" fieldPosition="0">
        <references count="3">
          <reference field="8" count="1" selected="0">
            <x v="0"/>
          </reference>
          <reference field="9" count="1">
            <x v="0"/>
          </reference>
          <reference field="47" count="1" selected="0">
            <x v="3"/>
          </reference>
        </references>
      </pivotArea>
    </format>
    <format dxfId="1660">
      <pivotArea dataOnly="0" labelOnly="1" outline="0" fieldPosition="0">
        <references count="3">
          <reference field="8" count="1" selected="0">
            <x v="1"/>
          </reference>
          <reference field="9" count="1">
            <x v="14"/>
          </reference>
          <reference field="47" count="1" selected="0">
            <x v="3"/>
          </reference>
        </references>
      </pivotArea>
    </format>
    <format dxfId="1659">
      <pivotArea dataOnly="0" labelOnly="1" outline="0" fieldPosition="0">
        <references count="3">
          <reference field="8" count="1" selected="0">
            <x v="2"/>
          </reference>
          <reference field="9" count="6">
            <x v="28"/>
            <x v="29"/>
            <x v="31"/>
            <x v="53"/>
            <x v="66"/>
            <x v="67"/>
          </reference>
          <reference field="47" count="1" selected="0">
            <x v="3"/>
          </reference>
        </references>
      </pivotArea>
    </format>
    <format dxfId="1658">
      <pivotArea dataOnly="0" labelOnly="1" outline="0" fieldPosition="0">
        <references count="3">
          <reference field="8" count="1" selected="0">
            <x v="4"/>
          </reference>
          <reference field="9" count="1">
            <x v="32"/>
          </reference>
          <reference field="47" count="1" selected="0">
            <x v="3"/>
          </reference>
        </references>
      </pivotArea>
    </format>
    <format dxfId="1657">
      <pivotArea dataOnly="0" labelOnly="1" outline="0" fieldPosition="0">
        <references count="3">
          <reference field="8" count="1" selected="0">
            <x v="6"/>
          </reference>
          <reference field="9" count="2">
            <x v="73"/>
            <x v="85"/>
          </reference>
          <reference field="47" count="1" selected="0">
            <x v="3"/>
          </reference>
        </references>
      </pivotArea>
    </format>
    <format dxfId="1656">
      <pivotArea dataOnly="0" labelOnly="1" outline="0" fieldPosition="0">
        <references count="3">
          <reference field="8" count="1" selected="0">
            <x v="7"/>
          </reference>
          <reference field="9" count="9">
            <x v="1"/>
            <x v="2"/>
            <x v="3"/>
            <x v="4"/>
            <x v="5"/>
            <x v="6"/>
            <x v="9"/>
            <x v="62"/>
            <x v="63"/>
          </reference>
          <reference field="47" count="1" selected="0">
            <x v="3"/>
          </reference>
        </references>
      </pivotArea>
    </format>
    <format dxfId="1655">
      <pivotArea dataOnly="0" labelOnly="1" outline="0" fieldPosition="0">
        <references count="3">
          <reference field="8" count="1" selected="0">
            <x v="8"/>
          </reference>
          <reference field="9" count="7">
            <x v="7"/>
            <x v="8"/>
            <x v="55"/>
            <x v="56"/>
            <x v="64"/>
            <x v="65"/>
            <x v="77"/>
          </reference>
          <reference field="47" count="1" selected="0">
            <x v="3"/>
          </reference>
        </references>
      </pivotArea>
    </format>
    <format dxfId="1654">
      <pivotArea dataOnly="0" labelOnly="1" outline="0" fieldPosition="0">
        <references count="3">
          <reference field="8" count="1" selected="0">
            <x v="9"/>
          </reference>
          <reference field="9" count="7">
            <x v="52"/>
            <x v="54"/>
            <x v="57"/>
            <x v="58"/>
            <x v="59"/>
            <x v="60"/>
            <x v="61"/>
          </reference>
          <reference field="47" count="1" selected="0">
            <x v="3"/>
          </reference>
        </references>
      </pivotArea>
    </format>
    <format dxfId="1653">
      <pivotArea dataOnly="0" labelOnly="1" outline="0" fieldPosition="0">
        <references count="3">
          <reference field="8" count="1" selected="0">
            <x v="12"/>
          </reference>
          <reference field="9" count="1">
            <x v="76"/>
          </reference>
          <reference field="47" count="1" selected="0">
            <x v="3"/>
          </reference>
        </references>
      </pivotArea>
    </format>
    <format dxfId="1652">
      <pivotArea dataOnly="0" labelOnly="1" outline="0" fieldPosition="0">
        <references count="3">
          <reference field="8" count="1" selected="0">
            <x v="14"/>
          </reference>
          <reference field="9" count="1">
            <x v="69"/>
          </reference>
          <reference field="47" count="1" selected="0">
            <x v="3"/>
          </reference>
        </references>
      </pivotArea>
    </format>
    <format dxfId="1651">
      <pivotArea dataOnly="0" labelOnly="1" outline="0" fieldPosition="0">
        <references count="3">
          <reference field="8" count="1" selected="0">
            <x v="15"/>
          </reference>
          <reference field="9" count="3">
            <x v="27"/>
            <x v="51"/>
            <x v="72"/>
          </reference>
          <reference field="47" count="1" selected="0">
            <x v="3"/>
          </reference>
        </references>
      </pivotArea>
    </format>
    <format dxfId="1650">
      <pivotArea dataOnly="0" labelOnly="1" outline="0" fieldPosition="0">
        <references count="3">
          <reference field="8" count="1" selected="0">
            <x v="16"/>
          </reference>
          <reference field="9" count="3">
            <x v="15"/>
            <x v="80"/>
            <x v="81"/>
          </reference>
          <reference field="47" count="1" selected="0">
            <x v="3"/>
          </reference>
        </references>
      </pivotArea>
    </format>
    <format dxfId="1649">
      <pivotArea dataOnly="0" labelOnly="1" outline="0" fieldPosition="0">
        <references count="3">
          <reference field="8" count="1" selected="0">
            <x v="17"/>
          </reference>
          <reference field="9" count="2">
            <x v="23"/>
            <x v="25"/>
          </reference>
          <reference field="47" count="1" selected="0">
            <x v="3"/>
          </reference>
        </references>
      </pivotArea>
    </format>
    <format dxfId="1648">
      <pivotArea dataOnly="0" labelOnly="1" outline="0" fieldPosition="0">
        <references count="3">
          <reference field="8" count="1" selected="0">
            <x v="23"/>
          </reference>
          <reference field="9" count="6">
            <x v="35"/>
            <x v="36"/>
            <x v="37"/>
            <x v="38"/>
            <x v="46"/>
            <x v="47"/>
          </reference>
          <reference field="47" count="1" selected="0">
            <x v="3"/>
          </reference>
        </references>
      </pivotArea>
    </format>
    <format dxfId="1647">
      <pivotArea dataOnly="0" labelOnly="1" outline="0" fieldPosition="0">
        <references count="3">
          <reference field="8" count="1" selected="0">
            <x v="24"/>
          </reference>
          <reference field="9" count="1">
            <x v="26"/>
          </reference>
          <reference field="47" count="1" selected="0">
            <x v="3"/>
          </reference>
        </references>
      </pivotArea>
    </format>
    <format dxfId="1646">
      <pivotArea dataOnly="0" labelOnly="1" outline="0" fieldPosition="0">
        <references count="3">
          <reference field="8" count="1" selected="0">
            <x v="25"/>
          </reference>
          <reference field="9" count="1">
            <x v="18"/>
          </reference>
          <reference field="47" count="1" selected="0">
            <x v="3"/>
          </reference>
        </references>
      </pivotArea>
    </format>
    <format dxfId="1645">
      <pivotArea dataOnly="0" labelOnly="1" outline="0" fieldPosition="0">
        <references count="3">
          <reference field="8" count="1" selected="0">
            <x v="28"/>
          </reference>
          <reference field="9" count="1">
            <x v="100"/>
          </reference>
          <reference field="47" count="1" selected="0">
            <x v="3"/>
          </reference>
        </references>
      </pivotArea>
    </format>
    <format dxfId="1644">
      <pivotArea dataOnly="0" labelOnly="1" outline="0" fieldPosition="0">
        <references count="3">
          <reference field="8" count="1" selected="0">
            <x v="30"/>
          </reference>
          <reference field="9" count="1">
            <x v="88"/>
          </reference>
          <reference field="47" count="1" selected="0">
            <x v="3"/>
          </reference>
        </references>
      </pivotArea>
    </format>
    <format dxfId="1643">
      <pivotArea dataOnly="0" labelOnly="1" outline="0" fieldPosition="0">
        <references count="3">
          <reference field="8" count="1" selected="0">
            <x v="1"/>
          </reference>
          <reference field="9" count="7">
            <x v="12"/>
            <x v="13"/>
            <x v="14"/>
            <x v="40"/>
            <x v="71"/>
            <x v="82"/>
            <x v="92"/>
          </reference>
          <reference field="47" count="1" selected="0">
            <x v="4"/>
          </reference>
        </references>
      </pivotArea>
    </format>
    <format dxfId="1642">
      <pivotArea dataOnly="0" labelOnly="1" outline="0" fieldPosition="0">
        <references count="3">
          <reference field="8" count="1" selected="0">
            <x v="2"/>
          </reference>
          <reference field="9" count="5">
            <x v="28"/>
            <x v="29"/>
            <x v="30"/>
            <x v="31"/>
            <x v="53"/>
          </reference>
          <reference field="47" count="1" selected="0">
            <x v="4"/>
          </reference>
        </references>
      </pivotArea>
    </format>
    <format dxfId="1641">
      <pivotArea dataOnly="0" labelOnly="1" outline="0" fieldPosition="0">
        <references count="3">
          <reference field="8" count="1" selected="0">
            <x v="3"/>
          </reference>
          <reference field="9" count="1">
            <x v="41"/>
          </reference>
          <reference field="47" count="1" selected="0">
            <x v="4"/>
          </reference>
        </references>
      </pivotArea>
    </format>
    <format dxfId="1640">
      <pivotArea dataOnly="0" labelOnly="1" outline="0" fieldPosition="0">
        <references count="3">
          <reference field="8" count="1" selected="0">
            <x v="4"/>
          </reference>
          <reference field="9" count="1">
            <x v="34"/>
          </reference>
          <reference field="47" count="1" selected="0">
            <x v="4"/>
          </reference>
        </references>
      </pivotArea>
    </format>
    <format dxfId="1639">
      <pivotArea dataOnly="0" labelOnly="1" outline="0" fieldPosition="0">
        <references count="3">
          <reference field="8" count="1" selected="0">
            <x v="6"/>
          </reference>
          <reference field="9" count="1">
            <x v="73"/>
          </reference>
          <reference field="47" count="1" selected="0">
            <x v="4"/>
          </reference>
        </references>
      </pivotArea>
    </format>
    <format dxfId="1638">
      <pivotArea dataOnly="0" labelOnly="1" outline="0" fieldPosition="0">
        <references count="3">
          <reference field="8" count="1" selected="0">
            <x v="7"/>
          </reference>
          <reference field="9" count="1">
            <x v="9"/>
          </reference>
          <reference field="47" count="1" selected="0">
            <x v="4"/>
          </reference>
        </references>
      </pivotArea>
    </format>
    <format dxfId="1637">
      <pivotArea dataOnly="0" labelOnly="1" outline="0" fieldPosition="0">
        <references count="3">
          <reference field="8" count="1" selected="0">
            <x v="9"/>
          </reference>
          <reference field="9" count="7">
            <x v="52"/>
            <x v="54"/>
            <x v="57"/>
            <x v="58"/>
            <x v="59"/>
            <x v="60"/>
            <x v="61"/>
          </reference>
          <reference field="47" count="1" selected="0">
            <x v="4"/>
          </reference>
        </references>
      </pivotArea>
    </format>
    <format dxfId="1636">
      <pivotArea dataOnly="0" labelOnly="1" outline="0" fieldPosition="0">
        <references count="3">
          <reference field="8" count="1" selected="0">
            <x v="10"/>
          </reference>
          <reference field="9" count="2">
            <x v="39"/>
            <x v="71"/>
          </reference>
          <reference field="47" count="1" selected="0">
            <x v="4"/>
          </reference>
        </references>
      </pivotArea>
    </format>
    <format dxfId="1635">
      <pivotArea dataOnly="0" labelOnly="1" outline="0" fieldPosition="0">
        <references count="3">
          <reference field="8" count="1" selected="0">
            <x v="14"/>
          </reference>
          <reference field="9" count="4">
            <x v="69"/>
            <x v="89"/>
            <x v="90"/>
            <x v="91"/>
          </reference>
          <reference field="47" count="1" selected="0">
            <x v="4"/>
          </reference>
        </references>
      </pivotArea>
    </format>
    <format dxfId="1634">
      <pivotArea dataOnly="0" labelOnly="1" outline="0" fieldPosition="0">
        <references count="3">
          <reference field="8" count="1" selected="0">
            <x v="15"/>
          </reference>
          <reference field="9" count="2">
            <x v="27"/>
            <x v="72"/>
          </reference>
          <reference field="47" count="1" selected="0">
            <x v="4"/>
          </reference>
        </references>
      </pivotArea>
    </format>
    <format dxfId="1633">
      <pivotArea dataOnly="0" labelOnly="1" outline="0" fieldPosition="0">
        <references count="3">
          <reference field="8" count="1" selected="0">
            <x v="17"/>
          </reference>
          <reference field="9" count="3">
            <x v="21"/>
            <x v="23"/>
            <x v="25"/>
          </reference>
          <reference field="47" count="1" selected="0">
            <x v="4"/>
          </reference>
        </references>
      </pivotArea>
    </format>
    <format dxfId="1632">
      <pivotArea dataOnly="0" labelOnly="1" outline="0" fieldPosition="0">
        <references count="3">
          <reference field="8" count="1" selected="0">
            <x v="18"/>
          </reference>
          <reference field="9" count="1">
            <x v="70"/>
          </reference>
          <reference field="47" count="1" selected="0">
            <x v="4"/>
          </reference>
        </references>
      </pivotArea>
    </format>
    <format dxfId="1631">
      <pivotArea dataOnly="0" labelOnly="1" outline="0" fieldPosition="0">
        <references count="3">
          <reference field="8" count="1" selected="0">
            <x v="21"/>
          </reference>
          <reference field="9" count="4">
            <x v="16"/>
            <x v="42"/>
            <x v="43"/>
            <x v="44"/>
          </reference>
          <reference field="47" count="1" selected="0">
            <x v="4"/>
          </reference>
        </references>
      </pivotArea>
    </format>
    <format dxfId="1630">
      <pivotArea dataOnly="0" labelOnly="1" outline="0" fieldPosition="0">
        <references count="3">
          <reference field="8" count="1" selected="0">
            <x v="22"/>
          </reference>
          <reference field="9" count="1">
            <x v="45"/>
          </reference>
          <reference field="47" count="1" selected="0">
            <x v="4"/>
          </reference>
        </references>
      </pivotArea>
    </format>
    <format dxfId="1629">
      <pivotArea dataOnly="0" labelOnly="1" outline="0" fieldPosition="0">
        <references count="3">
          <reference field="8" count="1" selected="0">
            <x v="23"/>
          </reference>
          <reference field="9" count="2">
            <x v="35"/>
            <x v="38"/>
          </reference>
          <reference field="47" count="1" selected="0">
            <x v="4"/>
          </reference>
        </references>
      </pivotArea>
    </format>
    <format dxfId="1628">
      <pivotArea dataOnly="0" labelOnly="1" outline="0" fieldPosition="0">
        <references count="3">
          <reference field="8" count="1" selected="0">
            <x v="24"/>
          </reference>
          <reference field="9" count="4">
            <x v="20"/>
            <x v="22"/>
            <x v="24"/>
            <x v="26"/>
          </reference>
          <reference field="47" count="1" selected="0">
            <x v="4"/>
          </reference>
        </references>
      </pivotArea>
    </format>
    <format dxfId="1627">
      <pivotArea dataOnly="0" labelOnly="1" outline="0" fieldPosition="0">
        <references count="3">
          <reference field="8" count="1" selected="0">
            <x v="26"/>
          </reference>
          <reference field="9" count="1">
            <x v="74"/>
          </reference>
          <reference field="47" count="1" selected="0">
            <x v="4"/>
          </reference>
        </references>
      </pivotArea>
    </format>
    <format dxfId="1626">
      <pivotArea dataOnly="0" labelOnly="1" outline="0" fieldPosition="0">
        <references count="3">
          <reference field="8" count="1" selected="0">
            <x v="29"/>
          </reference>
          <reference field="9" count="5">
            <x v="99"/>
            <x v="101"/>
            <x v="102"/>
            <x v="103"/>
            <x v="104"/>
          </reference>
          <reference field="47" count="1" selected="0">
            <x v="4"/>
          </reference>
        </references>
      </pivotArea>
    </format>
    <format dxfId="1625">
      <pivotArea dataOnly="0" labelOnly="1" outline="0" fieldPosition="0">
        <references count="3">
          <reference field="8" count="1" selected="0">
            <x v="31"/>
          </reference>
          <reference field="9" count="1">
            <x v="107"/>
          </reference>
          <reference field="47" count="1" selected="0">
            <x v="4"/>
          </reference>
        </references>
      </pivotArea>
    </format>
    <format dxfId="1624">
      <pivotArea dataOnly="0" labelOnly="1" outline="0" fieldPosition="0">
        <references count="3">
          <reference field="8" count="1" selected="0">
            <x v="1"/>
          </reference>
          <reference field="9" count="5">
            <x v="12"/>
            <x v="13"/>
            <x v="14"/>
            <x v="40"/>
            <x v="82"/>
          </reference>
          <reference field="47" count="1" selected="0">
            <x v="5"/>
          </reference>
        </references>
      </pivotArea>
    </format>
    <format dxfId="1623">
      <pivotArea dataOnly="0" labelOnly="1" outline="0" fieldPosition="0">
        <references count="3">
          <reference field="8" count="1" selected="0">
            <x v="9"/>
          </reference>
          <reference field="9" count="7">
            <x v="52"/>
            <x v="54"/>
            <x v="57"/>
            <x v="58"/>
            <x v="59"/>
            <x v="60"/>
            <x v="61"/>
          </reference>
          <reference field="47" count="1" selected="0">
            <x v="5"/>
          </reference>
        </references>
      </pivotArea>
    </format>
    <format dxfId="1622">
      <pivotArea dataOnly="0" labelOnly="1" outline="0" fieldPosition="0">
        <references count="3">
          <reference field="8" count="1" selected="0">
            <x v="14"/>
          </reference>
          <reference field="9" count="1">
            <x v="75"/>
          </reference>
          <reference field="47" count="1" selected="0">
            <x v="5"/>
          </reference>
        </references>
      </pivotArea>
    </format>
    <format dxfId="1621">
      <pivotArea dataOnly="0" labelOnly="1" outline="0" fieldPosition="0">
        <references count="3">
          <reference field="8" count="1" selected="0">
            <x v="23"/>
          </reference>
          <reference field="9" count="3">
            <x v="35"/>
            <x v="36"/>
            <x v="46"/>
          </reference>
          <reference field="47" count="1" selected="0">
            <x v="5"/>
          </reference>
        </references>
      </pivotArea>
    </format>
    <format dxfId="1620">
      <pivotArea dataOnly="0" labelOnly="1" outline="0" fieldPosition="0">
        <references count="3">
          <reference field="8" count="1" selected="0">
            <x v="32"/>
          </reference>
          <reference field="9" count="1">
            <x v="105"/>
          </reference>
          <reference field="47" count="1" selected="0">
            <x v="5"/>
          </reference>
        </references>
      </pivotArea>
    </format>
    <format dxfId="1619">
      <pivotArea dataOnly="0" labelOnly="1" outline="0" fieldPosition="0">
        <references count="4">
          <reference field="8" count="1" selected="0">
            <x v="0"/>
          </reference>
          <reference field="9" count="1" selected="0">
            <x v="0"/>
          </reference>
          <reference field="10" count="1">
            <x v="0"/>
          </reference>
          <reference field="47" count="1" selected="0">
            <x v="0"/>
          </reference>
        </references>
      </pivotArea>
    </format>
    <format dxfId="1618">
      <pivotArea dataOnly="0" labelOnly="1" outline="0" fieldPosition="0">
        <references count="4">
          <reference field="8" count="1" selected="0">
            <x v="1"/>
          </reference>
          <reference field="9" count="1" selected="0">
            <x v="12"/>
          </reference>
          <reference field="10" count="1">
            <x v="5"/>
          </reference>
          <reference field="47" count="1" selected="0">
            <x v="0"/>
          </reference>
        </references>
      </pivotArea>
    </format>
    <format dxfId="1617">
      <pivotArea dataOnly="0" labelOnly="1" outline="0" fieldPosition="0">
        <references count="4">
          <reference field="8" count="1" selected="0">
            <x v="1"/>
          </reference>
          <reference field="9" count="1" selected="0">
            <x v="13"/>
          </reference>
          <reference field="10" count="1">
            <x v="5"/>
          </reference>
          <reference field="47" count="1" selected="0">
            <x v="0"/>
          </reference>
        </references>
      </pivotArea>
    </format>
    <format dxfId="1616">
      <pivotArea dataOnly="0" labelOnly="1" outline="0" fieldPosition="0">
        <references count="4">
          <reference field="8" count="1" selected="0">
            <x v="1"/>
          </reference>
          <reference field="9" count="1" selected="0">
            <x v="40"/>
          </reference>
          <reference field="10" count="1">
            <x v="5"/>
          </reference>
          <reference field="47" count="1" selected="0">
            <x v="0"/>
          </reference>
        </references>
      </pivotArea>
    </format>
    <format dxfId="1615">
      <pivotArea dataOnly="0" labelOnly="1" outline="0" fieldPosition="0">
        <references count="4">
          <reference field="8" count="1" selected="0">
            <x v="1"/>
          </reference>
          <reference field="9" count="1" selected="0">
            <x v="82"/>
          </reference>
          <reference field="10" count="1">
            <x v="5"/>
          </reference>
          <reference field="47" count="1" selected="0">
            <x v="0"/>
          </reference>
        </references>
      </pivotArea>
    </format>
    <format dxfId="1614">
      <pivotArea dataOnly="0" labelOnly="1" outline="0" fieldPosition="0">
        <references count="4">
          <reference field="8" count="1" selected="0">
            <x v="2"/>
          </reference>
          <reference field="9" count="1" selected="0">
            <x v="28"/>
          </reference>
          <reference field="10" count="1">
            <x v="5"/>
          </reference>
          <reference field="47" count="1" selected="0">
            <x v="0"/>
          </reference>
        </references>
      </pivotArea>
    </format>
    <format dxfId="1613">
      <pivotArea dataOnly="0" labelOnly="1" outline="0" fieldPosition="0">
        <references count="4">
          <reference field="8" count="1" selected="0">
            <x v="2"/>
          </reference>
          <reference field="9" count="1" selected="0">
            <x v="29"/>
          </reference>
          <reference field="10" count="1">
            <x v="5"/>
          </reference>
          <reference field="47" count="1" selected="0">
            <x v="0"/>
          </reference>
        </references>
      </pivotArea>
    </format>
    <format dxfId="1612">
      <pivotArea dataOnly="0" labelOnly="1" outline="0" fieldPosition="0">
        <references count="4">
          <reference field="8" count="1" selected="0">
            <x v="2"/>
          </reference>
          <reference field="9" count="1" selected="0">
            <x v="30"/>
          </reference>
          <reference field="10" count="1">
            <x v="5"/>
          </reference>
          <reference field="47" count="1" selected="0">
            <x v="0"/>
          </reference>
        </references>
      </pivotArea>
    </format>
    <format dxfId="1611">
      <pivotArea dataOnly="0" labelOnly="1" outline="0" fieldPosition="0">
        <references count="4">
          <reference field="8" count="1" selected="0">
            <x v="2"/>
          </reference>
          <reference field="9" count="1" selected="0">
            <x v="31"/>
          </reference>
          <reference field="10" count="1">
            <x v="1"/>
          </reference>
          <reference field="47" count="1" selected="0">
            <x v="0"/>
          </reference>
        </references>
      </pivotArea>
    </format>
    <format dxfId="1610">
      <pivotArea dataOnly="0" labelOnly="1" outline="0" fieldPosition="0">
        <references count="4">
          <reference field="8" count="1" selected="0">
            <x v="2"/>
          </reference>
          <reference field="9" count="1" selected="0">
            <x v="66"/>
          </reference>
          <reference field="10" count="1">
            <x v="5"/>
          </reference>
          <reference field="47" count="1" selected="0">
            <x v="0"/>
          </reference>
        </references>
      </pivotArea>
    </format>
    <format dxfId="1609">
      <pivotArea dataOnly="0" labelOnly="1" outline="0" fieldPosition="0">
        <references count="4">
          <reference field="8" count="1" selected="0">
            <x v="2"/>
          </reference>
          <reference field="9" count="1" selected="0">
            <x v="67"/>
          </reference>
          <reference field="10" count="1">
            <x v="5"/>
          </reference>
          <reference field="47" count="1" selected="0">
            <x v="0"/>
          </reference>
        </references>
      </pivotArea>
    </format>
    <format dxfId="1608">
      <pivotArea dataOnly="0" labelOnly="1" outline="0" fieldPosition="0">
        <references count="4">
          <reference field="8" count="1" selected="0">
            <x v="5"/>
          </reference>
          <reference field="9" count="1" selected="0">
            <x v="33"/>
          </reference>
          <reference field="10" count="1">
            <x v="5"/>
          </reference>
          <reference field="47" count="1" selected="0">
            <x v="0"/>
          </reference>
        </references>
      </pivotArea>
    </format>
    <format dxfId="1607">
      <pivotArea dataOnly="0" labelOnly="1" outline="0" fieldPosition="0">
        <references count="4">
          <reference field="8" count="1" selected="0">
            <x v="6"/>
          </reference>
          <reference field="9" count="1" selected="0">
            <x v="85"/>
          </reference>
          <reference field="10" count="1">
            <x v="5"/>
          </reference>
          <reference field="47" count="1" selected="0">
            <x v="0"/>
          </reference>
        </references>
      </pivotArea>
    </format>
    <format dxfId="1606">
      <pivotArea dataOnly="0" labelOnly="1" outline="0" fieldPosition="0">
        <references count="4">
          <reference field="8" count="1" selected="0">
            <x v="7"/>
          </reference>
          <reference field="9" count="1" selected="0">
            <x v="3"/>
          </reference>
          <reference field="10" count="1">
            <x v="5"/>
          </reference>
          <reference field="47" count="1" selected="0">
            <x v="0"/>
          </reference>
        </references>
      </pivotArea>
    </format>
    <format dxfId="1605">
      <pivotArea dataOnly="0" labelOnly="1" outline="0" fieldPosition="0">
        <references count="4">
          <reference field="8" count="1" selected="0">
            <x v="7"/>
          </reference>
          <reference field="9" count="1" selected="0">
            <x v="4"/>
          </reference>
          <reference field="10" count="1">
            <x v="5"/>
          </reference>
          <reference field="47" count="1" selected="0">
            <x v="0"/>
          </reference>
        </references>
      </pivotArea>
    </format>
    <format dxfId="1604">
      <pivotArea dataOnly="0" labelOnly="1" outline="0" fieldPosition="0">
        <references count="4">
          <reference field="8" count="1" selected="0">
            <x v="7"/>
          </reference>
          <reference field="9" count="1" selected="0">
            <x v="5"/>
          </reference>
          <reference field="10" count="1">
            <x v="5"/>
          </reference>
          <reference field="47" count="1" selected="0">
            <x v="0"/>
          </reference>
        </references>
      </pivotArea>
    </format>
    <format dxfId="1603">
      <pivotArea dataOnly="0" labelOnly="1" outline="0" fieldPosition="0">
        <references count="4">
          <reference field="8" count="1" selected="0">
            <x v="7"/>
          </reference>
          <reference field="9" count="1" selected="0">
            <x v="6"/>
          </reference>
          <reference field="10" count="1">
            <x v="5"/>
          </reference>
          <reference field="47" count="1" selected="0">
            <x v="0"/>
          </reference>
        </references>
      </pivotArea>
    </format>
    <format dxfId="1602">
      <pivotArea dataOnly="0" labelOnly="1" outline="0" fieldPosition="0">
        <references count="4">
          <reference field="8" count="1" selected="0">
            <x v="8"/>
          </reference>
          <reference field="9" count="1" selected="0">
            <x v="7"/>
          </reference>
          <reference field="10" count="1">
            <x v="5"/>
          </reference>
          <reference field="47" count="1" selected="0">
            <x v="0"/>
          </reference>
        </references>
      </pivotArea>
    </format>
    <format dxfId="1601">
      <pivotArea dataOnly="0" labelOnly="1" outline="0" fieldPosition="0">
        <references count="4">
          <reference field="8" count="1" selected="0">
            <x v="8"/>
          </reference>
          <reference field="9" count="1" selected="0">
            <x v="8"/>
          </reference>
          <reference field="10" count="1">
            <x v="5"/>
          </reference>
          <reference field="47" count="1" selected="0">
            <x v="0"/>
          </reference>
        </references>
      </pivotArea>
    </format>
    <format dxfId="1600">
      <pivotArea dataOnly="0" labelOnly="1" outline="0" fieldPosition="0">
        <references count="4">
          <reference field="8" count="1" selected="0">
            <x v="9"/>
          </reference>
          <reference field="9" count="1" selected="0">
            <x v="59"/>
          </reference>
          <reference field="10" count="1">
            <x v="5"/>
          </reference>
          <reference field="47" count="1" selected="0">
            <x v="0"/>
          </reference>
        </references>
      </pivotArea>
    </format>
    <format dxfId="1599">
      <pivotArea dataOnly="0" labelOnly="1" outline="0" fieldPosition="0">
        <references count="4">
          <reference field="8" count="1" selected="0">
            <x v="9"/>
          </reference>
          <reference field="9" count="1" selected="0">
            <x v="60"/>
          </reference>
          <reference field="10" count="1">
            <x v="5"/>
          </reference>
          <reference field="47" count="1" selected="0">
            <x v="0"/>
          </reference>
        </references>
      </pivotArea>
    </format>
    <format dxfId="1598">
      <pivotArea dataOnly="0" labelOnly="1" outline="0" fieldPosition="0">
        <references count="4">
          <reference field="8" count="1" selected="0">
            <x v="9"/>
          </reference>
          <reference field="9" count="1" selected="0">
            <x v="61"/>
          </reference>
          <reference field="10" count="1">
            <x v="5"/>
          </reference>
          <reference field="47" count="1" selected="0">
            <x v="0"/>
          </reference>
        </references>
      </pivotArea>
    </format>
    <format dxfId="1597">
      <pivotArea dataOnly="0" labelOnly="1" outline="0" fieldPosition="0">
        <references count="4">
          <reference field="8" count="1" selected="0">
            <x v="10"/>
          </reference>
          <reference field="9" count="1" selected="0">
            <x v="39"/>
          </reference>
          <reference field="10" count="1">
            <x v="5"/>
          </reference>
          <reference field="47" count="1" selected="0">
            <x v="0"/>
          </reference>
        </references>
      </pivotArea>
    </format>
    <format dxfId="1596">
      <pivotArea dataOnly="0" labelOnly="1" outline="0" fieldPosition="0">
        <references count="4">
          <reference field="8" count="1" selected="0">
            <x v="12"/>
          </reference>
          <reference field="9" count="1" selected="0">
            <x v="76"/>
          </reference>
          <reference field="10" count="1">
            <x v="5"/>
          </reference>
          <reference field="47" count="1" selected="0">
            <x v="0"/>
          </reference>
        </references>
      </pivotArea>
    </format>
    <format dxfId="1595">
      <pivotArea dataOnly="0" labelOnly="1" outline="0" fieldPosition="0">
        <references count="4">
          <reference field="8" count="1" selected="0">
            <x v="15"/>
          </reference>
          <reference field="9" count="1" selected="0">
            <x v="27"/>
          </reference>
          <reference field="10" count="1">
            <x v="5"/>
          </reference>
          <reference field="47" count="1" selected="0">
            <x v="0"/>
          </reference>
        </references>
      </pivotArea>
    </format>
    <format dxfId="1594">
      <pivotArea dataOnly="0" labelOnly="1" outline="0" fieldPosition="0">
        <references count="4">
          <reference field="8" count="1" selected="0">
            <x v="16"/>
          </reference>
          <reference field="9" count="1" selected="0">
            <x v="11"/>
          </reference>
          <reference field="10" count="1">
            <x v="5"/>
          </reference>
          <reference field="47" count="1" selected="0">
            <x v="0"/>
          </reference>
        </references>
      </pivotArea>
    </format>
    <format dxfId="1593">
      <pivotArea dataOnly="0" labelOnly="1" outline="0" fieldPosition="0">
        <references count="4">
          <reference field="8" count="1" selected="0">
            <x v="16"/>
          </reference>
          <reference field="9" count="1" selected="0">
            <x v="15"/>
          </reference>
          <reference field="10" count="1">
            <x v="5"/>
          </reference>
          <reference field="47" count="1" selected="0">
            <x v="0"/>
          </reference>
        </references>
      </pivotArea>
    </format>
    <format dxfId="1592">
      <pivotArea dataOnly="0" labelOnly="1" outline="0" fieldPosition="0">
        <references count="4">
          <reference field="8" count="1" selected="0">
            <x v="17"/>
          </reference>
          <reference field="9" count="1" selected="0">
            <x v="21"/>
          </reference>
          <reference field="10" count="1">
            <x v="5"/>
          </reference>
          <reference field="47" count="1" selected="0">
            <x v="0"/>
          </reference>
        </references>
      </pivotArea>
    </format>
    <format dxfId="1591">
      <pivotArea dataOnly="0" labelOnly="1" outline="0" fieldPosition="0">
        <references count="4">
          <reference field="8" count="1" selected="0">
            <x v="17"/>
          </reference>
          <reference field="9" count="1" selected="0">
            <x v="23"/>
          </reference>
          <reference field="10" count="1">
            <x v="5"/>
          </reference>
          <reference field="47" count="1" selected="0">
            <x v="0"/>
          </reference>
        </references>
      </pivotArea>
    </format>
    <format dxfId="1590">
      <pivotArea dataOnly="0" labelOnly="1" outline="0" fieldPosition="0">
        <references count="4">
          <reference field="8" count="1" selected="0">
            <x v="17"/>
          </reference>
          <reference field="9" count="1" selected="0">
            <x v="25"/>
          </reference>
          <reference field="10" count="1">
            <x v="5"/>
          </reference>
          <reference field="47" count="1" selected="0">
            <x v="0"/>
          </reference>
        </references>
      </pivotArea>
    </format>
    <format dxfId="1589">
      <pivotArea dataOnly="0" labelOnly="1" outline="0" fieldPosition="0">
        <references count="4">
          <reference field="8" count="1" selected="0">
            <x v="18"/>
          </reference>
          <reference field="9" count="1" selected="0">
            <x v="68"/>
          </reference>
          <reference field="10" count="1">
            <x v="5"/>
          </reference>
          <reference field="47" count="1" selected="0">
            <x v="0"/>
          </reference>
        </references>
      </pivotArea>
    </format>
    <format dxfId="1588">
      <pivotArea dataOnly="0" labelOnly="1" outline="0" fieldPosition="0">
        <references count="4">
          <reference field="8" count="1" selected="0">
            <x v="19"/>
          </reference>
          <reference field="9" count="1" selected="0">
            <x v="86"/>
          </reference>
          <reference field="10" count="1">
            <x v="5"/>
          </reference>
          <reference field="47" count="1" selected="0">
            <x v="0"/>
          </reference>
        </references>
      </pivotArea>
    </format>
    <format dxfId="1587">
      <pivotArea dataOnly="0" labelOnly="1" outline="0" fieldPosition="0">
        <references count="4">
          <reference field="8" count="1" selected="0">
            <x v="20"/>
          </reference>
          <reference field="9" count="1" selected="0">
            <x v="87"/>
          </reference>
          <reference field="10" count="1">
            <x v="5"/>
          </reference>
          <reference field="47" count="1" selected="0">
            <x v="0"/>
          </reference>
        </references>
      </pivotArea>
    </format>
    <format dxfId="1586">
      <pivotArea dataOnly="0" labelOnly="1" outline="0" fieldPosition="0">
        <references count="4">
          <reference field="8" count="1" selected="0">
            <x v="28"/>
          </reference>
          <reference field="9" count="1" selected="0">
            <x v="94"/>
          </reference>
          <reference field="10" count="2">
            <x v="17"/>
            <x v="22"/>
          </reference>
          <reference field="47" count="1" selected="0">
            <x v="0"/>
          </reference>
        </references>
      </pivotArea>
    </format>
    <format dxfId="1585">
      <pivotArea dataOnly="0" labelOnly="1" outline="0" fieldPosition="0">
        <references count="4">
          <reference field="8" count="1" selected="0">
            <x v="28"/>
          </reference>
          <reference field="9" count="1" selected="0">
            <x v="95"/>
          </reference>
          <reference field="10" count="1">
            <x v="18"/>
          </reference>
          <reference field="47" count="1" selected="0">
            <x v="0"/>
          </reference>
        </references>
      </pivotArea>
    </format>
    <format dxfId="1584">
      <pivotArea dataOnly="0" labelOnly="1" outline="0" fieldPosition="0">
        <references count="4">
          <reference field="8" count="1" selected="0">
            <x v="28"/>
          </reference>
          <reference field="9" count="1" selected="0">
            <x v="96"/>
          </reference>
          <reference field="10" count="1">
            <x v="19"/>
          </reference>
          <reference field="47" count="1" selected="0">
            <x v="0"/>
          </reference>
        </references>
      </pivotArea>
    </format>
    <format dxfId="1583">
      <pivotArea dataOnly="0" labelOnly="1" outline="0" fieldPosition="0">
        <references count="4">
          <reference field="8" count="1" selected="0">
            <x v="28"/>
          </reference>
          <reference field="9" count="1" selected="0">
            <x v="97"/>
          </reference>
          <reference field="10" count="1">
            <x v="20"/>
          </reference>
          <reference field="47" count="1" selected="0">
            <x v="0"/>
          </reference>
        </references>
      </pivotArea>
    </format>
    <format dxfId="1582">
      <pivotArea dataOnly="0" labelOnly="1" outline="0" fieldPosition="0">
        <references count="4">
          <reference field="8" count="1" selected="0">
            <x v="28"/>
          </reference>
          <reference field="9" count="1" selected="0">
            <x v="98"/>
          </reference>
          <reference field="10" count="1">
            <x v="21"/>
          </reference>
          <reference field="47" count="1" selected="0">
            <x v="0"/>
          </reference>
        </references>
      </pivotArea>
    </format>
    <format dxfId="1581">
      <pivotArea dataOnly="0" labelOnly="1" outline="0" fieldPosition="0">
        <references count="4">
          <reference field="8" count="1" selected="0">
            <x v="1"/>
          </reference>
          <reference field="9" count="1" selected="0">
            <x v="12"/>
          </reference>
          <reference field="10" count="1">
            <x v="5"/>
          </reference>
          <reference field="47" count="1" selected="0">
            <x v="1"/>
          </reference>
        </references>
      </pivotArea>
    </format>
    <format dxfId="1580">
      <pivotArea dataOnly="0" labelOnly="1" outline="0" fieldPosition="0">
        <references count="4">
          <reference field="8" count="1" selected="0">
            <x v="1"/>
          </reference>
          <reference field="9" count="1" selected="0">
            <x v="13"/>
          </reference>
          <reference field="10" count="1">
            <x v="5"/>
          </reference>
          <reference field="47" count="1" selected="0">
            <x v="1"/>
          </reference>
        </references>
      </pivotArea>
    </format>
    <format dxfId="1579">
      <pivotArea dataOnly="0" labelOnly="1" outline="0" fieldPosition="0">
        <references count="4">
          <reference field="8" count="1" selected="0">
            <x v="1"/>
          </reference>
          <reference field="9" count="1" selected="0">
            <x v="40"/>
          </reference>
          <reference field="10" count="1">
            <x v="5"/>
          </reference>
          <reference field="47" count="1" selected="0">
            <x v="1"/>
          </reference>
        </references>
      </pivotArea>
    </format>
    <format dxfId="1578">
      <pivotArea dataOnly="0" labelOnly="1" outline="0" fieldPosition="0">
        <references count="4">
          <reference field="8" count="1" selected="0">
            <x v="2"/>
          </reference>
          <reference field="9" count="1" selected="0">
            <x v="28"/>
          </reference>
          <reference field="10" count="1">
            <x v="5"/>
          </reference>
          <reference field="47" count="1" selected="0">
            <x v="1"/>
          </reference>
        </references>
      </pivotArea>
    </format>
    <format dxfId="1577">
      <pivotArea dataOnly="0" labelOnly="1" outline="0" fieldPosition="0">
        <references count="4">
          <reference field="8" count="1" selected="0">
            <x v="2"/>
          </reference>
          <reference field="9" count="1" selected="0">
            <x v="29"/>
          </reference>
          <reference field="10" count="1">
            <x v="5"/>
          </reference>
          <reference field="47" count="1" selected="0">
            <x v="1"/>
          </reference>
        </references>
      </pivotArea>
    </format>
    <format dxfId="1576">
      <pivotArea dataOnly="0" labelOnly="1" outline="0" fieldPosition="0">
        <references count="4">
          <reference field="8" count="1" selected="0">
            <x v="2"/>
          </reference>
          <reference field="9" count="1" selected="0">
            <x v="30"/>
          </reference>
          <reference field="10" count="1">
            <x v="5"/>
          </reference>
          <reference field="47" count="1" selected="0">
            <x v="1"/>
          </reference>
        </references>
      </pivotArea>
    </format>
    <format dxfId="1575">
      <pivotArea dataOnly="0" labelOnly="1" outline="0" fieldPosition="0">
        <references count="4">
          <reference field="8" count="1" selected="0">
            <x v="2"/>
          </reference>
          <reference field="9" count="1" selected="0">
            <x v="31"/>
          </reference>
          <reference field="10" count="1">
            <x v="5"/>
          </reference>
          <reference field="47" count="1" selected="0">
            <x v="1"/>
          </reference>
        </references>
      </pivotArea>
    </format>
    <format dxfId="1574">
      <pivotArea dataOnly="0" labelOnly="1" outline="0" fieldPosition="0">
        <references count="4">
          <reference field="8" count="1" selected="0">
            <x v="2"/>
          </reference>
          <reference field="9" count="1" selected="0">
            <x v="53"/>
          </reference>
          <reference field="10" count="1">
            <x v="5"/>
          </reference>
          <reference field="47" count="1" selected="0">
            <x v="1"/>
          </reference>
        </references>
      </pivotArea>
    </format>
    <format dxfId="1573">
      <pivotArea dataOnly="0" labelOnly="1" outline="0" fieldPosition="0">
        <references count="4">
          <reference field="8" count="1" selected="0">
            <x v="2"/>
          </reference>
          <reference field="9" count="1" selected="0">
            <x v="83"/>
          </reference>
          <reference field="10" count="1">
            <x v="5"/>
          </reference>
          <reference field="47" count="1" selected="0">
            <x v="1"/>
          </reference>
        </references>
      </pivotArea>
    </format>
    <format dxfId="1572">
      <pivotArea dataOnly="0" labelOnly="1" outline="0" fieldPosition="0">
        <references count="4">
          <reference field="8" count="1" selected="0">
            <x v="2"/>
          </reference>
          <reference field="9" count="1" selected="0">
            <x v="84"/>
          </reference>
          <reference field="10" count="1">
            <x v="5"/>
          </reference>
          <reference field="47" count="1" selected="0">
            <x v="1"/>
          </reference>
        </references>
      </pivotArea>
    </format>
    <format dxfId="1571">
      <pivotArea dataOnly="0" labelOnly="1" outline="0" fieldPosition="0">
        <references count="4">
          <reference field="8" count="1" selected="0">
            <x v="3"/>
          </reference>
          <reference field="9" count="1" selected="0">
            <x v="41"/>
          </reference>
          <reference field="10" count="1">
            <x v="5"/>
          </reference>
          <reference field="47" count="1" selected="0">
            <x v="1"/>
          </reference>
        </references>
      </pivotArea>
    </format>
    <format dxfId="1570">
      <pivotArea dataOnly="0" labelOnly="1" outline="0" fieldPosition="0">
        <references count="4">
          <reference field="8" count="1" selected="0">
            <x v="7"/>
          </reference>
          <reference field="9" count="1" selected="0">
            <x v="4"/>
          </reference>
          <reference field="10" count="1">
            <x v="5"/>
          </reference>
          <reference field="47" count="1" selected="0">
            <x v="1"/>
          </reference>
        </references>
      </pivotArea>
    </format>
    <format dxfId="1569">
      <pivotArea dataOnly="0" labelOnly="1" outline="0" fieldPosition="0">
        <references count="4">
          <reference field="8" count="1" selected="0">
            <x v="7"/>
          </reference>
          <reference field="9" count="1" selected="0">
            <x v="5"/>
          </reference>
          <reference field="10" count="1">
            <x v="5"/>
          </reference>
          <reference field="47" count="1" selected="0">
            <x v="1"/>
          </reference>
        </references>
      </pivotArea>
    </format>
    <format dxfId="1568">
      <pivotArea dataOnly="0" labelOnly="1" outline="0" fieldPosition="0">
        <references count="4">
          <reference field="8" count="1" selected="0">
            <x v="7"/>
          </reference>
          <reference field="9" count="1" selected="0">
            <x v="6"/>
          </reference>
          <reference field="10" count="1">
            <x v="5"/>
          </reference>
          <reference field="47" count="1" selected="0">
            <x v="1"/>
          </reference>
        </references>
      </pivotArea>
    </format>
    <format dxfId="1567">
      <pivotArea dataOnly="0" labelOnly="1" outline="0" fieldPosition="0">
        <references count="4">
          <reference field="8" count="1" selected="0">
            <x v="10"/>
          </reference>
          <reference field="9" count="1" selected="0">
            <x v="39"/>
          </reference>
          <reference field="10" count="1">
            <x v="5"/>
          </reference>
          <reference field="47" count="1" selected="0">
            <x v="1"/>
          </reference>
        </references>
      </pivotArea>
    </format>
    <format dxfId="1566">
      <pivotArea dataOnly="0" labelOnly="1" outline="0" fieldPosition="0">
        <references count="4">
          <reference field="8" count="1" selected="0">
            <x v="10"/>
          </reference>
          <reference field="9" count="1" selected="0">
            <x v="71"/>
          </reference>
          <reference field="10" count="1">
            <x v="5"/>
          </reference>
          <reference field="47" count="1" selected="0">
            <x v="1"/>
          </reference>
        </references>
      </pivotArea>
    </format>
    <format dxfId="1565">
      <pivotArea dataOnly="0" labelOnly="1" outline="0" fieldPosition="0">
        <references count="4">
          <reference field="8" count="1" selected="0">
            <x v="11"/>
          </reference>
          <reference field="9" count="1" selected="0">
            <x v="108"/>
          </reference>
          <reference field="10" count="1">
            <x v="5"/>
          </reference>
          <reference field="47" count="1" selected="0">
            <x v="1"/>
          </reference>
        </references>
      </pivotArea>
    </format>
    <format dxfId="1564">
      <pivotArea dataOnly="0" labelOnly="1" outline="0" fieldPosition="0">
        <references count="4">
          <reference field="8" count="1" selected="0">
            <x v="12"/>
          </reference>
          <reference field="9" count="1" selected="0">
            <x v="76"/>
          </reference>
          <reference field="10" count="1">
            <x v="5"/>
          </reference>
          <reference field="47" count="1" selected="0">
            <x v="1"/>
          </reference>
        </references>
      </pivotArea>
    </format>
    <format dxfId="1563">
      <pivotArea dataOnly="0" labelOnly="1" outline="0" fieldPosition="0">
        <references count="4">
          <reference field="8" count="1" selected="0">
            <x v="14"/>
          </reference>
          <reference field="9" count="1" selected="0">
            <x v="10"/>
          </reference>
          <reference field="10" count="1">
            <x v="5"/>
          </reference>
          <reference field="47" count="1" selected="0">
            <x v="1"/>
          </reference>
        </references>
      </pivotArea>
    </format>
    <format dxfId="1562">
      <pivotArea dataOnly="0" labelOnly="1" outline="0" fieldPosition="0">
        <references count="4">
          <reference field="8" count="1" selected="0">
            <x v="14"/>
          </reference>
          <reference field="9" count="1" selected="0">
            <x v="48"/>
          </reference>
          <reference field="10" count="1">
            <x v="5"/>
          </reference>
          <reference field="47" count="1" selected="0">
            <x v="1"/>
          </reference>
        </references>
      </pivotArea>
    </format>
    <format dxfId="1561">
      <pivotArea dataOnly="0" labelOnly="1" outline="0" fieldPosition="0">
        <references count="4">
          <reference field="8" count="1" selected="0">
            <x v="14"/>
          </reference>
          <reference field="9" count="1" selected="0">
            <x v="49"/>
          </reference>
          <reference field="10" count="1">
            <x v="5"/>
          </reference>
          <reference field="47" count="1" selected="0">
            <x v="1"/>
          </reference>
        </references>
      </pivotArea>
    </format>
    <format dxfId="1560">
      <pivotArea dataOnly="0" labelOnly="1" outline="0" fieldPosition="0">
        <references count="4">
          <reference field="8" count="1" selected="0">
            <x v="14"/>
          </reference>
          <reference field="9" count="1" selected="0">
            <x v="50"/>
          </reference>
          <reference field="10" count="1">
            <x v="5"/>
          </reference>
          <reference field="47" count="1" selected="0">
            <x v="1"/>
          </reference>
        </references>
      </pivotArea>
    </format>
    <format dxfId="1559">
      <pivotArea dataOnly="0" labelOnly="1" outline="0" fieldPosition="0">
        <references count="4">
          <reference field="8" count="1" selected="0">
            <x v="15"/>
          </reference>
          <reference field="9" count="1" selected="0">
            <x v="27"/>
          </reference>
          <reference field="10" count="1">
            <x v="5"/>
          </reference>
          <reference field="47" count="1" selected="0">
            <x v="1"/>
          </reference>
        </references>
      </pivotArea>
    </format>
    <format dxfId="1558">
      <pivotArea dataOnly="0" labelOnly="1" outline="0" fieldPosition="0">
        <references count="4">
          <reference field="8" count="1" selected="0">
            <x v="15"/>
          </reference>
          <reference field="9" count="1" selected="0">
            <x v="72"/>
          </reference>
          <reference field="10" count="1">
            <x v="5"/>
          </reference>
          <reference field="47" count="1" selected="0">
            <x v="1"/>
          </reference>
        </references>
      </pivotArea>
    </format>
    <format dxfId="1557">
      <pivotArea dataOnly="0" labelOnly="1" outline="0" fieldPosition="0">
        <references count="4">
          <reference field="8" count="1" selected="0">
            <x v="16"/>
          </reference>
          <reference field="9" count="1" selected="0">
            <x v="11"/>
          </reference>
          <reference field="10" count="1">
            <x v="5"/>
          </reference>
          <reference field="47" count="1" selected="0">
            <x v="1"/>
          </reference>
        </references>
      </pivotArea>
    </format>
    <format dxfId="1556">
      <pivotArea dataOnly="0" labelOnly="1" outline="0" fieldPosition="0">
        <references count="4">
          <reference field="8" count="1" selected="0">
            <x v="16"/>
          </reference>
          <reference field="9" count="1" selected="0">
            <x v="15"/>
          </reference>
          <reference field="10" count="1">
            <x v="5"/>
          </reference>
          <reference field="47" count="1" selected="0">
            <x v="1"/>
          </reference>
        </references>
      </pivotArea>
    </format>
    <format dxfId="1555">
      <pivotArea dataOnly="0" labelOnly="1" outline="0" fieldPosition="0">
        <references count="4">
          <reference field="8" count="1" selected="0">
            <x v="17"/>
          </reference>
          <reference field="9" count="1" selected="0">
            <x v="19"/>
          </reference>
          <reference field="10" count="1">
            <x v="5"/>
          </reference>
          <reference field="47" count="1" selected="0">
            <x v="1"/>
          </reference>
        </references>
      </pivotArea>
    </format>
    <format dxfId="1554">
      <pivotArea dataOnly="0" labelOnly="1" outline="0" fieldPosition="0">
        <references count="4">
          <reference field="8" count="1" selected="0">
            <x v="17"/>
          </reference>
          <reference field="9" count="1" selected="0">
            <x v="21"/>
          </reference>
          <reference field="10" count="1">
            <x v="5"/>
          </reference>
          <reference field="47" count="1" selected="0">
            <x v="1"/>
          </reference>
        </references>
      </pivotArea>
    </format>
    <format dxfId="1553">
      <pivotArea dataOnly="0" labelOnly="1" outline="0" fieldPosition="0">
        <references count="4">
          <reference field="8" count="1" selected="0">
            <x v="17"/>
          </reference>
          <reference field="9" count="1" selected="0">
            <x v="23"/>
          </reference>
          <reference field="10" count="1">
            <x v="5"/>
          </reference>
          <reference field="47" count="1" selected="0">
            <x v="1"/>
          </reference>
        </references>
      </pivotArea>
    </format>
    <format dxfId="1552">
      <pivotArea dataOnly="0" labelOnly="1" outline="0" fieldPosition="0">
        <references count="4">
          <reference field="8" count="1" selected="0">
            <x v="21"/>
          </reference>
          <reference field="9" count="1" selected="0">
            <x v="16"/>
          </reference>
          <reference field="10" count="1">
            <x v="5"/>
          </reference>
          <reference field="47" count="1" selected="0">
            <x v="1"/>
          </reference>
        </references>
      </pivotArea>
    </format>
    <format dxfId="1551">
      <pivotArea dataOnly="0" labelOnly="1" outline="0" fieldPosition="0">
        <references count="4">
          <reference field="8" count="1" selected="0">
            <x v="21"/>
          </reference>
          <reference field="9" count="1" selected="0">
            <x v="42"/>
          </reference>
          <reference field="10" count="1">
            <x v="5"/>
          </reference>
          <reference field="47" count="1" selected="0">
            <x v="1"/>
          </reference>
        </references>
      </pivotArea>
    </format>
    <format dxfId="1550">
      <pivotArea dataOnly="0" labelOnly="1" outline="0" fieldPosition="0">
        <references count="4">
          <reference field="8" count="1" selected="0">
            <x v="21"/>
          </reference>
          <reference field="9" count="1" selected="0">
            <x v="43"/>
          </reference>
          <reference field="10" count="1">
            <x v="5"/>
          </reference>
          <reference field="47" count="1" selected="0">
            <x v="1"/>
          </reference>
        </references>
      </pivotArea>
    </format>
    <format dxfId="1549">
      <pivotArea dataOnly="0" labelOnly="1" outline="0" fieldPosition="0">
        <references count="4">
          <reference field="8" count="1" selected="0">
            <x v="21"/>
          </reference>
          <reference field="9" count="1" selected="0">
            <x v="44"/>
          </reference>
          <reference field="10" count="1">
            <x v="5"/>
          </reference>
          <reference field="47" count="1" selected="0">
            <x v="1"/>
          </reference>
        </references>
      </pivotArea>
    </format>
    <format dxfId="1548">
      <pivotArea dataOnly="0" labelOnly="1" outline="0" fieldPosition="0">
        <references count="4">
          <reference field="8" count="1" selected="0">
            <x v="22"/>
          </reference>
          <reference field="9" count="1" selected="0">
            <x v="45"/>
          </reference>
          <reference field="10" count="1">
            <x v="5"/>
          </reference>
          <reference field="47" count="1" selected="0">
            <x v="1"/>
          </reference>
        </references>
      </pivotArea>
    </format>
    <format dxfId="1547">
      <pivotArea dataOnly="0" labelOnly="1" outline="0" fieldPosition="0">
        <references count="4">
          <reference field="8" count="1" selected="0">
            <x v="23"/>
          </reference>
          <reference field="9" count="1" selected="0">
            <x v="35"/>
          </reference>
          <reference field="10" count="1">
            <x v="5"/>
          </reference>
          <reference field="47" count="1" selected="0">
            <x v="1"/>
          </reference>
        </references>
      </pivotArea>
    </format>
    <format dxfId="1546">
      <pivotArea dataOnly="0" labelOnly="1" outline="0" fieldPosition="0">
        <references count="4">
          <reference field="8" count="1" selected="0">
            <x v="23"/>
          </reference>
          <reference field="9" count="1" selected="0">
            <x v="36"/>
          </reference>
          <reference field="10" count="1">
            <x v="5"/>
          </reference>
          <reference field="47" count="1" selected="0">
            <x v="1"/>
          </reference>
        </references>
      </pivotArea>
    </format>
    <format dxfId="1545">
      <pivotArea dataOnly="0" labelOnly="1" outline="0" fieldPosition="0">
        <references count="4">
          <reference field="8" count="1" selected="0">
            <x v="23"/>
          </reference>
          <reference field="9" count="1" selected="0">
            <x v="37"/>
          </reference>
          <reference field="10" count="1">
            <x v="5"/>
          </reference>
          <reference field="47" count="1" selected="0">
            <x v="1"/>
          </reference>
        </references>
      </pivotArea>
    </format>
    <format dxfId="1544">
      <pivotArea dataOnly="0" labelOnly="1" outline="0" fieldPosition="0">
        <references count="4">
          <reference field="8" count="1" selected="0">
            <x v="23"/>
          </reference>
          <reference field="9" count="1" selected="0">
            <x v="38"/>
          </reference>
          <reference field="10" count="1">
            <x v="5"/>
          </reference>
          <reference field="47" count="1" selected="0">
            <x v="1"/>
          </reference>
        </references>
      </pivotArea>
    </format>
    <format dxfId="1543">
      <pivotArea dataOnly="0" labelOnly="1" outline="0" fieldPosition="0">
        <references count="4">
          <reference field="8" count="1" selected="0">
            <x v="23"/>
          </reference>
          <reference field="9" count="1" selected="0">
            <x v="46"/>
          </reference>
          <reference field="10" count="1">
            <x v="5"/>
          </reference>
          <reference field="47" count="1" selected="0">
            <x v="1"/>
          </reference>
        </references>
      </pivotArea>
    </format>
    <format dxfId="1542">
      <pivotArea dataOnly="0" labelOnly="1" outline="0" fieldPosition="0">
        <references count="4">
          <reference field="8" count="1" selected="0">
            <x v="23"/>
          </reference>
          <reference field="9" count="1" selected="0">
            <x v="47"/>
          </reference>
          <reference field="10" count="1">
            <x v="5"/>
          </reference>
          <reference field="47" count="1" selected="0">
            <x v="1"/>
          </reference>
        </references>
      </pivotArea>
    </format>
    <format dxfId="1541">
      <pivotArea dataOnly="0" labelOnly="1" outline="0" fieldPosition="0">
        <references count="4">
          <reference field="8" count="1" selected="0">
            <x v="26"/>
          </reference>
          <reference field="9" count="1" selected="0">
            <x v="74"/>
          </reference>
          <reference field="10" count="1">
            <x v="5"/>
          </reference>
          <reference field="47" count="1" selected="0">
            <x v="1"/>
          </reference>
        </references>
      </pivotArea>
    </format>
    <format dxfId="1540">
      <pivotArea dataOnly="0" labelOnly="1" outline="0" fieldPosition="0">
        <references count="4">
          <reference field="8" count="1" selected="0">
            <x v="27"/>
          </reference>
          <reference field="9" count="1" selected="0">
            <x v="93"/>
          </reference>
          <reference field="10" count="1">
            <x v="5"/>
          </reference>
          <reference field="47" count="1" selected="0">
            <x v="1"/>
          </reference>
        </references>
      </pivotArea>
    </format>
    <format dxfId="1539">
      <pivotArea dataOnly="0" labelOnly="1" outline="0" fieldPosition="0">
        <references count="4">
          <reference field="8" count="1" selected="0">
            <x v="29"/>
          </reference>
          <reference field="9" count="1" selected="0">
            <x v="99"/>
          </reference>
          <reference field="10" count="1">
            <x v="5"/>
          </reference>
          <reference field="47" count="1" selected="0">
            <x v="1"/>
          </reference>
        </references>
      </pivotArea>
    </format>
    <format dxfId="1538">
      <pivotArea dataOnly="0" labelOnly="1" outline="0" fieldPosition="0">
        <references count="4">
          <reference field="8" count="1" selected="0">
            <x v="29"/>
          </reference>
          <reference field="9" count="1" selected="0">
            <x v="101"/>
          </reference>
          <reference field="10" count="1">
            <x v="5"/>
          </reference>
          <reference field="47" count="1" selected="0">
            <x v="1"/>
          </reference>
        </references>
      </pivotArea>
    </format>
    <format dxfId="1537">
      <pivotArea dataOnly="0" labelOnly="1" outline="0" fieldPosition="0">
        <references count="4">
          <reference field="8" count="1" selected="0">
            <x v="29"/>
          </reference>
          <reference field="9" count="1" selected="0">
            <x v="102"/>
          </reference>
          <reference field="10" count="1">
            <x v="5"/>
          </reference>
          <reference field="47" count="1" selected="0">
            <x v="1"/>
          </reference>
        </references>
      </pivotArea>
    </format>
    <format dxfId="1536">
      <pivotArea dataOnly="0" labelOnly="1" outline="0" fieldPosition="0">
        <references count="4">
          <reference field="8" count="1" selected="0">
            <x v="29"/>
          </reference>
          <reference field="9" count="1" selected="0">
            <x v="103"/>
          </reference>
          <reference field="10" count="1">
            <x v="5"/>
          </reference>
          <reference field="47" count="1" selected="0">
            <x v="1"/>
          </reference>
        </references>
      </pivotArea>
    </format>
    <format dxfId="1535">
      <pivotArea dataOnly="0" labelOnly="1" outline="0" fieldPosition="0">
        <references count="4">
          <reference field="8" count="1" selected="0">
            <x v="29"/>
          </reference>
          <reference field="9" count="1" selected="0">
            <x v="104"/>
          </reference>
          <reference field="10" count="1">
            <x v="5"/>
          </reference>
          <reference field="47" count="1" selected="0">
            <x v="1"/>
          </reference>
        </references>
      </pivotArea>
    </format>
    <format dxfId="1534">
      <pivotArea dataOnly="0" labelOnly="1" outline="0" fieldPosition="0">
        <references count="4">
          <reference field="8" count="1" selected="0">
            <x v="1"/>
          </reference>
          <reference field="9" count="1" selected="0">
            <x v="12"/>
          </reference>
          <reference field="10" count="1">
            <x v="5"/>
          </reference>
          <reference field="47" count="1" selected="0">
            <x v="2"/>
          </reference>
        </references>
      </pivotArea>
    </format>
    <format dxfId="1533">
      <pivotArea dataOnly="0" labelOnly="1" outline="0" fieldPosition="0">
        <references count="4">
          <reference field="8" count="1" selected="0">
            <x v="1"/>
          </reference>
          <reference field="9" count="1" selected="0">
            <x v="13"/>
          </reference>
          <reference field="10" count="1">
            <x v="5"/>
          </reference>
          <reference field="47" count="1" selected="0">
            <x v="2"/>
          </reference>
        </references>
      </pivotArea>
    </format>
    <format dxfId="1532">
      <pivotArea dataOnly="0" labelOnly="1" outline="0" fieldPosition="0">
        <references count="4">
          <reference field="8" count="1" selected="0">
            <x v="1"/>
          </reference>
          <reference field="9" count="1" selected="0">
            <x v="40"/>
          </reference>
          <reference field="10" count="1">
            <x v="5"/>
          </reference>
          <reference field="47" count="1" selected="0">
            <x v="2"/>
          </reference>
        </references>
      </pivotArea>
    </format>
    <format dxfId="1531">
      <pivotArea dataOnly="0" labelOnly="1" outline="0" fieldPosition="0">
        <references count="4">
          <reference field="8" count="1" selected="0">
            <x v="2"/>
          </reference>
          <reference field="9" count="1" selected="0">
            <x v="28"/>
          </reference>
          <reference field="10" count="1">
            <x v="5"/>
          </reference>
          <reference field="47" count="1" selected="0">
            <x v="2"/>
          </reference>
        </references>
      </pivotArea>
    </format>
    <format dxfId="1530">
      <pivotArea dataOnly="0" labelOnly="1" outline="0" fieldPosition="0">
        <references count="4">
          <reference field="8" count="1" selected="0">
            <x v="2"/>
          </reference>
          <reference field="9" count="1" selected="0">
            <x v="29"/>
          </reference>
          <reference field="10" count="1">
            <x v="5"/>
          </reference>
          <reference field="47" count="1" selected="0">
            <x v="2"/>
          </reference>
        </references>
      </pivotArea>
    </format>
    <format dxfId="1529">
      <pivotArea dataOnly="0" labelOnly="1" outline="0" fieldPosition="0">
        <references count="4">
          <reference field="8" count="1" selected="0">
            <x v="2"/>
          </reference>
          <reference field="9" count="1" selected="0">
            <x v="31"/>
          </reference>
          <reference field="10" count="1">
            <x v="5"/>
          </reference>
          <reference field="47" count="1" selected="0">
            <x v="2"/>
          </reference>
        </references>
      </pivotArea>
    </format>
    <format dxfId="1528">
      <pivotArea dataOnly="0" labelOnly="1" outline="0" fieldPosition="0">
        <references count="4">
          <reference field="8" count="1" selected="0">
            <x v="2"/>
          </reference>
          <reference field="9" count="1" selected="0">
            <x v="53"/>
          </reference>
          <reference field="10" count="1">
            <x v="5"/>
          </reference>
          <reference field="47" count="1" selected="0">
            <x v="2"/>
          </reference>
        </references>
      </pivotArea>
    </format>
    <format dxfId="1527">
      <pivotArea dataOnly="0" labelOnly="1" outline="0" fieldPosition="0">
        <references count="4">
          <reference field="8" count="1" selected="0">
            <x v="2"/>
          </reference>
          <reference field="9" count="1" selected="0">
            <x v="67"/>
          </reference>
          <reference field="10" count="1">
            <x v="5"/>
          </reference>
          <reference field="47" count="1" selected="0">
            <x v="2"/>
          </reference>
        </references>
      </pivotArea>
    </format>
    <format dxfId="1526">
      <pivotArea dataOnly="0" labelOnly="1" outline="0" fieldPosition="0">
        <references count="4">
          <reference field="8" count="1" selected="0">
            <x v="2"/>
          </reference>
          <reference field="9" count="1" selected="0">
            <x v="83"/>
          </reference>
          <reference field="10" count="1">
            <x v="5"/>
          </reference>
          <reference field="47" count="1" selected="0">
            <x v="2"/>
          </reference>
        </references>
      </pivotArea>
    </format>
    <format dxfId="1525">
      <pivotArea dataOnly="0" labelOnly="1" outline="0" fieldPosition="0">
        <references count="4">
          <reference field="8" count="1" selected="0">
            <x v="2"/>
          </reference>
          <reference field="9" count="1" selected="0">
            <x v="84"/>
          </reference>
          <reference field="10" count="1">
            <x v="5"/>
          </reference>
          <reference field="47" count="1" selected="0">
            <x v="2"/>
          </reference>
        </references>
      </pivotArea>
    </format>
    <format dxfId="1524">
      <pivotArea dataOnly="0" labelOnly="1" outline="0" fieldPosition="0">
        <references count="4">
          <reference field="8" count="1" selected="0">
            <x v="7"/>
          </reference>
          <reference field="9" count="1" selected="0">
            <x v="6"/>
          </reference>
          <reference field="10" count="1">
            <x v="5"/>
          </reference>
          <reference field="47" count="1" selected="0">
            <x v="2"/>
          </reference>
        </references>
      </pivotArea>
    </format>
    <format dxfId="1523">
      <pivotArea dataOnly="0" labelOnly="1" outline="0" fieldPosition="0">
        <references count="4">
          <reference field="8" count="1" selected="0">
            <x v="7"/>
          </reference>
          <reference field="9" count="1" selected="0">
            <x v="9"/>
          </reference>
          <reference field="10" count="1">
            <x v="5"/>
          </reference>
          <reference field="47" count="1" selected="0">
            <x v="2"/>
          </reference>
        </references>
      </pivotArea>
    </format>
    <format dxfId="1522">
      <pivotArea dataOnly="0" labelOnly="1" outline="0" fieldPosition="0">
        <references count="4">
          <reference field="8" count="1" selected="0">
            <x v="9"/>
          </reference>
          <reference field="9" count="1" selected="0">
            <x v="52"/>
          </reference>
          <reference field="10" count="2">
            <x v="3"/>
            <x v="5"/>
          </reference>
          <reference field="47" count="1" selected="0">
            <x v="2"/>
          </reference>
        </references>
      </pivotArea>
    </format>
    <format dxfId="1521">
      <pivotArea dataOnly="0" labelOnly="1" outline="0" fieldPosition="0">
        <references count="4">
          <reference field="8" count="1" selected="0">
            <x v="9"/>
          </reference>
          <reference field="9" count="1" selected="0">
            <x v="54"/>
          </reference>
          <reference field="10" count="1">
            <x v="5"/>
          </reference>
          <reference field="47" count="1" selected="0">
            <x v="2"/>
          </reference>
        </references>
      </pivotArea>
    </format>
    <format dxfId="1520">
      <pivotArea dataOnly="0" labelOnly="1" outline="0" fieldPosition="0">
        <references count="4">
          <reference field="8" count="1" selected="0">
            <x v="9"/>
          </reference>
          <reference field="9" count="1" selected="0">
            <x v="57"/>
          </reference>
          <reference field="10" count="1">
            <x v="5"/>
          </reference>
          <reference field="47" count="1" selected="0">
            <x v="2"/>
          </reference>
        </references>
      </pivotArea>
    </format>
    <format dxfId="1519">
      <pivotArea dataOnly="0" labelOnly="1" outline="0" fieldPosition="0">
        <references count="4">
          <reference field="8" count="1" selected="0">
            <x v="9"/>
          </reference>
          <reference field="9" count="1" selected="0">
            <x v="58"/>
          </reference>
          <reference field="10" count="1">
            <x v="5"/>
          </reference>
          <reference field="47" count="1" selected="0">
            <x v="2"/>
          </reference>
        </references>
      </pivotArea>
    </format>
    <format dxfId="1518">
      <pivotArea dataOnly="0" labelOnly="1" outline="0" fieldPosition="0">
        <references count="4">
          <reference field="8" count="1" selected="0">
            <x v="9"/>
          </reference>
          <reference field="9" count="1" selected="0">
            <x v="59"/>
          </reference>
          <reference field="10" count="1">
            <x v="5"/>
          </reference>
          <reference field="47" count="1" selected="0">
            <x v="2"/>
          </reference>
        </references>
      </pivotArea>
    </format>
    <format dxfId="1517">
      <pivotArea dataOnly="0" labelOnly="1" outline="0" fieldPosition="0">
        <references count="4">
          <reference field="8" count="1" selected="0">
            <x v="9"/>
          </reference>
          <reference field="9" count="1" selected="0">
            <x v="60"/>
          </reference>
          <reference field="10" count="1">
            <x v="5"/>
          </reference>
          <reference field="47" count="1" selected="0">
            <x v="2"/>
          </reference>
        </references>
      </pivotArea>
    </format>
    <format dxfId="1516">
      <pivotArea dataOnly="0" labelOnly="1" outline="0" fieldPosition="0">
        <references count="4">
          <reference field="8" count="1" selected="0">
            <x v="9"/>
          </reference>
          <reference field="9" count="1" selected="0">
            <x v="61"/>
          </reference>
          <reference field="10" count="1">
            <x v="5"/>
          </reference>
          <reference field="47" count="1" selected="0">
            <x v="2"/>
          </reference>
        </references>
      </pivotArea>
    </format>
    <format dxfId="1515">
      <pivotArea dataOnly="0" labelOnly="1" outline="0" fieldPosition="0">
        <references count="4">
          <reference field="8" count="1" selected="0">
            <x v="12"/>
          </reference>
          <reference field="9" count="1" selected="0">
            <x v="76"/>
          </reference>
          <reference field="10" count="1">
            <x v="5"/>
          </reference>
          <reference field="47" count="1" selected="0">
            <x v="2"/>
          </reference>
        </references>
      </pivotArea>
    </format>
    <format dxfId="1514">
      <pivotArea dataOnly="0" labelOnly="1" outline="0" fieldPosition="0">
        <references count="4">
          <reference field="8" count="1" selected="0">
            <x v="13"/>
          </reference>
          <reference field="9" count="1" selected="0">
            <x v="78"/>
          </reference>
          <reference field="10" count="1">
            <x v="5"/>
          </reference>
          <reference field="47" count="1" selected="0">
            <x v="2"/>
          </reference>
        </references>
      </pivotArea>
    </format>
    <format dxfId="1513">
      <pivotArea dataOnly="0" labelOnly="1" outline="0" fieldPosition="0">
        <references count="4">
          <reference field="8" count="1" selected="0">
            <x v="13"/>
          </reference>
          <reference field="9" count="1" selected="0">
            <x v="79"/>
          </reference>
          <reference field="10" count="1">
            <x v="5"/>
          </reference>
          <reference field="47" count="1" selected="0">
            <x v="2"/>
          </reference>
        </references>
      </pivotArea>
    </format>
    <format dxfId="1512">
      <pivotArea dataOnly="0" labelOnly="1" outline="0" fieldPosition="0">
        <references count="4">
          <reference field="8" count="1" selected="0">
            <x v="15"/>
          </reference>
          <reference field="9" count="1" selected="0">
            <x v="27"/>
          </reference>
          <reference field="10" count="1">
            <x v="5"/>
          </reference>
          <reference field="47" count="1" selected="0">
            <x v="2"/>
          </reference>
        </references>
      </pivotArea>
    </format>
    <format dxfId="1511">
      <pivotArea dataOnly="0" labelOnly="1" outline="0" fieldPosition="0">
        <references count="4">
          <reference field="8" count="1" selected="0">
            <x v="15"/>
          </reference>
          <reference field="9" count="1" selected="0">
            <x v="41"/>
          </reference>
          <reference field="10" count="1">
            <x v="5"/>
          </reference>
          <reference field="47" count="1" selected="0">
            <x v="2"/>
          </reference>
        </references>
      </pivotArea>
    </format>
    <format dxfId="1510">
      <pivotArea dataOnly="0" labelOnly="1" outline="0" fieldPosition="0">
        <references count="4">
          <reference field="8" count="1" selected="0">
            <x v="15"/>
          </reference>
          <reference field="9" count="1" selected="0">
            <x v="51"/>
          </reference>
          <reference field="10" count="1">
            <x v="5"/>
          </reference>
          <reference field="47" count="1" selected="0">
            <x v="2"/>
          </reference>
        </references>
      </pivotArea>
    </format>
    <format dxfId="1509">
      <pivotArea dataOnly="0" labelOnly="1" outline="0" fieldPosition="0">
        <references count="4">
          <reference field="8" count="1" selected="0">
            <x v="15"/>
          </reference>
          <reference field="9" count="1" selected="0">
            <x v="72"/>
          </reference>
          <reference field="10" count="1">
            <x v="5"/>
          </reference>
          <reference field="47" count="1" selected="0">
            <x v="2"/>
          </reference>
        </references>
      </pivotArea>
    </format>
    <format dxfId="1508">
      <pivotArea dataOnly="0" labelOnly="1" outline="0" fieldPosition="0">
        <references count="4">
          <reference field="8" count="1" selected="0">
            <x v="16"/>
          </reference>
          <reference field="9" count="1" selected="0">
            <x v="15"/>
          </reference>
          <reference field="10" count="2">
            <x v="11"/>
            <x v="12"/>
          </reference>
          <reference field="47" count="1" selected="0">
            <x v="2"/>
          </reference>
        </references>
      </pivotArea>
    </format>
    <format dxfId="1507">
      <pivotArea dataOnly="0" labelOnly="1" outline="0" fieldPosition="0">
        <references count="4">
          <reference field="8" count="1" selected="0">
            <x v="17"/>
          </reference>
          <reference field="9" count="1" selected="0">
            <x v="19"/>
          </reference>
          <reference field="10" count="1">
            <x v="5"/>
          </reference>
          <reference field="47" count="1" selected="0">
            <x v="2"/>
          </reference>
        </references>
      </pivotArea>
    </format>
    <format dxfId="1506">
      <pivotArea dataOnly="0" labelOnly="1" outline="0" fieldPosition="0">
        <references count="4">
          <reference field="8" count="1" selected="0">
            <x v="17"/>
          </reference>
          <reference field="9" count="1" selected="0">
            <x v="21"/>
          </reference>
          <reference field="10" count="1">
            <x v="5"/>
          </reference>
          <reference field="47" count="1" selected="0">
            <x v="2"/>
          </reference>
        </references>
      </pivotArea>
    </format>
    <format dxfId="1505">
      <pivotArea dataOnly="0" labelOnly="1" outline="0" fieldPosition="0">
        <references count="4">
          <reference field="8" count="1" selected="0">
            <x v="17"/>
          </reference>
          <reference field="9" count="1" selected="0">
            <x v="23"/>
          </reference>
          <reference field="10" count="1">
            <x v="5"/>
          </reference>
          <reference field="47" count="1" selected="0">
            <x v="2"/>
          </reference>
        </references>
      </pivotArea>
    </format>
    <format dxfId="1504">
      <pivotArea dataOnly="0" labelOnly="1" outline="0" fieldPosition="0">
        <references count="4">
          <reference field="8" count="1" selected="0">
            <x v="23"/>
          </reference>
          <reference field="9" count="1" selected="0">
            <x v="35"/>
          </reference>
          <reference field="10" count="1">
            <x v="5"/>
          </reference>
          <reference field="47" count="1" selected="0">
            <x v="2"/>
          </reference>
        </references>
      </pivotArea>
    </format>
    <format dxfId="1503">
      <pivotArea dataOnly="0" labelOnly="1" outline="0" fieldPosition="0">
        <references count="4">
          <reference field="8" count="1" selected="0">
            <x v="23"/>
          </reference>
          <reference field="9" count="1" selected="0">
            <x v="36"/>
          </reference>
          <reference field="10" count="1">
            <x v="5"/>
          </reference>
          <reference field="47" count="1" selected="0">
            <x v="2"/>
          </reference>
        </references>
      </pivotArea>
    </format>
    <format dxfId="1502">
      <pivotArea dataOnly="0" labelOnly="1" outline="0" fieldPosition="0">
        <references count="4">
          <reference field="8" count="1" selected="0">
            <x v="24"/>
          </reference>
          <reference field="9" count="1" selected="0">
            <x v="20"/>
          </reference>
          <reference field="10" count="1">
            <x v="5"/>
          </reference>
          <reference field="47" count="1" selected="0">
            <x v="2"/>
          </reference>
        </references>
      </pivotArea>
    </format>
    <format dxfId="1501">
      <pivotArea dataOnly="0" labelOnly="1" outline="0" fieldPosition="0">
        <references count="4">
          <reference field="8" count="1" selected="0">
            <x v="24"/>
          </reference>
          <reference field="9" count="1" selected="0">
            <x v="22"/>
          </reference>
          <reference field="10" count="1">
            <x v="5"/>
          </reference>
          <reference field="47" count="1" selected="0">
            <x v="2"/>
          </reference>
        </references>
      </pivotArea>
    </format>
    <format dxfId="1500">
      <pivotArea dataOnly="0" labelOnly="1" outline="0" fieldPosition="0">
        <references count="4">
          <reference field="8" count="1" selected="0">
            <x v="24"/>
          </reference>
          <reference field="9" count="1" selected="0">
            <x v="24"/>
          </reference>
          <reference field="10" count="1">
            <x v="5"/>
          </reference>
          <reference field="47" count="1" selected="0">
            <x v="2"/>
          </reference>
        </references>
      </pivotArea>
    </format>
    <format dxfId="1499">
      <pivotArea dataOnly="0" labelOnly="1" outline="0" fieldPosition="0">
        <references count="4">
          <reference field="8" count="1" selected="0">
            <x v="24"/>
          </reference>
          <reference field="9" count="1" selected="0">
            <x v="26"/>
          </reference>
          <reference field="10" count="1">
            <x v="5"/>
          </reference>
          <reference field="47" count="1" selected="0">
            <x v="2"/>
          </reference>
        </references>
      </pivotArea>
    </format>
    <format dxfId="1498">
      <pivotArea dataOnly="0" labelOnly="1" outline="0" fieldPosition="0">
        <references count="4">
          <reference field="8" count="1" selected="0">
            <x v="25"/>
          </reference>
          <reference field="9" count="1" selected="0">
            <x v="17"/>
          </reference>
          <reference field="10" count="1">
            <x v="5"/>
          </reference>
          <reference field="47" count="1" selected="0">
            <x v="2"/>
          </reference>
        </references>
      </pivotArea>
    </format>
    <format dxfId="1497">
      <pivotArea dataOnly="0" labelOnly="1" outline="0" fieldPosition="0">
        <references count="4">
          <reference field="8" count="1" selected="0">
            <x v="25"/>
          </reference>
          <reference field="9" count="1" selected="0">
            <x v="18"/>
          </reference>
          <reference field="10" count="1">
            <x v="5"/>
          </reference>
          <reference field="47" count="1" selected="0">
            <x v="2"/>
          </reference>
        </references>
      </pivotArea>
    </format>
    <format dxfId="1496">
      <pivotArea dataOnly="0" labelOnly="1" outline="0" fieldPosition="0">
        <references count="4">
          <reference field="8" count="1" selected="0">
            <x v="29"/>
          </reference>
          <reference field="9" count="1" selected="0">
            <x v="99"/>
          </reference>
          <reference field="10" count="2">
            <x v="6"/>
            <x v="23"/>
          </reference>
          <reference field="47" count="1" selected="0">
            <x v="2"/>
          </reference>
        </references>
      </pivotArea>
    </format>
    <format dxfId="1495">
      <pivotArea dataOnly="0" labelOnly="1" outline="0" fieldPosition="0">
        <references count="4">
          <reference field="8" count="1" selected="0">
            <x v="33"/>
          </reference>
          <reference field="9" count="1" selected="0">
            <x v="10"/>
          </reference>
          <reference field="10" count="1">
            <x v="5"/>
          </reference>
          <reference field="47" count="1" selected="0">
            <x v="2"/>
          </reference>
        </references>
      </pivotArea>
    </format>
    <format dxfId="1494">
      <pivotArea dataOnly="0" labelOnly="1" outline="0" fieldPosition="0">
        <references count="4">
          <reference field="8" count="1" selected="0">
            <x v="34"/>
          </reference>
          <reference field="9" count="1" selected="0">
            <x v="106"/>
          </reference>
          <reference field="10" count="1">
            <x v="2"/>
          </reference>
          <reference field="47" count="1" selected="0">
            <x v="2"/>
          </reference>
        </references>
      </pivotArea>
    </format>
    <format dxfId="1493">
      <pivotArea dataOnly="0" labelOnly="1" outline="0" fieldPosition="0">
        <references count="4">
          <reference field="8" count="1" selected="0">
            <x v="0"/>
          </reference>
          <reference field="9" count="1" selected="0">
            <x v="0"/>
          </reference>
          <reference field="10" count="1">
            <x v="0"/>
          </reference>
          <reference field="47" count="1" selected="0">
            <x v="3"/>
          </reference>
        </references>
      </pivotArea>
    </format>
    <format dxfId="1492">
      <pivotArea dataOnly="0" labelOnly="1" outline="0" fieldPosition="0">
        <references count="4">
          <reference field="8" count="1" selected="0">
            <x v="1"/>
          </reference>
          <reference field="9" count="1" selected="0">
            <x v="14"/>
          </reference>
          <reference field="10" count="1">
            <x v="5"/>
          </reference>
          <reference field="47" count="1" selected="0">
            <x v="3"/>
          </reference>
        </references>
      </pivotArea>
    </format>
    <format dxfId="1491">
      <pivotArea dataOnly="0" labelOnly="1" outline="0" fieldPosition="0">
        <references count="4">
          <reference field="8" count="1" selected="0">
            <x v="2"/>
          </reference>
          <reference field="9" count="1" selected="0">
            <x v="28"/>
          </reference>
          <reference field="10" count="1">
            <x v="5"/>
          </reference>
          <reference field="47" count="1" selected="0">
            <x v="3"/>
          </reference>
        </references>
      </pivotArea>
    </format>
    <format dxfId="1490">
      <pivotArea dataOnly="0" labelOnly="1" outline="0" fieldPosition="0">
        <references count="4">
          <reference field="8" count="1" selected="0">
            <x v="2"/>
          </reference>
          <reference field="9" count="1" selected="0">
            <x v="29"/>
          </reference>
          <reference field="10" count="1">
            <x v="5"/>
          </reference>
          <reference field="47" count="1" selected="0">
            <x v="3"/>
          </reference>
        </references>
      </pivotArea>
    </format>
    <format dxfId="1489">
      <pivotArea dataOnly="0" labelOnly="1" outline="0" fieldPosition="0">
        <references count="4">
          <reference field="8" count="1" selected="0">
            <x v="2"/>
          </reference>
          <reference field="9" count="1" selected="0">
            <x v="31"/>
          </reference>
          <reference field="10" count="1">
            <x v="5"/>
          </reference>
          <reference field="47" count="1" selected="0">
            <x v="3"/>
          </reference>
        </references>
      </pivotArea>
    </format>
    <format dxfId="1488">
      <pivotArea dataOnly="0" labelOnly="1" outline="0" fieldPosition="0">
        <references count="4">
          <reference field="8" count="1" selected="0">
            <x v="2"/>
          </reference>
          <reference field="9" count="1" selected="0">
            <x v="53"/>
          </reference>
          <reference field="10" count="1">
            <x v="5"/>
          </reference>
          <reference field="47" count="1" selected="0">
            <x v="3"/>
          </reference>
        </references>
      </pivotArea>
    </format>
    <format dxfId="1487">
      <pivotArea dataOnly="0" labelOnly="1" outline="0" fieldPosition="0">
        <references count="4">
          <reference field="8" count="1" selected="0">
            <x v="2"/>
          </reference>
          <reference field="9" count="1" selected="0">
            <x v="66"/>
          </reference>
          <reference field="10" count="1">
            <x v="5"/>
          </reference>
          <reference field="47" count="1" selected="0">
            <x v="3"/>
          </reference>
        </references>
      </pivotArea>
    </format>
    <format dxfId="1486">
      <pivotArea dataOnly="0" labelOnly="1" outline="0" fieldPosition="0">
        <references count="4">
          <reference field="8" count="1" selected="0">
            <x v="2"/>
          </reference>
          <reference field="9" count="1" selected="0">
            <x v="67"/>
          </reference>
          <reference field="10" count="1">
            <x v="5"/>
          </reference>
          <reference field="47" count="1" selected="0">
            <x v="3"/>
          </reference>
        </references>
      </pivotArea>
    </format>
    <format dxfId="1485">
      <pivotArea dataOnly="0" labelOnly="1" outline="0" fieldPosition="0">
        <references count="4">
          <reference field="8" count="1" selected="0">
            <x v="4"/>
          </reference>
          <reference field="9" count="1" selected="0">
            <x v="32"/>
          </reference>
          <reference field="10" count="1">
            <x v="5"/>
          </reference>
          <reference field="47" count="1" selected="0">
            <x v="3"/>
          </reference>
        </references>
      </pivotArea>
    </format>
    <format dxfId="1484">
      <pivotArea dataOnly="0" labelOnly="1" outline="0" fieldPosition="0">
        <references count="4">
          <reference field="8" count="1" selected="0">
            <x v="6"/>
          </reference>
          <reference field="9" count="1" selected="0">
            <x v="73"/>
          </reference>
          <reference field="10" count="1">
            <x v="5"/>
          </reference>
          <reference field="47" count="1" selected="0">
            <x v="3"/>
          </reference>
        </references>
      </pivotArea>
    </format>
    <format dxfId="1483">
      <pivotArea dataOnly="0" labelOnly="1" outline="0" fieldPosition="0">
        <references count="4">
          <reference field="8" count="1" selected="0">
            <x v="6"/>
          </reference>
          <reference field="9" count="1" selected="0">
            <x v="85"/>
          </reference>
          <reference field="10" count="1">
            <x v="5"/>
          </reference>
          <reference field="47" count="1" selected="0">
            <x v="3"/>
          </reference>
        </references>
      </pivotArea>
    </format>
    <format dxfId="1482">
      <pivotArea dataOnly="0" labelOnly="1" outline="0" fieldPosition="0">
        <references count="4">
          <reference field="8" count="1" selected="0">
            <x v="7"/>
          </reference>
          <reference field="9" count="1" selected="0">
            <x v="1"/>
          </reference>
          <reference field="10" count="1">
            <x v="5"/>
          </reference>
          <reference field="47" count="1" selected="0">
            <x v="3"/>
          </reference>
        </references>
      </pivotArea>
    </format>
    <format dxfId="1481">
      <pivotArea dataOnly="0" labelOnly="1" outline="0" fieldPosition="0">
        <references count="4">
          <reference field="8" count="1" selected="0">
            <x v="7"/>
          </reference>
          <reference field="9" count="1" selected="0">
            <x v="2"/>
          </reference>
          <reference field="10" count="1">
            <x v="5"/>
          </reference>
          <reference field="47" count="1" selected="0">
            <x v="3"/>
          </reference>
        </references>
      </pivotArea>
    </format>
    <format dxfId="1480">
      <pivotArea dataOnly="0" labelOnly="1" outline="0" fieldPosition="0">
        <references count="4">
          <reference field="8" count="1" selected="0">
            <x v="7"/>
          </reference>
          <reference field="9" count="1" selected="0">
            <x v="3"/>
          </reference>
          <reference field="10" count="1">
            <x v="5"/>
          </reference>
          <reference field="47" count="1" selected="0">
            <x v="3"/>
          </reference>
        </references>
      </pivotArea>
    </format>
    <format dxfId="1479">
      <pivotArea dataOnly="0" labelOnly="1" outline="0" fieldPosition="0">
        <references count="4">
          <reference field="8" count="1" selected="0">
            <x v="7"/>
          </reference>
          <reference field="9" count="1" selected="0">
            <x v="4"/>
          </reference>
          <reference field="10" count="1">
            <x v="5"/>
          </reference>
          <reference field="47" count="1" selected="0">
            <x v="3"/>
          </reference>
        </references>
      </pivotArea>
    </format>
    <format dxfId="1478">
      <pivotArea dataOnly="0" labelOnly="1" outline="0" fieldPosition="0">
        <references count="4">
          <reference field="8" count="1" selected="0">
            <x v="7"/>
          </reference>
          <reference field="9" count="1" selected="0">
            <x v="5"/>
          </reference>
          <reference field="10" count="1">
            <x v="5"/>
          </reference>
          <reference field="47" count="1" selected="0">
            <x v="3"/>
          </reference>
        </references>
      </pivotArea>
    </format>
    <format dxfId="1477">
      <pivotArea dataOnly="0" labelOnly="1" outline="0" fieldPosition="0">
        <references count="4">
          <reference field="8" count="1" selected="0">
            <x v="7"/>
          </reference>
          <reference field="9" count="1" selected="0">
            <x v="6"/>
          </reference>
          <reference field="10" count="1">
            <x v="5"/>
          </reference>
          <reference field="47" count="1" selected="0">
            <x v="3"/>
          </reference>
        </references>
      </pivotArea>
    </format>
    <format dxfId="1476">
      <pivotArea dataOnly="0" labelOnly="1" outline="0" fieldPosition="0">
        <references count="4">
          <reference field="8" count="1" selected="0">
            <x v="7"/>
          </reference>
          <reference field="9" count="1" selected="0">
            <x v="9"/>
          </reference>
          <reference field="10" count="1">
            <x v="5"/>
          </reference>
          <reference field="47" count="1" selected="0">
            <x v="3"/>
          </reference>
        </references>
      </pivotArea>
    </format>
    <format dxfId="1475">
      <pivotArea dataOnly="0" labelOnly="1" outline="0" fieldPosition="0">
        <references count="4">
          <reference field="8" count="1" selected="0">
            <x v="7"/>
          </reference>
          <reference field="9" count="1" selected="0">
            <x v="62"/>
          </reference>
          <reference field="10" count="1">
            <x v="5"/>
          </reference>
          <reference field="47" count="1" selected="0">
            <x v="3"/>
          </reference>
        </references>
      </pivotArea>
    </format>
    <format dxfId="1474">
      <pivotArea dataOnly="0" labelOnly="1" outline="0" fieldPosition="0">
        <references count="4">
          <reference field="8" count="1" selected="0">
            <x v="7"/>
          </reference>
          <reference field="9" count="1" selected="0">
            <x v="63"/>
          </reference>
          <reference field="10" count="1">
            <x v="5"/>
          </reference>
          <reference field="47" count="1" selected="0">
            <x v="3"/>
          </reference>
        </references>
      </pivotArea>
    </format>
    <format dxfId="1473">
      <pivotArea dataOnly="0" labelOnly="1" outline="0" fieldPosition="0">
        <references count="4">
          <reference field="8" count="1" selected="0">
            <x v="8"/>
          </reference>
          <reference field="9" count="1" selected="0">
            <x v="7"/>
          </reference>
          <reference field="10" count="1">
            <x v="5"/>
          </reference>
          <reference field="47" count="1" selected="0">
            <x v="3"/>
          </reference>
        </references>
      </pivotArea>
    </format>
    <format dxfId="1472">
      <pivotArea dataOnly="0" labelOnly="1" outline="0" fieldPosition="0">
        <references count="4">
          <reference field="8" count="1" selected="0">
            <x v="8"/>
          </reference>
          <reference field="9" count="1" selected="0">
            <x v="8"/>
          </reference>
          <reference field="10" count="1">
            <x v="5"/>
          </reference>
          <reference field="47" count="1" selected="0">
            <x v="3"/>
          </reference>
        </references>
      </pivotArea>
    </format>
    <format dxfId="1471">
      <pivotArea dataOnly="0" labelOnly="1" outline="0" fieldPosition="0">
        <references count="4">
          <reference field="8" count="1" selected="0">
            <x v="8"/>
          </reference>
          <reference field="9" count="1" selected="0">
            <x v="55"/>
          </reference>
          <reference field="10" count="1">
            <x v="5"/>
          </reference>
          <reference field="47" count="1" selected="0">
            <x v="3"/>
          </reference>
        </references>
      </pivotArea>
    </format>
    <format dxfId="1470">
      <pivotArea dataOnly="0" labelOnly="1" outline="0" fieldPosition="0">
        <references count="4">
          <reference field="8" count="1" selected="0">
            <x v="8"/>
          </reference>
          <reference field="9" count="1" selected="0">
            <x v="56"/>
          </reference>
          <reference field="10" count="1">
            <x v="5"/>
          </reference>
          <reference field="47" count="1" selected="0">
            <x v="3"/>
          </reference>
        </references>
      </pivotArea>
    </format>
    <format dxfId="1469">
      <pivotArea dataOnly="0" labelOnly="1" outline="0" fieldPosition="0">
        <references count="4">
          <reference field="8" count="1" selected="0">
            <x v="8"/>
          </reference>
          <reference field="9" count="1" selected="0">
            <x v="64"/>
          </reference>
          <reference field="10" count="1">
            <x v="5"/>
          </reference>
          <reference field="47" count="1" selected="0">
            <x v="3"/>
          </reference>
        </references>
      </pivotArea>
    </format>
    <format dxfId="1468">
      <pivotArea dataOnly="0" labelOnly="1" outline="0" fieldPosition="0">
        <references count="4">
          <reference field="8" count="1" selected="0">
            <x v="8"/>
          </reference>
          <reference field="9" count="1" selected="0">
            <x v="65"/>
          </reference>
          <reference field="10" count="1">
            <x v="5"/>
          </reference>
          <reference field="47" count="1" selected="0">
            <x v="3"/>
          </reference>
        </references>
      </pivotArea>
    </format>
    <format dxfId="1467">
      <pivotArea dataOnly="0" labelOnly="1" outline="0" fieldPosition="0">
        <references count="4">
          <reference field="8" count="1" selected="0">
            <x v="8"/>
          </reference>
          <reference field="9" count="1" selected="0">
            <x v="77"/>
          </reference>
          <reference field="10" count="1">
            <x v="5"/>
          </reference>
          <reference field="47" count="1" selected="0">
            <x v="3"/>
          </reference>
        </references>
      </pivotArea>
    </format>
    <format dxfId="1466">
      <pivotArea dataOnly="0" labelOnly="1" outline="0" fieldPosition="0">
        <references count="4">
          <reference field="8" count="1" selected="0">
            <x v="9"/>
          </reference>
          <reference field="9" count="1" selected="0">
            <x v="52"/>
          </reference>
          <reference field="10" count="1">
            <x v="5"/>
          </reference>
          <reference field="47" count="1" selected="0">
            <x v="3"/>
          </reference>
        </references>
      </pivotArea>
    </format>
    <format dxfId="1465">
      <pivotArea dataOnly="0" labelOnly="1" outline="0" fieldPosition="0">
        <references count="4">
          <reference field="8" count="1" selected="0">
            <x v="9"/>
          </reference>
          <reference field="9" count="1" selected="0">
            <x v="54"/>
          </reference>
          <reference field="10" count="1">
            <x v="5"/>
          </reference>
          <reference field="47" count="1" selected="0">
            <x v="3"/>
          </reference>
        </references>
      </pivotArea>
    </format>
    <format dxfId="1464">
      <pivotArea dataOnly="0" labelOnly="1" outline="0" fieldPosition="0">
        <references count="4">
          <reference field="8" count="1" selected="0">
            <x v="9"/>
          </reference>
          <reference field="9" count="1" selected="0">
            <x v="57"/>
          </reference>
          <reference field="10" count="1">
            <x v="5"/>
          </reference>
          <reference field="47" count="1" selected="0">
            <x v="3"/>
          </reference>
        </references>
      </pivotArea>
    </format>
    <format dxfId="1463">
      <pivotArea dataOnly="0" labelOnly="1" outline="0" fieldPosition="0">
        <references count="4">
          <reference field="8" count="1" selected="0">
            <x v="9"/>
          </reference>
          <reference field="9" count="1" selected="0">
            <x v="58"/>
          </reference>
          <reference field="10" count="1">
            <x v="5"/>
          </reference>
          <reference field="47" count="1" selected="0">
            <x v="3"/>
          </reference>
        </references>
      </pivotArea>
    </format>
    <format dxfId="1462">
      <pivotArea dataOnly="0" labelOnly="1" outline="0" fieldPosition="0">
        <references count="4">
          <reference field="8" count="1" selected="0">
            <x v="9"/>
          </reference>
          <reference field="9" count="1" selected="0">
            <x v="59"/>
          </reference>
          <reference field="10" count="1">
            <x v="5"/>
          </reference>
          <reference field="47" count="1" selected="0">
            <x v="3"/>
          </reference>
        </references>
      </pivotArea>
    </format>
    <format dxfId="1461">
      <pivotArea dataOnly="0" labelOnly="1" outline="0" fieldPosition="0">
        <references count="4">
          <reference field="8" count="1" selected="0">
            <x v="9"/>
          </reference>
          <reference field="9" count="1" selected="0">
            <x v="60"/>
          </reference>
          <reference field="10" count="1">
            <x v="5"/>
          </reference>
          <reference field="47" count="1" selected="0">
            <x v="3"/>
          </reference>
        </references>
      </pivotArea>
    </format>
    <format dxfId="1460">
      <pivotArea dataOnly="0" labelOnly="1" outline="0" fieldPosition="0">
        <references count="4">
          <reference field="8" count="1" selected="0">
            <x v="9"/>
          </reference>
          <reference field="9" count="1" selected="0">
            <x v="61"/>
          </reference>
          <reference field="10" count="1">
            <x v="5"/>
          </reference>
          <reference field="47" count="1" selected="0">
            <x v="3"/>
          </reference>
        </references>
      </pivotArea>
    </format>
    <format dxfId="1459">
      <pivotArea dataOnly="0" labelOnly="1" outline="0" fieldPosition="0">
        <references count="4">
          <reference field="8" count="1" selected="0">
            <x v="12"/>
          </reference>
          <reference field="9" count="1" selected="0">
            <x v="76"/>
          </reference>
          <reference field="10" count="1">
            <x v="5"/>
          </reference>
          <reference field="47" count="1" selected="0">
            <x v="3"/>
          </reference>
        </references>
      </pivotArea>
    </format>
    <format dxfId="1458">
      <pivotArea dataOnly="0" labelOnly="1" outline="0" fieldPosition="0">
        <references count="4">
          <reference field="8" count="1" selected="0">
            <x v="14"/>
          </reference>
          <reference field="9" count="1" selected="0">
            <x v="69"/>
          </reference>
          <reference field="10" count="1">
            <x v="5"/>
          </reference>
          <reference field="47" count="1" selected="0">
            <x v="3"/>
          </reference>
        </references>
      </pivotArea>
    </format>
    <format dxfId="1457">
      <pivotArea dataOnly="0" labelOnly="1" outline="0" fieldPosition="0">
        <references count="4">
          <reference field="8" count="1" selected="0">
            <x v="15"/>
          </reference>
          <reference field="9" count="1" selected="0">
            <x v="27"/>
          </reference>
          <reference field="10" count="1">
            <x v="5"/>
          </reference>
          <reference field="47" count="1" selected="0">
            <x v="3"/>
          </reference>
        </references>
      </pivotArea>
    </format>
    <format dxfId="1456">
      <pivotArea dataOnly="0" labelOnly="1" outline="0" fieldPosition="0">
        <references count="4">
          <reference field="8" count="1" selected="0">
            <x v="15"/>
          </reference>
          <reference field="9" count="1" selected="0">
            <x v="51"/>
          </reference>
          <reference field="10" count="1">
            <x v="5"/>
          </reference>
          <reference field="47" count="1" selected="0">
            <x v="3"/>
          </reference>
        </references>
      </pivotArea>
    </format>
    <format dxfId="1455">
      <pivotArea dataOnly="0" labelOnly="1" outline="0" fieldPosition="0">
        <references count="4">
          <reference field="8" count="1" selected="0">
            <x v="15"/>
          </reference>
          <reference field="9" count="1" selected="0">
            <x v="72"/>
          </reference>
          <reference field="10" count="1">
            <x v="5"/>
          </reference>
          <reference field="47" count="1" selected="0">
            <x v="3"/>
          </reference>
        </references>
      </pivotArea>
    </format>
    <format dxfId="1454">
      <pivotArea dataOnly="0" labelOnly="1" outline="0" fieldPosition="0">
        <references count="4">
          <reference field="8" count="1" selected="0">
            <x v="16"/>
          </reference>
          <reference field="9" count="1" selected="0">
            <x v="15"/>
          </reference>
          <reference field="10" count="2">
            <x v="4"/>
            <x v="5"/>
          </reference>
          <reference field="47" count="1" selected="0">
            <x v="3"/>
          </reference>
        </references>
      </pivotArea>
    </format>
    <format dxfId="1453">
      <pivotArea dataOnly="0" labelOnly="1" outline="0" fieldPosition="0">
        <references count="4">
          <reference field="8" count="1" selected="0">
            <x v="16"/>
          </reference>
          <reference field="9" count="1" selected="0">
            <x v="80"/>
          </reference>
          <reference field="10" count="1">
            <x v="5"/>
          </reference>
          <reference field="47" count="1" selected="0">
            <x v="3"/>
          </reference>
        </references>
      </pivotArea>
    </format>
    <format dxfId="1452">
      <pivotArea dataOnly="0" labelOnly="1" outline="0" fieldPosition="0">
        <references count="4">
          <reference field="8" count="1" selected="0">
            <x v="16"/>
          </reference>
          <reference field="9" count="1" selected="0">
            <x v="81"/>
          </reference>
          <reference field="10" count="1">
            <x v="5"/>
          </reference>
          <reference field="47" count="1" selected="0">
            <x v="3"/>
          </reference>
        </references>
      </pivotArea>
    </format>
    <format dxfId="1451">
      <pivotArea dataOnly="0" labelOnly="1" outline="0" fieldPosition="0">
        <references count="4">
          <reference field="8" count="1" selected="0">
            <x v="17"/>
          </reference>
          <reference field="9" count="1" selected="0">
            <x v="23"/>
          </reference>
          <reference field="10" count="1">
            <x v="5"/>
          </reference>
          <reference field="47" count="1" selected="0">
            <x v="3"/>
          </reference>
        </references>
      </pivotArea>
    </format>
    <format dxfId="1450">
      <pivotArea dataOnly="0" labelOnly="1" outline="0" fieldPosition="0">
        <references count="4">
          <reference field="8" count="1" selected="0">
            <x v="17"/>
          </reference>
          <reference field="9" count="1" selected="0">
            <x v="25"/>
          </reference>
          <reference field="10" count="1">
            <x v="5"/>
          </reference>
          <reference field="47" count="1" selected="0">
            <x v="3"/>
          </reference>
        </references>
      </pivotArea>
    </format>
    <format dxfId="1449">
      <pivotArea dataOnly="0" labelOnly="1" outline="0" fieldPosition="0">
        <references count="4">
          <reference field="8" count="1" selected="0">
            <x v="23"/>
          </reference>
          <reference field="9" count="1" selected="0">
            <x v="35"/>
          </reference>
          <reference field="10" count="1">
            <x v="5"/>
          </reference>
          <reference field="47" count="1" selected="0">
            <x v="3"/>
          </reference>
        </references>
      </pivotArea>
    </format>
    <format dxfId="1448">
      <pivotArea dataOnly="0" labelOnly="1" outline="0" fieldPosition="0">
        <references count="4">
          <reference field="8" count="1" selected="0">
            <x v="23"/>
          </reference>
          <reference field="9" count="1" selected="0">
            <x v="36"/>
          </reference>
          <reference field="10" count="1">
            <x v="5"/>
          </reference>
          <reference field="47" count="1" selected="0">
            <x v="3"/>
          </reference>
        </references>
      </pivotArea>
    </format>
    <format dxfId="1447">
      <pivotArea dataOnly="0" labelOnly="1" outline="0" fieldPosition="0">
        <references count="4">
          <reference field="8" count="1" selected="0">
            <x v="23"/>
          </reference>
          <reference field="9" count="1" selected="0">
            <x v="37"/>
          </reference>
          <reference field="10" count="1">
            <x v="5"/>
          </reference>
          <reference field="47" count="1" selected="0">
            <x v="3"/>
          </reference>
        </references>
      </pivotArea>
    </format>
    <format dxfId="1446">
      <pivotArea dataOnly="0" labelOnly="1" outline="0" fieldPosition="0">
        <references count="4">
          <reference field="8" count="1" selected="0">
            <x v="23"/>
          </reference>
          <reference field="9" count="1" selected="0">
            <x v="38"/>
          </reference>
          <reference field="10" count="1">
            <x v="5"/>
          </reference>
          <reference field="47" count="1" selected="0">
            <x v="3"/>
          </reference>
        </references>
      </pivotArea>
    </format>
    <format dxfId="1445">
      <pivotArea dataOnly="0" labelOnly="1" outline="0" fieldPosition="0">
        <references count="4">
          <reference field="8" count="1" selected="0">
            <x v="23"/>
          </reference>
          <reference field="9" count="1" selected="0">
            <x v="46"/>
          </reference>
          <reference field="10" count="1">
            <x v="5"/>
          </reference>
          <reference field="47" count="1" selected="0">
            <x v="3"/>
          </reference>
        </references>
      </pivotArea>
    </format>
    <format dxfId="1444">
      <pivotArea dataOnly="0" labelOnly="1" outline="0" fieldPosition="0">
        <references count="4">
          <reference field="8" count="1" selected="0">
            <x v="23"/>
          </reference>
          <reference field="9" count="1" selected="0">
            <x v="47"/>
          </reference>
          <reference field="10" count="1">
            <x v="5"/>
          </reference>
          <reference field="47" count="1" selected="0">
            <x v="3"/>
          </reference>
        </references>
      </pivotArea>
    </format>
    <format dxfId="1443">
      <pivotArea dataOnly="0" labelOnly="1" outline="0" fieldPosition="0">
        <references count="4">
          <reference field="8" count="1" selected="0">
            <x v="24"/>
          </reference>
          <reference field="9" count="1" selected="0">
            <x v="26"/>
          </reference>
          <reference field="10" count="1">
            <x v="5"/>
          </reference>
          <reference field="47" count="1" selected="0">
            <x v="3"/>
          </reference>
        </references>
      </pivotArea>
    </format>
    <format dxfId="1442">
      <pivotArea dataOnly="0" labelOnly="1" outline="0" fieldPosition="0">
        <references count="4">
          <reference field="8" count="1" selected="0">
            <x v="25"/>
          </reference>
          <reference field="9" count="1" selected="0">
            <x v="18"/>
          </reference>
          <reference field="10" count="1">
            <x v="5"/>
          </reference>
          <reference field="47" count="1" selected="0">
            <x v="3"/>
          </reference>
        </references>
      </pivotArea>
    </format>
    <format dxfId="1441">
      <pivotArea dataOnly="0" labelOnly="1" outline="0" fieldPosition="0">
        <references count="4">
          <reference field="8" count="1" selected="0">
            <x v="28"/>
          </reference>
          <reference field="9" count="1" selected="0">
            <x v="100"/>
          </reference>
          <reference field="10" count="1">
            <x v="24"/>
          </reference>
          <reference field="47" count="1" selected="0">
            <x v="3"/>
          </reference>
        </references>
      </pivotArea>
    </format>
    <format dxfId="1440">
      <pivotArea dataOnly="0" labelOnly="1" outline="0" fieldPosition="0">
        <references count="4">
          <reference field="8" count="1" selected="0">
            <x v="30"/>
          </reference>
          <reference field="9" count="1" selected="0">
            <x v="88"/>
          </reference>
          <reference field="10" count="1">
            <x v="5"/>
          </reference>
          <reference field="47" count="1" selected="0">
            <x v="3"/>
          </reference>
        </references>
      </pivotArea>
    </format>
    <format dxfId="1439">
      <pivotArea dataOnly="0" labelOnly="1" outline="0" fieldPosition="0">
        <references count="4">
          <reference field="8" count="1" selected="0">
            <x v="1"/>
          </reference>
          <reference field="9" count="1" selected="0">
            <x v="12"/>
          </reference>
          <reference field="10" count="1">
            <x v="5"/>
          </reference>
          <reference field="47" count="1" selected="0">
            <x v="4"/>
          </reference>
        </references>
      </pivotArea>
    </format>
    <format dxfId="1438">
      <pivotArea dataOnly="0" labelOnly="1" outline="0" fieldPosition="0">
        <references count="4">
          <reference field="8" count="1" selected="0">
            <x v="1"/>
          </reference>
          <reference field="9" count="1" selected="0">
            <x v="13"/>
          </reference>
          <reference field="10" count="1">
            <x v="5"/>
          </reference>
          <reference field="47" count="1" selected="0">
            <x v="4"/>
          </reference>
        </references>
      </pivotArea>
    </format>
    <format dxfId="1437">
      <pivotArea dataOnly="0" labelOnly="1" outline="0" fieldPosition="0">
        <references count="4">
          <reference field="8" count="1" selected="0">
            <x v="1"/>
          </reference>
          <reference field="9" count="1" selected="0">
            <x v="14"/>
          </reference>
          <reference field="10" count="1">
            <x v="5"/>
          </reference>
          <reference field="47" count="1" selected="0">
            <x v="4"/>
          </reference>
        </references>
      </pivotArea>
    </format>
    <format dxfId="1436">
      <pivotArea dataOnly="0" labelOnly="1" outline="0" fieldPosition="0">
        <references count="4">
          <reference field="8" count="1" selected="0">
            <x v="1"/>
          </reference>
          <reference field="9" count="1" selected="0">
            <x v="40"/>
          </reference>
          <reference field="10" count="1">
            <x v="5"/>
          </reference>
          <reference field="47" count="1" selected="0">
            <x v="4"/>
          </reference>
        </references>
      </pivotArea>
    </format>
    <format dxfId="1435">
      <pivotArea dataOnly="0" labelOnly="1" outline="0" fieldPosition="0">
        <references count="4">
          <reference field="8" count="1" selected="0">
            <x v="1"/>
          </reference>
          <reference field="9" count="1" selected="0">
            <x v="71"/>
          </reference>
          <reference field="10" count="1">
            <x v="5"/>
          </reference>
          <reference field="47" count="1" selected="0">
            <x v="4"/>
          </reference>
        </references>
      </pivotArea>
    </format>
    <format dxfId="1434">
      <pivotArea dataOnly="0" labelOnly="1" outline="0" fieldPosition="0">
        <references count="4">
          <reference field="8" count="1" selected="0">
            <x v="1"/>
          </reference>
          <reference field="9" count="1" selected="0">
            <x v="82"/>
          </reference>
          <reference field="10" count="1">
            <x v="5"/>
          </reference>
          <reference field="47" count="1" selected="0">
            <x v="4"/>
          </reference>
        </references>
      </pivotArea>
    </format>
    <format dxfId="1433">
      <pivotArea dataOnly="0" labelOnly="1" outline="0" fieldPosition="0">
        <references count="4">
          <reference field="8" count="1" selected="0">
            <x v="1"/>
          </reference>
          <reference field="9" count="1" selected="0">
            <x v="92"/>
          </reference>
          <reference field="10" count="1">
            <x v="5"/>
          </reference>
          <reference field="47" count="1" selected="0">
            <x v="4"/>
          </reference>
        </references>
      </pivotArea>
    </format>
    <format dxfId="1432">
      <pivotArea dataOnly="0" labelOnly="1" outline="0" fieldPosition="0">
        <references count="4">
          <reference field="8" count="1" selected="0">
            <x v="2"/>
          </reference>
          <reference field="9" count="1" selected="0">
            <x v="28"/>
          </reference>
          <reference field="10" count="1">
            <x v="5"/>
          </reference>
          <reference field="47" count="1" selected="0">
            <x v="4"/>
          </reference>
        </references>
      </pivotArea>
    </format>
    <format dxfId="1431">
      <pivotArea dataOnly="0" labelOnly="1" outline="0" fieldPosition="0">
        <references count="4">
          <reference field="8" count="1" selected="0">
            <x v="2"/>
          </reference>
          <reference field="9" count="1" selected="0">
            <x v="29"/>
          </reference>
          <reference field="10" count="1">
            <x v="5"/>
          </reference>
          <reference field="47" count="1" selected="0">
            <x v="4"/>
          </reference>
        </references>
      </pivotArea>
    </format>
    <format dxfId="1430">
      <pivotArea dataOnly="0" labelOnly="1" outline="0" fieldPosition="0">
        <references count="4">
          <reference field="8" count="1" selected="0">
            <x v="2"/>
          </reference>
          <reference field="9" count="1" selected="0">
            <x v="30"/>
          </reference>
          <reference field="10" count="1">
            <x v="5"/>
          </reference>
          <reference field="47" count="1" selected="0">
            <x v="4"/>
          </reference>
        </references>
      </pivotArea>
    </format>
    <format dxfId="1429">
      <pivotArea dataOnly="0" labelOnly="1" outline="0" fieldPosition="0">
        <references count="4">
          <reference field="8" count="1" selected="0">
            <x v="2"/>
          </reference>
          <reference field="9" count="1" selected="0">
            <x v="31"/>
          </reference>
          <reference field="10" count="1">
            <x v="5"/>
          </reference>
          <reference field="47" count="1" selected="0">
            <x v="4"/>
          </reference>
        </references>
      </pivotArea>
    </format>
    <format dxfId="1428">
      <pivotArea dataOnly="0" labelOnly="1" outline="0" fieldPosition="0">
        <references count="4">
          <reference field="8" count="1" selected="0">
            <x v="2"/>
          </reference>
          <reference field="9" count="1" selected="0">
            <x v="53"/>
          </reference>
          <reference field="10" count="1">
            <x v="5"/>
          </reference>
          <reference field="47" count="1" selected="0">
            <x v="4"/>
          </reference>
        </references>
      </pivotArea>
    </format>
    <format dxfId="1427">
      <pivotArea dataOnly="0" labelOnly="1" outline="0" fieldPosition="0">
        <references count="4">
          <reference field="8" count="1" selected="0">
            <x v="3"/>
          </reference>
          <reference field="9" count="1" selected="0">
            <x v="41"/>
          </reference>
          <reference field="10" count="1">
            <x v="5"/>
          </reference>
          <reference field="47" count="1" selected="0">
            <x v="4"/>
          </reference>
        </references>
      </pivotArea>
    </format>
    <format dxfId="1426">
      <pivotArea dataOnly="0" labelOnly="1" outline="0" fieldPosition="0">
        <references count="4">
          <reference field="8" count="1" selected="0">
            <x v="4"/>
          </reference>
          <reference field="9" count="1" selected="0">
            <x v="34"/>
          </reference>
          <reference field="10" count="1">
            <x v="5"/>
          </reference>
          <reference field="47" count="1" selected="0">
            <x v="4"/>
          </reference>
        </references>
      </pivotArea>
    </format>
    <format dxfId="1425">
      <pivotArea dataOnly="0" labelOnly="1" outline="0" fieldPosition="0">
        <references count="4">
          <reference field="8" count="1" selected="0">
            <x v="6"/>
          </reference>
          <reference field="9" count="1" selected="0">
            <x v="73"/>
          </reference>
          <reference field="10" count="1">
            <x v="5"/>
          </reference>
          <reference field="47" count="1" selected="0">
            <x v="4"/>
          </reference>
        </references>
      </pivotArea>
    </format>
    <format dxfId="1424">
      <pivotArea dataOnly="0" labelOnly="1" outline="0" fieldPosition="0">
        <references count="4">
          <reference field="8" count="1" selected="0">
            <x v="7"/>
          </reference>
          <reference field="9" count="1" selected="0">
            <x v="9"/>
          </reference>
          <reference field="10" count="1">
            <x v="5"/>
          </reference>
          <reference field="47" count="1" selected="0">
            <x v="4"/>
          </reference>
        </references>
      </pivotArea>
    </format>
    <format dxfId="1423">
      <pivotArea dataOnly="0" labelOnly="1" outline="0" fieldPosition="0">
        <references count="4">
          <reference field="8" count="1" selected="0">
            <x v="9"/>
          </reference>
          <reference field="9" count="1" selected="0">
            <x v="52"/>
          </reference>
          <reference field="10" count="1">
            <x v="5"/>
          </reference>
          <reference field="47" count="1" selected="0">
            <x v="4"/>
          </reference>
        </references>
      </pivotArea>
    </format>
    <format dxfId="1422">
      <pivotArea dataOnly="0" labelOnly="1" outline="0" fieldPosition="0">
        <references count="4">
          <reference field="8" count="1" selected="0">
            <x v="9"/>
          </reference>
          <reference field="9" count="1" selected="0">
            <x v="54"/>
          </reference>
          <reference field="10" count="1">
            <x v="5"/>
          </reference>
          <reference field="47" count="1" selected="0">
            <x v="4"/>
          </reference>
        </references>
      </pivotArea>
    </format>
    <format dxfId="1421">
      <pivotArea dataOnly="0" labelOnly="1" outline="0" fieldPosition="0">
        <references count="4">
          <reference field="8" count="1" selected="0">
            <x v="9"/>
          </reference>
          <reference field="9" count="1" selected="0">
            <x v="57"/>
          </reference>
          <reference field="10" count="1">
            <x v="5"/>
          </reference>
          <reference field="47" count="1" selected="0">
            <x v="4"/>
          </reference>
        </references>
      </pivotArea>
    </format>
    <format dxfId="1420">
      <pivotArea dataOnly="0" labelOnly="1" outline="0" fieldPosition="0">
        <references count="4">
          <reference field="8" count="1" selected="0">
            <x v="9"/>
          </reference>
          <reference field="9" count="1" selected="0">
            <x v="58"/>
          </reference>
          <reference field="10" count="1">
            <x v="5"/>
          </reference>
          <reference field="47" count="1" selected="0">
            <x v="4"/>
          </reference>
        </references>
      </pivotArea>
    </format>
    <format dxfId="1419">
      <pivotArea dataOnly="0" labelOnly="1" outline="0" fieldPosition="0">
        <references count="4">
          <reference field="8" count="1" selected="0">
            <x v="9"/>
          </reference>
          <reference field="9" count="1" selected="0">
            <x v="59"/>
          </reference>
          <reference field="10" count="1">
            <x v="5"/>
          </reference>
          <reference field="47" count="1" selected="0">
            <x v="4"/>
          </reference>
        </references>
      </pivotArea>
    </format>
    <format dxfId="1418">
      <pivotArea dataOnly="0" labelOnly="1" outline="0" fieldPosition="0">
        <references count="4">
          <reference field="8" count="1" selected="0">
            <x v="9"/>
          </reference>
          <reference field="9" count="1" selected="0">
            <x v="60"/>
          </reference>
          <reference field="10" count="1">
            <x v="5"/>
          </reference>
          <reference field="47" count="1" selected="0">
            <x v="4"/>
          </reference>
        </references>
      </pivotArea>
    </format>
    <format dxfId="1417">
      <pivotArea dataOnly="0" labelOnly="1" outline="0" fieldPosition="0">
        <references count="4">
          <reference field="8" count="1" selected="0">
            <x v="9"/>
          </reference>
          <reference field="9" count="1" selected="0">
            <x v="61"/>
          </reference>
          <reference field="10" count="1">
            <x v="5"/>
          </reference>
          <reference field="47" count="1" selected="0">
            <x v="4"/>
          </reference>
        </references>
      </pivotArea>
    </format>
    <format dxfId="1416">
      <pivotArea dataOnly="0" labelOnly="1" outline="0" fieldPosition="0">
        <references count="4">
          <reference field="8" count="1" selected="0">
            <x v="10"/>
          </reference>
          <reference field="9" count="1" selected="0">
            <x v="39"/>
          </reference>
          <reference field="10" count="1">
            <x v="5"/>
          </reference>
          <reference field="47" count="1" selected="0">
            <x v="4"/>
          </reference>
        </references>
      </pivotArea>
    </format>
    <format dxfId="1415">
      <pivotArea dataOnly="0" labelOnly="1" outline="0" fieldPosition="0">
        <references count="4">
          <reference field="8" count="1" selected="0">
            <x v="10"/>
          </reference>
          <reference field="9" count="1" selected="0">
            <x v="71"/>
          </reference>
          <reference field="10" count="1">
            <x v="10"/>
          </reference>
          <reference field="47" count="1" selected="0">
            <x v="4"/>
          </reference>
        </references>
      </pivotArea>
    </format>
    <format dxfId="1414">
      <pivotArea dataOnly="0" labelOnly="1" outline="0" fieldPosition="0">
        <references count="4">
          <reference field="8" count="1" selected="0">
            <x v="14"/>
          </reference>
          <reference field="9" count="1" selected="0">
            <x v="69"/>
          </reference>
          <reference field="10" count="1">
            <x v="5"/>
          </reference>
          <reference field="47" count="1" selected="0">
            <x v="4"/>
          </reference>
        </references>
      </pivotArea>
    </format>
    <format dxfId="1413">
      <pivotArea dataOnly="0" labelOnly="1" outline="0" fieldPosition="0">
        <references count="4">
          <reference field="8" count="1" selected="0">
            <x v="14"/>
          </reference>
          <reference field="9" count="1" selected="0">
            <x v="89"/>
          </reference>
          <reference field="10" count="1">
            <x v="5"/>
          </reference>
          <reference field="47" count="1" selected="0">
            <x v="4"/>
          </reference>
        </references>
      </pivotArea>
    </format>
    <format dxfId="1412">
      <pivotArea dataOnly="0" labelOnly="1" outline="0" fieldPosition="0">
        <references count="4">
          <reference field="8" count="1" selected="0">
            <x v="14"/>
          </reference>
          <reference field="9" count="1" selected="0">
            <x v="90"/>
          </reference>
          <reference field="10" count="1">
            <x v="5"/>
          </reference>
          <reference field="47" count="1" selected="0">
            <x v="4"/>
          </reference>
        </references>
      </pivotArea>
    </format>
    <format dxfId="1411">
      <pivotArea dataOnly="0" labelOnly="1" outline="0" fieldPosition="0">
        <references count="4">
          <reference field="8" count="1" selected="0">
            <x v="14"/>
          </reference>
          <reference field="9" count="1" selected="0">
            <x v="91"/>
          </reference>
          <reference field="10" count="1">
            <x v="5"/>
          </reference>
          <reference field="47" count="1" selected="0">
            <x v="4"/>
          </reference>
        </references>
      </pivotArea>
    </format>
    <format dxfId="1410">
      <pivotArea dataOnly="0" labelOnly="1" outline="0" fieldPosition="0">
        <references count="4">
          <reference field="8" count="1" selected="0">
            <x v="15"/>
          </reference>
          <reference field="9" count="1" selected="0">
            <x v="27"/>
          </reference>
          <reference field="10" count="1">
            <x v="5"/>
          </reference>
          <reference field="47" count="1" selected="0">
            <x v="4"/>
          </reference>
        </references>
      </pivotArea>
    </format>
    <format dxfId="1409">
      <pivotArea dataOnly="0" labelOnly="1" outline="0" fieldPosition="0">
        <references count="4">
          <reference field="8" count="1" selected="0">
            <x v="15"/>
          </reference>
          <reference field="9" count="1" selected="0">
            <x v="72"/>
          </reference>
          <reference field="10" count="1">
            <x v="5"/>
          </reference>
          <reference field="47" count="1" selected="0">
            <x v="4"/>
          </reference>
        </references>
      </pivotArea>
    </format>
    <format dxfId="1408">
      <pivotArea dataOnly="0" labelOnly="1" outline="0" fieldPosition="0">
        <references count="4">
          <reference field="8" count="1" selected="0">
            <x v="17"/>
          </reference>
          <reference field="9" count="1" selected="0">
            <x v="21"/>
          </reference>
          <reference field="10" count="1">
            <x v="5"/>
          </reference>
          <reference field="47" count="1" selected="0">
            <x v="4"/>
          </reference>
        </references>
      </pivotArea>
    </format>
    <format dxfId="1407">
      <pivotArea dataOnly="0" labelOnly="1" outline="0" fieldPosition="0">
        <references count="4">
          <reference field="8" count="1" selected="0">
            <x v="17"/>
          </reference>
          <reference field="9" count="1" selected="0">
            <x v="23"/>
          </reference>
          <reference field="10" count="1">
            <x v="5"/>
          </reference>
          <reference field="47" count="1" selected="0">
            <x v="4"/>
          </reference>
        </references>
      </pivotArea>
    </format>
    <format dxfId="1406">
      <pivotArea dataOnly="0" labelOnly="1" outline="0" fieldPosition="0">
        <references count="4">
          <reference field="8" count="1" selected="0">
            <x v="17"/>
          </reference>
          <reference field="9" count="1" selected="0">
            <x v="25"/>
          </reference>
          <reference field="10" count="1">
            <x v="5"/>
          </reference>
          <reference field="47" count="1" selected="0">
            <x v="4"/>
          </reference>
        </references>
      </pivotArea>
    </format>
    <format dxfId="1405">
      <pivotArea dataOnly="0" labelOnly="1" outline="0" fieldPosition="0">
        <references count="4">
          <reference field="8" count="1" selected="0">
            <x v="18"/>
          </reference>
          <reference field="9" count="1" selected="0">
            <x v="70"/>
          </reference>
          <reference field="10" count="1">
            <x v="5"/>
          </reference>
          <reference field="47" count="1" selected="0">
            <x v="4"/>
          </reference>
        </references>
      </pivotArea>
    </format>
    <format dxfId="1404">
      <pivotArea dataOnly="0" labelOnly="1" outline="0" fieldPosition="0">
        <references count="4">
          <reference field="8" count="1" selected="0">
            <x v="21"/>
          </reference>
          <reference field="9" count="1" selected="0">
            <x v="16"/>
          </reference>
          <reference field="10" count="1">
            <x v="5"/>
          </reference>
          <reference field="47" count="1" selected="0">
            <x v="4"/>
          </reference>
        </references>
      </pivotArea>
    </format>
    <format dxfId="1403">
      <pivotArea dataOnly="0" labelOnly="1" outline="0" fieldPosition="0">
        <references count="4">
          <reference field="8" count="1" selected="0">
            <x v="21"/>
          </reference>
          <reference field="9" count="1" selected="0">
            <x v="42"/>
          </reference>
          <reference field="10" count="1">
            <x v="5"/>
          </reference>
          <reference field="47" count="1" selected="0">
            <x v="4"/>
          </reference>
        </references>
      </pivotArea>
    </format>
    <format dxfId="1402">
      <pivotArea dataOnly="0" labelOnly="1" outline="0" fieldPosition="0">
        <references count="4">
          <reference field="8" count="1" selected="0">
            <x v="21"/>
          </reference>
          <reference field="9" count="1" selected="0">
            <x v="43"/>
          </reference>
          <reference field="10" count="1">
            <x v="5"/>
          </reference>
          <reference field="47" count="1" selected="0">
            <x v="4"/>
          </reference>
        </references>
      </pivotArea>
    </format>
    <format dxfId="1401">
      <pivotArea dataOnly="0" labelOnly="1" outline="0" fieldPosition="0">
        <references count="4">
          <reference field="8" count="1" selected="0">
            <x v="21"/>
          </reference>
          <reference field="9" count="1" selected="0">
            <x v="44"/>
          </reference>
          <reference field="10" count="1">
            <x v="5"/>
          </reference>
          <reference field="47" count="1" selected="0">
            <x v="4"/>
          </reference>
        </references>
      </pivotArea>
    </format>
    <format dxfId="1400">
      <pivotArea dataOnly="0" labelOnly="1" outline="0" fieldPosition="0">
        <references count="4">
          <reference field="8" count="1" selected="0">
            <x v="22"/>
          </reference>
          <reference field="9" count="1" selected="0">
            <x v="45"/>
          </reference>
          <reference field="10" count="1">
            <x v="5"/>
          </reference>
          <reference field="47" count="1" selected="0">
            <x v="4"/>
          </reference>
        </references>
      </pivotArea>
    </format>
    <format dxfId="1399">
      <pivotArea dataOnly="0" labelOnly="1" outline="0" fieldPosition="0">
        <references count="4">
          <reference field="8" count="1" selected="0">
            <x v="23"/>
          </reference>
          <reference field="9" count="1" selected="0">
            <x v="35"/>
          </reference>
          <reference field="10" count="1">
            <x v="14"/>
          </reference>
          <reference field="47" count="1" selected="0">
            <x v="4"/>
          </reference>
        </references>
      </pivotArea>
    </format>
    <format dxfId="1398">
      <pivotArea dataOnly="0" labelOnly="1" outline="0" fieldPosition="0">
        <references count="4">
          <reference field="8" count="1" selected="0">
            <x v="23"/>
          </reference>
          <reference field="9" count="1" selected="0">
            <x v="38"/>
          </reference>
          <reference field="10" count="1">
            <x v="13"/>
          </reference>
          <reference field="47" count="1" selected="0">
            <x v="4"/>
          </reference>
        </references>
      </pivotArea>
    </format>
    <format dxfId="1397">
      <pivotArea dataOnly="0" labelOnly="1" outline="0" fieldPosition="0">
        <references count="4">
          <reference field="8" count="1" selected="0">
            <x v="24"/>
          </reference>
          <reference field="9" count="1" selected="0">
            <x v="20"/>
          </reference>
          <reference field="10" count="1">
            <x v="5"/>
          </reference>
          <reference field="47" count="1" selected="0">
            <x v="4"/>
          </reference>
        </references>
      </pivotArea>
    </format>
    <format dxfId="1396">
      <pivotArea dataOnly="0" labelOnly="1" outline="0" fieldPosition="0">
        <references count="4">
          <reference field="8" count="1" selected="0">
            <x v="24"/>
          </reference>
          <reference field="9" count="1" selected="0">
            <x v="22"/>
          </reference>
          <reference field="10" count="1">
            <x v="5"/>
          </reference>
          <reference field="47" count="1" selected="0">
            <x v="4"/>
          </reference>
        </references>
      </pivotArea>
    </format>
    <format dxfId="1395">
      <pivotArea dataOnly="0" labelOnly="1" outline="0" fieldPosition="0">
        <references count="4">
          <reference field="8" count="1" selected="0">
            <x v="24"/>
          </reference>
          <reference field="9" count="1" selected="0">
            <x v="24"/>
          </reference>
          <reference field="10" count="1">
            <x v="5"/>
          </reference>
          <reference field="47" count="1" selected="0">
            <x v="4"/>
          </reference>
        </references>
      </pivotArea>
    </format>
    <format dxfId="1394">
      <pivotArea dataOnly="0" labelOnly="1" outline="0" fieldPosition="0">
        <references count="4">
          <reference field="8" count="1" selected="0">
            <x v="24"/>
          </reference>
          <reference field="9" count="1" selected="0">
            <x v="26"/>
          </reference>
          <reference field="10" count="1">
            <x v="5"/>
          </reference>
          <reference field="47" count="1" selected="0">
            <x v="4"/>
          </reference>
        </references>
      </pivotArea>
    </format>
    <format dxfId="1393">
      <pivotArea dataOnly="0" labelOnly="1" outline="0" fieldPosition="0">
        <references count="4">
          <reference field="8" count="1" selected="0">
            <x v="26"/>
          </reference>
          <reference field="9" count="1" selected="0">
            <x v="74"/>
          </reference>
          <reference field="10" count="1">
            <x v="5"/>
          </reference>
          <reference field="47" count="1" selected="0">
            <x v="4"/>
          </reference>
        </references>
      </pivotArea>
    </format>
    <format dxfId="1392">
      <pivotArea dataOnly="0" labelOnly="1" outline="0" fieldPosition="0">
        <references count="4">
          <reference field="8" count="1" selected="0">
            <x v="29"/>
          </reference>
          <reference field="9" count="1" selected="0">
            <x v="99"/>
          </reference>
          <reference field="10" count="1">
            <x v="6"/>
          </reference>
          <reference field="47" count="1" selected="0">
            <x v="4"/>
          </reference>
        </references>
      </pivotArea>
    </format>
    <format dxfId="1391">
      <pivotArea dataOnly="0" labelOnly="1" outline="0" fieldPosition="0">
        <references count="4">
          <reference field="8" count="1" selected="0">
            <x v="29"/>
          </reference>
          <reference field="9" count="1" selected="0">
            <x v="101"/>
          </reference>
          <reference field="10" count="1">
            <x v="7"/>
          </reference>
          <reference field="47" count="1" selected="0">
            <x v="4"/>
          </reference>
        </references>
      </pivotArea>
    </format>
    <format dxfId="1390">
      <pivotArea dataOnly="0" labelOnly="1" outline="0" fieldPosition="0">
        <references count="4">
          <reference field="8" count="1" selected="0">
            <x v="29"/>
          </reference>
          <reference field="9" count="1" selected="0">
            <x v="102"/>
          </reference>
          <reference field="10" count="1">
            <x v="8"/>
          </reference>
          <reference field="47" count="1" selected="0">
            <x v="4"/>
          </reference>
        </references>
      </pivotArea>
    </format>
    <format dxfId="1389">
      <pivotArea dataOnly="0" labelOnly="1" outline="0" fieldPosition="0">
        <references count="4">
          <reference field="8" count="1" selected="0">
            <x v="29"/>
          </reference>
          <reference field="9" count="1" selected="0">
            <x v="103"/>
          </reference>
          <reference field="10" count="1">
            <x v="9"/>
          </reference>
          <reference field="47" count="1" selected="0">
            <x v="4"/>
          </reference>
        </references>
      </pivotArea>
    </format>
    <format dxfId="1388">
      <pivotArea dataOnly="0" labelOnly="1" outline="0" fieldPosition="0">
        <references count="4">
          <reference field="8" count="1" selected="0">
            <x v="29"/>
          </reference>
          <reference field="9" count="1" selected="0">
            <x v="104"/>
          </reference>
          <reference field="10" count="1">
            <x v="5"/>
          </reference>
          <reference field="47" count="1" selected="0">
            <x v="4"/>
          </reference>
        </references>
      </pivotArea>
    </format>
    <format dxfId="1387">
      <pivotArea dataOnly="0" labelOnly="1" outline="0" fieldPosition="0">
        <references count="4">
          <reference field="8" count="1" selected="0">
            <x v="31"/>
          </reference>
          <reference field="9" count="1" selected="0">
            <x v="107"/>
          </reference>
          <reference field="10" count="1">
            <x v="25"/>
          </reference>
          <reference field="47" count="1" selected="0">
            <x v="4"/>
          </reference>
        </references>
      </pivotArea>
    </format>
    <format dxfId="1386">
      <pivotArea dataOnly="0" labelOnly="1" outline="0" fieldPosition="0">
        <references count="4">
          <reference field="8" count="1" selected="0">
            <x v="1"/>
          </reference>
          <reference field="9" count="1" selected="0">
            <x v="12"/>
          </reference>
          <reference field="10" count="1">
            <x v="5"/>
          </reference>
          <reference field="47" count="1" selected="0">
            <x v="5"/>
          </reference>
        </references>
      </pivotArea>
    </format>
    <format dxfId="1385">
      <pivotArea dataOnly="0" labelOnly="1" outline="0" fieldPosition="0">
        <references count="4">
          <reference field="8" count="1" selected="0">
            <x v="1"/>
          </reference>
          <reference field="9" count="1" selected="0">
            <x v="13"/>
          </reference>
          <reference field="10" count="1">
            <x v="5"/>
          </reference>
          <reference field="47" count="1" selected="0">
            <x v="5"/>
          </reference>
        </references>
      </pivotArea>
    </format>
    <format dxfId="1384">
      <pivotArea dataOnly="0" labelOnly="1" outline="0" fieldPosition="0">
        <references count="4">
          <reference field="8" count="1" selected="0">
            <x v="1"/>
          </reference>
          <reference field="9" count="1" selected="0">
            <x v="14"/>
          </reference>
          <reference field="10" count="1">
            <x v="5"/>
          </reference>
          <reference field="47" count="1" selected="0">
            <x v="5"/>
          </reference>
        </references>
      </pivotArea>
    </format>
    <format dxfId="1383">
      <pivotArea dataOnly="0" labelOnly="1" outline="0" fieldPosition="0">
        <references count="4">
          <reference field="8" count="1" selected="0">
            <x v="1"/>
          </reference>
          <reference field="9" count="1" selected="0">
            <x v="40"/>
          </reference>
          <reference field="10" count="1">
            <x v="5"/>
          </reference>
          <reference field="47" count="1" selected="0">
            <x v="5"/>
          </reference>
        </references>
      </pivotArea>
    </format>
    <format dxfId="1382">
      <pivotArea dataOnly="0" labelOnly="1" outline="0" fieldPosition="0">
        <references count="4">
          <reference field="8" count="1" selected="0">
            <x v="1"/>
          </reference>
          <reference field="9" count="1" selected="0">
            <x v="82"/>
          </reference>
          <reference field="10" count="1">
            <x v="5"/>
          </reference>
          <reference field="47" count="1" selected="0">
            <x v="5"/>
          </reference>
        </references>
      </pivotArea>
    </format>
    <format dxfId="1381">
      <pivotArea dataOnly="0" labelOnly="1" outline="0" fieldPosition="0">
        <references count="4">
          <reference field="8" count="1" selected="0">
            <x v="9"/>
          </reference>
          <reference field="9" count="1" selected="0">
            <x v="52"/>
          </reference>
          <reference field="10" count="1">
            <x v="5"/>
          </reference>
          <reference field="47" count="1" selected="0">
            <x v="5"/>
          </reference>
        </references>
      </pivotArea>
    </format>
    <format dxfId="1380">
      <pivotArea dataOnly="0" labelOnly="1" outline="0" fieldPosition="0">
        <references count="4">
          <reference field="8" count="1" selected="0">
            <x v="9"/>
          </reference>
          <reference field="9" count="1" selected="0">
            <x v="54"/>
          </reference>
          <reference field="10" count="1">
            <x v="5"/>
          </reference>
          <reference field="47" count="1" selected="0">
            <x v="5"/>
          </reference>
        </references>
      </pivotArea>
    </format>
    <format dxfId="1379">
      <pivotArea dataOnly="0" labelOnly="1" outline="0" fieldPosition="0">
        <references count="4">
          <reference field="8" count="1" selected="0">
            <x v="9"/>
          </reference>
          <reference field="9" count="1" selected="0">
            <x v="57"/>
          </reference>
          <reference field="10" count="1">
            <x v="5"/>
          </reference>
          <reference field="47" count="1" selected="0">
            <x v="5"/>
          </reference>
        </references>
      </pivotArea>
    </format>
    <format dxfId="1378">
      <pivotArea dataOnly="0" labelOnly="1" outline="0" fieldPosition="0">
        <references count="4">
          <reference field="8" count="1" selected="0">
            <x v="9"/>
          </reference>
          <reference field="9" count="1" selected="0">
            <x v="58"/>
          </reference>
          <reference field="10" count="1">
            <x v="5"/>
          </reference>
          <reference field="47" count="1" selected="0">
            <x v="5"/>
          </reference>
        </references>
      </pivotArea>
    </format>
    <format dxfId="1377">
      <pivotArea dataOnly="0" labelOnly="1" outline="0" fieldPosition="0">
        <references count="4">
          <reference field="8" count="1" selected="0">
            <x v="9"/>
          </reference>
          <reference field="9" count="1" selected="0">
            <x v="59"/>
          </reference>
          <reference field="10" count="1">
            <x v="5"/>
          </reference>
          <reference field="47" count="1" selected="0">
            <x v="5"/>
          </reference>
        </references>
      </pivotArea>
    </format>
    <format dxfId="1376">
      <pivotArea dataOnly="0" labelOnly="1" outline="0" fieldPosition="0">
        <references count="4">
          <reference field="8" count="1" selected="0">
            <x v="9"/>
          </reference>
          <reference field="9" count="1" selected="0">
            <x v="60"/>
          </reference>
          <reference field="10" count="1">
            <x v="5"/>
          </reference>
          <reference field="47" count="1" selected="0">
            <x v="5"/>
          </reference>
        </references>
      </pivotArea>
    </format>
    <format dxfId="1375">
      <pivotArea dataOnly="0" labelOnly="1" outline="0" fieldPosition="0">
        <references count="4">
          <reference field="8" count="1" selected="0">
            <x v="9"/>
          </reference>
          <reference field="9" count="1" selected="0">
            <x v="61"/>
          </reference>
          <reference field="10" count="1">
            <x v="5"/>
          </reference>
          <reference field="47" count="1" selected="0">
            <x v="5"/>
          </reference>
        </references>
      </pivotArea>
    </format>
    <format dxfId="1374">
      <pivotArea dataOnly="0" labelOnly="1" outline="0" fieldPosition="0">
        <references count="4">
          <reference field="8" count="1" selected="0">
            <x v="14"/>
          </reference>
          <reference field="9" count="1" selected="0">
            <x v="75"/>
          </reference>
          <reference field="10" count="1">
            <x v="5"/>
          </reference>
          <reference field="47" count="1" selected="0">
            <x v="5"/>
          </reference>
        </references>
      </pivotArea>
    </format>
    <format dxfId="1373">
      <pivotArea dataOnly="0" labelOnly="1" outline="0" fieldPosition="0">
        <references count="4">
          <reference field="8" count="1" selected="0">
            <x v="23"/>
          </reference>
          <reference field="9" count="1" selected="0">
            <x v="35"/>
          </reference>
          <reference field="10" count="1">
            <x v="15"/>
          </reference>
          <reference field="47" count="1" selected="0">
            <x v="5"/>
          </reference>
        </references>
      </pivotArea>
    </format>
    <format dxfId="1372">
      <pivotArea dataOnly="0" labelOnly="1" outline="0" fieldPosition="0">
        <references count="4">
          <reference field="8" count="1" selected="0">
            <x v="23"/>
          </reference>
          <reference field="9" count="1" selected="0">
            <x v="36"/>
          </reference>
          <reference field="10" count="1">
            <x v="16"/>
          </reference>
          <reference field="47" count="1" selected="0">
            <x v="5"/>
          </reference>
        </references>
      </pivotArea>
    </format>
    <format dxfId="1371">
      <pivotArea dataOnly="0" labelOnly="1" outline="0" fieldPosition="0">
        <references count="4">
          <reference field="8" count="1" selected="0">
            <x v="23"/>
          </reference>
          <reference field="9" count="1" selected="0">
            <x v="46"/>
          </reference>
          <reference field="10" count="1">
            <x v="27"/>
          </reference>
          <reference field="47" count="1" selected="0">
            <x v="5"/>
          </reference>
        </references>
      </pivotArea>
    </format>
    <format dxfId="1370">
      <pivotArea dataOnly="0" labelOnly="1" outline="0" fieldPosition="0">
        <references count="4">
          <reference field="8" count="1" selected="0">
            <x v="32"/>
          </reference>
          <reference field="9" count="1" selected="0">
            <x v="105"/>
          </reference>
          <reference field="10" count="1">
            <x v="26"/>
          </reference>
          <reference field="47" count="1" selected="0">
            <x v="5"/>
          </reference>
        </references>
      </pivotArea>
    </format>
    <format dxfId="1369">
      <pivotArea dataOnly="0" labelOnly="1" outline="0" fieldPosition="0">
        <references count="1">
          <reference field="33" count="0"/>
        </references>
      </pivotArea>
    </format>
    <format dxfId="1368">
      <pivotArea field="33" dataOnly="0" labelOnly="1" grandCol="1" outline="0" axis="axisCol" fieldPosition="0">
        <references count="1">
          <reference field="4294967294" count="1" selected="0">
            <x v="0"/>
          </reference>
        </references>
      </pivotArea>
    </format>
    <format dxfId="1367">
      <pivotArea field="33" dataOnly="0" labelOnly="1" grandCol="1" outline="0" axis="axisCol" fieldPosition="0">
        <references count="1">
          <reference field="4294967294" count="1" selected="0">
            <x v="1"/>
          </reference>
        </references>
      </pivotArea>
    </format>
    <format dxfId="1366">
      <pivotArea field="33" dataOnly="0" labelOnly="1" grandCol="1" outline="0" axis="axisCol" fieldPosition="0">
        <references count="1">
          <reference field="4294967294" count="1" selected="0">
            <x v="2"/>
          </reference>
        </references>
      </pivotArea>
    </format>
    <format dxfId="1365">
      <pivotArea field="33" dataOnly="0" labelOnly="1" grandCol="1" outline="0" axis="axisCol" fieldPosition="0">
        <references count="1">
          <reference field="4294967294" count="1" selected="0">
            <x v="3"/>
          </reference>
        </references>
      </pivotArea>
    </format>
    <format dxfId="1364">
      <pivotArea dataOnly="0" labelOnly="1" outline="0" fieldPosition="0">
        <references count="2">
          <reference field="4294967294" count="4">
            <x v="0"/>
            <x v="1"/>
            <x v="2"/>
            <x v="3"/>
          </reference>
          <reference field="33" count="1" selected="0">
            <x v="0"/>
          </reference>
        </references>
      </pivotArea>
    </format>
    <format dxfId="1363">
      <pivotArea dataOnly="0" labelOnly="1" outline="0" fieldPosition="0">
        <references count="2">
          <reference field="4294967294" count="4">
            <x v="0"/>
            <x v="1"/>
            <x v="2"/>
            <x v="3"/>
          </reference>
          <reference field="33" count="1" selected="0">
            <x v="1"/>
          </reference>
        </references>
      </pivotArea>
    </format>
    <format dxfId="1362">
      <pivotArea dataOnly="0" labelOnly="1" outline="0" fieldPosition="0">
        <references count="2">
          <reference field="4294967294" count="4">
            <x v="0"/>
            <x v="1"/>
            <x v="2"/>
            <x v="3"/>
          </reference>
          <reference field="33" count="1" selected="0">
            <x v="2"/>
          </reference>
        </references>
      </pivotArea>
    </format>
    <format dxfId="1361">
      <pivotArea dataOnly="0" labelOnly="1" outline="0" fieldPosition="0">
        <references count="2">
          <reference field="4294967294" count="4">
            <x v="0"/>
            <x v="1"/>
            <x v="2"/>
            <x v="3"/>
          </reference>
          <reference field="33" count="1" selected="0">
            <x v="3"/>
          </reference>
        </references>
      </pivotArea>
    </format>
    <format dxfId="1360">
      <pivotArea dataOnly="0" labelOnly="1" outline="0" fieldPosition="0">
        <references count="2">
          <reference field="4294967294" count="4">
            <x v="0"/>
            <x v="1"/>
            <x v="2"/>
            <x v="3"/>
          </reference>
          <reference field="33" count="1" selected="0">
            <x v="4"/>
          </reference>
        </references>
      </pivotArea>
    </format>
    <format dxfId="1359">
      <pivotArea dataOnly="0" labelOnly="1" outline="0" fieldPosition="0">
        <references count="3">
          <reference field="4294967294" count="1" selected="0">
            <x v="0"/>
          </reference>
          <reference field="18" count="3">
            <x v="0"/>
            <x v="2"/>
            <x v="3"/>
          </reference>
          <reference field="33" count="1" selected="0">
            <x v="0"/>
          </reference>
        </references>
      </pivotArea>
    </format>
    <format dxfId="1358">
      <pivotArea dataOnly="0" labelOnly="1" outline="0" fieldPosition="0">
        <references count="3">
          <reference field="4294967294" count="1" selected="0">
            <x v="1"/>
          </reference>
          <reference field="18" count="3">
            <x v="0"/>
            <x v="2"/>
            <x v="3"/>
          </reference>
          <reference field="33" count="1" selected="0">
            <x v="0"/>
          </reference>
        </references>
      </pivotArea>
    </format>
    <format dxfId="1357">
      <pivotArea dataOnly="0" labelOnly="1" outline="0" fieldPosition="0">
        <references count="3">
          <reference field="4294967294" count="1" selected="0">
            <x v="2"/>
          </reference>
          <reference field="18" count="3">
            <x v="0"/>
            <x v="2"/>
            <x v="3"/>
          </reference>
          <reference field="33" count="1" selected="0">
            <x v="0"/>
          </reference>
        </references>
      </pivotArea>
    </format>
    <format dxfId="1356">
      <pivotArea dataOnly="0" labelOnly="1" outline="0" fieldPosition="0">
        <references count="3">
          <reference field="4294967294" count="1" selected="0">
            <x v="3"/>
          </reference>
          <reference field="18" count="3">
            <x v="0"/>
            <x v="2"/>
            <x v="3"/>
          </reference>
          <reference field="33" count="1" selected="0">
            <x v="0"/>
          </reference>
        </references>
      </pivotArea>
    </format>
    <format dxfId="1355">
      <pivotArea dataOnly="0" labelOnly="1" outline="0" fieldPosition="0">
        <references count="3">
          <reference field="4294967294" count="1" selected="0">
            <x v="0"/>
          </reference>
          <reference field="18" count="3">
            <x v="0"/>
            <x v="2"/>
            <x v="3"/>
          </reference>
          <reference field="33" count="1" selected="0">
            <x v="1"/>
          </reference>
        </references>
      </pivotArea>
    </format>
    <format dxfId="1354">
      <pivotArea dataOnly="0" labelOnly="1" outline="0" fieldPosition="0">
        <references count="3">
          <reference field="4294967294" count="1" selected="0">
            <x v="1"/>
          </reference>
          <reference field="18" count="3">
            <x v="0"/>
            <x v="2"/>
            <x v="3"/>
          </reference>
          <reference field="33" count="1" selected="0">
            <x v="1"/>
          </reference>
        </references>
      </pivotArea>
    </format>
    <format dxfId="1353">
      <pivotArea dataOnly="0" labelOnly="1" outline="0" fieldPosition="0">
        <references count="3">
          <reference field="4294967294" count="1" selected="0">
            <x v="2"/>
          </reference>
          <reference field="18" count="3">
            <x v="0"/>
            <x v="2"/>
            <x v="3"/>
          </reference>
          <reference field="33" count="1" selected="0">
            <x v="1"/>
          </reference>
        </references>
      </pivotArea>
    </format>
    <format dxfId="1352">
      <pivotArea dataOnly="0" labelOnly="1" outline="0" fieldPosition="0">
        <references count="3">
          <reference field="4294967294" count="1" selected="0">
            <x v="3"/>
          </reference>
          <reference field="18" count="3">
            <x v="0"/>
            <x v="2"/>
            <x v="3"/>
          </reference>
          <reference field="33" count="1" selected="0">
            <x v="1"/>
          </reference>
        </references>
      </pivotArea>
    </format>
    <format dxfId="1351">
      <pivotArea dataOnly="0" labelOnly="1" outline="0" fieldPosition="0">
        <references count="3">
          <reference field="4294967294" count="1" selected="0">
            <x v="0"/>
          </reference>
          <reference field="18" count="0"/>
          <reference field="33" count="1" selected="0">
            <x v="2"/>
          </reference>
        </references>
      </pivotArea>
    </format>
    <format dxfId="1350">
      <pivotArea dataOnly="0" labelOnly="1" outline="0" fieldPosition="0">
        <references count="3">
          <reference field="4294967294" count="1" selected="0">
            <x v="1"/>
          </reference>
          <reference field="18" count="0"/>
          <reference field="33" count="1" selected="0">
            <x v="2"/>
          </reference>
        </references>
      </pivotArea>
    </format>
    <format dxfId="1349">
      <pivotArea dataOnly="0" labelOnly="1" outline="0" fieldPosition="0">
        <references count="3">
          <reference field="4294967294" count="1" selected="0">
            <x v="2"/>
          </reference>
          <reference field="18" count="0"/>
          <reference field="33" count="1" selected="0">
            <x v="2"/>
          </reference>
        </references>
      </pivotArea>
    </format>
    <format dxfId="1348">
      <pivotArea dataOnly="0" labelOnly="1" outline="0" fieldPosition="0">
        <references count="3">
          <reference field="4294967294" count="1" selected="0">
            <x v="3"/>
          </reference>
          <reference field="18" count="0"/>
          <reference field="33" count="1" selected="0">
            <x v="2"/>
          </reference>
        </references>
      </pivotArea>
    </format>
    <format dxfId="1347">
      <pivotArea dataOnly="0" labelOnly="1" outline="0" fieldPosition="0">
        <references count="3">
          <reference field="4294967294" count="1" selected="0">
            <x v="0"/>
          </reference>
          <reference field="18" count="3">
            <x v="0"/>
            <x v="1"/>
            <x v="2"/>
          </reference>
          <reference field="33" count="1" selected="0">
            <x v="3"/>
          </reference>
        </references>
      </pivotArea>
    </format>
    <format dxfId="1346">
      <pivotArea dataOnly="0" labelOnly="1" outline="0" fieldPosition="0">
        <references count="3">
          <reference field="4294967294" count="1" selected="0">
            <x v="1"/>
          </reference>
          <reference field="18" count="3">
            <x v="0"/>
            <x v="1"/>
            <x v="2"/>
          </reference>
          <reference field="33" count="1" selected="0">
            <x v="3"/>
          </reference>
        </references>
      </pivotArea>
    </format>
    <format dxfId="1345">
      <pivotArea dataOnly="0" labelOnly="1" outline="0" fieldPosition="0">
        <references count="3">
          <reference field="4294967294" count="1" selected="0">
            <x v="2"/>
          </reference>
          <reference field="18" count="3">
            <x v="0"/>
            <x v="1"/>
            <x v="2"/>
          </reference>
          <reference field="33" count="1" selected="0">
            <x v="3"/>
          </reference>
        </references>
      </pivotArea>
    </format>
    <format dxfId="1344">
      <pivotArea dataOnly="0" labelOnly="1" outline="0" fieldPosition="0">
        <references count="3">
          <reference field="4294967294" count="1" selected="0">
            <x v="3"/>
          </reference>
          <reference field="18" count="3">
            <x v="0"/>
            <x v="1"/>
            <x v="2"/>
          </reference>
          <reference field="33" count="1" selected="0">
            <x v="3"/>
          </reference>
        </references>
      </pivotArea>
    </format>
    <format dxfId="1343">
      <pivotArea dataOnly="0" labelOnly="1" outline="0" fieldPosition="0">
        <references count="3">
          <reference field="4294967294" count="1" selected="0">
            <x v="0"/>
          </reference>
          <reference field="18" count="2">
            <x v="0"/>
            <x v="2"/>
          </reference>
          <reference field="33" count="1" selected="0">
            <x v="4"/>
          </reference>
        </references>
      </pivotArea>
    </format>
    <format dxfId="1342">
      <pivotArea dataOnly="0" labelOnly="1" outline="0" fieldPosition="0">
        <references count="3">
          <reference field="4294967294" count="1" selected="0">
            <x v="1"/>
          </reference>
          <reference field="18" count="2">
            <x v="0"/>
            <x v="2"/>
          </reference>
          <reference field="33" count="1" selected="0">
            <x v="4"/>
          </reference>
        </references>
      </pivotArea>
    </format>
    <format dxfId="1341">
      <pivotArea dataOnly="0" labelOnly="1" outline="0" fieldPosition="0">
        <references count="3">
          <reference field="4294967294" count="1" selected="0">
            <x v="2"/>
          </reference>
          <reference field="18" count="2">
            <x v="0"/>
            <x v="2"/>
          </reference>
          <reference field="33" count="1" selected="0">
            <x v="4"/>
          </reference>
        </references>
      </pivotArea>
    </format>
    <format dxfId="1340">
      <pivotArea dataOnly="0" labelOnly="1" outline="0" fieldPosition="0">
        <references count="3">
          <reference field="4294967294" count="1" selected="0">
            <x v="3"/>
          </reference>
          <reference field="18" count="2">
            <x v="0"/>
            <x v="2"/>
          </reference>
          <reference field="33"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63340-BD70-439A-833E-23522979FB32}" name="TablaDinámica4" cacheId="0"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location ref="AC49:AE91" firstHeaderRow="1" firstDataRow="1" firstDataCol="2" rowPageCount="2" colPageCount="1"/>
  <pivotFields count="46">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5">
        <item x="32"/>
        <item x="14"/>
        <item x="7"/>
        <item x="20"/>
        <item x="21"/>
        <item x="28"/>
        <item x="17"/>
        <item x="18"/>
        <item x="6"/>
        <item x="25"/>
        <item x="30"/>
        <item x="5"/>
        <item x="26"/>
        <item x="31"/>
        <item x="0"/>
        <item x="16"/>
        <item x="3"/>
        <item x="22"/>
        <item x="8"/>
        <item x="29"/>
        <item x="10"/>
        <item x="9"/>
        <item x="34"/>
        <item x="24"/>
        <item x="12"/>
        <item x="15"/>
        <item x="4"/>
        <item x="1"/>
        <item x="13"/>
        <item x="27"/>
        <item x="23"/>
        <item x="2"/>
        <item x="11"/>
        <item x="33"/>
        <item x="19"/>
      </items>
      <extLst>
        <ext xmlns:x14="http://schemas.microsoft.com/office/spreadsheetml/2009/9/main" uri="{2946ED86-A175-432a-8AC1-64E0C546D7DE}">
          <x14:pivotField fillDownLabels="1"/>
        </ext>
      </extLst>
    </pivotField>
    <pivotField axis="axisRow" compact="0" outline="0" showAll="0" sortType="descending" defaultSubtotal="0">
      <items count="110">
        <item x="13"/>
        <item x="98"/>
        <item x="83"/>
        <item x="37"/>
        <item x="96"/>
        <item x="97"/>
        <item x="90"/>
        <item x="91"/>
        <item x="82"/>
        <item x="92"/>
        <item x="32"/>
        <item x="1"/>
        <item x="36"/>
        <item x="29"/>
        <item x="9"/>
        <item x="6"/>
        <item x="89"/>
        <item x="86"/>
        <item x="79"/>
        <item x="85"/>
        <item x="58"/>
        <item x="59"/>
        <item x="60"/>
        <item x="61"/>
        <item x="7"/>
        <item x="18"/>
        <item x="17"/>
        <item x="33"/>
        <item x="107"/>
        <item x="8"/>
        <item x="30"/>
        <item x="34"/>
        <item x="99"/>
        <item x="48"/>
        <item x="31"/>
        <item x="93"/>
        <item x="94"/>
        <item x="3"/>
        <item x="40"/>
        <item x="42"/>
        <item x="39"/>
        <item x="43"/>
        <item x="41"/>
        <item x="80"/>
        <item x="81"/>
        <item x="47"/>
        <item x="69"/>
        <item x="11"/>
        <item x="68"/>
        <item x="15"/>
        <item x="70"/>
        <item x="12"/>
        <item x="67"/>
        <item x="45"/>
        <item x="46"/>
        <item x="38"/>
        <item x="4"/>
        <item x="77"/>
        <item x="2"/>
        <item x="5"/>
        <item x="0"/>
        <item x="55"/>
        <item x="56"/>
        <item x="10"/>
        <item x="57"/>
        <item x="84"/>
        <item x="71"/>
        <item x="72"/>
        <item x="73"/>
        <item x="74"/>
        <item x="25"/>
        <item x="27"/>
        <item x="28"/>
        <item x="19"/>
        <item x="100"/>
        <item x="50"/>
        <item x="51"/>
        <item x="52"/>
        <item x="49"/>
        <item x="53"/>
        <item x="54"/>
        <item x="35"/>
        <item x="14"/>
        <item x="88"/>
        <item x="75"/>
        <item x="76"/>
        <item x="105"/>
        <item x="108"/>
        <item x="104"/>
        <item x="106"/>
        <item x="95"/>
        <item x="23"/>
        <item x="16"/>
        <item x="20"/>
        <item x="21"/>
        <item x="22"/>
        <item x="87"/>
        <item x="24"/>
        <item x="103"/>
        <item x="101"/>
        <item x="109"/>
        <item x="65"/>
        <item x="64"/>
        <item x="66"/>
        <item x="63"/>
        <item x="62"/>
        <item x="26"/>
        <item x="78"/>
        <item x="102"/>
        <item x="4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3"/>
        <item x="0"/>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2"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0"/>
        <item h="1" x="1"/>
        <item x="2"/>
        <item h="1" x="3"/>
        <item h="1" x="4"/>
        <item h="1" x="5"/>
      </items>
      <extLst>
        <ext xmlns:x14="http://schemas.microsoft.com/office/spreadsheetml/2009/9/main" uri="{2946ED86-A175-432a-8AC1-64E0C546D7DE}">
          <x14:pivotField fillDownLabels="1"/>
        </ext>
      </extLst>
    </pivotField>
  </pivotFields>
  <rowFields count="2">
    <field x="9"/>
    <field x="8"/>
  </rowFields>
  <rowItems count="42">
    <i>
      <x v="107"/>
      <x v="29"/>
    </i>
    <i>
      <x v="26"/>
      <x v="14"/>
    </i>
    <i>
      <x v="49"/>
      <x v="8"/>
    </i>
    <i>
      <x v="47"/>
      <x v="8"/>
    </i>
    <i>
      <x v="77"/>
      <x v="17"/>
    </i>
    <i>
      <x v="76"/>
      <x v="17"/>
    </i>
    <i>
      <x v="45"/>
      <x v="8"/>
    </i>
    <i>
      <x v="18"/>
      <x v="27"/>
    </i>
    <i>
      <x v="48"/>
      <x v="9"/>
    </i>
    <i>
      <x v="52"/>
      <x v="9"/>
    </i>
    <i>
      <x v="29"/>
      <x v="11"/>
    </i>
    <i>
      <x v="13"/>
      <x v="27"/>
    </i>
    <i>
      <x v="59"/>
      <x v="14"/>
    </i>
    <i>
      <x v="50"/>
      <x v="9"/>
    </i>
    <i>
      <x v="44"/>
      <x v="5"/>
    </i>
    <i>
      <x v="43"/>
      <x v="5"/>
    </i>
    <i>
      <x v="56"/>
      <x v="16"/>
    </i>
    <i>
      <x v="46"/>
      <x v="9"/>
    </i>
    <i>
      <x v="37"/>
      <x v="31"/>
    </i>
    <i>
      <x v="58"/>
      <x v="14"/>
    </i>
    <i>
      <x v="30"/>
      <x v="11"/>
    </i>
    <i>
      <x v="70"/>
      <x v="32"/>
    </i>
    <i>
      <x v="105"/>
      <x v="23"/>
    </i>
    <i>
      <x v="20"/>
      <x v="29"/>
    </i>
    <i>
      <x v="72"/>
      <x v="32"/>
    </i>
    <i>
      <x v="60"/>
      <x v="14"/>
    </i>
    <i>
      <x v="84"/>
      <x v="12"/>
    </i>
    <i>
      <x v="61"/>
      <x v="14"/>
    </i>
    <i>
      <x v="31"/>
      <x v="11"/>
    </i>
    <i>
      <x v="62"/>
      <x v="14"/>
    </i>
    <i>
      <x v="71"/>
      <x v="32"/>
    </i>
    <i>
      <x v="63"/>
      <x v="14"/>
    </i>
    <i>
      <x v="55"/>
      <x v="16"/>
    </i>
    <i>
      <x v="64"/>
      <x v="14"/>
    </i>
    <i>
      <x v="81"/>
      <x v="1"/>
    </i>
    <i>
      <x v="66"/>
      <x v="32"/>
    </i>
    <i>
      <x v="85"/>
      <x v="12"/>
    </i>
    <i>
      <x v="67"/>
      <x v="32"/>
    </i>
    <i>
      <x v="57"/>
      <x v="16"/>
    </i>
    <i>
      <x v="68"/>
      <x v="32"/>
    </i>
    <i>
      <x v="69"/>
      <x v="32"/>
    </i>
    <i t="grand">
      <x/>
    </i>
  </rowItems>
  <colItems count="1">
    <i/>
  </colItems>
  <pageFields count="2">
    <pageField fld="45" hier="-1"/>
    <pageField fld="11" hier="-1"/>
  </pageFields>
  <dataFields count="1">
    <dataField name="Suma de HORAS DOWN" fld="34" baseField="9" baseItem="0" numFmtId="4"/>
  </dataFields>
  <formats count="149">
    <format dxfId="158">
      <pivotArea outline="0" collapsedLevelsAreSubtotals="1" fieldPosition="0"/>
    </format>
    <format dxfId="157">
      <pivotArea outline="0" collapsedLevelsAreSubtotals="1" fieldPosition="0"/>
    </format>
    <format dxfId="156">
      <pivotArea dataOnly="0" labelOnly="1" outline="0" axis="axisValues" fieldPosition="0"/>
    </format>
    <format dxfId="155">
      <pivotArea field="9" type="button" dataOnly="0" labelOnly="1" outline="0" axis="axisRow" fieldPosition="0"/>
    </format>
    <format dxfId="154">
      <pivotArea field="8" type="button" dataOnly="0" labelOnly="1" outline="0" axis="axisRow" fieldPosition="1"/>
    </format>
    <format dxfId="153">
      <pivotArea dataOnly="0" labelOnly="1" outline="0" axis="axisValues" fieldPosition="0"/>
    </format>
    <format dxfId="152">
      <pivotArea field="9" type="button" dataOnly="0" labelOnly="1" outline="0" axis="axisRow" fieldPosition="0"/>
    </format>
    <format dxfId="151">
      <pivotArea field="8" type="button" dataOnly="0" labelOnly="1" outline="0" axis="axisRow" fieldPosition="1"/>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9" type="button" dataOnly="0" labelOnly="1" outline="0" axis="axisRow" fieldPosition="0"/>
    </format>
    <format dxfId="146">
      <pivotArea field="8" type="button" dataOnly="0" labelOnly="1" outline="0" axis="axisRow" fieldPosition="1"/>
    </format>
    <format dxfId="145">
      <pivotArea dataOnly="0" labelOnly="1" outline="0" fieldPosition="0">
        <references count="1">
          <reference field="9" count="28">
            <x v="13"/>
            <x v="18"/>
            <x v="20"/>
            <x v="26"/>
            <x v="29"/>
            <x v="37"/>
            <x v="43"/>
            <x v="44"/>
            <x v="45"/>
            <x v="46"/>
            <x v="47"/>
            <x v="48"/>
            <x v="49"/>
            <x v="50"/>
            <x v="52"/>
            <x v="56"/>
            <x v="57"/>
            <x v="58"/>
            <x v="59"/>
            <x v="61"/>
            <x v="62"/>
            <x v="66"/>
            <x v="76"/>
            <x v="77"/>
            <x v="84"/>
            <x v="85"/>
            <x v="105"/>
            <x v="107"/>
          </reference>
        </references>
      </pivotArea>
    </format>
    <format dxfId="144">
      <pivotArea dataOnly="0" labelOnly="1" grandRow="1" outline="0" fieldPosition="0"/>
    </format>
    <format dxfId="143">
      <pivotArea dataOnly="0" labelOnly="1" outline="0" fieldPosition="0">
        <references count="2">
          <reference field="8" count="1">
            <x v="29"/>
          </reference>
          <reference field="9" count="1" selected="0">
            <x v="107"/>
          </reference>
        </references>
      </pivotArea>
    </format>
    <format dxfId="142">
      <pivotArea dataOnly="0" labelOnly="1" outline="0" fieldPosition="0">
        <references count="2">
          <reference field="8" count="1">
            <x v="14"/>
          </reference>
          <reference field="9" count="1" selected="0">
            <x v="26"/>
          </reference>
        </references>
      </pivotArea>
    </format>
    <format dxfId="141">
      <pivotArea dataOnly="0" labelOnly="1" outline="0" fieldPosition="0">
        <references count="2">
          <reference field="8" count="1">
            <x v="8"/>
          </reference>
          <reference field="9" count="1" selected="0">
            <x v="49"/>
          </reference>
        </references>
      </pivotArea>
    </format>
    <format dxfId="140">
      <pivotArea dataOnly="0" labelOnly="1" outline="0" fieldPosition="0">
        <references count="2">
          <reference field="8" count="1">
            <x v="8"/>
          </reference>
          <reference field="9" count="1" selected="0">
            <x v="47"/>
          </reference>
        </references>
      </pivotArea>
    </format>
    <format dxfId="139">
      <pivotArea dataOnly="0" labelOnly="1" outline="0" fieldPosition="0">
        <references count="2">
          <reference field="8" count="1">
            <x v="17"/>
          </reference>
          <reference field="9" count="1" selected="0">
            <x v="77"/>
          </reference>
        </references>
      </pivotArea>
    </format>
    <format dxfId="138">
      <pivotArea dataOnly="0" labelOnly="1" outline="0" fieldPosition="0">
        <references count="2">
          <reference field="8" count="1">
            <x v="17"/>
          </reference>
          <reference field="9" count="1" selected="0">
            <x v="76"/>
          </reference>
        </references>
      </pivotArea>
    </format>
    <format dxfId="137">
      <pivotArea dataOnly="0" labelOnly="1" outline="0" fieldPosition="0">
        <references count="2">
          <reference field="8" count="1">
            <x v="8"/>
          </reference>
          <reference field="9" count="1" selected="0">
            <x v="45"/>
          </reference>
        </references>
      </pivotArea>
    </format>
    <format dxfId="136">
      <pivotArea dataOnly="0" labelOnly="1" outline="0" fieldPosition="0">
        <references count="2">
          <reference field="8" count="1">
            <x v="9"/>
          </reference>
          <reference field="9" count="1" selected="0">
            <x v="48"/>
          </reference>
        </references>
      </pivotArea>
    </format>
    <format dxfId="135">
      <pivotArea dataOnly="0" labelOnly="1" outline="0" fieldPosition="0">
        <references count="2">
          <reference field="8" count="1">
            <x v="9"/>
          </reference>
          <reference field="9" count="1" selected="0">
            <x v="52"/>
          </reference>
        </references>
      </pivotArea>
    </format>
    <format dxfId="134">
      <pivotArea dataOnly="0" labelOnly="1" outline="0" fieldPosition="0">
        <references count="2">
          <reference field="8" count="1">
            <x v="11"/>
          </reference>
          <reference field="9" count="1" selected="0">
            <x v="29"/>
          </reference>
        </references>
      </pivotArea>
    </format>
    <format dxfId="133">
      <pivotArea dataOnly="0" labelOnly="1" outline="0" fieldPosition="0">
        <references count="2">
          <reference field="8" count="1">
            <x v="27"/>
          </reference>
          <reference field="9" count="1" selected="0">
            <x v="13"/>
          </reference>
        </references>
      </pivotArea>
    </format>
    <format dxfId="132">
      <pivotArea dataOnly="0" labelOnly="1" outline="0" fieldPosition="0">
        <references count="2">
          <reference field="8" count="1">
            <x v="14"/>
          </reference>
          <reference field="9" count="1" selected="0">
            <x v="59"/>
          </reference>
        </references>
      </pivotArea>
    </format>
    <format dxfId="131">
      <pivotArea dataOnly="0" labelOnly="1" outline="0" fieldPosition="0">
        <references count="2">
          <reference field="8" count="1">
            <x v="9"/>
          </reference>
          <reference field="9" count="1" selected="0">
            <x v="50"/>
          </reference>
        </references>
      </pivotArea>
    </format>
    <format dxfId="130">
      <pivotArea dataOnly="0" labelOnly="1" outline="0" fieldPosition="0">
        <references count="2">
          <reference field="8" count="1">
            <x v="5"/>
          </reference>
          <reference field="9" count="1" selected="0">
            <x v="44"/>
          </reference>
        </references>
      </pivotArea>
    </format>
    <format dxfId="129">
      <pivotArea dataOnly="0" labelOnly="1" outline="0" fieldPosition="0">
        <references count="2">
          <reference field="8" count="1">
            <x v="5"/>
          </reference>
          <reference field="9" count="1" selected="0">
            <x v="43"/>
          </reference>
        </references>
      </pivotArea>
    </format>
    <format dxfId="128">
      <pivotArea dataOnly="0" labelOnly="1" outline="0" fieldPosition="0">
        <references count="2">
          <reference field="8" count="1">
            <x v="27"/>
          </reference>
          <reference field="9" count="1" selected="0">
            <x v="18"/>
          </reference>
        </references>
      </pivotArea>
    </format>
    <format dxfId="127">
      <pivotArea dataOnly="0" labelOnly="1" outline="0" fieldPosition="0">
        <references count="2">
          <reference field="8" count="1">
            <x v="16"/>
          </reference>
          <reference field="9" count="1" selected="0">
            <x v="56"/>
          </reference>
        </references>
      </pivotArea>
    </format>
    <format dxfId="126">
      <pivotArea dataOnly="0" labelOnly="1" outline="0" fieldPosition="0">
        <references count="2">
          <reference field="8" count="1">
            <x v="9"/>
          </reference>
          <reference field="9" count="1" selected="0">
            <x v="46"/>
          </reference>
        </references>
      </pivotArea>
    </format>
    <format dxfId="125">
      <pivotArea dataOnly="0" labelOnly="1" outline="0" fieldPosition="0">
        <references count="2">
          <reference field="8" count="1">
            <x v="31"/>
          </reference>
          <reference field="9" count="1" selected="0">
            <x v="37"/>
          </reference>
        </references>
      </pivotArea>
    </format>
    <format dxfId="124">
      <pivotArea dataOnly="0" labelOnly="1" outline="0" fieldPosition="0">
        <references count="2">
          <reference field="8" count="1">
            <x v="14"/>
          </reference>
          <reference field="9" count="1" selected="0">
            <x v="58"/>
          </reference>
        </references>
      </pivotArea>
    </format>
    <format dxfId="123">
      <pivotArea dataOnly="0" labelOnly="1" outline="0" fieldPosition="0">
        <references count="2">
          <reference field="8" count="1">
            <x v="29"/>
          </reference>
          <reference field="9" count="1" selected="0">
            <x v="20"/>
          </reference>
        </references>
      </pivotArea>
    </format>
    <format dxfId="122">
      <pivotArea dataOnly="0" labelOnly="1" outline="0" fieldPosition="0">
        <references count="2">
          <reference field="8" count="1">
            <x v="12"/>
          </reference>
          <reference field="9" count="1" selected="0">
            <x v="84"/>
          </reference>
        </references>
      </pivotArea>
    </format>
    <format dxfId="121">
      <pivotArea dataOnly="0" labelOnly="1" outline="0" fieldPosition="0">
        <references count="2">
          <reference field="8" count="1">
            <x v="23"/>
          </reference>
          <reference field="9" count="1" selected="0">
            <x v="105"/>
          </reference>
        </references>
      </pivotArea>
    </format>
    <format dxfId="120">
      <pivotArea dataOnly="0" labelOnly="1" outline="0" fieldPosition="0">
        <references count="2">
          <reference field="8" count="1">
            <x v="12"/>
          </reference>
          <reference field="9" count="1" selected="0">
            <x v="85"/>
          </reference>
        </references>
      </pivotArea>
    </format>
    <format dxfId="119">
      <pivotArea dataOnly="0" labelOnly="1" outline="0" fieldPosition="0">
        <references count="2">
          <reference field="8" count="1">
            <x v="16"/>
          </reference>
          <reference field="9" count="1" selected="0">
            <x v="57"/>
          </reference>
        </references>
      </pivotArea>
    </format>
    <format dxfId="118">
      <pivotArea dataOnly="0" labelOnly="1" outline="0" fieldPosition="0">
        <references count="2">
          <reference field="8" count="1">
            <x v="32"/>
          </reference>
          <reference field="9" count="1" selected="0">
            <x v="66"/>
          </reference>
        </references>
      </pivotArea>
    </format>
    <format dxfId="117">
      <pivotArea dataOnly="0" labelOnly="1" outline="0" fieldPosition="0">
        <references count="2">
          <reference field="8" count="1">
            <x v="14"/>
          </reference>
          <reference field="9" count="1" selected="0">
            <x v="61"/>
          </reference>
        </references>
      </pivotArea>
    </format>
    <format dxfId="116">
      <pivotArea dataOnly="0" labelOnly="1" outline="0" fieldPosition="0">
        <references count="2">
          <reference field="8" count="1">
            <x v="14"/>
          </reference>
          <reference field="9" count="1" selected="0">
            <x v="62"/>
          </reference>
        </references>
      </pivotArea>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9" type="button" dataOnly="0" labelOnly="1" outline="0" axis="axisRow" fieldPosition="0"/>
    </format>
    <format dxfId="111">
      <pivotArea field="8" type="button" dataOnly="0" labelOnly="1" outline="0" axis="axisRow" fieldPosition="1"/>
    </format>
    <format dxfId="110">
      <pivotArea dataOnly="0" labelOnly="1" outline="0" fieldPosition="0">
        <references count="1">
          <reference field="9" count="28">
            <x v="13"/>
            <x v="18"/>
            <x v="20"/>
            <x v="26"/>
            <x v="29"/>
            <x v="37"/>
            <x v="43"/>
            <x v="44"/>
            <x v="45"/>
            <x v="46"/>
            <x v="47"/>
            <x v="48"/>
            <x v="49"/>
            <x v="50"/>
            <x v="52"/>
            <x v="56"/>
            <x v="57"/>
            <x v="58"/>
            <x v="59"/>
            <x v="61"/>
            <x v="62"/>
            <x v="66"/>
            <x v="76"/>
            <x v="77"/>
            <x v="84"/>
            <x v="85"/>
            <x v="105"/>
            <x v="107"/>
          </reference>
        </references>
      </pivotArea>
    </format>
    <format dxfId="109">
      <pivotArea dataOnly="0" labelOnly="1" grandRow="1" outline="0" fieldPosition="0"/>
    </format>
    <format dxfId="108">
      <pivotArea dataOnly="0" labelOnly="1" outline="0" fieldPosition="0">
        <references count="2">
          <reference field="8" count="1">
            <x v="29"/>
          </reference>
          <reference field="9" count="1" selected="0">
            <x v="107"/>
          </reference>
        </references>
      </pivotArea>
    </format>
    <format dxfId="107">
      <pivotArea dataOnly="0" labelOnly="1" outline="0" fieldPosition="0">
        <references count="2">
          <reference field="8" count="1">
            <x v="14"/>
          </reference>
          <reference field="9" count="1" selected="0">
            <x v="26"/>
          </reference>
        </references>
      </pivotArea>
    </format>
    <format dxfId="106">
      <pivotArea dataOnly="0" labelOnly="1" outline="0" fieldPosition="0">
        <references count="2">
          <reference field="8" count="1">
            <x v="8"/>
          </reference>
          <reference field="9" count="1" selected="0">
            <x v="49"/>
          </reference>
        </references>
      </pivotArea>
    </format>
    <format dxfId="105">
      <pivotArea dataOnly="0" labelOnly="1" outline="0" fieldPosition="0">
        <references count="2">
          <reference field="8" count="1">
            <x v="8"/>
          </reference>
          <reference field="9" count="1" selected="0">
            <x v="47"/>
          </reference>
        </references>
      </pivotArea>
    </format>
    <format dxfId="104">
      <pivotArea dataOnly="0" labelOnly="1" outline="0" fieldPosition="0">
        <references count="2">
          <reference field="8" count="1">
            <x v="17"/>
          </reference>
          <reference field="9" count="1" selected="0">
            <x v="77"/>
          </reference>
        </references>
      </pivotArea>
    </format>
    <format dxfId="103">
      <pivotArea dataOnly="0" labelOnly="1" outline="0" fieldPosition="0">
        <references count="2">
          <reference field="8" count="1">
            <x v="17"/>
          </reference>
          <reference field="9" count="1" selected="0">
            <x v="76"/>
          </reference>
        </references>
      </pivotArea>
    </format>
    <format dxfId="102">
      <pivotArea dataOnly="0" labelOnly="1" outline="0" fieldPosition="0">
        <references count="2">
          <reference field="8" count="1">
            <x v="8"/>
          </reference>
          <reference field="9" count="1" selected="0">
            <x v="45"/>
          </reference>
        </references>
      </pivotArea>
    </format>
    <format dxfId="101">
      <pivotArea dataOnly="0" labelOnly="1" outline="0" fieldPosition="0">
        <references count="2">
          <reference field="8" count="1">
            <x v="9"/>
          </reference>
          <reference field="9" count="1" selected="0">
            <x v="48"/>
          </reference>
        </references>
      </pivotArea>
    </format>
    <format dxfId="100">
      <pivotArea dataOnly="0" labelOnly="1" outline="0" fieldPosition="0">
        <references count="2">
          <reference field="8" count="1">
            <x v="9"/>
          </reference>
          <reference field="9" count="1" selected="0">
            <x v="52"/>
          </reference>
        </references>
      </pivotArea>
    </format>
    <format dxfId="99">
      <pivotArea dataOnly="0" labelOnly="1" outline="0" fieldPosition="0">
        <references count="2">
          <reference field="8" count="1">
            <x v="11"/>
          </reference>
          <reference field="9" count="1" selected="0">
            <x v="29"/>
          </reference>
        </references>
      </pivotArea>
    </format>
    <format dxfId="98">
      <pivotArea dataOnly="0" labelOnly="1" outline="0" fieldPosition="0">
        <references count="2">
          <reference field="8" count="1">
            <x v="27"/>
          </reference>
          <reference field="9" count="1" selected="0">
            <x v="13"/>
          </reference>
        </references>
      </pivotArea>
    </format>
    <format dxfId="97">
      <pivotArea dataOnly="0" labelOnly="1" outline="0" fieldPosition="0">
        <references count="2">
          <reference field="8" count="1">
            <x v="14"/>
          </reference>
          <reference field="9" count="1" selected="0">
            <x v="59"/>
          </reference>
        </references>
      </pivotArea>
    </format>
    <format dxfId="96">
      <pivotArea dataOnly="0" labelOnly="1" outline="0" fieldPosition="0">
        <references count="2">
          <reference field="8" count="1">
            <x v="9"/>
          </reference>
          <reference field="9" count="1" selected="0">
            <x v="50"/>
          </reference>
        </references>
      </pivotArea>
    </format>
    <format dxfId="95">
      <pivotArea dataOnly="0" labelOnly="1" outline="0" fieldPosition="0">
        <references count="2">
          <reference field="8" count="1">
            <x v="5"/>
          </reference>
          <reference field="9" count="1" selected="0">
            <x v="44"/>
          </reference>
        </references>
      </pivotArea>
    </format>
    <format dxfId="94">
      <pivotArea dataOnly="0" labelOnly="1" outline="0" fieldPosition="0">
        <references count="2">
          <reference field="8" count="1">
            <x v="5"/>
          </reference>
          <reference field="9" count="1" selected="0">
            <x v="43"/>
          </reference>
        </references>
      </pivotArea>
    </format>
    <format dxfId="93">
      <pivotArea dataOnly="0" labelOnly="1" outline="0" fieldPosition="0">
        <references count="2">
          <reference field="8" count="1">
            <x v="27"/>
          </reference>
          <reference field="9" count="1" selected="0">
            <x v="18"/>
          </reference>
        </references>
      </pivotArea>
    </format>
    <format dxfId="92">
      <pivotArea dataOnly="0" labelOnly="1" outline="0" fieldPosition="0">
        <references count="2">
          <reference field="8" count="1">
            <x v="16"/>
          </reference>
          <reference field="9" count="1" selected="0">
            <x v="56"/>
          </reference>
        </references>
      </pivotArea>
    </format>
    <format dxfId="91">
      <pivotArea dataOnly="0" labelOnly="1" outline="0" fieldPosition="0">
        <references count="2">
          <reference field="8" count="1">
            <x v="9"/>
          </reference>
          <reference field="9" count="1" selected="0">
            <x v="46"/>
          </reference>
        </references>
      </pivotArea>
    </format>
    <format dxfId="90">
      <pivotArea dataOnly="0" labelOnly="1" outline="0" fieldPosition="0">
        <references count="2">
          <reference field="8" count="1">
            <x v="31"/>
          </reference>
          <reference field="9" count="1" selected="0">
            <x v="37"/>
          </reference>
        </references>
      </pivotArea>
    </format>
    <format dxfId="89">
      <pivotArea dataOnly="0" labelOnly="1" outline="0" fieldPosition="0">
        <references count="2">
          <reference field="8" count="1">
            <x v="14"/>
          </reference>
          <reference field="9" count="1" selected="0">
            <x v="58"/>
          </reference>
        </references>
      </pivotArea>
    </format>
    <format dxfId="88">
      <pivotArea dataOnly="0" labelOnly="1" outline="0" fieldPosition="0">
        <references count="2">
          <reference field="8" count="1">
            <x v="29"/>
          </reference>
          <reference field="9" count="1" selected="0">
            <x v="20"/>
          </reference>
        </references>
      </pivotArea>
    </format>
    <format dxfId="87">
      <pivotArea dataOnly="0" labelOnly="1" outline="0" fieldPosition="0">
        <references count="2">
          <reference field="8" count="1">
            <x v="12"/>
          </reference>
          <reference field="9" count="1" selected="0">
            <x v="84"/>
          </reference>
        </references>
      </pivotArea>
    </format>
    <format dxfId="86">
      <pivotArea dataOnly="0" labelOnly="1" outline="0" fieldPosition="0">
        <references count="2">
          <reference field="8" count="1">
            <x v="23"/>
          </reference>
          <reference field="9" count="1" selected="0">
            <x v="105"/>
          </reference>
        </references>
      </pivotArea>
    </format>
    <format dxfId="85">
      <pivotArea dataOnly="0" labelOnly="1" outline="0" fieldPosition="0">
        <references count="2">
          <reference field="8" count="1">
            <x v="12"/>
          </reference>
          <reference field="9" count="1" selected="0">
            <x v="85"/>
          </reference>
        </references>
      </pivotArea>
    </format>
    <format dxfId="84">
      <pivotArea dataOnly="0" labelOnly="1" outline="0" fieldPosition="0">
        <references count="2">
          <reference field="8" count="1">
            <x v="16"/>
          </reference>
          <reference field="9" count="1" selected="0">
            <x v="57"/>
          </reference>
        </references>
      </pivotArea>
    </format>
    <format dxfId="83">
      <pivotArea dataOnly="0" labelOnly="1" outline="0" fieldPosition="0">
        <references count="2">
          <reference field="8" count="1">
            <x v="32"/>
          </reference>
          <reference field="9" count="1" selected="0">
            <x v="66"/>
          </reference>
        </references>
      </pivotArea>
    </format>
    <format dxfId="82">
      <pivotArea dataOnly="0" labelOnly="1" outline="0" fieldPosition="0">
        <references count="2">
          <reference field="8" count="1">
            <x v="14"/>
          </reference>
          <reference field="9" count="1" selected="0">
            <x v="61"/>
          </reference>
        </references>
      </pivotArea>
    </format>
    <format dxfId="81">
      <pivotArea dataOnly="0" labelOnly="1" outline="0" fieldPosition="0">
        <references count="2">
          <reference field="8" count="1">
            <x v="14"/>
          </reference>
          <reference field="9" count="1" selected="0">
            <x v="62"/>
          </reference>
        </references>
      </pivotArea>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9" type="button" dataOnly="0" labelOnly="1" outline="0" axis="axisRow" fieldPosition="0"/>
    </format>
    <format dxfId="76">
      <pivotArea field="8" type="button" dataOnly="0" labelOnly="1" outline="0" axis="axisRow" fieldPosition="1"/>
    </format>
    <format dxfId="75">
      <pivotArea dataOnly="0" labelOnly="1" outline="0" fieldPosition="0">
        <references count="1">
          <reference field="9" count="28">
            <x v="13"/>
            <x v="18"/>
            <x v="20"/>
            <x v="26"/>
            <x v="29"/>
            <x v="37"/>
            <x v="43"/>
            <x v="44"/>
            <x v="45"/>
            <x v="46"/>
            <x v="47"/>
            <x v="48"/>
            <x v="49"/>
            <x v="50"/>
            <x v="52"/>
            <x v="56"/>
            <x v="57"/>
            <x v="58"/>
            <x v="59"/>
            <x v="61"/>
            <x v="62"/>
            <x v="66"/>
            <x v="76"/>
            <x v="77"/>
            <x v="84"/>
            <x v="85"/>
            <x v="105"/>
            <x v="107"/>
          </reference>
        </references>
      </pivotArea>
    </format>
    <format dxfId="74">
      <pivotArea dataOnly="0" labelOnly="1" grandRow="1" outline="0" fieldPosition="0"/>
    </format>
    <format dxfId="73">
      <pivotArea dataOnly="0" labelOnly="1" outline="0" fieldPosition="0">
        <references count="2">
          <reference field="8" count="1">
            <x v="29"/>
          </reference>
          <reference field="9" count="1" selected="0">
            <x v="107"/>
          </reference>
        </references>
      </pivotArea>
    </format>
    <format dxfId="72">
      <pivotArea dataOnly="0" labelOnly="1" outline="0" fieldPosition="0">
        <references count="2">
          <reference field="8" count="1">
            <x v="14"/>
          </reference>
          <reference field="9" count="1" selected="0">
            <x v="26"/>
          </reference>
        </references>
      </pivotArea>
    </format>
    <format dxfId="71">
      <pivotArea dataOnly="0" labelOnly="1" outline="0" fieldPosition="0">
        <references count="2">
          <reference field="8" count="1">
            <x v="8"/>
          </reference>
          <reference field="9" count="1" selected="0">
            <x v="49"/>
          </reference>
        </references>
      </pivotArea>
    </format>
    <format dxfId="70">
      <pivotArea dataOnly="0" labelOnly="1" outline="0" fieldPosition="0">
        <references count="2">
          <reference field="8" count="1">
            <x v="8"/>
          </reference>
          <reference field="9" count="1" selected="0">
            <x v="47"/>
          </reference>
        </references>
      </pivotArea>
    </format>
    <format dxfId="69">
      <pivotArea dataOnly="0" labelOnly="1" outline="0" fieldPosition="0">
        <references count="2">
          <reference field="8" count="1">
            <x v="17"/>
          </reference>
          <reference field="9" count="1" selected="0">
            <x v="77"/>
          </reference>
        </references>
      </pivotArea>
    </format>
    <format dxfId="68">
      <pivotArea dataOnly="0" labelOnly="1" outline="0" fieldPosition="0">
        <references count="2">
          <reference field="8" count="1">
            <x v="17"/>
          </reference>
          <reference field="9" count="1" selected="0">
            <x v="76"/>
          </reference>
        </references>
      </pivotArea>
    </format>
    <format dxfId="67">
      <pivotArea dataOnly="0" labelOnly="1" outline="0" fieldPosition="0">
        <references count="2">
          <reference field="8" count="1">
            <x v="8"/>
          </reference>
          <reference field="9" count="1" selected="0">
            <x v="45"/>
          </reference>
        </references>
      </pivotArea>
    </format>
    <format dxfId="66">
      <pivotArea dataOnly="0" labelOnly="1" outline="0" fieldPosition="0">
        <references count="2">
          <reference field="8" count="1">
            <x v="9"/>
          </reference>
          <reference field="9" count="1" selected="0">
            <x v="48"/>
          </reference>
        </references>
      </pivotArea>
    </format>
    <format dxfId="65">
      <pivotArea dataOnly="0" labelOnly="1" outline="0" fieldPosition="0">
        <references count="2">
          <reference field="8" count="1">
            <x v="9"/>
          </reference>
          <reference field="9" count="1" selected="0">
            <x v="52"/>
          </reference>
        </references>
      </pivotArea>
    </format>
    <format dxfId="64">
      <pivotArea dataOnly="0" labelOnly="1" outline="0" fieldPosition="0">
        <references count="2">
          <reference field="8" count="1">
            <x v="11"/>
          </reference>
          <reference field="9" count="1" selected="0">
            <x v="29"/>
          </reference>
        </references>
      </pivotArea>
    </format>
    <format dxfId="63">
      <pivotArea dataOnly="0" labelOnly="1" outline="0" fieldPosition="0">
        <references count="2">
          <reference field="8" count="1">
            <x v="27"/>
          </reference>
          <reference field="9" count="1" selected="0">
            <x v="13"/>
          </reference>
        </references>
      </pivotArea>
    </format>
    <format dxfId="62">
      <pivotArea dataOnly="0" labelOnly="1" outline="0" fieldPosition="0">
        <references count="2">
          <reference field="8" count="1">
            <x v="14"/>
          </reference>
          <reference field="9" count="1" selected="0">
            <x v="59"/>
          </reference>
        </references>
      </pivotArea>
    </format>
    <format dxfId="61">
      <pivotArea dataOnly="0" labelOnly="1" outline="0" fieldPosition="0">
        <references count="2">
          <reference field="8" count="1">
            <x v="9"/>
          </reference>
          <reference field="9" count="1" selected="0">
            <x v="50"/>
          </reference>
        </references>
      </pivotArea>
    </format>
    <format dxfId="60">
      <pivotArea dataOnly="0" labelOnly="1" outline="0" fieldPosition="0">
        <references count="2">
          <reference field="8" count="1">
            <x v="5"/>
          </reference>
          <reference field="9" count="1" selected="0">
            <x v="44"/>
          </reference>
        </references>
      </pivotArea>
    </format>
    <format dxfId="59">
      <pivotArea dataOnly="0" labelOnly="1" outline="0" fieldPosition="0">
        <references count="2">
          <reference field="8" count="1">
            <x v="5"/>
          </reference>
          <reference field="9" count="1" selected="0">
            <x v="43"/>
          </reference>
        </references>
      </pivotArea>
    </format>
    <format dxfId="58">
      <pivotArea dataOnly="0" labelOnly="1" outline="0" fieldPosition="0">
        <references count="2">
          <reference field="8" count="1">
            <x v="27"/>
          </reference>
          <reference field="9" count="1" selected="0">
            <x v="18"/>
          </reference>
        </references>
      </pivotArea>
    </format>
    <format dxfId="57">
      <pivotArea dataOnly="0" labelOnly="1" outline="0" fieldPosition="0">
        <references count="2">
          <reference field="8" count="1">
            <x v="16"/>
          </reference>
          <reference field="9" count="1" selected="0">
            <x v="56"/>
          </reference>
        </references>
      </pivotArea>
    </format>
    <format dxfId="56">
      <pivotArea dataOnly="0" labelOnly="1" outline="0" fieldPosition="0">
        <references count="2">
          <reference field="8" count="1">
            <x v="9"/>
          </reference>
          <reference field="9" count="1" selected="0">
            <x v="46"/>
          </reference>
        </references>
      </pivotArea>
    </format>
    <format dxfId="55">
      <pivotArea dataOnly="0" labelOnly="1" outline="0" fieldPosition="0">
        <references count="2">
          <reference field="8" count="1">
            <x v="31"/>
          </reference>
          <reference field="9" count="1" selected="0">
            <x v="37"/>
          </reference>
        </references>
      </pivotArea>
    </format>
    <format dxfId="54">
      <pivotArea dataOnly="0" labelOnly="1" outline="0" fieldPosition="0">
        <references count="2">
          <reference field="8" count="1">
            <x v="14"/>
          </reference>
          <reference field="9" count="1" selected="0">
            <x v="58"/>
          </reference>
        </references>
      </pivotArea>
    </format>
    <format dxfId="53">
      <pivotArea dataOnly="0" labelOnly="1" outline="0" fieldPosition="0">
        <references count="2">
          <reference field="8" count="1">
            <x v="29"/>
          </reference>
          <reference field="9" count="1" selected="0">
            <x v="20"/>
          </reference>
        </references>
      </pivotArea>
    </format>
    <format dxfId="52">
      <pivotArea dataOnly="0" labelOnly="1" outline="0" fieldPosition="0">
        <references count="2">
          <reference field="8" count="1">
            <x v="12"/>
          </reference>
          <reference field="9" count="1" selected="0">
            <x v="84"/>
          </reference>
        </references>
      </pivotArea>
    </format>
    <format dxfId="51">
      <pivotArea dataOnly="0" labelOnly="1" outline="0" fieldPosition="0">
        <references count="2">
          <reference field="8" count="1">
            <x v="23"/>
          </reference>
          <reference field="9" count="1" selected="0">
            <x v="105"/>
          </reference>
        </references>
      </pivotArea>
    </format>
    <format dxfId="50">
      <pivotArea dataOnly="0" labelOnly="1" outline="0" fieldPosition="0">
        <references count="2">
          <reference field="8" count="1">
            <x v="12"/>
          </reference>
          <reference field="9" count="1" selected="0">
            <x v="85"/>
          </reference>
        </references>
      </pivotArea>
    </format>
    <format dxfId="49">
      <pivotArea dataOnly="0" labelOnly="1" outline="0" fieldPosition="0">
        <references count="2">
          <reference field="8" count="1">
            <x v="16"/>
          </reference>
          <reference field="9" count="1" selected="0">
            <x v="57"/>
          </reference>
        </references>
      </pivotArea>
    </format>
    <format dxfId="48">
      <pivotArea dataOnly="0" labelOnly="1" outline="0" fieldPosition="0">
        <references count="2">
          <reference field="8" count="1">
            <x v="32"/>
          </reference>
          <reference field="9" count="1" selected="0">
            <x v="66"/>
          </reference>
        </references>
      </pivotArea>
    </format>
    <format dxfId="47">
      <pivotArea dataOnly="0" labelOnly="1" outline="0" fieldPosition="0">
        <references count="2">
          <reference field="8" count="1">
            <x v="14"/>
          </reference>
          <reference field="9" count="1" selected="0">
            <x v="61"/>
          </reference>
        </references>
      </pivotArea>
    </format>
    <format dxfId="46">
      <pivotArea dataOnly="0" labelOnly="1" outline="0" fieldPosition="0">
        <references count="2">
          <reference field="8" count="1">
            <x v="14"/>
          </reference>
          <reference field="9" count="1" selected="0">
            <x v="62"/>
          </reference>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9" type="button" dataOnly="0" labelOnly="1" outline="0" axis="axisRow" fieldPosition="0"/>
    </format>
    <format dxfId="41">
      <pivotArea field="8" type="button" dataOnly="0" labelOnly="1" outline="0" axis="axisRow" fieldPosition="1"/>
    </format>
    <format dxfId="40">
      <pivotArea dataOnly="0" labelOnly="1" outline="0" fieldPosition="0">
        <references count="1">
          <reference field="9" count="28">
            <x v="13"/>
            <x v="18"/>
            <x v="20"/>
            <x v="26"/>
            <x v="29"/>
            <x v="37"/>
            <x v="43"/>
            <x v="44"/>
            <x v="45"/>
            <x v="46"/>
            <x v="47"/>
            <x v="48"/>
            <x v="49"/>
            <x v="50"/>
            <x v="52"/>
            <x v="56"/>
            <x v="57"/>
            <x v="58"/>
            <x v="59"/>
            <x v="61"/>
            <x v="62"/>
            <x v="66"/>
            <x v="76"/>
            <x v="77"/>
            <x v="84"/>
            <x v="85"/>
            <x v="105"/>
            <x v="107"/>
          </reference>
        </references>
      </pivotArea>
    </format>
    <format dxfId="39">
      <pivotArea dataOnly="0" labelOnly="1" grandRow="1" outline="0" fieldPosition="0"/>
    </format>
    <format dxfId="38">
      <pivotArea dataOnly="0" labelOnly="1" outline="0" fieldPosition="0">
        <references count="2">
          <reference field="8" count="1">
            <x v="29"/>
          </reference>
          <reference field="9" count="1" selected="0">
            <x v="107"/>
          </reference>
        </references>
      </pivotArea>
    </format>
    <format dxfId="37">
      <pivotArea dataOnly="0" labelOnly="1" outline="0" fieldPosition="0">
        <references count="2">
          <reference field="8" count="1">
            <x v="14"/>
          </reference>
          <reference field="9" count="1" selected="0">
            <x v="26"/>
          </reference>
        </references>
      </pivotArea>
    </format>
    <format dxfId="36">
      <pivotArea dataOnly="0" labelOnly="1" outline="0" fieldPosition="0">
        <references count="2">
          <reference field="8" count="1">
            <x v="8"/>
          </reference>
          <reference field="9" count="1" selected="0">
            <x v="49"/>
          </reference>
        </references>
      </pivotArea>
    </format>
    <format dxfId="35">
      <pivotArea dataOnly="0" labelOnly="1" outline="0" fieldPosition="0">
        <references count="2">
          <reference field="8" count="1">
            <x v="8"/>
          </reference>
          <reference field="9" count="1" selected="0">
            <x v="47"/>
          </reference>
        </references>
      </pivotArea>
    </format>
    <format dxfId="34">
      <pivotArea dataOnly="0" labelOnly="1" outline="0" fieldPosition="0">
        <references count="2">
          <reference field="8" count="1">
            <x v="17"/>
          </reference>
          <reference field="9" count="1" selected="0">
            <x v="77"/>
          </reference>
        </references>
      </pivotArea>
    </format>
    <format dxfId="33">
      <pivotArea dataOnly="0" labelOnly="1" outline="0" fieldPosition="0">
        <references count="2">
          <reference field="8" count="1">
            <x v="17"/>
          </reference>
          <reference field="9" count="1" selected="0">
            <x v="76"/>
          </reference>
        </references>
      </pivotArea>
    </format>
    <format dxfId="32">
      <pivotArea dataOnly="0" labelOnly="1" outline="0" fieldPosition="0">
        <references count="2">
          <reference field="8" count="1">
            <x v="8"/>
          </reference>
          <reference field="9" count="1" selected="0">
            <x v="45"/>
          </reference>
        </references>
      </pivotArea>
    </format>
    <format dxfId="31">
      <pivotArea dataOnly="0" labelOnly="1" outline="0" fieldPosition="0">
        <references count="2">
          <reference field="8" count="1">
            <x v="9"/>
          </reference>
          <reference field="9" count="1" selected="0">
            <x v="48"/>
          </reference>
        </references>
      </pivotArea>
    </format>
    <format dxfId="30">
      <pivotArea dataOnly="0" labelOnly="1" outline="0" fieldPosition="0">
        <references count="2">
          <reference field="8" count="1">
            <x v="9"/>
          </reference>
          <reference field="9" count="1" selected="0">
            <x v="52"/>
          </reference>
        </references>
      </pivotArea>
    </format>
    <format dxfId="29">
      <pivotArea dataOnly="0" labelOnly="1" outline="0" fieldPosition="0">
        <references count="2">
          <reference field="8" count="1">
            <x v="11"/>
          </reference>
          <reference field="9" count="1" selected="0">
            <x v="29"/>
          </reference>
        </references>
      </pivotArea>
    </format>
    <format dxfId="28">
      <pivotArea dataOnly="0" labelOnly="1" outline="0" fieldPosition="0">
        <references count="2">
          <reference field="8" count="1">
            <x v="27"/>
          </reference>
          <reference field="9" count="1" selected="0">
            <x v="13"/>
          </reference>
        </references>
      </pivotArea>
    </format>
    <format dxfId="27">
      <pivotArea dataOnly="0" labelOnly="1" outline="0" fieldPosition="0">
        <references count="2">
          <reference field="8" count="1">
            <x v="14"/>
          </reference>
          <reference field="9" count="1" selected="0">
            <x v="59"/>
          </reference>
        </references>
      </pivotArea>
    </format>
    <format dxfId="26">
      <pivotArea dataOnly="0" labelOnly="1" outline="0" fieldPosition="0">
        <references count="2">
          <reference field="8" count="1">
            <x v="9"/>
          </reference>
          <reference field="9" count="1" selected="0">
            <x v="50"/>
          </reference>
        </references>
      </pivotArea>
    </format>
    <format dxfId="25">
      <pivotArea dataOnly="0" labelOnly="1" outline="0" fieldPosition="0">
        <references count="2">
          <reference field="8" count="1">
            <x v="5"/>
          </reference>
          <reference field="9" count="1" selected="0">
            <x v="44"/>
          </reference>
        </references>
      </pivotArea>
    </format>
    <format dxfId="24">
      <pivotArea dataOnly="0" labelOnly="1" outline="0" fieldPosition="0">
        <references count="2">
          <reference field="8" count="1">
            <x v="5"/>
          </reference>
          <reference field="9" count="1" selected="0">
            <x v="43"/>
          </reference>
        </references>
      </pivotArea>
    </format>
    <format dxfId="23">
      <pivotArea dataOnly="0" labelOnly="1" outline="0" fieldPosition="0">
        <references count="2">
          <reference field="8" count="1">
            <x v="27"/>
          </reference>
          <reference field="9" count="1" selected="0">
            <x v="18"/>
          </reference>
        </references>
      </pivotArea>
    </format>
    <format dxfId="22">
      <pivotArea dataOnly="0" labelOnly="1" outline="0" fieldPosition="0">
        <references count="2">
          <reference field="8" count="1">
            <x v="16"/>
          </reference>
          <reference field="9" count="1" selected="0">
            <x v="56"/>
          </reference>
        </references>
      </pivotArea>
    </format>
    <format dxfId="21">
      <pivotArea dataOnly="0" labelOnly="1" outline="0" fieldPosition="0">
        <references count="2">
          <reference field="8" count="1">
            <x v="9"/>
          </reference>
          <reference field="9" count="1" selected="0">
            <x v="46"/>
          </reference>
        </references>
      </pivotArea>
    </format>
    <format dxfId="20">
      <pivotArea dataOnly="0" labelOnly="1" outline="0" fieldPosition="0">
        <references count="2">
          <reference field="8" count="1">
            <x v="31"/>
          </reference>
          <reference field="9" count="1" selected="0">
            <x v="37"/>
          </reference>
        </references>
      </pivotArea>
    </format>
    <format dxfId="19">
      <pivotArea dataOnly="0" labelOnly="1" outline="0" fieldPosition="0">
        <references count="2">
          <reference field="8" count="1">
            <x v="14"/>
          </reference>
          <reference field="9" count="1" selected="0">
            <x v="58"/>
          </reference>
        </references>
      </pivotArea>
    </format>
    <format dxfId="18">
      <pivotArea dataOnly="0" labelOnly="1" outline="0" fieldPosition="0">
        <references count="2">
          <reference field="8" count="1">
            <x v="29"/>
          </reference>
          <reference field="9" count="1" selected="0">
            <x v="20"/>
          </reference>
        </references>
      </pivotArea>
    </format>
    <format dxfId="17">
      <pivotArea dataOnly="0" labelOnly="1" outline="0" fieldPosition="0">
        <references count="2">
          <reference field="8" count="1">
            <x v="12"/>
          </reference>
          <reference field="9" count="1" selected="0">
            <x v="84"/>
          </reference>
        </references>
      </pivotArea>
    </format>
    <format dxfId="16">
      <pivotArea dataOnly="0" labelOnly="1" outline="0" fieldPosition="0">
        <references count="2">
          <reference field="8" count="1">
            <x v="23"/>
          </reference>
          <reference field="9" count="1" selected="0">
            <x v="105"/>
          </reference>
        </references>
      </pivotArea>
    </format>
    <format dxfId="15">
      <pivotArea dataOnly="0" labelOnly="1" outline="0" fieldPosition="0">
        <references count="2">
          <reference field="8" count="1">
            <x v="12"/>
          </reference>
          <reference field="9" count="1" selected="0">
            <x v="85"/>
          </reference>
        </references>
      </pivotArea>
    </format>
    <format dxfId="14">
      <pivotArea dataOnly="0" labelOnly="1" outline="0" fieldPosition="0">
        <references count="2">
          <reference field="8" count="1">
            <x v="16"/>
          </reference>
          <reference field="9" count="1" selected="0">
            <x v="57"/>
          </reference>
        </references>
      </pivotArea>
    </format>
    <format dxfId="13">
      <pivotArea dataOnly="0" labelOnly="1" outline="0" fieldPosition="0">
        <references count="2">
          <reference field="8" count="1">
            <x v="32"/>
          </reference>
          <reference field="9" count="1" selected="0">
            <x v="66"/>
          </reference>
        </references>
      </pivotArea>
    </format>
    <format dxfId="12">
      <pivotArea dataOnly="0" labelOnly="1" outline="0" fieldPosition="0">
        <references count="2">
          <reference field="8" count="1">
            <x v="14"/>
          </reference>
          <reference field="9" count="1" selected="0">
            <x v="61"/>
          </reference>
        </references>
      </pivotArea>
    </format>
    <format dxfId="11">
      <pivotArea dataOnly="0" labelOnly="1" outline="0" fieldPosition="0">
        <references count="2">
          <reference field="8" count="1">
            <x v="14"/>
          </reference>
          <reference field="9" count="1" selected="0">
            <x v="62"/>
          </reference>
        </references>
      </pivotArea>
    </format>
    <format dxfId="10">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9539A-CE31-482A-B224-AFD560E8F96B}"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5:F11" firstHeaderRow="1" firstDataRow="2" firstDataCol="1"/>
  <pivotFields count="46">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numFmtId="46" showAll="0"/>
    <pivotField numFmtId="2" showAll="0"/>
    <pivotField numFmtId="2" showAll="0"/>
    <pivotField showAll="0"/>
    <pivotField numFmtId="4" showAll="0"/>
    <pivotField numFmtId="4" showAll="0"/>
    <pivotField numFmtId="4" showAll="0"/>
    <pivotField axis="axisCol" showAll="0">
      <items count="7">
        <item h="1" x="0"/>
        <item x="1"/>
        <item x="2"/>
        <item x="3"/>
        <item x="4"/>
        <item h="1" x="5"/>
        <item t="default"/>
      </items>
    </pivotField>
  </pivotFields>
  <rowFields count="1">
    <field x="18"/>
  </rowFields>
  <rowItems count="5">
    <i>
      <x/>
    </i>
    <i>
      <x v="1"/>
    </i>
    <i>
      <x v="2"/>
    </i>
    <i>
      <x v="3"/>
    </i>
    <i t="grand">
      <x/>
    </i>
  </rowItems>
  <colFields count="1">
    <field x="45"/>
  </colFields>
  <colItems count="5">
    <i>
      <x v="1"/>
    </i>
    <i>
      <x v="2"/>
    </i>
    <i>
      <x v="3"/>
    </i>
    <i>
      <x v="4"/>
    </i>
    <i t="grand">
      <x/>
    </i>
  </colItems>
  <dataFields count="1">
    <dataField name="Suma de HORAS DOWN" fld="34" baseField="38" baseItem="3" numFmtId="4"/>
  </dataFields>
  <formats count="45">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18" type="button" dataOnly="0" labelOnly="1" outline="0" axis="axisRow" fieldPosition="0"/>
    </format>
    <format dxfId="199">
      <pivotArea type="topRight" dataOnly="0" labelOnly="1" outline="0" fieldPosition="0"/>
    </format>
    <format dxfId="198">
      <pivotArea field="45" type="button" dataOnly="0" labelOnly="1" outline="0" axis="axisCol" fieldPosition="0"/>
    </format>
    <format dxfId="197">
      <pivotArea dataOnly="0" labelOnly="1" fieldPosition="0">
        <references count="1">
          <reference field="45" count="0"/>
        </references>
      </pivotArea>
    </format>
    <format dxfId="196">
      <pivotArea dataOnly="0" labelOnly="1" grandRow="1" outline="0" fieldPosition="0"/>
    </format>
    <format dxfId="195">
      <pivotArea dataOnly="0" labelOnly="1" fieldPosition="0">
        <references count="1">
          <reference field="18" count="0"/>
        </references>
      </pivotArea>
    </format>
    <format dxfId="194">
      <pivotArea dataOnly="0" labelOnly="1" grandCol="1" outline="0" fieldPosition="0"/>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18" type="button" dataOnly="0" labelOnly="1" outline="0" axis="axisRow" fieldPosition="0"/>
    </format>
    <format dxfId="189">
      <pivotArea type="topRight" dataOnly="0" labelOnly="1" outline="0" fieldPosition="0"/>
    </format>
    <format dxfId="188">
      <pivotArea field="45" type="button" dataOnly="0" labelOnly="1" outline="0" axis="axisCol" fieldPosition="0"/>
    </format>
    <format dxfId="187">
      <pivotArea dataOnly="0" labelOnly="1" fieldPosition="0">
        <references count="1">
          <reference field="45" count="0"/>
        </references>
      </pivotArea>
    </format>
    <format dxfId="186">
      <pivotArea dataOnly="0" labelOnly="1" grandRow="1" outline="0" fieldPosition="0"/>
    </format>
    <format dxfId="185">
      <pivotArea dataOnly="0" labelOnly="1" fieldPosition="0">
        <references count="1">
          <reference field="18" count="0"/>
        </references>
      </pivotArea>
    </format>
    <format dxfId="184">
      <pivotArea dataOnly="0" labelOnly="1" grandCol="1" outline="0" fieldPosition="0"/>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18" type="button" dataOnly="0" labelOnly="1" outline="0" axis="axisRow" fieldPosition="0"/>
    </format>
    <format dxfId="179">
      <pivotArea type="topRight" dataOnly="0" labelOnly="1" outline="0" fieldPosition="0"/>
    </format>
    <format dxfId="178">
      <pivotArea field="45" type="button" dataOnly="0" labelOnly="1" outline="0" axis="axisCol" fieldPosition="0"/>
    </format>
    <format dxfId="177">
      <pivotArea dataOnly="0" labelOnly="1" fieldPosition="0">
        <references count="1">
          <reference field="45" count="0"/>
        </references>
      </pivotArea>
    </format>
    <format dxfId="176">
      <pivotArea dataOnly="0" labelOnly="1" grandRow="1" outline="0" fieldPosition="0"/>
    </format>
    <format dxfId="175">
      <pivotArea dataOnly="0" labelOnly="1" fieldPosition="0">
        <references count="1">
          <reference field="18" count="0"/>
        </references>
      </pivotArea>
    </format>
    <format dxfId="174">
      <pivotArea dataOnly="0" labelOnly="1" grandCol="1" outline="0" fieldPosition="0"/>
    </format>
    <format dxfId="173">
      <pivotArea type="all" dataOnly="0" outline="0" fieldPosition="0"/>
    </format>
    <format dxfId="172">
      <pivotArea outline="0" collapsedLevelsAreSubtotals="1" fieldPosition="0"/>
    </format>
    <format dxfId="171">
      <pivotArea type="origin" dataOnly="0" labelOnly="1" outline="0" fieldPosition="0"/>
    </format>
    <format dxfId="170">
      <pivotArea field="18" type="button" dataOnly="0" labelOnly="1" outline="0" axis="axisRow" fieldPosition="0"/>
    </format>
    <format dxfId="169">
      <pivotArea type="topRight" dataOnly="0" labelOnly="1" outline="0" fieldPosition="0"/>
    </format>
    <format dxfId="168">
      <pivotArea dataOnly="0" labelOnly="1" fieldPosition="0">
        <references count="1">
          <reference field="45" count="0"/>
        </references>
      </pivotArea>
    </format>
    <format dxfId="167">
      <pivotArea dataOnly="0" labelOnly="1" grandRow="1" outline="0" fieldPosition="0"/>
    </format>
    <format dxfId="166">
      <pivotArea dataOnly="0" labelOnly="1" fieldPosition="0">
        <references count="1">
          <reference field="18" count="0"/>
        </references>
      </pivotArea>
    </format>
    <format dxfId="165">
      <pivotArea dataOnly="0" labelOnly="1" grandCol="1" outline="0" fieldPosition="0"/>
    </format>
    <format dxfId="164">
      <pivotArea collapsedLevelsAreSubtotals="1" fieldPosition="0">
        <references count="2">
          <reference field="18" count="1" selected="0">
            <x v="1"/>
          </reference>
          <reference field="45" count="1">
            <x v="3"/>
          </reference>
        </references>
      </pivotArea>
    </format>
    <format dxfId="163">
      <pivotArea field="45" type="button" dataOnly="0" labelOnly="1" outline="0" axis="axisCol" fieldPosition="0"/>
    </format>
    <format dxfId="162">
      <pivotArea type="origin" dataOnly="0" labelOnly="1" outline="0" fieldPosition="0"/>
    </format>
    <format dxfId="161">
      <pivotArea field="45" type="button" dataOnly="0" labelOnly="1" outline="0" axis="axisCol" fieldPosition="0"/>
    </format>
    <format dxfId="160">
      <pivotArea type="topRight" dataOnly="0" labelOnly="1" outline="0" fieldPosition="0"/>
    </format>
    <format dxfId="159">
      <pivotArea outline="0" collapsedLevelsAreSubtotals="1" fieldPosition="0">
        <references count="1">
          <reference field="45" count="1" selected="0">
            <x v="2"/>
          </reference>
        </references>
      </pivotArea>
    </format>
  </formats>
  <chartFormats count="29">
    <chartFormat chart="1" format="0" series="1">
      <pivotArea type="data" outline="0" fieldPosition="0">
        <references count="2">
          <reference field="4294967294" count="1" selected="0">
            <x v="0"/>
          </reference>
          <reference field="18" count="1" selected="0">
            <x v="0"/>
          </reference>
        </references>
      </pivotArea>
    </chartFormat>
    <chartFormat chart="1" format="1" series="1">
      <pivotArea type="data" outline="0" fieldPosition="0">
        <references count="2">
          <reference field="4294967294" count="1" selected="0">
            <x v="0"/>
          </reference>
          <reference field="18" count="1" selected="0">
            <x v="1"/>
          </reference>
        </references>
      </pivotArea>
    </chartFormat>
    <chartFormat chart="1" format="2" series="1">
      <pivotArea type="data" outline="0" fieldPosition="0">
        <references count="2">
          <reference field="4294967294" count="1" selected="0">
            <x v="0"/>
          </reference>
          <reference field="18" count="1" selected="0">
            <x v="2"/>
          </reference>
        </references>
      </pivotArea>
    </chartFormat>
    <chartFormat chart="1" format="3" series="1">
      <pivotArea type="data" outline="0" fieldPosition="0">
        <references count="2">
          <reference field="4294967294" count="1" selected="0">
            <x v="0"/>
          </reference>
          <reference field="18" count="1" selected="0">
            <x v="3"/>
          </reference>
        </references>
      </pivotArea>
    </chartFormat>
    <chartFormat chart="1" format="4" series="1">
      <pivotArea type="data" outline="0" fieldPosition="0">
        <references count="2">
          <reference field="4294967294" count="1" selected="0">
            <x v="0"/>
          </reference>
          <reference field="45" count="1" selected="0">
            <x v="4"/>
          </reference>
        </references>
      </pivotArea>
    </chartFormat>
    <chartFormat chart="1" format="5" series="1">
      <pivotArea type="data" outline="0" fieldPosition="0">
        <references count="2">
          <reference field="4294967294" count="1" selected="0">
            <x v="0"/>
          </reference>
          <reference field="45" count="1" selected="0">
            <x v="0"/>
          </reference>
        </references>
      </pivotArea>
    </chartFormat>
    <chartFormat chart="1" format="6" series="1">
      <pivotArea type="data" outline="0" fieldPosition="0">
        <references count="2">
          <reference field="4294967294" count="1" selected="0">
            <x v="0"/>
          </reference>
          <reference field="45" count="1" selected="0">
            <x v="1"/>
          </reference>
        </references>
      </pivotArea>
    </chartFormat>
    <chartFormat chart="1" format="7" series="1">
      <pivotArea type="data" outline="0" fieldPosition="0">
        <references count="2">
          <reference field="4294967294" count="1" selected="0">
            <x v="0"/>
          </reference>
          <reference field="45" count="1" selected="0">
            <x v="2"/>
          </reference>
        </references>
      </pivotArea>
    </chartFormat>
    <chartFormat chart="1" format="8" series="1">
      <pivotArea type="data" outline="0" fieldPosition="0">
        <references count="2">
          <reference field="4294967294" count="1" selected="0">
            <x v="0"/>
          </reference>
          <reference field="45" count="1" selected="0">
            <x v="3"/>
          </reference>
        </references>
      </pivotArea>
    </chartFormat>
    <chartFormat chart="1" format="9">
      <pivotArea type="data" outline="0" fieldPosition="0">
        <references count="3">
          <reference field="4294967294" count="1" selected="0">
            <x v="0"/>
          </reference>
          <reference field="18" count="1" selected="0">
            <x v="0"/>
          </reference>
          <reference field="45" count="1" selected="0">
            <x v="0"/>
          </reference>
        </references>
      </pivotArea>
    </chartFormat>
    <chartFormat chart="1" format="10">
      <pivotArea type="data" outline="0" fieldPosition="0">
        <references count="3">
          <reference field="4294967294" count="1" selected="0">
            <x v="0"/>
          </reference>
          <reference field="18" count="1" selected="0">
            <x v="1"/>
          </reference>
          <reference field="45" count="1" selected="0">
            <x v="0"/>
          </reference>
        </references>
      </pivotArea>
    </chartFormat>
    <chartFormat chart="1" format="11">
      <pivotArea type="data" outline="0" fieldPosition="0">
        <references count="3">
          <reference field="4294967294" count="1" selected="0">
            <x v="0"/>
          </reference>
          <reference field="18" count="1" selected="0">
            <x v="2"/>
          </reference>
          <reference field="45" count="1" selected="0">
            <x v="0"/>
          </reference>
        </references>
      </pivotArea>
    </chartFormat>
    <chartFormat chart="1" format="12">
      <pivotArea type="data" outline="0" fieldPosition="0">
        <references count="3">
          <reference field="4294967294" count="1" selected="0">
            <x v="0"/>
          </reference>
          <reference field="18" count="1" selected="0">
            <x v="3"/>
          </reference>
          <reference field="45" count="1" selected="0">
            <x v="0"/>
          </reference>
        </references>
      </pivotArea>
    </chartFormat>
    <chartFormat chart="1" format="13">
      <pivotArea type="data" outline="0" fieldPosition="0">
        <references count="3">
          <reference field="4294967294" count="1" selected="0">
            <x v="0"/>
          </reference>
          <reference field="18" count="1" selected="0">
            <x v="0"/>
          </reference>
          <reference field="45" count="1" selected="0">
            <x v="1"/>
          </reference>
        </references>
      </pivotArea>
    </chartFormat>
    <chartFormat chart="1" format="14">
      <pivotArea type="data" outline="0" fieldPosition="0">
        <references count="3">
          <reference field="4294967294" count="1" selected="0">
            <x v="0"/>
          </reference>
          <reference field="18" count="1" selected="0">
            <x v="1"/>
          </reference>
          <reference field="45" count="1" selected="0">
            <x v="1"/>
          </reference>
        </references>
      </pivotArea>
    </chartFormat>
    <chartFormat chart="1" format="15">
      <pivotArea type="data" outline="0" fieldPosition="0">
        <references count="3">
          <reference field="4294967294" count="1" selected="0">
            <x v="0"/>
          </reference>
          <reference field="18" count="1" selected="0">
            <x v="2"/>
          </reference>
          <reference field="45" count="1" selected="0">
            <x v="1"/>
          </reference>
        </references>
      </pivotArea>
    </chartFormat>
    <chartFormat chart="1" format="16">
      <pivotArea type="data" outline="0" fieldPosition="0">
        <references count="3">
          <reference field="4294967294" count="1" selected="0">
            <x v="0"/>
          </reference>
          <reference field="18" count="1" selected="0">
            <x v="3"/>
          </reference>
          <reference field="45" count="1" selected="0">
            <x v="1"/>
          </reference>
        </references>
      </pivotArea>
    </chartFormat>
    <chartFormat chart="1" format="17">
      <pivotArea type="data" outline="0" fieldPosition="0">
        <references count="3">
          <reference field="4294967294" count="1" selected="0">
            <x v="0"/>
          </reference>
          <reference field="18" count="1" selected="0">
            <x v="0"/>
          </reference>
          <reference field="45" count="1" selected="0">
            <x v="2"/>
          </reference>
        </references>
      </pivotArea>
    </chartFormat>
    <chartFormat chart="1" format="18">
      <pivotArea type="data" outline="0" fieldPosition="0">
        <references count="3">
          <reference field="4294967294" count="1" selected="0">
            <x v="0"/>
          </reference>
          <reference field="18" count="1" selected="0">
            <x v="1"/>
          </reference>
          <reference field="45" count="1" selected="0">
            <x v="2"/>
          </reference>
        </references>
      </pivotArea>
    </chartFormat>
    <chartFormat chart="1" format="19">
      <pivotArea type="data" outline="0" fieldPosition="0">
        <references count="3">
          <reference field="4294967294" count="1" selected="0">
            <x v="0"/>
          </reference>
          <reference field="18" count="1" selected="0">
            <x v="2"/>
          </reference>
          <reference field="45" count="1" selected="0">
            <x v="2"/>
          </reference>
        </references>
      </pivotArea>
    </chartFormat>
    <chartFormat chart="1" format="20">
      <pivotArea type="data" outline="0" fieldPosition="0">
        <references count="3">
          <reference field="4294967294" count="1" selected="0">
            <x v="0"/>
          </reference>
          <reference field="18" count="1" selected="0">
            <x v="3"/>
          </reference>
          <reference field="45" count="1" selected="0">
            <x v="2"/>
          </reference>
        </references>
      </pivotArea>
    </chartFormat>
    <chartFormat chart="1" format="21">
      <pivotArea type="data" outline="0" fieldPosition="0">
        <references count="3">
          <reference field="4294967294" count="1" selected="0">
            <x v="0"/>
          </reference>
          <reference field="18" count="1" selected="0">
            <x v="0"/>
          </reference>
          <reference field="45" count="1" selected="0">
            <x v="3"/>
          </reference>
        </references>
      </pivotArea>
    </chartFormat>
    <chartFormat chart="1" format="22">
      <pivotArea type="data" outline="0" fieldPosition="0">
        <references count="3">
          <reference field="4294967294" count="1" selected="0">
            <x v="0"/>
          </reference>
          <reference field="18" count="1" selected="0">
            <x v="1"/>
          </reference>
          <reference field="45" count="1" selected="0">
            <x v="3"/>
          </reference>
        </references>
      </pivotArea>
    </chartFormat>
    <chartFormat chart="1" format="23">
      <pivotArea type="data" outline="0" fieldPosition="0">
        <references count="3">
          <reference field="4294967294" count="1" selected="0">
            <x v="0"/>
          </reference>
          <reference field="18" count="1" selected="0">
            <x v="2"/>
          </reference>
          <reference field="45" count="1" selected="0">
            <x v="3"/>
          </reference>
        </references>
      </pivotArea>
    </chartFormat>
    <chartFormat chart="1" format="24">
      <pivotArea type="data" outline="0" fieldPosition="0">
        <references count="3">
          <reference field="4294967294" count="1" selected="0">
            <x v="0"/>
          </reference>
          <reference field="18" count="1" selected="0">
            <x v="3"/>
          </reference>
          <reference field="45" count="1" selected="0">
            <x v="3"/>
          </reference>
        </references>
      </pivotArea>
    </chartFormat>
    <chartFormat chart="1" format="25">
      <pivotArea type="data" outline="0" fieldPosition="0">
        <references count="3">
          <reference field="4294967294" count="1" selected="0">
            <x v="0"/>
          </reference>
          <reference field="18" count="1" selected="0">
            <x v="0"/>
          </reference>
          <reference field="45" count="1" selected="0">
            <x v="4"/>
          </reference>
        </references>
      </pivotArea>
    </chartFormat>
    <chartFormat chart="1" format="26">
      <pivotArea type="data" outline="0" fieldPosition="0">
        <references count="3">
          <reference field="4294967294" count="1" selected="0">
            <x v="0"/>
          </reference>
          <reference field="18" count="1" selected="0">
            <x v="1"/>
          </reference>
          <reference field="45" count="1" selected="0">
            <x v="4"/>
          </reference>
        </references>
      </pivotArea>
    </chartFormat>
    <chartFormat chart="1" format="27">
      <pivotArea type="data" outline="0" fieldPosition="0">
        <references count="3">
          <reference field="4294967294" count="1" selected="0">
            <x v="0"/>
          </reference>
          <reference field="18" count="1" selected="0">
            <x v="2"/>
          </reference>
          <reference field="45" count="1" selected="0">
            <x v="4"/>
          </reference>
        </references>
      </pivotArea>
    </chartFormat>
    <chartFormat chart="1" format="28">
      <pivotArea type="data" outline="0" fieldPosition="0">
        <references count="3">
          <reference field="4294967294" count="1" selected="0">
            <x v="0"/>
          </reference>
          <reference field="18" count="1" selected="0">
            <x v="3"/>
          </reference>
          <reference field="4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CC857-8200-4BDF-96D8-D3AB6967F758}" name="TablaDinámica3" cacheId="0"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location ref="U49:W104" firstHeaderRow="1" firstDataRow="1" firstDataCol="2" rowPageCount="2" colPageCount="1"/>
  <pivotFields count="46">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5">
        <item x="32"/>
        <item x="14"/>
        <item x="7"/>
        <item x="20"/>
        <item x="21"/>
        <item x="28"/>
        <item x="17"/>
        <item x="18"/>
        <item x="6"/>
        <item x="25"/>
        <item x="30"/>
        <item x="5"/>
        <item x="26"/>
        <item x="31"/>
        <item x="0"/>
        <item x="16"/>
        <item x="3"/>
        <item x="22"/>
        <item x="8"/>
        <item x="29"/>
        <item x="10"/>
        <item x="9"/>
        <item x="34"/>
        <item x="24"/>
        <item x="12"/>
        <item x="15"/>
        <item x="4"/>
        <item x="1"/>
        <item x="13"/>
        <item x="27"/>
        <item x="23"/>
        <item x="2"/>
        <item x="11"/>
        <item x="33"/>
        <item x="19"/>
      </items>
      <extLst>
        <ext xmlns:x14="http://schemas.microsoft.com/office/spreadsheetml/2009/9/main" uri="{2946ED86-A175-432a-8AC1-64E0C546D7DE}">
          <x14:pivotField fillDownLabels="1"/>
        </ext>
      </extLst>
    </pivotField>
    <pivotField axis="axisRow" compact="0" outline="0" showAll="0" sortType="descending" defaultSubtotal="0">
      <items count="110">
        <item x="13"/>
        <item x="98"/>
        <item x="83"/>
        <item x="37"/>
        <item x="96"/>
        <item x="97"/>
        <item x="90"/>
        <item x="91"/>
        <item x="82"/>
        <item x="92"/>
        <item x="32"/>
        <item x="1"/>
        <item x="36"/>
        <item x="29"/>
        <item x="9"/>
        <item x="6"/>
        <item x="89"/>
        <item x="86"/>
        <item x="79"/>
        <item x="85"/>
        <item x="58"/>
        <item x="59"/>
        <item x="60"/>
        <item x="61"/>
        <item x="7"/>
        <item x="18"/>
        <item x="17"/>
        <item x="33"/>
        <item x="107"/>
        <item x="8"/>
        <item x="30"/>
        <item x="34"/>
        <item x="99"/>
        <item x="48"/>
        <item x="31"/>
        <item x="93"/>
        <item x="94"/>
        <item x="3"/>
        <item x="40"/>
        <item x="42"/>
        <item x="39"/>
        <item x="43"/>
        <item x="41"/>
        <item x="80"/>
        <item x="81"/>
        <item x="47"/>
        <item x="69"/>
        <item x="11"/>
        <item x="68"/>
        <item x="15"/>
        <item x="70"/>
        <item x="12"/>
        <item x="67"/>
        <item x="45"/>
        <item x="46"/>
        <item x="38"/>
        <item x="4"/>
        <item x="77"/>
        <item x="2"/>
        <item x="5"/>
        <item x="0"/>
        <item x="55"/>
        <item x="56"/>
        <item x="10"/>
        <item x="57"/>
        <item x="84"/>
        <item x="71"/>
        <item x="72"/>
        <item x="73"/>
        <item x="74"/>
        <item x="25"/>
        <item x="27"/>
        <item x="28"/>
        <item x="19"/>
        <item x="100"/>
        <item x="50"/>
        <item x="51"/>
        <item x="52"/>
        <item x="49"/>
        <item x="53"/>
        <item x="54"/>
        <item x="35"/>
        <item x="14"/>
        <item x="88"/>
        <item x="75"/>
        <item x="76"/>
        <item x="105"/>
        <item x="108"/>
        <item x="104"/>
        <item x="106"/>
        <item x="95"/>
        <item x="23"/>
        <item x="16"/>
        <item x="20"/>
        <item x="21"/>
        <item x="22"/>
        <item x="87"/>
        <item x="24"/>
        <item x="103"/>
        <item x="101"/>
        <item x="109"/>
        <item x="65"/>
        <item x="64"/>
        <item x="66"/>
        <item x="63"/>
        <item x="62"/>
        <item x="26"/>
        <item x="78"/>
        <item x="102"/>
        <item x="4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3"/>
        <item x="0"/>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2"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0"/>
        <item h="1" x="1"/>
        <item h="1" x="2"/>
        <item x="3"/>
        <item h="1" x="4"/>
        <item h="1" x="5"/>
      </items>
      <extLst>
        <ext xmlns:x14="http://schemas.microsoft.com/office/spreadsheetml/2009/9/main" uri="{2946ED86-A175-432a-8AC1-64E0C546D7DE}">
          <x14:pivotField fillDownLabels="1"/>
        </ext>
      </extLst>
    </pivotField>
  </pivotFields>
  <rowFields count="2">
    <field x="9"/>
    <field x="8"/>
  </rowFields>
  <rowItems count="55">
    <i>
      <x v="80"/>
      <x v="17"/>
    </i>
    <i>
      <x v="79"/>
      <x v="17"/>
    </i>
    <i>
      <x v="78"/>
      <x v="17"/>
    </i>
    <i>
      <x v="77"/>
      <x v="17"/>
    </i>
    <i>
      <x v="76"/>
      <x v="17"/>
    </i>
    <i>
      <x v="75"/>
      <x v="17"/>
    </i>
    <i>
      <x v="65"/>
      <x v="19"/>
    </i>
    <i>
      <x v="49"/>
      <x v="8"/>
    </i>
    <i>
      <x v="3"/>
      <x v="25"/>
    </i>
    <i>
      <x v="64"/>
      <x v="14"/>
    </i>
    <i>
      <x v="63"/>
      <x v="14"/>
    </i>
    <i>
      <x v="68"/>
      <x v="32"/>
    </i>
    <i>
      <x v="37"/>
      <x v="31"/>
    </i>
    <i>
      <x v="2"/>
      <x v="25"/>
    </i>
    <i>
      <x v="1"/>
      <x/>
    </i>
    <i>
      <x v="51"/>
      <x v="8"/>
    </i>
    <i>
      <x v="36"/>
      <x v="31"/>
    </i>
    <i>
      <x v="35"/>
      <x v="31"/>
    </i>
    <i>
      <x v="96"/>
      <x v="18"/>
    </i>
    <i>
      <x v="83"/>
      <x v="10"/>
    </i>
    <i>
      <x v="11"/>
      <x v="27"/>
    </i>
    <i>
      <x v="14"/>
      <x v="26"/>
    </i>
    <i>
      <x v="44"/>
      <x v="5"/>
    </i>
    <i>
      <x v="58"/>
      <x v="14"/>
    </i>
    <i>
      <x v="8"/>
      <x v="27"/>
    </i>
    <i>
      <x v="57"/>
      <x v="16"/>
    </i>
    <i>
      <x v="52"/>
      <x v="9"/>
    </i>
    <i>
      <x v="4"/>
      <x v="26"/>
    </i>
    <i>
      <x v="17"/>
      <x v="26"/>
    </i>
    <i>
      <x v="13"/>
      <x v="27"/>
    </i>
    <i>
      <x v="15"/>
      <x v="26"/>
    </i>
    <i>
      <x v="70"/>
      <x v="32"/>
    </i>
    <i>
      <x v="72"/>
      <x v="32"/>
    </i>
    <i>
      <x v="56"/>
      <x v="16"/>
    </i>
    <i>
      <x v="6"/>
      <x v="27"/>
    </i>
    <i>
      <x v="9"/>
      <x v="27"/>
    </i>
    <i>
      <x v="10"/>
      <x v="27"/>
    </i>
    <i>
      <x v="18"/>
      <x v="27"/>
    </i>
    <i>
      <x v="69"/>
      <x v="32"/>
    </i>
    <i>
      <x v="59"/>
      <x v="14"/>
    </i>
    <i>
      <x v="71"/>
      <x v="32"/>
    </i>
    <i>
      <x v="60"/>
      <x v="14"/>
    </i>
    <i>
      <x v="12"/>
      <x v="27"/>
    </i>
    <i>
      <x v="19"/>
      <x v="26"/>
    </i>
    <i>
      <x v="5"/>
      <x v="26"/>
    </i>
    <i>
      <x v="25"/>
      <x v="14"/>
    </i>
    <i>
      <x v="7"/>
      <x v="27"/>
    </i>
    <i>
      <x v="26"/>
      <x v="14"/>
    </i>
    <i>
      <x v="81"/>
      <x v="1"/>
    </i>
    <i>
      <x v="66"/>
      <x v="32"/>
    </i>
    <i>
      <x v="90"/>
      <x v="13"/>
    </i>
    <i>
      <x v="67"/>
      <x v="32"/>
    </i>
    <i>
      <x v="16"/>
      <x v="26"/>
    </i>
    <i>
      <x v="32"/>
      <x v="11"/>
    </i>
    <i t="grand">
      <x/>
    </i>
  </rowItems>
  <colItems count="1">
    <i/>
  </colItems>
  <pageFields count="2">
    <pageField fld="45" hier="-1"/>
    <pageField fld="11" hier="-1"/>
  </pageFields>
  <dataFields count="1">
    <dataField name="Suma de HORAS DOWN" fld="34" baseField="9" baseItem="0" numFmtId="4"/>
  </dataFields>
  <formats count="257">
    <format dxfId="460">
      <pivotArea outline="0" collapsedLevelsAreSubtotals="1" fieldPosition="0"/>
    </format>
    <format dxfId="459">
      <pivotArea outline="0" collapsedLevelsAreSubtotals="1" fieldPosition="0"/>
    </format>
    <format dxfId="458">
      <pivotArea dataOnly="0" labelOnly="1" outline="0" axis="axisValues" fieldPosition="0"/>
    </format>
    <format dxfId="457">
      <pivotArea field="9" type="button" dataOnly="0" labelOnly="1" outline="0" axis="axisRow" fieldPosition="0"/>
    </format>
    <format dxfId="456">
      <pivotArea field="8" type="button" dataOnly="0" labelOnly="1" outline="0" axis="axisRow" fieldPosition="1"/>
    </format>
    <format dxfId="455">
      <pivotArea dataOnly="0" labelOnly="1" outline="0" axis="axisValues" fieldPosition="0"/>
    </format>
    <format dxfId="454">
      <pivotArea field="9" type="button" dataOnly="0" labelOnly="1" outline="0" axis="axisRow" fieldPosition="0"/>
    </format>
    <format dxfId="453">
      <pivotArea field="8" type="button" dataOnly="0" labelOnly="1" outline="0" axis="axisRow" fieldPosition="1"/>
    </format>
    <format dxfId="452">
      <pivotArea dataOnly="0" labelOnly="1" outline="0" axis="axisValues" fieldPosition="0"/>
    </format>
    <format dxfId="451">
      <pivotArea type="all" dataOnly="0" outline="0" fieldPosition="0"/>
    </format>
    <format dxfId="450">
      <pivotArea outline="0" collapsedLevelsAreSubtotals="1" fieldPosition="0"/>
    </format>
    <format dxfId="449">
      <pivotArea field="9" type="button" dataOnly="0" labelOnly="1" outline="0" axis="axisRow" fieldPosition="0"/>
    </format>
    <format dxfId="448">
      <pivotArea field="8" type="button" dataOnly="0" labelOnly="1" outline="0" axis="axisRow" fieldPosition="1"/>
    </format>
    <format dxfId="447">
      <pivotArea dataOnly="0" labelOnly="1" outline="0" fieldPosition="0">
        <references count="1">
          <reference field="9" count="50">
            <x v="1"/>
            <x v="2"/>
            <x v="3"/>
            <x v="4"/>
            <x v="5"/>
            <x v="6"/>
            <x v="7"/>
            <x v="8"/>
            <x v="9"/>
            <x v="10"/>
            <x v="11"/>
            <x v="12"/>
            <x v="13"/>
            <x v="14"/>
            <x v="15"/>
            <x v="17"/>
            <x v="18"/>
            <x v="19"/>
            <x v="25"/>
            <x v="26"/>
            <x v="35"/>
            <x v="36"/>
            <x v="37"/>
            <x v="44"/>
            <x v="49"/>
            <x v="51"/>
            <x v="52"/>
            <x v="56"/>
            <x v="57"/>
            <x v="58"/>
            <x v="59"/>
            <x v="60"/>
            <x v="63"/>
            <x v="64"/>
            <x v="65"/>
            <x v="66"/>
            <x v="68"/>
            <x v="69"/>
            <x v="70"/>
            <x v="71"/>
            <x v="72"/>
            <x v="75"/>
            <x v="76"/>
            <x v="77"/>
            <x v="78"/>
            <x v="79"/>
            <x v="80"/>
            <x v="81"/>
            <x v="83"/>
            <x v="96"/>
          </reference>
        </references>
      </pivotArea>
    </format>
    <format dxfId="446">
      <pivotArea dataOnly="0" labelOnly="1" outline="0" fieldPosition="0">
        <references count="1">
          <reference field="9" count="4">
            <x v="16"/>
            <x v="32"/>
            <x v="67"/>
            <x v="90"/>
          </reference>
        </references>
      </pivotArea>
    </format>
    <format dxfId="445">
      <pivotArea dataOnly="0" labelOnly="1" grandRow="1" outline="0" fieldPosition="0"/>
    </format>
    <format dxfId="444">
      <pivotArea dataOnly="0" labelOnly="1" outline="0" fieldPosition="0">
        <references count="2">
          <reference field="8" count="1">
            <x v="17"/>
          </reference>
          <reference field="9" count="1" selected="0">
            <x v="80"/>
          </reference>
        </references>
      </pivotArea>
    </format>
    <format dxfId="443">
      <pivotArea dataOnly="0" labelOnly="1" outline="0" fieldPosition="0">
        <references count="2">
          <reference field="8" count="1">
            <x v="17"/>
          </reference>
          <reference field="9" count="1" selected="0">
            <x v="79"/>
          </reference>
        </references>
      </pivotArea>
    </format>
    <format dxfId="442">
      <pivotArea dataOnly="0" labelOnly="1" outline="0" fieldPosition="0">
        <references count="2">
          <reference field="8" count="1">
            <x v="17"/>
          </reference>
          <reference field="9" count="1" selected="0">
            <x v="78"/>
          </reference>
        </references>
      </pivotArea>
    </format>
    <format dxfId="441">
      <pivotArea dataOnly="0" labelOnly="1" outline="0" fieldPosition="0">
        <references count="2">
          <reference field="8" count="1">
            <x v="17"/>
          </reference>
          <reference field="9" count="1" selected="0">
            <x v="77"/>
          </reference>
        </references>
      </pivotArea>
    </format>
    <format dxfId="440">
      <pivotArea dataOnly="0" labelOnly="1" outline="0" fieldPosition="0">
        <references count="2">
          <reference field="8" count="1">
            <x v="17"/>
          </reference>
          <reference field="9" count="1" selected="0">
            <x v="76"/>
          </reference>
        </references>
      </pivotArea>
    </format>
    <format dxfId="439">
      <pivotArea dataOnly="0" labelOnly="1" outline="0" fieldPosition="0">
        <references count="2">
          <reference field="8" count="1">
            <x v="17"/>
          </reference>
          <reference field="9" count="1" selected="0">
            <x v="75"/>
          </reference>
        </references>
      </pivotArea>
    </format>
    <format dxfId="438">
      <pivotArea dataOnly="0" labelOnly="1" outline="0" fieldPosition="0">
        <references count="2">
          <reference field="8" count="1">
            <x v="19"/>
          </reference>
          <reference field="9" count="1" selected="0">
            <x v="65"/>
          </reference>
        </references>
      </pivotArea>
    </format>
    <format dxfId="437">
      <pivotArea dataOnly="0" labelOnly="1" outline="0" fieldPosition="0">
        <references count="2">
          <reference field="8" count="1">
            <x v="8"/>
          </reference>
          <reference field="9" count="1" selected="0">
            <x v="49"/>
          </reference>
        </references>
      </pivotArea>
    </format>
    <format dxfId="436">
      <pivotArea dataOnly="0" labelOnly="1" outline="0" fieldPosition="0">
        <references count="2">
          <reference field="8" count="1">
            <x v="25"/>
          </reference>
          <reference field="9" count="1" selected="0">
            <x v="3"/>
          </reference>
        </references>
      </pivotArea>
    </format>
    <format dxfId="435">
      <pivotArea dataOnly="0" labelOnly="1" outline="0" fieldPosition="0">
        <references count="2">
          <reference field="8" count="1">
            <x v="14"/>
          </reference>
          <reference field="9" count="1" selected="0">
            <x v="64"/>
          </reference>
        </references>
      </pivotArea>
    </format>
    <format dxfId="434">
      <pivotArea dataOnly="0" labelOnly="1" outline="0" fieldPosition="0">
        <references count="2">
          <reference field="8" count="1">
            <x v="14"/>
          </reference>
          <reference field="9" count="1" selected="0">
            <x v="63"/>
          </reference>
        </references>
      </pivotArea>
    </format>
    <format dxfId="433">
      <pivotArea dataOnly="0" labelOnly="1" outline="0" fieldPosition="0">
        <references count="2">
          <reference field="8" count="1">
            <x v="32"/>
          </reference>
          <reference field="9" count="1" selected="0">
            <x v="68"/>
          </reference>
        </references>
      </pivotArea>
    </format>
    <format dxfId="432">
      <pivotArea dataOnly="0" labelOnly="1" outline="0" fieldPosition="0">
        <references count="2">
          <reference field="8" count="1">
            <x v="31"/>
          </reference>
          <reference field="9" count="1" selected="0">
            <x v="37"/>
          </reference>
        </references>
      </pivotArea>
    </format>
    <format dxfId="431">
      <pivotArea dataOnly="0" labelOnly="1" outline="0" fieldPosition="0">
        <references count="2">
          <reference field="8" count="1">
            <x v="25"/>
          </reference>
          <reference field="9" count="1" selected="0">
            <x v="2"/>
          </reference>
        </references>
      </pivotArea>
    </format>
    <format dxfId="430">
      <pivotArea dataOnly="0" labelOnly="1" outline="0" fieldPosition="0">
        <references count="2">
          <reference field="8" count="1">
            <x v="0"/>
          </reference>
          <reference field="9" count="1" selected="0">
            <x v="1"/>
          </reference>
        </references>
      </pivotArea>
    </format>
    <format dxfId="429">
      <pivotArea dataOnly="0" labelOnly="1" outline="0" fieldPosition="0">
        <references count="2">
          <reference field="8" count="1">
            <x v="8"/>
          </reference>
          <reference field="9" count="1" selected="0">
            <x v="51"/>
          </reference>
        </references>
      </pivotArea>
    </format>
    <format dxfId="428">
      <pivotArea dataOnly="0" labelOnly="1" outline="0" fieldPosition="0">
        <references count="2">
          <reference field="8" count="1">
            <x v="31"/>
          </reference>
          <reference field="9" count="1" selected="0">
            <x v="36"/>
          </reference>
        </references>
      </pivotArea>
    </format>
    <format dxfId="427">
      <pivotArea dataOnly="0" labelOnly="1" outline="0" fieldPosition="0">
        <references count="2">
          <reference field="8" count="1">
            <x v="31"/>
          </reference>
          <reference field="9" count="1" selected="0">
            <x v="35"/>
          </reference>
        </references>
      </pivotArea>
    </format>
    <format dxfId="426">
      <pivotArea dataOnly="0" labelOnly="1" outline="0" fieldPosition="0">
        <references count="2">
          <reference field="8" count="1">
            <x v="18"/>
          </reference>
          <reference field="9" count="1" selected="0">
            <x v="96"/>
          </reference>
        </references>
      </pivotArea>
    </format>
    <format dxfId="425">
      <pivotArea dataOnly="0" labelOnly="1" outline="0" fieldPosition="0">
        <references count="2">
          <reference field="8" count="1">
            <x v="10"/>
          </reference>
          <reference field="9" count="1" selected="0">
            <x v="83"/>
          </reference>
        </references>
      </pivotArea>
    </format>
    <format dxfId="424">
      <pivotArea dataOnly="0" labelOnly="1" outline="0" fieldPosition="0">
        <references count="2">
          <reference field="8" count="1">
            <x v="27"/>
          </reference>
          <reference field="9" count="1" selected="0">
            <x v="11"/>
          </reference>
        </references>
      </pivotArea>
    </format>
    <format dxfId="423">
      <pivotArea dataOnly="0" labelOnly="1" outline="0" fieldPosition="0">
        <references count="2">
          <reference field="8" count="1">
            <x v="26"/>
          </reference>
          <reference field="9" count="1" selected="0">
            <x v="14"/>
          </reference>
        </references>
      </pivotArea>
    </format>
    <format dxfId="422">
      <pivotArea dataOnly="0" labelOnly="1" outline="0" fieldPosition="0">
        <references count="2">
          <reference field="8" count="1">
            <x v="5"/>
          </reference>
          <reference field="9" count="1" selected="0">
            <x v="44"/>
          </reference>
        </references>
      </pivotArea>
    </format>
    <format dxfId="421">
      <pivotArea dataOnly="0" labelOnly="1" outline="0" fieldPosition="0">
        <references count="2">
          <reference field="8" count="1">
            <x v="14"/>
          </reference>
          <reference field="9" count="1" selected="0">
            <x v="58"/>
          </reference>
        </references>
      </pivotArea>
    </format>
    <format dxfId="420">
      <pivotArea dataOnly="0" labelOnly="1" outline="0" fieldPosition="0">
        <references count="2">
          <reference field="8" count="1">
            <x v="27"/>
          </reference>
          <reference field="9" count="1" selected="0">
            <x v="8"/>
          </reference>
        </references>
      </pivotArea>
    </format>
    <format dxfId="419">
      <pivotArea dataOnly="0" labelOnly="1" outline="0" fieldPosition="0">
        <references count="2">
          <reference field="8" count="1">
            <x v="16"/>
          </reference>
          <reference field="9" count="1" selected="0">
            <x v="57"/>
          </reference>
        </references>
      </pivotArea>
    </format>
    <format dxfId="418">
      <pivotArea dataOnly="0" labelOnly="1" outline="0" fieldPosition="0">
        <references count="2">
          <reference field="8" count="1">
            <x v="9"/>
          </reference>
          <reference field="9" count="1" selected="0">
            <x v="52"/>
          </reference>
        </references>
      </pivotArea>
    </format>
    <format dxfId="417">
      <pivotArea dataOnly="0" labelOnly="1" outline="0" fieldPosition="0">
        <references count="2">
          <reference field="8" count="1">
            <x v="26"/>
          </reference>
          <reference field="9" count="1" selected="0">
            <x v="4"/>
          </reference>
        </references>
      </pivotArea>
    </format>
    <format dxfId="416">
      <pivotArea dataOnly="0" labelOnly="1" outline="0" fieldPosition="0">
        <references count="2">
          <reference field="8" count="1">
            <x v="26"/>
          </reference>
          <reference field="9" count="1" selected="0">
            <x v="17"/>
          </reference>
        </references>
      </pivotArea>
    </format>
    <format dxfId="415">
      <pivotArea dataOnly="0" labelOnly="1" outline="0" fieldPosition="0">
        <references count="2">
          <reference field="8" count="1">
            <x v="27"/>
          </reference>
          <reference field="9" count="1" selected="0">
            <x v="13"/>
          </reference>
        </references>
      </pivotArea>
    </format>
    <format dxfId="414">
      <pivotArea dataOnly="0" labelOnly="1" outline="0" fieldPosition="0">
        <references count="2">
          <reference field="8" count="1">
            <x v="26"/>
          </reference>
          <reference field="9" count="1" selected="0">
            <x v="15"/>
          </reference>
        </references>
      </pivotArea>
    </format>
    <format dxfId="413">
      <pivotArea dataOnly="0" labelOnly="1" outline="0" fieldPosition="0">
        <references count="2">
          <reference field="8" count="1">
            <x v="32"/>
          </reference>
          <reference field="9" count="1" selected="0">
            <x v="70"/>
          </reference>
        </references>
      </pivotArea>
    </format>
    <format dxfId="412">
      <pivotArea dataOnly="0" labelOnly="1" outline="0" fieldPosition="0">
        <references count="2">
          <reference field="8" count="1">
            <x v="32"/>
          </reference>
          <reference field="9" count="1" selected="0">
            <x v="72"/>
          </reference>
        </references>
      </pivotArea>
    </format>
    <format dxfId="411">
      <pivotArea dataOnly="0" labelOnly="1" outline="0" fieldPosition="0">
        <references count="2">
          <reference field="8" count="1">
            <x v="16"/>
          </reference>
          <reference field="9" count="1" selected="0">
            <x v="56"/>
          </reference>
        </references>
      </pivotArea>
    </format>
    <format dxfId="410">
      <pivotArea dataOnly="0" labelOnly="1" outline="0" fieldPosition="0">
        <references count="2">
          <reference field="8" count="1">
            <x v="27"/>
          </reference>
          <reference field="9" count="1" selected="0">
            <x v="6"/>
          </reference>
        </references>
      </pivotArea>
    </format>
    <format dxfId="409">
      <pivotArea dataOnly="0" labelOnly="1" outline="0" fieldPosition="0">
        <references count="2">
          <reference field="8" count="1">
            <x v="27"/>
          </reference>
          <reference field="9" count="1" selected="0">
            <x v="9"/>
          </reference>
        </references>
      </pivotArea>
    </format>
    <format dxfId="408">
      <pivotArea dataOnly="0" labelOnly="1" outline="0" fieldPosition="0">
        <references count="2">
          <reference field="8" count="1">
            <x v="27"/>
          </reference>
          <reference field="9" count="1" selected="0">
            <x v="10"/>
          </reference>
        </references>
      </pivotArea>
    </format>
    <format dxfId="407">
      <pivotArea dataOnly="0" labelOnly="1" outline="0" fieldPosition="0">
        <references count="2">
          <reference field="8" count="1">
            <x v="27"/>
          </reference>
          <reference field="9" count="1" selected="0">
            <x v="18"/>
          </reference>
        </references>
      </pivotArea>
    </format>
    <format dxfId="406">
      <pivotArea dataOnly="0" labelOnly="1" outline="0" fieldPosition="0">
        <references count="2">
          <reference field="8" count="1">
            <x v="32"/>
          </reference>
          <reference field="9" count="1" selected="0">
            <x v="69"/>
          </reference>
        </references>
      </pivotArea>
    </format>
    <format dxfId="405">
      <pivotArea dataOnly="0" labelOnly="1" outline="0" fieldPosition="0">
        <references count="2">
          <reference field="8" count="1">
            <x v="14"/>
          </reference>
          <reference field="9" count="1" selected="0">
            <x v="59"/>
          </reference>
        </references>
      </pivotArea>
    </format>
    <format dxfId="404">
      <pivotArea dataOnly="0" labelOnly="1" outline="0" fieldPosition="0">
        <references count="2">
          <reference field="8" count="1">
            <x v="32"/>
          </reference>
          <reference field="9" count="1" selected="0">
            <x v="71"/>
          </reference>
        </references>
      </pivotArea>
    </format>
    <format dxfId="403">
      <pivotArea dataOnly="0" labelOnly="1" outline="0" fieldPosition="0">
        <references count="2">
          <reference field="8" count="1">
            <x v="14"/>
          </reference>
          <reference field="9" count="1" selected="0">
            <x v="60"/>
          </reference>
        </references>
      </pivotArea>
    </format>
    <format dxfId="402">
      <pivotArea dataOnly="0" labelOnly="1" outline="0" fieldPosition="0">
        <references count="2">
          <reference field="8" count="1">
            <x v="27"/>
          </reference>
          <reference field="9" count="1" selected="0">
            <x v="12"/>
          </reference>
        </references>
      </pivotArea>
    </format>
    <format dxfId="401">
      <pivotArea dataOnly="0" labelOnly="1" outline="0" fieldPosition="0">
        <references count="2">
          <reference field="8" count="1">
            <x v="26"/>
          </reference>
          <reference field="9" count="1" selected="0">
            <x v="19"/>
          </reference>
        </references>
      </pivotArea>
    </format>
    <format dxfId="400">
      <pivotArea dataOnly="0" labelOnly="1" outline="0" fieldPosition="0">
        <references count="2">
          <reference field="8" count="1">
            <x v="26"/>
          </reference>
          <reference field="9" count="1" selected="0">
            <x v="5"/>
          </reference>
        </references>
      </pivotArea>
    </format>
    <format dxfId="399">
      <pivotArea dataOnly="0" labelOnly="1" outline="0" fieldPosition="0">
        <references count="2">
          <reference field="8" count="1">
            <x v="14"/>
          </reference>
          <reference field="9" count="1" selected="0">
            <x v="25"/>
          </reference>
        </references>
      </pivotArea>
    </format>
    <format dxfId="398">
      <pivotArea dataOnly="0" labelOnly="1" outline="0" fieldPosition="0">
        <references count="2">
          <reference field="8" count="1">
            <x v="27"/>
          </reference>
          <reference field="9" count="1" selected="0">
            <x v="7"/>
          </reference>
        </references>
      </pivotArea>
    </format>
    <format dxfId="397">
      <pivotArea dataOnly="0" labelOnly="1" outline="0" fieldPosition="0">
        <references count="2">
          <reference field="8" count="1">
            <x v="14"/>
          </reference>
          <reference field="9" count="1" selected="0">
            <x v="26"/>
          </reference>
        </references>
      </pivotArea>
    </format>
    <format dxfId="396">
      <pivotArea dataOnly="0" labelOnly="1" outline="0" fieldPosition="0">
        <references count="2">
          <reference field="8" count="1">
            <x v="1"/>
          </reference>
          <reference field="9" count="1" selected="0">
            <x v="81"/>
          </reference>
        </references>
      </pivotArea>
    </format>
    <format dxfId="395">
      <pivotArea dataOnly="0" labelOnly="1" outline="0" fieldPosition="0">
        <references count="2">
          <reference field="8" count="1">
            <x v="32"/>
          </reference>
          <reference field="9" count="1" selected="0">
            <x v="66"/>
          </reference>
        </references>
      </pivotArea>
    </format>
    <format dxfId="394">
      <pivotArea dataOnly="0" labelOnly="1" outline="0" fieldPosition="0">
        <references count="2">
          <reference field="8" count="1">
            <x v="13"/>
          </reference>
          <reference field="9" count="1" selected="0">
            <x v="90"/>
          </reference>
        </references>
      </pivotArea>
    </format>
    <format dxfId="393">
      <pivotArea dataOnly="0" labelOnly="1" outline="0" fieldPosition="0">
        <references count="2">
          <reference field="8" count="1">
            <x v="32"/>
          </reference>
          <reference field="9" count="1" selected="0">
            <x v="67"/>
          </reference>
        </references>
      </pivotArea>
    </format>
    <format dxfId="392">
      <pivotArea dataOnly="0" labelOnly="1" outline="0" fieldPosition="0">
        <references count="2">
          <reference field="8" count="1">
            <x v="26"/>
          </reference>
          <reference field="9" count="1" selected="0">
            <x v="16"/>
          </reference>
        </references>
      </pivotArea>
    </format>
    <format dxfId="391">
      <pivotArea dataOnly="0" labelOnly="1" outline="0" fieldPosition="0">
        <references count="2">
          <reference field="8" count="1">
            <x v="11"/>
          </reference>
          <reference field="9" count="1" selected="0">
            <x v="32"/>
          </reference>
        </references>
      </pivotArea>
    </format>
    <format dxfId="390">
      <pivotArea dataOnly="0" labelOnly="1" outline="0" axis="axisValues" fieldPosition="0"/>
    </format>
    <format dxfId="389">
      <pivotArea type="all" dataOnly="0" outline="0" fieldPosition="0"/>
    </format>
    <format dxfId="388">
      <pivotArea outline="0" collapsedLevelsAreSubtotals="1" fieldPosition="0"/>
    </format>
    <format dxfId="387">
      <pivotArea field="9" type="button" dataOnly="0" labelOnly="1" outline="0" axis="axisRow" fieldPosition="0"/>
    </format>
    <format dxfId="386">
      <pivotArea field="8" type="button" dataOnly="0" labelOnly="1" outline="0" axis="axisRow" fieldPosition="1"/>
    </format>
    <format dxfId="385">
      <pivotArea dataOnly="0" labelOnly="1" outline="0" fieldPosition="0">
        <references count="1">
          <reference field="9" count="50">
            <x v="1"/>
            <x v="2"/>
            <x v="3"/>
            <x v="4"/>
            <x v="5"/>
            <x v="6"/>
            <x v="7"/>
            <x v="8"/>
            <x v="9"/>
            <x v="10"/>
            <x v="11"/>
            <x v="12"/>
            <x v="13"/>
            <x v="14"/>
            <x v="15"/>
            <x v="17"/>
            <x v="18"/>
            <x v="19"/>
            <x v="25"/>
            <x v="26"/>
            <x v="35"/>
            <x v="36"/>
            <x v="37"/>
            <x v="44"/>
            <x v="49"/>
            <x v="51"/>
            <x v="52"/>
            <x v="56"/>
            <x v="57"/>
            <x v="58"/>
            <x v="59"/>
            <x v="60"/>
            <x v="63"/>
            <x v="64"/>
            <x v="65"/>
            <x v="66"/>
            <x v="68"/>
            <x v="69"/>
            <x v="70"/>
            <x v="71"/>
            <x v="72"/>
            <x v="75"/>
            <x v="76"/>
            <x v="77"/>
            <x v="78"/>
            <x v="79"/>
            <x v="80"/>
            <x v="81"/>
            <x v="83"/>
            <x v="96"/>
          </reference>
        </references>
      </pivotArea>
    </format>
    <format dxfId="384">
      <pivotArea dataOnly="0" labelOnly="1" outline="0" fieldPosition="0">
        <references count="1">
          <reference field="9" count="4">
            <x v="16"/>
            <x v="32"/>
            <x v="67"/>
            <x v="90"/>
          </reference>
        </references>
      </pivotArea>
    </format>
    <format dxfId="383">
      <pivotArea dataOnly="0" labelOnly="1" grandRow="1" outline="0" fieldPosition="0"/>
    </format>
    <format dxfId="382">
      <pivotArea dataOnly="0" labelOnly="1" outline="0" fieldPosition="0">
        <references count="2">
          <reference field="8" count="1">
            <x v="17"/>
          </reference>
          <reference field="9" count="1" selected="0">
            <x v="80"/>
          </reference>
        </references>
      </pivotArea>
    </format>
    <format dxfId="381">
      <pivotArea dataOnly="0" labelOnly="1" outline="0" fieldPosition="0">
        <references count="2">
          <reference field="8" count="1">
            <x v="17"/>
          </reference>
          <reference field="9" count="1" selected="0">
            <x v="79"/>
          </reference>
        </references>
      </pivotArea>
    </format>
    <format dxfId="380">
      <pivotArea dataOnly="0" labelOnly="1" outline="0" fieldPosition="0">
        <references count="2">
          <reference field="8" count="1">
            <x v="17"/>
          </reference>
          <reference field="9" count="1" selected="0">
            <x v="78"/>
          </reference>
        </references>
      </pivotArea>
    </format>
    <format dxfId="379">
      <pivotArea dataOnly="0" labelOnly="1" outline="0" fieldPosition="0">
        <references count="2">
          <reference field="8" count="1">
            <x v="17"/>
          </reference>
          <reference field="9" count="1" selected="0">
            <x v="77"/>
          </reference>
        </references>
      </pivotArea>
    </format>
    <format dxfId="378">
      <pivotArea dataOnly="0" labelOnly="1" outline="0" fieldPosition="0">
        <references count="2">
          <reference field="8" count="1">
            <x v="17"/>
          </reference>
          <reference field="9" count="1" selected="0">
            <x v="76"/>
          </reference>
        </references>
      </pivotArea>
    </format>
    <format dxfId="377">
      <pivotArea dataOnly="0" labelOnly="1" outline="0" fieldPosition="0">
        <references count="2">
          <reference field="8" count="1">
            <x v="17"/>
          </reference>
          <reference field="9" count="1" selected="0">
            <x v="75"/>
          </reference>
        </references>
      </pivotArea>
    </format>
    <format dxfId="376">
      <pivotArea dataOnly="0" labelOnly="1" outline="0" fieldPosition="0">
        <references count="2">
          <reference field="8" count="1">
            <x v="19"/>
          </reference>
          <reference field="9" count="1" selected="0">
            <x v="65"/>
          </reference>
        </references>
      </pivotArea>
    </format>
    <format dxfId="375">
      <pivotArea dataOnly="0" labelOnly="1" outline="0" fieldPosition="0">
        <references count="2">
          <reference field="8" count="1">
            <x v="8"/>
          </reference>
          <reference field="9" count="1" selected="0">
            <x v="49"/>
          </reference>
        </references>
      </pivotArea>
    </format>
    <format dxfId="374">
      <pivotArea dataOnly="0" labelOnly="1" outline="0" fieldPosition="0">
        <references count="2">
          <reference field="8" count="1">
            <x v="25"/>
          </reference>
          <reference field="9" count="1" selected="0">
            <x v="3"/>
          </reference>
        </references>
      </pivotArea>
    </format>
    <format dxfId="373">
      <pivotArea dataOnly="0" labelOnly="1" outline="0" fieldPosition="0">
        <references count="2">
          <reference field="8" count="1">
            <x v="14"/>
          </reference>
          <reference field="9" count="1" selected="0">
            <x v="64"/>
          </reference>
        </references>
      </pivotArea>
    </format>
    <format dxfId="372">
      <pivotArea dataOnly="0" labelOnly="1" outline="0" fieldPosition="0">
        <references count="2">
          <reference field="8" count="1">
            <x v="14"/>
          </reference>
          <reference field="9" count="1" selected="0">
            <x v="63"/>
          </reference>
        </references>
      </pivotArea>
    </format>
    <format dxfId="371">
      <pivotArea dataOnly="0" labelOnly="1" outline="0" fieldPosition="0">
        <references count="2">
          <reference field="8" count="1">
            <x v="32"/>
          </reference>
          <reference field="9" count="1" selected="0">
            <x v="68"/>
          </reference>
        </references>
      </pivotArea>
    </format>
    <format dxfId="370">
      <pivotArea dataOnly="0" labelOnly="1" outline="0" fieldPosition="0">
        <references count="2">
          <reference field="8" count="1">
            <x v="31"/>
          </reference>
          <reference field="9" count="1" selected="0">
            <x v="37"/>
          </reference>
        </references>
      </pivotArea>
    </format>
    <format dxfId="369">
      <pivotArea dataOnly="0" labelOnly="1" outline="0" fieldPosition="0">
        <references count="2">
          <reference field="8" count="1">
            <x v="25"/>
          </reference>
          <reference field="9" count="1" selected="0">
            <x v="2"/>
          </reference>
        </references>
      </pivotArea>
    </format>
    <format dxfId="368">
      <pivotArea dataOnly="0" labelOnly="1" outline="0" fieldPosition="0">
        <references count="2">
          <reference field="8" count="1">
            <x v="0"/>
          </reference>
          <reference field="9" count="1" selected="0">
            <x v="1"/>
          </reference>
        </references>
      </pivotArea>
    </format>
    <format dxfId="367">
      <pivotArea dataOnly="0" labelOnly="1" outline="0" fieldPosition="0">
        <references count="2">
          <reference field="8" count="1">
            <x v="8"/>
          </reference>
          <reference field="9" count="1" selected="0">
            <x v="51"/>
          </reference>
        </references>
      </pivotArea>
    </format>
    <format dxfId="366">
      <pivotArea dataOnly="0" labelOnly="1" outline="0" fieldPosition="0">
        <references count="2">
          <reference field="8" count="1">
            <x v="31"/>
          </reference>
          <reference field="9" count="1" selected="0">
            <x v="36"/>
          </reference>
        </references>
      </pivotArea>
    </format>
    <format dxfId="365">
      <pivotArea dataOnly="0" labelOnly="1" outline="0" fieldPosition="0">
        <references count="2">
          <reference field="8" count="1">
            <x v="31"/>
          </reference>
          <reference field="9" count="1" selected="0">
            <x v="35"/>
          </reference>
        </references>
      </pivotArea>
    </format>
    <format dxfId="364">
      <pivotArea dataOnly="0" labelOnly="1" outline="0" fieldPosition="0">
        <references count="2">
          <reference field="8" count="1">
            <x v="18"/>
          </reference>
          <reference field="9" count="1" selected="0">
            <x v="96"/>
          </reference>
        </references>
      </pivotArea>
    </format>
    <format dxfId="363">
      <pivotArea dataOnly="0" labelOnly="1" outline="0" fieldPosition="0">
        <references count="2">
          <reference field="8" count="1">
            <x v="10"/>
          </reference>
          <reference field="9" count="1" selected="0">
            <x v="83"/>
          </reference>
        </references>
      </pivotArea>
    </format>
    <format dxfId="362">
      <pivotArea dataOnly="0" labelOnly="1" outline="0" fieldPosition="0">
        <references count="2">
          <reference field="8" count="1">
            <x v="27"/>
          </reference>
          <reference field="9" count="1" selected="0">
            <x v="11"/>
          </reference>
        </references>
      </pivotArea>
    </format>
    <format dxfId="361">
      <pivotArea dataOnly="0" labelOnly="1" outline="0" fieldPosition="0">
        <references count="2">
          <reference field="8" count="1">
            <x v="26"/>
          </reference>
          <reference field="9" count="1" selected="0">
            <x v="14"/>
          </reference>
        </references>
      </pivotArea>
    </format>
    <format dxfId="360">
      <pivotArea dataOnly="0" labelOnly="1" outline="0" fieldPosition="0">
        <references count="2">
          <reference field="8" count="1">
            <x v="5"/>
          </reference>
          <reference field="9" count="1" selected="0">
            <x v="44"/>
          </reference>
        </references>
      </pivotArea>
    </format>
    <format dxfId="359">
      <pivotArea dataOnly="0" labelOnly="1" outline="0" fieldPosition="0">
        <references count="2">
          <reference field="8" count="1">
            <x v="14"/>
          </reference>
          <reference field="9" count="1" selected="0">
            <x v="58"/>
          </reference>
        </references>
      </pivotArea>
    </format>
    <format dxfId="358">
      <pivotArea dataOnly="0" labelOnly="1" outline="0" fieldPosition="0">
        <references count="2">
          <reference field="8" count="1">
            <x v="27"/>
          </reference>
          <reference field="9" count="1" selected="0">
            <x v="8"/>
          </reference>
        </references>
      </pivotArea>
    </format>
    <format dxfId="357">
      <pivotArea dataOnly="0" labelOnly="1" outline="0" fieldPosition="0">
        <references count="2">
          <reference field="8" count="1">
            <x v="16"/>
          </reference>
          <reference field="9" count="1" selected="0">
            <x v="57"/>
          </reference>
        </references>
      </pivotArea>
    </format>
    <format dxfId="356">
      <pivotArea dataOnly="0" labelOnly="1" outline="0" fieldPosition="0">
        <references count="2">
          <reference field="8" count="1">
            <x v="9"/>
          </reference>
          <reference field="9" count="1" selected="0">
            <x v="52"/>
          </reference>
        </references>
      </pivotArea>
    </format>
    <format dxfId="355">
      <pivotArea dataOnly="0" labelOnly="1" outline="0" fieldPosition="0">
        <references count="2">
          <reference field="8" count="1">
            <x v="26"/>
          </reference>
          <reference field="9" count="1" selected="0">
            <x v="4"/>
          </reference>
        </references>
      </pivotArea>
    </format>
    <format dxfId="354">
      <pivotArea dataOnly="0" labelOnly="1" outline="0" fieldPosition="0">
        <references count="2">
          <reference field="8" count="1">
            <x v="26"/>
          </reference>
          <reference field="9" count="1" selected="0">
            <x v="17"/>
          </reference>
        </references>
      </pivotArea>
    </format>
    <format dxfId="353">
      <pivotArea dataOnly="0" labelOnly="1" outline="0" fieldPosition="0">
        <references count="2">
          <reference field="8" count="1">
            <x v="27"/>
          </reference>
          <reference field="9" count="1" selected="0">
            <x v="13"/>
          </reference>
        </references>
      </pivotArea>
    </format>
    <format dxfId="352">
      <pivotArea dataOnly="0" labelOnly="1" outline="0" fieldPosition="0">
        <references count="2">
          <reference field="8" count="1">
            <x v="26"/>
          </reference>
          <reference field="9" count="1" selected="0">
            <x v="15"/>
          </reference>
        </references>
      </pivotArea>
    </format>
    <format dxfId="351">
      <pivotArea dataOnly="0" labelOnly="1" outline="0" fieldPosition="0">
        <references count="2">
          <reference field="8" count="1">
            <x v="32"/>
          </reference>
          <reference field="9" count="1" selected="0">
            <x v="70"/>
          </reference>
        </references>
      </pivotArea>
    </format>
    <format dxfId="350">
      <pivotArea dataOnly="0" labelOnly="1" outline="0" fieldPosition="0">
        <references count="2">
          <reference field="8" count="1">
            <x v="32"/>
          </reference>
          <reference field="9" count="1" selected="0">
            <x v="72"/>
          </reference>
        </references>
      </pivotArea>
    </format>
    <format dxfId="349">
      <pivotArea dataOnly="0" labelOnly="1" outline="0" fieldPosition="0">
        <references count="2">
          <reference field="8" count="1">
            <x v="16"/>
          </reference>
          <reference field="9" count="1" selected="0">
            <x v="56"/>
          </reference>
        </references>
      </pivotArea>
    </format>
    <format dxfId="348">
      <pivotArea dataOnly="0" labelOnly="1" outline="0" fieldPosition="0">
        <references count="2">
          <reference field="8" count="1">
            <x v="27"/>
          </reference>
          <reference field="9" count="1" selected="0">
            <x v="6"/>
          </reference>
        </references>
      </pivotArea>
    </format>
    <format dxfId="347">
      <pivotArea dataOnly="0" labelOnly="1" outline="0" fieldPosition="0">
        <references count="2">
          <reference field="8" count="1">
            <x v="27"/>
          </reference>
          <reference field="9" count="1" selected="0">
            <x v="9"/>
          </reference>
        </references>
      </pivotArea>
    </format>
    <format dxfId="346">
      <pivotArea dataOnly="0" labelOnly="1" outline="0" fieldPosition="0">
        <references count="2">
          <reference field="8" count="1">
            <x v="27"/>
          </reference>
          <reference field="9" count="1" selected="0">
            <x v="10"/>
          </reference>
        </references>
      </pivotArea>
    </format>
    <format dxfId="345">
      <pivotArea dataOnly="0" labelOnly="1" outline="0" fieldPosition="0">
        <references count="2">
          <reference field="8" count="1">
            <x v="27"/>
          </reference>
          <reference field="9" count="1" selected="0">
            <x v="18"/>
          </reference>
        </references>
      </pivotArea>
    </format>
    <format dxfId="344">
      <pivotArea dataOnly="0" labelOnly="1" outline="0" fieldPosition="0">
        <references count="2">
          <reference field="8" count="1">
            <x v="32"/>
          </reference>
          <reference field="9" count="1" selected="0">
            <x v="69"/>
          </reference>
        </references>
      </pivotArea>
    </format>
    <format dxfId="343">
      <pivotArea dataOnly="0" labelOnly="1" outline="0" fieldPosition="0">
        <references count="2">
          <reference field="8" count="1">
            <x v="14"/>
          </reference>
          <reference field="9" count="1" selected="0">
            <x v="59"/>
          </reference>
        </references>
      </pivotArea>
    </format>
    <format dxfId="342">
      <pivotArea dataOnly="0" labelOnly="1" outline="0" fieldPosition="0">
        <references count="2">
          <reference field="8" count="1">
            <x v="32"/>
          </reference>
          <reference field="9" count="1" selected="0">
            <x v="71"/>
          </reference>
        </references>
      </pivotArea>
    </format>
    <format dxfId="341">
      <pivotArea dataOnly="0" labelOnly="1" outline="0" fieldPosition="0">
        <references count="2">
          <reference field="8" count="1">
            <x v="14"/>
          </reference>
          <reference field="9" count="1" selected="0">
            <x v="60"/>
          </reference>
        </references>
      </pivotArea>
    </format>
    <format dxfId="340">
      <pivotArea dataOnly="0" labelOnly="1" outline="0" fieldPosition="0">
        <references count="2">
          <reference field="8" count="1">
            <x v="27"/>
          </reference>
          <reference field="9" count="1" selected="0">
            <x v="12"/>
          </reference>
        </references>
      </pivotArea>
    </format>
    <format dxfId="339">
      <pivotArea dataOnly="0" labelOnly="1" outline="0" fieldPosition="0">
        <references count="2">
          <reference field="8" count="1">
            <x v="26"/>
          </reference>
          <reference field="9" count="1" selected="0">
            <x v="19"/>
          </reference>
        </references>
      </pivotArea>
    </format>
    <format dxfId="338">
      <pivotArea dataOnly="0" labelOnly="1" outline="0" fieldPosition="0">
        <references count="2">
          <reference field="8" count="1">
            <x v="26"/>
          </reference>
          <reference field="9" count="1" selected="0">
            <x v="5"/>
          </reference>
        </references>
      </pivotArea>
    </format>
    <format dxfId="337">
      <pivotArea dataOnly="0" labelOnly="1" outline="0" fieldPosition="0">
        <references count="2">
          <reference field="8" count="1">
            <x v="14"/>
          </reference>
          <reference field="9" count="1" selected="0">
            <x v="25"/>
          </reference>
        </references>
      </pivotArea>
    </format>
    <format dxfId="336">
      <pivotArea dataOnly="0" labelOnly="1" outline="0" fieldPosition="0">
        <references count="2">
          <reference field="8" count="1">
            <x v="27"/>
          </reference>
          <reference field="9" count="1" selected="0">
            <x v="7"/>
          </reference>
        </references>
      </pivotArea>
    </format>
    <format dxfId="335">
      <pivotArea dataOnly="0" labelOnly="1" outline="0" fieldPosition="0">
        <references count="2">
          <reference field="8" count="1">
            <x v="14"/>
          </reference>
          <reference field="9" count="1" selected="0">
            <x v="26"/>
          </reference>
        </references>
      </pivotArea>
    </format>
    <format dxfId="334">
      <pivotArea dataOnly="0" labelOnly="1" outline="0" fieldPosition="0">
        <references count="2">
          <reference field="8" count="1">
            <x v="1"/>
          </reference>
          <reference field="9" count="1" selected="0">
            <x v="81"/>
          </reference>
        </references>
      </pivotArea>
    </format>
    <format dxfId="333">
      <pivotArea dataOnly="0" labelOnly="1" outline="0" fieldPosition="0">
        <references count="2">
          <reference field="8" count="1">
            <x v="32"/>
          </reference>
          <reference field="9" count="1" selected="0">
            <x v="66"/>
          </reference>
        </references>
      </pivotArea>
    </format>
    <format dxfId="332">
      <pivotArea dataOnly="0" labelOnly="1" outline="0" fieldPosition="0">
        <references count="2">
          <reference field="8" count="1">
            <x v="13"/>
          </reference>
          <reference field="9" count="1" selected="0">
            <x v="90"/>
          </reference>
        </references>
      </pivotArea>
    </format>
    <format dxfId="331">
      <pivotArea dataOnly="0" labelOnly="1" outline="0" fieldPosition="0">
        <references count="2">
          <reference field="8" count="1">
            <x v="32"/>
          </reference>
          <reference field="9" count="1" selected="0">
            <x v="67"/>
          </reference>
        </references>
      </pivotArea>
    </format>
    <format dxfId="330">
      <pivotArea dataOnly="0" labelOnly="1" outline="0" fieldPosition="0">
        <references count="2">
          <reference field="8" count="1">
            <x v="26"/>
          </reference>
          <reference field="9" count="1" selected="0">
            <x v="16"/>
          </reference>
        </references>
      </pivotArea>
    </format>
    <format dxfId="329">
      <pivotArea dataOnly="0" labelOnly="1" outline="0" fieldPosition="0">
        <references count="2">
          <reference field="8" count="1">
            <x v="11"/>
          </reference>
          <reference field="9" count="1" selected="0">
            <x v="32"/>
          </reference>
        </references>
      </pivotArea>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9" type="button" dataOnly="0" labelOnly="1" outline="0" axis="axisRow" fieldPosition="0"/>
    </format>
    <format dxfId="324">
      <pivotArea field="8" type="button" dataOnly="0" labelOnly="1" outline="0" axis="axisRow" fieldPosition="1"/>
    </format>
    <format dxfId="323">
      <pivotArea dataOnly="0" labelOnly="1" outline="0" fieldPosition="0">
        <references count="1">
          <reference field="9" count="50">
            <x v="1"/>
            <x v="2"/>
            <x v="3"/>
            <x v="4"/>
            <x v="5"/>
            <x v="6"/>
            <x v="7"/>
            <x v="8"/>
            <x v="9"/>
            <x v="10"/>
            <x v="11"/>
            <x v="12"/>
            <x v="13"/>
            <x v="14"/>
            <x v="15"/>
            <x v="17"/>
            <x v="18"/>
            <x v="19"/>
            <x v="25"/>
            <x v="26"/>
            <x v="35"/>
            <x v="36"/>
            <x v="37"/>
            <x v="44"/>
            <x v="49"/>
            <x v="51"/>
            <x v="52"/>
            <x v="56"/>
            <x v="57"/>
            <x v="58"/>
            <x v="59"/>
            <x v="60"/>
            <x v="63"/>
            <x v="64"/>
            <x v="65"/>
            <x v="66"/>
            <x v="68"/>
            <x v="69"/>
            <x v="70"/>
            <x v="71"/>
            <x v="72"/>
            <x v="75"/>
            <x v="76"/>
            <x v="77"/>
            <x v="78"/>
            <x v="79"/>
            <x v="80"/>
            <x v="81"/>
            <x v="83"/>
            <x v="96"/>
          </reference>
        </references>
      </pivotArea>
    </format>
    <format dxfId="322">
      <pivotArea dataOnly="0" labelOnly="1" outline="0" fieldPosition="0">
        <references count="1">
          <reference field="9" count="4">
            <x v="16"/>
            <x v="32"/>
            <x v="67"/>
            <x v="90"/>
          </reference>
        </references>
      </pivotArea>
    </format>
    <format dxfId="321">
      <pivotArea dataOnly="0" labelOnly="1" grandRow="1" outline="0" fieldPosition="0"/>
    </format>
    <format dxfId="320">
      <pivotArea dataOnly="0" labelOnly="1" outline="0" fieldPosition="0">
        <references count="2">
          <reference field="8" count="1">
            <x v="17"/>
          </reference>
          <reference field="9" count="1" selected="0">
            <x v="80"/>
          </reference>
        </references>
      </pivotArea>
    </format>
    <format dxfId="319">
      <pivotArea dataOnly="0" labelOnly="1" outline="0" fieldPosition="0">
        <references count="2">
          <reference field="8" count="1">
            <x v="17"/>
          </reference>
          <reference field="9" count="1" selected="0">
            <x v="79"/>
          </reference>
        </references>
      </pivotArea>
    </format>
    <format dxfId="318">
      <pivotArea dataOnly="0" labelOnly="1" outline="0" fieldPosition="0">
        <references count="2">
          <reference field="8" count="1">
            <x v="17"/>
          </reference>
          <reference field="9" count="1" selected="0">
            <x v="78"/>
          </reference>
        </references>
      </pivotArea>
    </format>
    <format dxfId="317">
      <pivotArea dataOnly="0" labelOnly="1" outline="0" fieldPosition="0">
        <references count="2">
          <reference field="8" count="1">
            <x v="17"/>
          </reference>
          <reference field="9" count="1" selected="0">
            <x v="77"/>
          </reference>
        </references>
      </pivotArea>
    </format>
    <format dxfId="316">
      <pivotArea dataOnly="0" labelOnly="1" outline="0" fieldPosition="0">
        <references count="2">
          <reference field="8" count="1">
            <x v="17"/>
          </reference>
          <reference field="9" count="1" selected="0">
            <x v="76"/>
          </reference>
        </references>
      </pivotArea>
    </format>
    <format dxfId="315">
      <pivotArea dataOnly="0" labelOnly="1" outline="0" fieldPosition="0">
        <references count="2">
          <reference field="8" count="1">
            <x v="17"/>
          </reference>
          <reference field="9" count="1" selected="0">
            <x v="75"/>
          </reference>
        </references>
      </pivotArea>
    </format>
    <format dxfId="314">
      <pivotArea dataOnly="0" labelOnly="1" outline="0" fieldPosition="0">
        <references count="2">
          <reference field="8" count="1">
            <x v="19"/>
          </reference>
          <reference field="9" count="1" selected="0">
            <x v="65"/>
          </reference>
        </references>
      </pivotArea>
    </format>
    <format dxfId="313">
      <pivotArea dataOnly="0" labelOnly="1" outline="0" fieldPosition="0">
        <references count="2">
          <reference field="8" count="1">
            <x v="8"/>
          </reference>
          <reference field="9" count="1" selected="0">
            <x v="49"/>
          </reference>
        </references>
      </pivotArea>
    </format>
    <format dxfId="312">
      <pivotArea dataOnly="0" labelOnly="1" outline="0" fieldPosition="0">
        <references count="2">
          <reference field="8" count="1">
            <x v="25"/>
          </reference>
          <reference field="9" count="1" selected="0">
            <x v="3"/>
          </reference>
        </references>
      </pivotArea>
    </format>
    <format dxfId="311">
      <pivotArea dataOnly="0" labelOnly="1" outline="0" fieldPosition="0">
        <references count="2">
          <reference field="8" count="1">
            <x v="14"/>
          </reference>
          <reference field="9" count="1" selected="0">
            <x v="64"/>
          </reference>
        </references>
      </pivotArea>
    </format>
    <format dxfId="310">
      <pivotArea dataOnly="0" labelOnly="1" outline="0" fieldPosition="0">
        <references count="2">
          <reference field="8" count="1">
            <x v="14"/>
          </reference>
          <reference field="9" count="1" selected="0">
            <x v="63"/>
          </reference>
        </references>
      </pivotArea>
    </format>
    <format dxfId="309">
      <pivotArea dataOnly="0" labelOnly="1" outline="0" fieldPosition="0">
        <references count="2">
          <reference field="8" count="1">
            <x v="32"/>
          </reference>
          <reference field="9" count="1" selected="0">
            <x v="68"/>
          </reference>
        </references>
      </pivotArea>
    </format>
    <format dxfId="308">
      <pivotArea dataOnly="0" labelOnly="1" outline="0" fieldPosition="0">
        <references count="2">
          <reference field="8" count="1">
            <x v="31"/>
          </reference>
          <reference field="9" count="1" selected="0">
            <x v="37"/>
          </reference>
        </references>
      </pivotArea>
    </format>
    <format dxfId="307">
      <pivotArea dataOnly="0" labelOnly="1" outline="0" fieldPosition="0">
        <references count="2">
          <reference field="8" count="1">
            <x v="25"/>
          </reference>
          <reference field="9" count="1" selected="0">
            <x v="2"/>
          </reference>
        </references>
      </pivotArea>
    </format>
    <format dxfId="306">
      <pivotArea dataOnly="0" labelOnly="1" outline="0" fieldPosition="0">
        <references count="2">
          <reference field="8" count="1">
            <x v="0"/>
          </reference>
          <reference field="9" count="1" selected="0">
            <x v="1"/>
          </reference>
        </references>
      </pivotArea>
    </format>
    <format dxfId="305">
      <pivotArea dataOnly="0" labelOnly="1" outline="0" fieldPosition="0">
        <references count="2">
          <reference field="8" count="1">
            <x v="8"/>
          </reference>
          <reference field="9" count="1" selected="0">
            <x v="51"/>
          </reference>
        </references>
      </pivotArea>
    </format>
    <format dxfId="304">
      <pivotArea dataOnly="0" labelOnly="1" outline="0" fieldPosition="0">
        <references count="2">
          <reference field="8" count="1">
            <x v="31"/>
          </reference>
          <reference field="9" count="1" selected="0">
            <x v="36"/>
          </reference>
        </references>
      </pivotArea>
    </format>
    <format dxfId="303">
      <pivotArea dataOnly="0" labelOnly="1" outline="0" fieldPosition="0">
        <references count="2">
          <reference field="8" count="1">
            <x v="31"/>
          </reference>
          <reference field="9" count="1" selected="0">
            <x v="35"/>
          </reference>
        </references>
      </pivotArea>
    </format>
    <format dxfId="302">
      <pivotArea dataOnly="0" labelOnly="1" outline="0" fieldPosition="0">
        <references count="2">
          <reference field="8" count="1">
            <x v="18"/>
          </reference>
          <reference field="9" count="1" selected="0">
            <x v="96"/>
          </reference>
        </references>
      </pivotArea>
    </format>
    <format dxfId="301">
      <pivotArea dataOnly="0" labelOnly="1" outline="0" fieldPosition="0">
        <references count="2">
          <reference field="8" count="1">
            <x v="10"/>
          </reference>
          <reference field="9" count="1" selected="0">
            <x v="83"/>
          </reference>
        </references>
      </pivotArea>
    </format>
    <format dxfId="300">
      <pivotArea dataOnly="0" labelOnly="1" outline="0" fieldPosition="0">
        <references count="2">
          <reference field="8" count="1">
            <x v="27"/>
          </reference>
          <reference field="9" count="1" selected="0">
            <x v="11"/>
          </reference>
        </references>
      </pivotArea>
    </format>
    <format dxfId="299">
      <pivotArea dataOnly="0" labelOnly="1" outline="0" fieldPosition="0">
        <references count="2">
          <reference field="8" count="1">
            <x v="26"/>
          </reference>
          <reference field="9" count="1" selected="0">
            <x v="14"/>
          </reference>
        </references>
      </pivotArea>
    </format>
    <format dxfId="298">
      <pivotArea dataOnly="0" labelOnly="1" outline="0" fieldPosition="0">
        <references count="2">
          <reference field="8" count="1">
            <x v="5"/>
          </reference>
          <reference field="9" count="1" selected="0">
            <x v="44"/>
          </reference>
        </references>
      </pivotArea>
    </format>
    <format dxfId="297">
      <pivotArea dataOnly="0" labelOnly="1" outline="0" fieldPosition="0">
        <references count="2">
          <reference field="8" count="1">
            <x v="14"/>
          </reference>
          <reference field="9" count="1" selected="0">
            <x v="58"/>
          </reference>
        </references>
      </pivotArea>
    </format>
    <format dxfId="296">
      <pivotArea dataOnly="0" labelOnly="1" outline="0" fieldPosition="0">
        <references count="2">
          <reference field="8" count="1">
            <x v="27"/>
          </reference>
          <reference field="9" count="1" selected="0">
            <x v="8"/>
          </reference>
        </references>
      </pivotArea>
    </format>
    <format dxfId="295">
      <pivotArea dataOnly="0" labelOnly="1" outline="0" fieldPosition="0">
        <references count="2">
          <reference field="8" count="1">
            <x v="16"/>
          </reference>
          <reference field="9" count="1" selected="0">
            <x v="57"/>
          </reference>
        </references>
      </pivotArea>
    </format>
    <format dxfId="294">
      <pivotArea dataOnly="0" labelOnly="1" outline="0" fieldPosition="0">
        <references count="2">
          <reference field="8" count="1">
            <x v="9"/>
          </reference>
          <reference field="9" count="1" selected="0">
            <x v="52"/>
          </reference>
        </references>
      </pivotArea>
    </format>
    <format dxfId="293">
      <pivotArea dataOnly="0" labelOnly="1" outline="0" fieldPosition="0">
        <references count="2">
          <reference field="8" count="1">
            <x v="26"/>
          </reference>
          <reference field="9" count="1" selected="0">
            <x v="4"/>
          </reference>
        </references>
      </pivotArea>
    </format>
    <format dxfId="292">
      <pivotArea dataOnly="0" labelOnly="1" outline="0" fieldPosition="0">
        <references count="2">
          <reference field="8" count="1">
            <x v="26"/>
          </reference>
          <reference field="9" count="1" selected="0">
            <x v="17"/>
          </reference>
        </references>
      </pivotArea>
    </format>
    <format dxfId="291">
      <pivotArea dataOnly="0" labelOnly="1" outline="0" fieldPosition="0">
        <references count="2">
          <reference field="8" count="1">
            <x v="27"/>
          </reference>
          <reference field="9" count="1" selected="0">
            <x v="13"/>
          </reference>
        </references>
      </pivotArea>
    </format>
    <format dxfId="290">
      <pivotArea dataOnly="0" labelOnly="1" outline="0" fieldPosition="0">
        <references count="2">
          <reference field="8" count="1">
            <x v="26"/>
          </reference>
          <reference field="9" count="1" selected="0">
            <x v="15"/>
          </reference>
        </references>
      </pivotArea>
    </format>
    <format dxfId="289">
      <pivotArea dataOnly="0" labelOnly="1" outline="0" fieldPosition="0">
        <references count="2">
          <reference field="8" count="1">
            <x v="32"/>
          </reference>
          <reference field="9" count="1" selected="0">
            <x v="70"/>
          </reference>
        </references>
      </pivotArea>
    </format>
    <format dxfId="288">
      <pivotArea dataOnly="0" labelOnly="1" outline="0" fieldPosition="0">
        <references count="2">
          <reference field="8" count="1">
            <x v="32"/>
          </reference>
          <reference field="9" count="1" selected="0">
            <x v="72"/>
          </reference>
        </references>
      </pivotArea>
    </format>
    <format dxfId="287">
      <pivotArea dataOnly="0" labelOnly="1" outline="0" fieldPosition="0">
        <references count="2">
          <reference field="8" count="1">
            <x v="16"/>
          </reference>
          <reference field="9" count="1" selected="0">
            <x v="56"/>
          </reference>
        </references>
      </pivotArea>
    </format>
    <format dxfId="286">
      <pivotArea dataOnly="0" labelOnly="1" outline="0" fieldPosition="0">
        <references count="2">
          <reference field="8" count="1">
            <x v="27"/>
          </reference>
          <reference field="9" count="1" selected="0">
            <x v="6"/>
          </reference>
        </references>
      </pivotArea>
    </format>
    <format dxfId="285">
      <pivotArea dataOnly="0" labelOnly="1" outline="0" fieldPosition="0">
        <references count="2">
          <reference field="8" count="1">
            <x v="27"/>
          </reference>
          <reference field="9" count="1" selected="0">
            <x v="9"/>
          </reference>
        </references>
      </pivotArea>
    </format>
    <format dxfId="284">
      <pivotArea dataOnly="0" labelOnly="1" outline="0" fieldPosition="0">
        <references count="2">
          <reference field="8" count="1">
            <x v="27"/>
          </reference>
          <reference field="9" count="1" selected="0">
            <x v="10"/>
          </reference>
        </references>
      </pivotArea>
    </format>
    <format dxfId="283">
      <pivotArea dataOnly="0" labelOnly="1" outline="0" fieldPosition="0">
        <references count="2">
          <reference field="8" count="1">
            <x v="27"/>
          </reference>
          <reference field="9" count="1" selected="0">
            <x v="18"/>
          </reference>
        </references>
      </pivotArea>
    </format>
    <format dxfId="282">
      <pivotArea dataOnly="0" labelOnly="1" outline="0" fieldPosition="0">
        <references count="2">
          <reference field="8" count="1">
            <x v="32"/>
          </reference>
          <reference field="9" count="1" selected="0">
            <x v="69"/>
          </reference>
        </references>
      </pivotArea>
    </format>
    <format dxfId="281">
      <pivotArea dataOnly="0" labelOnly="1" outline="0" fieldPosition="0">
        <references count="2">
          <reference field="8" count="1">
            <x v="14"/>
          </reference>
          <reference field="9" count="1" selected="0">
            <x v="59"/>
          </reference>
        </references>
      </pivotArea>
    </format>
    <format dxfId="280">
      <pivotArea dataOnly="0" labelOnly="1" outline="0" fieldPosition="0">
        <references count="2">
          <reference field="8" count="1">
            <x v="32"/>
          </reference>
          <reference field="9" count="1" selected="0">
            <x v="71"/>
          </reference>
        </references>
      </pivotArea>
    </format>
    <format dxfId="279">
      <pivotArea dataOnly="0" labelOnly="1" outline="0" fieldPosition="0">
        <references count="2">
          <reference field="8" count="1">
            <x v="14"/>
          </reference>
          <reference field="9" count="1" selected="0">
            <x v="60"/>
          </reference>
        </references>
      </pivotArea>
    </format>
    <format dxfId="278">
      <pivotArea dataOnly="0" labelOnly="1" outline="0" fieldPosition="0">
        <references count="2">
          <reference field="8" count="1">
            <x v="27"/>
          </reference>
          <reference field="9" count="1" selected="0">
            <x v="12"/>
          </reference>
        </references>
      </pivotArea>
    </format>
    <format dxfId="277">
      <pivotArea dataOnly="0" labelOnly="1" outline="0" fieldPosition="0">
        <references count="2">
          <reference field="8" count="1">
            <x v="26"/>
          </reference>
          <reference field="9" count="1" selected="0">
            <x v="19"/>
          </reference>
        </references>
      </pivotArea>
    </format>
    <format dxfId="276">
      <pivotArea dataOnly="0" labelOnly="1" outline="0" fieldPosition="0">
        <references count="2">
          <reference field="8" count="1">
            <x v="26"/>
          </reference>
          <reference field="9" count="1" selected="0">
            <x v="5"/>
          </reference>
        </references>
      </pivotArea>
    </format>
    <format dxfId="275">
      <pivotArea dataOnly="0" labelOnly="1" outline="0" fieldPosition="0">
        <references count="2">
          <reference field="8" count="1">
            <x v="14"/>
          </reference>
          <reference field="9" count="1" selected="0">
            <x v="25"/>
          </reference>
        </references>
      </pivotArea>
    </format>
    <format dxfId="274">
      <pivotArea dataOnly="0" labelOnly="1" outline="0" fieldPosition="0">
        <references count="2">
          <reference field="8" count="1">
            <x v="27"/>
          </reference>
          <reference field="9" count="1" selected="0">
            <x v="7"/>
          </reference>
        </references>
      </pivotArea>
    </format>
    <format dxfId="273">
      <pivotArea dataOnly="0" labelOnly="1" outline="0" fieldPosition="0">
        <references count="2">
          <reference field="8" count="1">
            <x v="14"/>
          </reference>
          <reference field="9" count="1" selected="0">
            <x v="26"/>
          </reference>
        </references>
      </pivotArea>
    </format>
    <format dxfId="272">
      <pivotArea dataOnly="0" labelOnly="1" outline="0" fieldPosition="0">
        <references count="2">
          <reference field="8" count="1">
            <x v="1"/>
          </reference>
          <reference field="9" count="1" selected="0">
            <x v="81"/>
          </reference>
        </references>
      </pivotArea>
    </format>
    <format dxfId="271">
      <pivotArea dataOnly="0" labelOnly="1" outline="0" fieldPosition="0">
        <references count="2">
          <reference field="8" count="1">
            <x v="32"/>
          </reference>
          <reference field="9" count="1" selected="0">
            <x v="66"/>
          </reference>
        </references>
      </pivotArea>
    </format>
    <format dxfId="270">
      <pivotArea dataOnly="0" labelOnly="1" outline="0" fieldPosition="0">
        <references count="2">
          <reference field="8" count="1">
            <x v="13"/>
          </reference>
          <reference field="9" count="1" selected="0">
            <x v="90"/>
          </reference>
        </references>
      </pivotArea>
    </format>
    <format dxfId="269">
      <pivotArea dataOnly="0" labelOnly="1" outline="0" fieldPosition="0">
        <references count="2">
          <reference field="8" count="1">
            <x v="32"/>
          </reference>
          <reference field="9" count="1" selected="0">
            <x v="67"/>
          </reference>
        </references>
      </pivotArea>
    </format>
    <format dxfId="268">
      <pivotArea dataOnly="0" labelOnly="1" outline="0" fieldPosition="0">
        <references count="2">
          <reference field="8" count="1">
            <x v="26"/>
          </reference>
          <reference field="9" count="1" selected="0">
            <x v="16"/>
          </reference>
        </references>
      </pivotArea>
    </format>
    <format dxfId="267">
      <pivotArea dataOnly="0" labelOnly="1" outline="0" fieldPosition="0">
        <references count="2">
          <reference field="8" count="1">
            <x v="11"/>
          </reference>
          <reference field="9" count="1" selected="0">
            <x v="32"/>
          </reference>
        </references>
      </pivotArea>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9" type="button" dataOnly="0" labelOnly="1" outline="0" axis="axisRow" fieldPosition="0"/>
    </format>
    <format dxfId="262">
      <pivotArea field="8" type="button" dataOnly="0" labelOnly="1" outline="0" axis="axisRow" fieldPosition="1"/>
    </format>
    <format dxfId="261">
      <pivotArea dataOnly="0" labelOnly="1" outline="0" fieldPosition="0">
        <references count="1">
          <reference field="9" count="50">
            <x v="1"/>
            <x v="2"/>
            <x v="3"/>
            <x v="4"/>
            <x v="5"/>
            <x v="6"/>
            <x v="7"/>
            <x v="8"/>
            <x v="9"/>
            <x v="10"/>
            <x v="11"/>
            <x v="12"/>
            <x v="13"/>
            <x v="14"/>
            <x v="15"/>
            <x v="17"/>
            <x v="18"/>
            <x v="19"/>
            <x v="25"/>
            <x v="26"/>
            <x v="35"/>
            <x v="36"/>
            <x v="37"/>
            <x v="44"/>
            <x v="49"/>
            <x v="51"/>
            <x v="52"/>
            <x v="56"/>
            <x v="57"/>
            <x v="58"/>
            <x v="59"/>
            <x v="60"/>
            <x v="63"/>
            <x v="64"/>
            <x v="65"/>
            <x v="66"/>
            <x v="68"/>
            <x v="69"/>
            <x v="70"/>
            <x v="71"/>
            <x v="72"/>
            <x v="75"/>
            <x v="76"/>
            <x v="77"/>
            <x v="78"/>
            <x v="79"/>
            <x v="80"/>
            <x v="81"/>
            <x v="83"/>
            <x v="96"/>
          </reference>
        </references>
      </pivotArea>
    </format>
    <format dxfId="260">
      <pivotArea dataOnly="0" labelOnly="1" outline="0" fieldPosition="0">
        <references count="1">
          <reference field="9" count="4">
            <x v="16"/>
            <x v="32"/>
            <x v="67"/>
            <x v="90"/>
          </reference>
        </references>
      </pivotArea>
    </format>
    <format dxfId="259">
      <pivotArea dataOnly="0" labelOnly="1" grandRow="1" outline="0" fieldPosition="0"/>
    </format>
    <format dxfId="258">
      <pivotArea dataOnly="0" labelOnly="1" outline="0" fieldPosition="0">
        <references count="2">
          <reference field="8" count="1">
            <x v="17"/>
          </reference>
          <reference field="9" count="1" selected="0">
            <x v="80"/>
          </reference>
        </references>
      </pivotArea>
    </format>
    <format dxfId="257">
      <pivotArea dataOnly="0" labelOnly="1" outline="0" fieldPosition="0">
        <references count="2">
          <reference field="8" count="1">
            <x v="17"/>
          </reference>
          <reference field="9" count="1" selected="0">
            <x v="79"/>
          </reference>
        </references>
      </pivotArea>
    </format>
    <format dxfId="256">
      <pivotArea dataOnly="0" labelOnly="1" outline="0" fieldPosition="0">
        <references count="2">
          <reference field="8" count="1">
            <x v="17"/>
          </reference>
          <reference field="9" count="1" selected="0">
            <x v="78"/>
          </reference>
        </references>
      </pivotArea>
    </format>
    <format dxfId="255">
      <pivotArea dataOnly="0" labelOnly="1" outline="0" fieldPosition="0">
        <references count="2">
          <reference field="8" count="1">
            <x v="17"/>
          </reference>
          <reference field="9" count="1" selected="0">
            <x v="77"/>
          </reference>
        </references>
      </pivotArea>
    </format>
    <format dxfId="254">
      <pivotArea dataOnly="0" labelOnly="1" outline="0" fieldPosition="0">
        <references count="2">
          <reference field="8" count="1">
            <x v="17"/>
          </reference>
          <reference field="9" count="1" selected="0">
            <x v="76"/>
          </reference>
        </references>
      </pivotArea>
    </format>
    <format dxfId="253">
      <pivotArea dataOnly="0" labelOnly="1" outline="0" fieldPosition="0">
        <references count="2">
          <reference field="8" count="1">
            <x v="17"/>
          </reference>
          <reference field="9" count="1" selected="0">
            <x v="75"/>
          </reference>
        </references>
      </pivotArea>
    </format>
    <format dxfId="252">
      <pivotArea dataOnly="0" labelOnly="1" outline="0" fieldPosition="0">
        <references count="2">
          <reference field="8" count="1">
            <x v="19"/>
          </reference>
          <reference field="9" count="1" selected="0">
            <x v="65"/>
          </reference>
        </references>
      </pivotArea>
    </format>
    <format dxfId="251">
      <pivotArea dataOnly="0" labelOnly="1" outline="0" fieldPosition="0">
        <references count="2">
          <reference field="8" count="1">
            <x v="8"/>
          </reference>
          <reference field="9" count="1" selected="0">
            <x v="49"/>
          </reference>
        </references>
      </pivotArea>
    </format>
    <format dxfId="250">
      <pivotArea dataOnly="0" labelOnly="1" outline="0" fieldPosition="0">
        <references count="2">
          <reference field="8" count="1">
            <x v="25"/>
          </reference>
          <reference field="9" count="1" selected="0">
            <x v="3"/>
          </reference>
        </references>
      </pivotArea>
    </format>
    <format dxfId="249">
      <pivotArea dataOnly="0" labelOnly="1" outline="0" fieldPosition="0">
        <references count="2">
          <reference field="8" count="1">
            <x v="14"/>
          </reference>
          <reference field="9" count="1" selected="0">
            <x v="64"/>
          </reference>
        </references>
      </pivotArea>
    </format>
    <format dxfId="248">
      <pivotArea dataOnly="0" labelOnly="1" outline="0" fieldPosition="0">
        <references count="2">
          <reference field="8" count="1">
            <x v="14"/>
          </reference>
          <reference field="9" count="1" selected="0">
            <x v="63"/>
          </reference>
        </references>
      </pivotArea>
    </format>
    <format dxfId="247">
      <pivotArea dataOnly="0" labelOnly="1" outline="0" fieldPosition="0">
        <references count="2">
          <reference field="8" count="1">
            <x v="32"/>
          </reference>
          <reference field="9" count="1" selected="0">
            <x v="68"/>
          </reference>
        </references>
      </pivotArea>
    </format>
    <format dxfId="246">
      <pivotArea dataOnly="0" labelOnly="1" outline="0" fieldPosition="0">
        <references count="2">
          <reference field="8" count="1">
            <x v="31"/>
          </reference>
          <reference field="9" count="1" selected="0">
            <x v="37"/>
          </reference>
        </references>
      </pivotArea>
    </format>
    <format dxfId="245">
      <pivotArea dataOnly="0" labelOnly="1" outline="0" fieldPosition="0">
        <references count="2">
          <reference field="8" count="1">
            <x v="25"/>
          </reference>
          <reference field="9" count="1" selected="0">
            <x v="2"/>
          </reference>
        </references>
      </pivotArea>
    </format>
    <format dxfId="244">
      <pivotArea dataOnly="0" labelOnly="1" outline="0" fieldPosition="0">
        <references count="2">
          <reference field="8" count="1">
            <x v="0"/>
          </reference>
          <reference field="9" count="1" selected="0">
            <x v="1"/>
          </reference>
        </references>
      </pivotArea>
    </format>
    <format dxfId="243">
      <pivotArea dataOnly="0" labelOnly="1" outline="0" fieldPosition="0">
        <references count="2">
          <reference field="8" count="1">
            <x v="8"/>
          </reference>
          <reference field="9" count="1" selected="0">
            <x v="51"/>
          </reference>
        </references>
      </pivotArea>
    </format>
    <format dxfId="242">
      <pivotArea dataOnly="0" labelOnly="1" outline="0" fieldPosition="0">
        <references count="2">
          <reference field="8" count="1">
            <x v="31"/>
          </reference>
          <reference field="9" count="1" selected="0">
            <x v="36"/>
          </reference>
        </references>
      </pivotArea>
    </format>
    <format dxfId="241">
      <pivotArea dataOnly="0" labelOnly="1" outline="0" fieldPosition="0">
        <references count="2">
          <reference field="8" count="1">
            <x v="31"/>
          </reference>
          <reference field="9" count="1" selected="0">
            <x v="35"/>
          </reference>
        </references>
      </pivotArea>
    </format>
    <format dxfId="240">
      <pivotArea dataOnly="0" labelOnly="1" outline="0" fieldPosition="0">
        <references count="2">
          <reference field="8" count="1">
            <x v="18"/>
          </reference>
          <reference field="9" count="1" selected="0">
            <x v="96"/>
          </reference>
        </references>
      </pivotArea>
    </format>
    <format dxfId="239">
      <pivotArea dataOnly="0" labelOnly="1" outline="0" fieldPosition="0">
        <references count="2">
          <reference field="8" count="1">
            <x v="10"/>
          </reference>
          <reference field="9" count="1" selected="0">
            <x v="83"/>
          </reference>
        </references>
      </pivotArea>
    </format>
    <format dxfId="238">
      <pivotArea dataOnly="0" labelOnly="1" outline="0" fieldPosition="0">
        <references count="2">
          <reference field="8" count="1">
            <x v="27"/>
          </reference>
          <reference field="9" count="1" selected="0">
            <x v="11"/>
          </reference>
        </references>
      </pivotArea>
    </format>
    <format dxfId="237">
      <pivotArea dataOnly="0" labelOnly="1" outline="0" fieldPosition="0">
        <references count="2">
          <reference field="8" count="1">
            <x v="26"/>
          </reference>
          <reference field="9" count="1" selected="0">
            <x v="14"/>
          </reference>
        </references>
      </pivotArea>
    </format>
    <format dxfId="236">
      <pivotArea dataOnly="0" labelOnly="1" outline="0" fieldPosition="0">
        <references count="2">
          <reference field="8" count="1">
            <x v="5"/>
          </reference>
          <reference field="9" count="1" selected="0">
            <x v="44"/>
          </reference>
        </references>
      </pivotArea>
    </format>
    <format dxfId="235">
      <pivotArea dataOnly="0" labelOnly="1" outline="0" fieldPosition="0">
        <references count="2">
          <reference field="8" count="1">
            <x v="14"/>
          </reference>
          <reference field="9" count="1" selected="0">
            <x v="58"/>
          </reference>
        </references>
      </pivotArea>
    </format>
    <format dxfId="234">
      <pivotArea dataOnly="0" labelOnly="1" outline="0" fieldPosition="0">
        <references count="2">
          <reference field="8" count="1">
            <x v="27"/>
          </reference>
          <reference field="9" count="1" selected="0">
            <x v="8"/>
          </reference>
        </references>
      </pivotArea>
    </format>
    <format dxfId="233">
      <pivotArea dataOnly="0" labelOnly="1" outline="0" fieldPosition="0">
        <references count="2">
          <reference field="8" count="1">
            <x v="16"/>
          </reference>
          <reference field="9" count="1" selected="0">
            <x v="57"/>
          </reference>
        </references>
      </pivotArea>
    </format>
    <format dxfId="232">
      <pivotArea dataOnly="0" labelOnly="1" outline="0" fieldPosition="0">
        <references count="2">
          <reference field="8" count="1">
            <x v="9"/>
          </reference>
          <reference field="9" count="1" selected="0">
            <x v="52"/>
          </reference>
        </references>
      </pivotArea>
    </format>
    <format dxfId="231">
      <pivotArea dataOnly="0" labelOnly="1" outline="0" fieldPosition="0">
        <references count="2">
          <reference field="8" count="1">
            <x v="26"/>
          </reference>
          <reference field="9" count="1" selected="0">
            <x v="4"/>
          </reference>
        </references>
      </pivotArea>
    </format>
    <format dxfId="230">
      <pivotArea dataOnly="0" labelOnly="1" outline="0" fieldPosition="0">
        <references count="2">
          <reference field="8" count="1">
            <x v="26"/>
          </reference>
          <reference field="9" count="1" selected="0">
            <x v="17"/>
          </reference>
        </references>
      </pivotArea>
    </format>
    <format dxfId="229">
      <pivotArea dataOnly="0" labelOnly="1" outline="0" fieldPosition="0">
        <references count="2">
          <reference field="8" count="1">
            <x v="27"/>
          </reference>
          <reference field="9" count="1" selected="0">
            <x v="13"/>
          </reference>
        </references>
      </pivotArea>
    </format>
    <format dxfId="228">
      <pivotArea dataOnly="0" labelOnly="1" outline="0" fieldPosition="0">
        <references count="2">
          <reference field="8" count="1">
            <x v="26"/>
          </reference>
          <reference field="9" count="1" selected="0">
            <x v="15"/>
          </reference>
        </references>
      </pivotArea>
    </format>
    <format dxfId="227">
      <pivotArea dataOnly="0" labelOnly="1" outline="0" fieldPosition="0">
        <references count="2">
          <reference field="8" count="1">
            <x v="32"/>
          </reference>
          <reference field="9" count="1" selected="0">
            <x v="70"/>
          </reference>
        </references>
      </pivotArea>
    </format>
    <format dxfId="226">
      <pivotArea dataOnly="0" labelOnly="1" outline="0" fieldPosition="0">
        <references count="2">
          <reference field="8" count="1">
            <x v="32"/>
          </reference>
          <reference field="9" count="1" selected="0">
            <x v="72"/>
          </reference>
        </references>
      </pivotArea>
    </format>
    <format dxfId="225">
      <pivotArea dataOnly="0" labelOnly="1" outline="0" fieldPosition="0">
        <references count="2">
          <reference field="8" count="1">
            <x v="16"/>
          </reference>
          <reference field="9" count="1" selected="0">
            <x v="56"/>
          </reference>
        </references>
      </pivotArea>
    </format>
    <format dxfId="224">
      <pivotArea dataOnly="0" labelOnly="1" outline="0" fieldPosition="0">
        <references count="2">
          <reference field="8" count="1">
            <x v="27"/>
          </reference>
          <reference field="9" count="1" selected="0">
            <x v="6"/>
          </reference>
        </references>
      </pivotArea>
    </format>
    <format dxfId="223">
      <pivotArea dataOnly="0" labelOnly="1" outline="0" fieldPosition="0">
        <references count="2">
          <reference field="8" count="1">
            <x v="27"/>
          </reference>
          <reference field="9" count="1" selected="0">
            <x v="9"/>
          </reference>
        </references>
      </pivotArea>
    </format>
    <format dxfId="222">
      <pivotArea dataOnly="0" labelOnly="1" outline="0" fieldPosition="0">
        <references count="2">
          <reference field="8" count="1">
            <x v="27"/>
          </reference>
          <reference field="9" count="1" selected="0">
            <x v="10"/>
          </reference>
        </references>
      </pivotArea>
    </format>
    <format dxfId="221">
      <pivotArea dataOnly="0" labelOnly="1" outline="0" fieldPosition="0">
        <references count="2">
          <reference field="8" count="1">
            <x v="27"/>
          </reference>
          <reference field="9" count="1" selected="0">
            <x v="18"/>
          </reference>
        </references>
      </pivotArea>
    </format>
    <format dxfId="220">
      <pivotArea dataOnly="0" labelOnly="1" outline="0" fieldPosition="0">
        <references count="2">
          <reference field="8" count="1">
            <x v="32"/>
          </reference>
          <reference field="9" count="1" selected="0">
            <x v="69"/>
          </reference>
        </references>
      </pivotArea>
    </format>
    <format dxfId="219">
      <pivotArea dataOnly="0" labelOnly="1" outline="0" fieldPosition="0">
        <references count="2">
          <reference field="8" count="1">
            <x v="14"/>
          </reference>
          <reference field="9" count="1" selected="0">
            <x v="59"/>
          </reference>
        </references>
      </pivotArea>
    </format>
    <format dxfId="218">
      <pivotArea dataOnly="0" labelOnly="1" outline="0" fieldPosition="0">
        <references count="2">
          <reference field="8" count="1">
            <x v="32"/>
          </reference>
          <reference field="9" count="1" selected="0">
            <x v="71"/>
          </reference>
        </references>
      </pivotArea>
    </format>
    <format dxfId="217">
      <pivotArea dataOnly="0" labelOnly="1" outline="0" fieldPosition="0">
        <references count="2">
          <reference field="8" count="1">
            <x v="14"/>
          </reference>
          <reference field="9" count="1" selected="0">
            <x v="60"/>
          </reference>
        </references>
      </pivotArea>
    </format>
    <format dxfId="216">
      <pivotArea dataOnly="0" labelOnly="1" outline="0" fieldPosition="0">
        <references count="2">
          <reference field="8" count="1">
            <x v="27"/>
          </reference>
          <reference field="9" count="1" selected="0">
            <x v="12"/>
          </reference>
        </references>
      </pivotArea>
    </format>
    <format dxfId="215">
      <pivotArea dataOnly="0" labelOnly="1" outline="0" fieldPosition="0">
        <references count="2">
          <reference field="8" count="1">
            <x v="26"/>
          </reference>
          <reference field="9" count="1" selected="0">
            <x v="19"/>
          </reference>
        </references>
      </pivotArea>
    </format>
    <format dxfId="214">
      <pivotArea dataOnly="0" labelOnly="1" outline="0" fieldPosition="0">
        <references count="2">
          <reference field="8" count="1">
            <x v="26"/>
          </reference>
          <reference field="9" count="1" selected="0">
            <x v="5"/>
          </reference>
        </references>
      </pivotArea>
    </format>
    <format dxfId="213">
      <pivotArea dataOnly="0" labelOnly="1" outline="0" fieldPosition="0">
        <references count="2">
          <reference field="8" count="1">
            <x v="14"/>
          </reference>
          <reference field="9" count="1" selected="0">
            <x v="25"/>
          </reference>
        </references>
      </pivotArea>
    </format>
    <format dxfId="212">
      <pivotArea dataOnly="0" labelOnly="1" outline="0" fieldPosition="0">
        <references count="2">
          <reference field="8" count="1">
            <x v="27"/>
          </reference>
          <reference field="9" count="1" selected="0">
            <x v="7"/>
          </reference>
        </references>
      </pivotArea>
    </format>
    <format dxfId="211">
      <pivotArea dataOnly="0" labelOnly="1" outline="0" fieldPosition="0">
        <references count="2">
          <reference field="8" count="1">
            <x v="14"/>
          </reference>
          <reference field="9" count="1" selected="0">
            <x v="26"/>
          </reference>
        </references>
      </pivotArea>
    </format>
    <format dxfId="210">
      <pivotArea dataOnly="0" labelOnly="1" outline="0" fieldPosition="0">
        <references count="2">
          <reference field="8" count="1">
            <x v="1"/>
          </reference>
          <reference field="9" count="1" selected="0">
            <x v="81"/>
          </reference>
        </references>
      </pivotArea>
    </format>
    <format dxfId="209">
      <pivotArea dataOnly="0" labelOnly="1" outline="0" fieldPosition="0">
        <references count="2">
          <reference field="8" count="1">
            <x v="32"/>
          </reference>
          <reference field="9" count="1" selected="0">
            <x v="66"/>
          </reference>
        </references>
      </pivotArea>
    </format>
    <format dxfId="208">
      <pivotArea dataOnly="0" labelOnly="1" outline="0" fieldPosition="0">
        <references count="2">
          <reference field="8" count="1">
            <x v="13"/>
          </reference>
          <reference field="9" count="1" selected="0">
            <x v="90"/>
          </reference>
        </references>
      </pivotArea>
    </format>
    <format dxfId="207">
      <pivotArea dataOnly="0" labelOnly="1" outline="0" fieldPosition="0">
        <references count="2">
          <reference field="8" count="1">
            <x v="32"/>
          </reference>
          <reference field="9" count="1" selected="0">
            <x v="67"/>
          </reference>
        </references>
      </pivotArea>
    </format>
    <format dxfId="206">
      <pivotArea dataOnly="0" labelOnly="1" outline="0" fieldPosition="0">
        <references count="2">
          <reference field="8" count="1">
            <x v="26"/>
          </reference>
          <reference field="9" count="1" selected="0">
            <x v="16"/>
          </reference>
        </references>
      </pivotArea>
    </format>
    <format dxfId="205">
      <pivotArea dataOnly="0" labelOnly="1" outline="0" fieldPosition="0">
        <references count="2">
          <reference field="8" count="1">
            <x v="11"/>
          </reference>
          <reference field="9" count="1" selected="0">
            <x v="32"/>
          </reference>
        </references>
      </pivotArea>
    </format>
    <format dxfId="204">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3698D2-AF11-4E07-81FF-59B095159C0A}" name="TablaDinámica2" cacheId="0"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location ref="K49:M103" firstHeaderRow="1" firstDataRow="1" firstDataCol="2" rowPageCount="2" colPageCount="1"/>
  <pivotFields count="46">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5">
        <item x="32"/>
        <item x="14"/>
        <item x="7"/>
        <item x="20"/>
        <item x="21"/>
        <item x="28"/>
        <item x="17"/>
        <item x="18"/>
        <item x="6"/>
        <item x="25"/>
        <item x="30"/>
        <item x="5"/>
        <item x="26"/>
        <item x="31"/>
        <item x="0"/>
        <item x="16"/>
        <item x="3"/>
        <item x="22"/>
        <item x="8"/>
        <item x="29"/>
        <item x="10"/>
        <item x="9"/>
        <item x="34"/>
        <item x="24"/>
        <item x="12"/>
        <item x="15"/>
        <item x="4"/>
        <item x="1"/>
        <item x="13"/>
        <item x="27"/>
        <item x="23"/>
        <item x="2"/>
        <item x="11"/>
        <item x="33"/>
        <item x="19"/>
      </items>
      <extLst>
        <ext xmlns:x14="http://schemas.microsoft.com/office/spreadsheetml/2009/9/main" uri="{2946ED86-A175-432a-8AC1-64E0C546D7DE}">
          <x14:pivotField fillDownLabels="1"/>
        </ext>
      </extLst>
    </pivotField>
    <pivotField axis="axisRow" compact="0" outline="0" showAll="0" sortType="descending" defaultSubtotal="0">
      <items count="110">
        <item x="13"/>
        <item x="98"/>
        <item x="83"/>
        <item x="37"/>
        <item x="96"/>
        <item x="97"/>
        <item x="90"/>
        <item x="91"/>
        <item x="82"/>
        <item x="92"/>
        <item x="32"/>
        <item x="1"/>
        <item x="36"/>
        <item x="29"/>
        <item x="9"/>
        <item x="6"/>
        <item x="89"/>
        <item x="86"/>
        <item x="79"/>
        <item x="85"/>
        <item x="58"/>
        <item x="59"/>
        <item x="60"/>
        <item x="61"/>
        <item x="7"/>
        <item x="18"/>
        <item x="17"/>
        <item x="33"/>
        <item x="107"/>
        <item x="8"/>
        <item x="30"/>
        <item x="34"/>
        <item x="99"/>
        <item x="48"/>
        <item x="31"/>
        <item x="93"/>
        <item x="94"/>
        <item x="3"/>
        <item x="40"/>
        <item x="42"/>
        <item x="39"/>
        <item x="43"/>
        <item x="41"/>
        <item x="80"/>
        <item x="81"/>
        <item x="47"/>
        <item x="69"/>
        <item x="11"/>
        <item x="68"/>
        <item x="15"/>
        <item x="70"/>
        <item x="12"/>
        <item x="67"/>
        <item x="45"/>
        <item x="46"/>
        <item x="38"/>
        <item x="4"/>
        <item x="77"/>
        <item x="2"/>
        <item x="5"/>
        <item x="0"/>
        <item x="55"/>
        <item x="56"/>
        <item x="10"/>
        <item x="57"/>
        <item x="84"/>
        <item x="71"/>
        <item x="72"/>
        <item x="73"/>
        <item x="74"/>
        <item x="25"/>
        <item x="27"/>
        <item x="28"/>
        <item x="19"/>
        <item x="100"/>
        <item x="50"/>
        <item x="51"/>
        <item x="52"/>
        <item x="49"/>
        <item x="53"/>
        <item x="54"/>
        <item x="35"/>
        <item x="14"/>
        <item x="88"/>
        <item x="75"/>
        <item x="76"/>
        <item x="105"/>
        <item x="108"/>
        <item x="104"/>
        <item x="106"/>
        <item x="95"/>
        <item x="23"/>
        <item x="16"/>
        <item x="20"/>
        <item x="21"/>
        <item x="22"/>
        <item x="87"/>
        <item x="24"/>
        <item x="103"/>
        <item x="101"/>
        <item x="109"/>
        <item x="65"/>
        <item x="64"/>
        <item x="66"/>
        <item x="63"/>
        <item x="62"/>
        <item x="26"/>
        <item x="78"/>
        <item x="102"/>
        <item x="4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3"/>
        <item x="0"/>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2"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0"/>
        <item h="1" x="1"/>
        <item h="1" x="2"/>
        <item h="1" x="3"/>
        <item x="4"/>
        <item h="1" x="5"/>
      </items>
      <extLst>
        <ext xmlns:x14="http://schemas.microsoft.com/office/spreadsheetml/2009/9/main" uri="{2946ED86-A175-432a-8AC1-64E0C546D7DE}">
          <x14:pivotField fillDownLabels="1"/>
        </ext>
      </extLst>
    </pivotField>
  </pivotFields>
  <rowFields count="2">
    <field x="9"/>
    <field x="8"/>
  </rowFields>
  <rowItems count="54">
    <i>
      <x v="32"/>
      <x v="11"/>
    </i>
    <i>
      <x v="101"/>
      <x v="23"/>
    </i>
    <i>
      <x v="102"/>
      <x v="23"/>
    </i>
    <i>
      <x v="104"/>
      <x v="23"/>
    </i>
    <i>
      <x v="105"/>
      <x v="23"/>
    </i>
    <i>
      <x v="30"/>
      <x v="11"/>
    </i>
    <i>
      <x v="47"/>
      <x v="8"/>
    </i>
    <i>
      <x v="79"/>
      <x v="17"/>
    </i>
    <i>
      <x v="108"/>
      <x v="33"/>
    </i>
    <i>
      <x v="60"/>
      <x v="14"/>
    </i>
    <i>
      <x v="90"/>
      <x v="13"/>
    </i>
    <i>
      <x v="74"/>
      <x v="19"/>
    </i>
    <i>
      <x v="18"/>
      <x v="27"/>
    </i>
    <i>
      <x v="99"/>
      <x v="2"/>
    </i>
    <i>
      <x v="2"/>
      <x v="25"/>
    </i>
    <i>
      <x v="29"/>
      <x v="11"/>
    </i>
    <i>
      <x v="56"/>
      <x v="16"/>
    </i>
    <i>
      <x v="59"/>
      <x v="14"/>
    </i>
    <i>
      <x v="58"/>
      <x v="14"/>
    </i>
    <i>
      <x v="50"/>
      <x v="9"/>
    </i>
    <i>
      <x v="72"/>
      <x v="32"/>
    </i>
    <i>
      <x v="98"/>
      <x v="16"/>
    </i>
    <i>
      <x v="86"/>
      <x v="13"/>
    </i>
    <i>
      <x v="52"/>
      <x v="9"/>
    </i>
    <i>
      <x v="103"/>
      <x v="23"/>
    </i>
    <i>
      <x v="54"/>
      <x v="4"/>
    </i>
    <i>
      <x v="76"/>
      <x v="17"/>
    </i>
    <i>
      <x v="55"/>
      <x v="15"/>
    </i>
    <i>
      <x v="89"/>
      <x v="13"/>
    </i>
    <i>
      <x v="31"/>
      <x v="11"/>
    </i>
    <i>
      <x v="42"/>
      <x v="7"/>
    </i>
    <i>
      <x v="27"/>
      <x v="11"/>
    </i>
    <i>
      <x v="51"/>
      <x v="8"/>
    </i>
    <i>
      <x v="48"/>
      <x v="9"/>
    </i>
    <i>
      <x v="33"/>
      <x v="11"/>
    </i>
    <i r="1">
      <x v="28"/>
    </i>
    <i>
      <x v="38"/>
      <x v="6"/>
    </i>
    <i>
      <x v="34"/>
      <x v="28"/>
    </i>
    <i>
      <x v="39"/>
      <x v="6"/>
    </i>
    <i>
      <x v="63"/>
      <x v="14"/>
    </i>
    <i>
      <x v="88"/>
      <x v="13"/>
    </i>
    <i>
      <x v="64"/>
      <x v="14"/>
    </i>
    <i>
      <x v="40"/>
      <x v="6"/>
    </i>
    <i>
      <x v="66"/>
      <x v="32"/>
    </i>
    <i>
      <x v="41"/>
      <x v="6"/>
    </i>
    <i>
      <x v="67"/>
      <x v="32"/>
    </i>
    <i>
      <x v="46"/>
      <x v="9"/>
    </i>
    <i>
      <x v="68"/>
      <x v="32"/>
    </i>
    <i>
      <x v="28"/>
      <x v="11"/>
    </i>
    <i>
      <x v="69"/>
      <x v="32"/>
    </i>
    <i>
      <x v="49"/>
      <x v="8"/>
    </i>
    <i>
      <x v="70"/>
      <x v="32"/>
    </i>
    <i>
      <x v="71"/>
      <x v="32"/>
    </i>
    <i t="grand">
      <x/>
    </i>
  </rowItems>
  <colItems count="1">
    <i/>
  </colItems>
  <pageFields count="2">
    <pageField fld="45" hier="-1"/>
    <pageField fld="11" hier="-1"/>
  </pageFields>
  <dataFields count="1">
    <dataField name="Suma de HORAS DOWN" fld="34" baseField="9" baseItem="0" numFmtId="4"/>
  </dataFields>
  <formats count="249">
    <format dxfId="709">
      <pivotArea outline="0" collapsedLevelsAreSubtotals="1" fieldPosition="0"/>
    </format>
    <format dxfId="708">
      <pivotArea outline="0" collapsedLevelsAreSubtotals="1" fieldPosition="0"/>
    </format>
    <format dxfId="707">
      <pivotArea dataOnly="0" labelOnly="1" outline="0" axis="axisValues" fieldPosition="0"/>
    </format>
    <format dxfId="706">
      <pivotArea field="9" type="button" dataOnly="0" labelOnly="1" outline="0" axis="axisRow" fieldPosition="0"/>
    </format>
    <format dxfId="705">
      <pivotArea field="8" type="button" dataOnly="0" labelOnly="1" outline="0" axis="axisRow" fieldPosition="1"/>
    </format>
    <format dxfId="704">
      <pivotArea dataOnly="0" labelOnly="1" outline="0" axis="axisValues" fieldPosition="0"/>
    </format>
    <format dxfId="703">
      <pivotArea field="9" type="button" dataOnly="0" labelOnly="1" outline="0" axis="axisRow" fieldPosition="0"/>
    </format>
    <format dxfId="702">
      <pivotArea field="8" type="button" dataOnly="0" labelOnly="1" outline="0" axis="axisRow" fieldPosition="1"/>
    </format>
    <format dxfId="701">
      <pivotArea dataOnly="0" labelOnly="1" outline="0" axis="axisValues" fieldPosition="0"/>
    </format>
    <format dxfId="700">
      <pivotArea type="all" dataOnly="0" outline="0" fieldPosition="0"/>
    </format>
    <format dxfId="699">
      <pivotArea outline="0" collapsedLevelsAreSubtotals="1" fieldPosition="0"/>
    </format>
    <format dxfId="698">
      <pivotArea field="9" type="button" dataOnly="0" labelOnly="1" outline="0" axis="axisRow" fieldPosition="0"/>
    </format>
    <format dxfId="697">
      <pivotArea field="8" type="button" dataOnly="0" labelOnly="1" outline="0" axis="axisRow" fieldPosition="1"/>
    </format>
    <format dxfId="696">
      <pivotArea dataOnly="0" labelOnly="1" outline="0" fieldPosition="0">
        <references count="1">
          <reference field="9" count="50">
            <x v="2"/>
            <x v="18"/>
            <x v="27"/>
            <x v="28"/>
            <x v="29"/>
            <x v="30"/>
            <x v="31"/>
            <x v="32"/>
            <x v="33"/>
            <x v="34"/>
            <x v="38"/>
            <x v="39"/>
            <x v="40"/>
            <x v="41"/>
            <x v="42"/>
            <x v="46"/>
            <x v="47"/>
            <x v="48"/>
            <x v="49"/>
            <x v="50"/>
            <x v="51"/>
            <x v="52"/>
            <x v="54"/>
            <x v="55"/>
            <x v="56"/>
            <x v="58"/>
            <x v="59"/>
            <x v="60"/>
            <x v="63"/>
            <x v="64"/>
            <x v="66"/>
            <x v="67"/>
            <x v="68"/>
            <x v="69"/>
            <x v="72"/>
            <x v="74"/>
            <x v="76"/>
            <x v="79"/>
            <x v="86"/>
            <x v="88"/>
            <x v="89"/>
            <x v="90"/>
            <x v="98"/>
            <x v="99"/>
            <x v="101"/>
            <x v="102"/>
            <x v="103"/>
            <x v="104"/>
            <x v="105"/>
            <x v="108"/>
          </reference>
        </references>
      </pivotArea>
    </format>
    <format dxfId="695">
      <pivotArea dataOnly="0" labelOnly="1" outline="0" fieldPosition="0">
        <references count="1">
          <reference field="9" count="2">
            <x v="70"/>
            <x v="71"/>
          </reference>
        </references>
      </pivotArea>
    </format>
    <format dxfId="694">
      <pivotArea dataOnly="0" labelOnly="1" grandRow="1" outline="0" fieldPosition="0"/>
    </format>
    <format dxfId="693">
      <pivotArea dataOnly="0" labelOnly="1" outline="0" fieldPosition="0">
        <references count="2">
          <reference field="8" count="1">
            <x v="11"/>
          </reference>
          <reference field="9" count="1" selected="0">
            <x v="32"/>
          </reference>
        </references>
      </pivotArea>
    </format>
    <format dxfId="692">
      <pivotArea dataOnly="0" labelOnly="1" outline="0" fieldPosition="0">
        <references count="2">
          <reference field="8" count="1">
            <x v="23"/>
          </reference>
          <reference field="9" count="1" selected="0">
            <x v="101"/>
          </reference>
        </references>
      </pivotArea>
    </format>
    <format dxfId="691">
      <pivotArea dataOnly="0" labelOnly="1" outline="0" fieldPosition="0">
        <references count="2">
          <reference field="8" count="1">
            <x v="23"/>
          </reference>
          <reference field="9" count="1" selected="0">
            <x v="102"/>
          </reference>
        </references>
      </pivotArea>
    </format>
    <format dxfId="690">
      <pivotArea dataOnly="0" labelOnly="1" outline="0" fieldPosition="0">
        <references count="2">
          <reference field="8" count="1">
            <x v="23"/>
          </reference>
          <reference field="9" count="1" selected="0">
            <x v="104"/>
          </reference>
        </references>
      </pivotArea>
    </format>
    <format dxfId="689">
      <pivotArea dataOnly="0" labelOnly="1" outline="0" fieldPosition="0">
        <references count="2">
          <reference field="8" count="1">
            <x v="23"/>
          </reference>
          <reference field="9" count="1" selected="0">
            <x v="105"/>
          </reference>
        </references>
      </pivotArea>
    </format>
    <format dxfId="688">
      <pivotArea dataOnly="0" labelOnly="1" outline="0" fieldPosition="0">
        <references count="2">
          <reference field="8" count="1">
            <x v="11"/>
          </reference>
          <reference field="9" count="1" selected="0">
            <x v="30"/>
          </reference>
        </references>
      </pivotArea>
    </format>
    <format dxfId="687">
      <pivotArea dataOnly="0" labelOnly="1" outline="0" fieldPosition="0">
        <references count="2">
          <reference field="8" count="1">
            <x v="8"/>
          </reference>
          <reference field="9" count="1" selected="0">
            <x v="47"/>
          </reference>
        </references>
      </pivotArea>
    </format>
    <format dxfId="686">
      <pivotArea dataOnly="0" labelOnly="1" outline="0" fieldPosition="0">
        <references count="2">
          <reference field="8" count="1">
            <x v="17"/>
          </reference>
          <reference field="9" count="1" selected="0">
            <x v="79"/>
          </reference>
        </references>
      </pivotArea>
    </format>
    <format dxfId="685">
      <pivotArea dataOnly="0" labelOnly="1" outline="0" fieldPosition="0">
        <references count="2">
          <reference field="8" count="1">
            <x v="33"/>
          </reference>
          <reference field="9" count="1" selected="0">
            <x v="108"/>
          </reference>
        </references>
      </pivotArea>
    </format>
    <format dxfId="684">
      <pivotArea dataOnly="0" labelOnly="1" outline="0" fieldPosition="0">
        <references count="2">
          <reference field="8" count="1">
            <x v="14"/>
          </reference>
          <reference field="9" count="1" selected="0">
            <x v="60"/>
          </reference>
        </references>
      </pivotArea>
    </format>
    <format dxfId="683">
      <pivotArea dataOnly="0" labelOnly="1" outline="0" fieldPosition="0">
        <references count="2">
          <reference field="8" count="1">
            <x v="13"/>
          </reference>
          <reference field="9" count="1" selected="0">
            <x v="90"/>
          </reference>
        </references>
      </pivotArea>
    </format>
    <format dxfId="682">
      <pivotArea dataOnly="0" labelOnly="1" outline="0" fieldPosition="0">
        <references count="2">
          <reference field="8" count="1">
            <x v="19"/>
          </reference>
          <reference field="9" count="1" selected="0">
            <x v="74"/>
          </reference>
        </references>
      </pivotArea>
    </format>
    <format dxfId="681">
      <pivotArea dataOnly="0" labelOnly="1" outline="0" fieldPosition="0">
        <references count="2">
          <reference field="8" count="1">
            <x v="27"/>
          </reference>
          <reference field="9" count="1" selected="0">
            <x v="18"/>
          </reference>
        </references>
      </pivotArea>
    </format>
    <format dxfId="680">
      <pivotArea dataOnly="0" labelOnly="1" outline="0" fieldPosition="0">
        <references count="2">
          <reference field="8" count="1">
            <x v="2"/>
          </reference>
          <reference field="9" count="1" selected="0">
            <x v="99"/>
          </reference>
        </references>
      </pivotArea>
    </format>
    <format dxfId="679">
      <pivotArea dataOnly="0" labelOnly="1" outline="0" fieldPosition="0">
        <references count="2">
          <reference field="8" count="1">
            <x v="25"/>
          </reference>
          <reference field="9" count="1" selected="0">
            <x v="2"/>
          </reference>
        </references>
      </pivotArea>
    </format>
    <format dxfId="678">
      <pivotArea dataOnly="0" labelOnly="1" outline="0" fieldPosition="0">
        <references count="2">
          <reference field="8" count="1">
            <x v="11"/>
          </reference>
          <reference field="9" count="1" selected="0">
            <x v="29"/>
          </reference>
        </references>
      </pivotArea>
    </format>
    <format dxfId="677">
      <pivotArea dataOnly="0" labelOnly="1" outline="0" fieldPosition="0">
        <references count="2">
          <reference field="8" count="1">
            <x v="16"/>
          </reference>
          <reference field="9" count="1" selected="0">
            <x v="56"/>
          </reference>
        </references>
      </pivotArea>
    </format>
    <format dxfId="676">
      <pivotArea dataOnly="0" labelOnly="1" outline="0" fieldPosition="0">
        <references count="2">
          <reference field="8" count="1">
            <x v="14"/>
          </reference>
          <reference field="9" count="1" selected="0">
            <x v="59"/>
          </reference>
        </references>
      </pivotArea>
    </format>
    <format dxfId="675">
      <pivotArea dataOnly="0" labelOnly="1" outline="0" fieldPosition="0">
        <references count="2">
          <reference field="8" count="1">
            <x v="14"/>
          </reference>
          <reference field="9" count="1" selected="0">
            <x v="58"/>
          </reference>
        </references>
      </pivotArea>
    </format>
    <format dxfId="674">
      <pivotArea dataOnly="0" labelOnly="1" outline="0" fieldPosition="0">
        <references count="2">
          <reference field="8" count="1">
            <x v="9"/>
          </reference>
          <reference field="9" count="1" selected="0">
            <x v="50"/>
          </reference>
        </references>
      </pivotArea>
    </format>
    <format dxfId="673">
      <pivotArea dataOnly="0" labelOnly="1" outline="0" fieldPosition="0">
        <references count="2">
          <reference field="8" count="1">
            <x v="32"/>
          </reference>
          <reference field="9" count="1" selected="0">
            <x v="72"/>
          </reference>
        </references>
      </pivotArea>
    </format>
    <format dxfId="672">
      <pivotArea dataOnly="0" labelOnly="1" outline="0" fieldPosition="0">
        <references count="2">
          <reference field="8" count="1">
            <x v="16"/>
          </reference>
          <reference field="9" count="1" selected="0">
            <x v="98"/>
          </reference>
        </references>
      </pivotArea>
    </format>
    <format dxfId="671">
      <pivotArea dataOnly="0" labelOnly="1" outline="0" fieldPosition="0">
        <references count="2">
          <reference field="8" count="1">
            <x v="13"/>
          </reference>
          <reference field="9" count="1" selected="0">
            <x v="86"/>
          </reference>
        </references>
      </pivotArea>
    </format>
    <format dxfId="670">
      <pivotArea dataOnly="0" labelOnly="1" outline="0" fieldPosition="0">
        <references count="2">
          <reference field="8" count="1">
            <x v="9"/>
          </reference>
          <reference field="9" count="1" selected="0">
            <x v="52"/>
          </reference>
        </references>
      </pivotArea>
    </format>
    <format dxfId="669">
      <pivotArea dataOnly="0" labelOnly="1" outline="0" fieldPosition="0">
        <references count="2">
          <reference field="8" count="1">
            <x v="23"/>
          </reference>
          <reference field="9" count="1" selected="0">
            <x v="103"/>
          </reference>
        </references>
      </pivotArea>
    </format>
    <format dxfId="668">
      <pivotArea dataOnly="0" labelOnly="1" outline="0" fieldPosition="0">
        <references count="2">
          <reference field="8" count="1">
            <x v="4"/>
          </reference>
          <reference field="9" count="1" selected="0">
            <x v="54"/>
          </reference>
        </references>
      </pivotArea>
    </format>
    <format dxfId="667">
      <pivotArea dataOnly="0" labelOnly="1" outline="0" fieldPosition="0">
        <references count="2">
          <reference field="8" count="1">
            <x v="17"/>
          </reference>
          <reference field="9" count="1" selected="0">
            <x v="76"/>
          </reference>
        </references>
      </pivotArea>
    </format>
    <format dxfId="666">
      <pivotArea dataOnly="0" labelOnly="1" outline="0" fieldPosition="0">
        <references count="2">
          <reference field="8" count="1">
            <x v="15"/>
          </reference>
          <reference field="9" count="1" selected="0">
            <x v="55"/>
          </reference>
        </references>
      </pivotArea>
    </format>
    <format dxfId="665">
      <pivotArea dataOnly="0" labelOnly="1" outline="0" fieldPosition="0">
        <references count="2">
          <reference field="8" count="1">
            <x v="13"/>
          </reference>
          <reference field="9" count="1" selected="0">
            <x v="89"/>
          </reference>
        </references>
      </pivotArea>
    </format>
    <format dxfId="664">
      <pivotArea dataOnly="0" labelOnly="1" outline="0" fieldPosition="0">
        <references count="2">
          <reference field="8" count="1">
            <x v="11"/>
          </reference>
          <reference field="9" count="1" selected="0">
            <x v="31"/>
          </reference>
        </references>
      </pivotArea>
    </format>
    <format dxfId="663">
      <pivotArea dataOnly="0" labelOnly="1" outline="0" fieldPosition="0">
        <references count="2">
          <reference field="8" count="1">
            <x v="7"/>
          </reference>
          <reference field="9" count="1" selected="0">
            <x v="42"/>
          </reference>
        </references>
      </pivotArea>
    </format>
    <format dxfId="662">
      <pivotArea dataOnly="0" labelOnly="1" outline="0" fieldPosition="0">
        <references count="2">
          <reference field="8" count="1">
            <x v="11"/>
          </reference>
          <reference field="9" count="1" selected="0">
            <x v="27"/>
          </reference>
        </references>
      </pivotArea>
    </format>
    <format dxfId="661">
      <pivotArea dataOnly="0" labelOnly="1" outline="0" fieldPosition="0">
        <references count="2">
          <reference field="8" count="1">
            <x v="8"/>
          </reference>
          <reference field="9" count="1" selected="0">
            <x v="51"/>
          </reference>
        </references>
      </pivotArea>
    </format>
    <format dxfId="660">
      <pivotArea dataOnly="0" labelOnly="1" outline="0" fieldPosition="0">
        <references count="2">
          <reference field="8" count="1">
            <x v="9"/>
          </reference>
          <reference field="9" count="1" selected="0">
            <x v="48"/>
          </reference>
        </references>
      </pivotArea>
    </format>
    <format dxfId="659">
      <pivotArea dataOnly="0" labelOnly="1" outline="0" fieldPosition="0">
        <references count="2">
          <reference field="8" count="2">
            <x v="11"/>
            <x v="28"/>
          </reference>
          <reference field="9" count="1" selected="0">
            <x v="33"/>
          </reference>
        </references>
      </pivotArea>
    </format>
    <format dxfId="658">
      <pivotArea dataOnly="0" labelOnly="1" outline="0" fieldPosition="0">
        <references count="2">
          <reference field="8" count="1">
            <x v="6"/>
          </reference>
          <reference field="9" count="1" selected="0">
            <x v="38"/>
          </reference>
        </references>
      </pivotArea>
    </format>
    <format dxfId="657">
      <pivotArea dataOnly="0" labelOnly="1" outline="0" fieldPosition="0">
        <references count="2">
          <reference field="8" count="1">
            <x v="28"/>
          </reference>
          <reference field="9" count="1" selected="0">
            <x v="34"/>
          </reference>
        </references>
      </pivotArea>
    </format>
    <format dxfId="656">
      <pivotArea dataOnly="0" labelOnly="1" outline="0" fieldPosition="0">
        <references count="2">
          <reference field="8" count="1">
            <x v="6"/>
          </reference>
          <reference field="9" count="1" selected="0">
            <x v="39"/>
          </reference>
        </references>
      </pivotArea>
    </format>
    <format dxfId="655">
      <pivotArea dataOnly="0" labelOnly="1" outline="0" fieldPosition="0">
        <references count="2">
          <reference field="8" count="1">
            <x v="14"/>
          </reference>
          <reference field="9" count="1" selected="0">
            <x v="63"/>
          </reference>
        </references>
      </pivotArea>
    </format>
    <format dxfId="654">
      <pivotArea dataOnly="0" labelOnly="1" outline="0" fieldPosition="0">
        <references count="2">
          <reference field="8" count="1">
            <x v="13"/>
          </reference>
          <reference field="9" count="1" selected="0">
            <x v="88"/>
          </reference>
        </references>
      </pivotArea>
    </format>
    <format dxfId="653">
      <pivotArea dataOnly="0" labelOnly="1" outline="0" fieldPosition="0">
        <references count="2">
          <reference field="8" count="1">
            <x v="14"/>
          </reference>
          <reference field="9" count="1" selected="0">
            <x v="64"/>
          </reference>
        </references>
      </pivotArea>
    </format>
    <format dxfId="652">
      <pivotArea dataOnly="0" labelOnly="1" outline="0" fieldPosition="0">
        <references count="2">
          <reference field="8" count="1">
            <x v="6"/>
          </reference>
          <reference field="9" count="1" selected="0">
            <x v="40"/>
          </reference>
        </references>
      </pivotArea>
    </format>
    <format dxfId="651">
      <pivotArea dataOnly="0" labelOnly="1" outline="0" fieldPosition="0">
        <references count="2">
          <reference field="8" count="1">
            <x v="32"/>
          </reference>
          <reference field="9" count="1" selected="0">
            <x v="66"/>
          </reference>
        </references>
      </pivotArea>
    </format>
    <format dxfId="650">
      <pivotArea dataOnly="0" labelOnly="1" outline="0" fieldPosition="0">
        <references count="2">
          <reference field="8" count="1">
            <x v="6"/>
          </reference>
          <reference field="9" count="1" selected="0">
            <x v="41"/>
          </reference>
        </references>
      </pivotArea>
    </format>
    <format dxfId="649">
      <pivotArea dataOnly="0" labelOnly="1" outline="0" fieldPosition="0">
        <references count="2">
          <reference field="8" count="1">
            <x v="32"/>
          </reference>
          <reference field="9" count="1" selected="0">
            <x v="67"/>
          </reference>
        </references>
      </pivotArea>
    </format>
    <format dxfId="648">
      <pivotArea dataOnly="0" labelOnly="1" outline="0" fieldPosition="0">
        <references count="2">
          <reference field="8" count="1">
            <x v="9"/>
          </reference>
          <reference field="9" count="1" selected="0">
            <x v="46"/>
          </reference>
        </references>
      </pivotArea>
    </format>
    <format dxfId="647">
      <pivotArea dataOnly="0" labelOnly="1" outline="0" fieldPosition="0">
        <references count="2">
          <reference field="8" count="1">
            <x v="32"/>
          </reference>
          <reference field="9" count="1" selected="0">
            <x v="68"/>
          </reference>
        </references>
      </pivotArea>
    </format>
    <format dxfId="646">
      <pivotArea dataOnly="0" labelOnly="1" outline="0" fieldPosition="0">
        <references count="2">
          <reference field="8" count="1">
            <x v="11"/>
          </reference>
          <reference field="9" count="1" selected="0">
            <x v="28"/>
          </reference>
        </references>
      </pivotArea>
    </format>
    <format dxfId="645">
      <pivotArea dataOnly="0" labelOnly="1" outline="0" fieldPosition="0">
        <references count="2">
          <reference field="8" count="1">
            <x v="32"/>
          </reference>
          <reference field="9" count="1" selected="0">
            <x v="69"/>
          </reference>
        </references>
      </pivotArea>
    </format>
    <format dxfId="644">
      <pivotArea dataOnly="0" labelOnly="1" outline="0" fieldPosition="0">
        <references count="2">
          <reference field="8" count="1">
            <x v="8"/>
          </reference>
          <reference field="9" count="1" selected="0">
            <x v="49"/>
          </reference>
        </references>
      </pivotArea>
    </format>
    <format dxfId="643">
      <pivotArea dataOnly="0" labelOnly="1" outline="0" fieldPosition="0">
        <references count="2">
          <reference field="8" count="1">
            <x v="32"/>
          </reference>
          <reference field="9" count="1" selected="0">
            <x v="70"/>
          </reference>
        </references>
      </pivotArea>
    </format>
    <format dxfId="642">
      <pivotArea dataOnly="0" labelOnly="1" outline="0" fieldPosition="0">
        <references count="2">
          <reference field="8" count="1">
            <x v="32"/>
          </reference>
          <reference field="9" count="1" selected="0">
            <x v="71"/>
          </reference>
        </references>
      </pivotArea>
    </format>
    <format dxfId="641">
      <pivotArea dataOnly="0" labelOnly="1" outline="0" axis="axisValues" fieldPosition="0"/>
    </format>
    <format dxfId="640">
      <pivotArea type="all" dataOnly="0" outline="0" fieldPosition="0"/>
    </format>
    <format dxfId="639">
      <pivotArea outline="0" collapsedLevelsAreSubtotals="1" fieldPosition="0"/>
    </format>
    <format dxfId="638">
      <pivotArea field="9" type="button" dataOnly="0" labelOnly="1" outline="0" axis="axisRow" fieldPosition="0"/>
    </format>
    <format dxfId="637">
      <pivotArea field="8" type="button" dataOnly="0" labelOnly="1" outline="0" axis="axisRow" fieldPosition="1"/>
    </format>
    <format dxfId="636">
      <pivotArea dataOnly="0" labelOnly="1" outline="0" fieldPosition="0">
        <references count="1">
          <reference field="9" count="50">
            <x v="2"/>
            <x v="18"/>
            <x v="27"/>
            <x v="28"/>
            <x v="29"/>
            <x v="30"/>
            <x v="31"/>
            <x v="32"/>
            <x v="33"/>
            <x v="34"/>
            <x v="38"/>
            <x v="39"/>
            <x v="40"/>
            <x v="41"/>
            <x v="42"/>
            <x v="46"/>
            <x v="47"/>
            <x v="48"/>
            <x v="49"/>
            <x v="50"/>
            <x v="51"/>
            <x v="52"/>
            <x v="54"/>
            <x v="55"/>
            <x v="56"/>
            <x v="58"/>
            <x v="59"/>
            <x v="60"/>
            <x v="63"/>
            <x v="64"/>
            <x v="66"/>
            <x v="67"/>
            <x v="68"/>
            <x v="69"/>
            <x v="72"/>
            <x v="74"/>
            <x v="76"/>
            <x v="79"/>
            <x v="86"/>
            <x v="88"/>
            <x v="89"/>
            <x v="90"/>
            <x v="98"/>
            <x v="99"/>
            <x v="101"/>
            <x v="102"/>
            <x v="103"/>
            <x v="104"/>
            <x v="105"/>
            <x v="108"/>
          </reference>
        </references>
      </pivotArea>
    </format>
    <format dxfId="635">
      <pivotArea dataOnly="0" labelOnly="1" outline="0" fieldPosition="0">
        <references count="1">
          <reference field="9" count="2">
            <x v="70"/>
            <x v="71"/>
          </reference>
        </references>
      </pivotArea>
    </format>
    <format dxfId="634">
      <pivotArea dataOnly="0" labelOnly="1" grandRow="1" outline="0" fieldPosition="0"/>
    </format>
    <format dxfId="633">
      <pivotArea dataOnly="0" labelOnly="1" outline="0" fieldPosition="0">
        <references count="2">
          <reference field="8" count="1">
            <x v="11"/>
          </reference>
          <reference field="9" count="1" selected="0">
            <x v="32"/>
          </reference>
        </references>
      </pivotArea>
    </format>
    <format dxfId="632">
      <pivotArea dataOnly="0" labelOnly="1" outline="0" fieldPosition="0">
        <references count="2">
          <reference field="8" count="1">
            <x v="23"/>
          </reference>
          <reference field="9" count="1" selected="0">
            <x v="101"/>
          </reference>
        </references>
      </pivotArea>
    </format>
    <format dxfId="631">
      <pivotArea dataOnly="0" labelOnly="1" outline="0" fieldPosition="0">
        <references count="2">
          <reference field="8" count="1">
            <x v="23"/>
          </reference>
          <reference field="9" count="1" selected="0">
            <x v="102"/>
          </reference>
        </references>
      </pivotArea>
    </format>
    <format dxfId="630">
      <pivotArea dataOnly="0" labelOnly="1" outline="0" fieldPosition="0">
        <references count="2">
          <reference field="8" count="1">
            <x v="23"/>
          </reference>
          <reference field="9" count="1" selected="0">
            <x v="104"/>
          </reference>
        </references>
      </pivotArea>
    </format>
    <format dxfId="629">
      <pivotArea dataOnly="0" labelOnly="1" outline="0" fieldPosition="0">
        <references count="2">
          <reference field="8" count="1">
            <x v="23"/>
          </reference>
          <reference field="9" count="1" selected="0">
            <x v="105"/>
          </reference>
        </references>
      </pivotArea>
    </format>
    <format dxfId="628">
      <pivotArea dataOnly="0" labelOnly="1" outline="0" fieldPosition="0">
        <references count="2">
          <reference field="8" count="1">
            <x v="11"/>
          </reference>
          <reference field="9" count="1" selected="0">
            <x v="30"/>
          </reference>
        </references>
      </pivotArea>
    </format>
    <format dxfId="627">
      <pivotArea dataOnly="0" labelOnly="1" outline="0" fieldPosition="0">
        <references count="2">
          <reference field="8" count="1">
            <x v="8"/>
          </reference>
          <reference field="9" count="1" selected="0">
            <x v="47"/>
          </reference>
        </references>
      </pivotArea>
    </format>
    <format dxfId="626">
      <pivotArea dataOnly="0" labelOnly="1" outline="0" fieldPosition="0">
        <references count="2">
          <reference field="8" count="1">
            <x v="17"/>
          </reference>
          <reference field="9" count="1" selected="0">
            <x v="79"/>
          </reference>
        </references>
      </pivotArea>
    </format>
    <format dxfId="625">
      <pivotArea dataOnly="0" labelOnly="1" outline="0" fieldPosition="0">
        <references count="2">
          <reference field="8" count="1">
            <x v="33"/>
          </reference>
          <reference field="9" count="1" selected="0">
            <x v="108"/>
          </reference>
        </references>
      </pivotArea>
    </format>
    <format dxfId="624">
      <pivotArea dataOnly="0" labelOnly="1" outline="0" fieldPosition="0">
        <references count="2">
          <reference field="8" count="1">
            <x v="14"/>
          </reference>
          <reference field="9" count="1" selected="0">
            <x v="60"/>
          </reference>
        </references>
      </pivotArea>
    </format>
    <format dxfId="623">
      <pivotArea dataOnly="0" labelOnly="1" outline="0" fieldPosition="0">
        <references count="2">
          <reference field="8" count="1">
            <x v="13"/>
          </reference>
          <reference field="9" count="1" selected="0">
            <x v="90"/>
          </reference>
        </references>
      </pivotArea>
    </format>
    <format dxfId="622">
      <pivotArea dataOnly="0" labelOnly="1" outline="0" fieldPosition="0">
        <references count="2">
          <reference field="8" count="1">
            <x v="19"/>
          </reference>
          <reference field="9" count="1" selected="0">
            <x v="74"/>
          </reference>
        </references>
      </pivotArea>
    </format>
    <format dxfId="621">
      <pivotArea dataOnly="0" labelOnly="1" outline="0" fieldPosition="0">
        <references count="2">
          <reference field="8" count="1">
            <x v="27"/>
          </reference>
          <reference field="9" count="1" selected="0">
            <x v="18"/>
          </reference>
        </references>
      </pivotArea>
    </format>
    <format dxfId="620">
      <pivotArea dataOnly="0" labelOnly="1" outline="0" fieldPosition="0">
        <references count="2">
          <reference field="8" count="1">
            <x v="2"/>
          </reference>
          <reference field="9" count="1" selected="0">
            <x v="99"/>
          </reference>
        </references>
      </pivotArea>
    </format>
    <format dxfId="619">
      <pivotArea dataOnly="0" labelOnly="1" outline="0" fieldPosition="0">
        <references count="2">
          <reference field="8" count="1">
            <x v="25"/>
          </reference>
          <reference field="9" count="1" selected="0">
            <x v="2"/>
          </reference>
        </references>
      </pivotArea>
    </format>
    <format dxfId="618">
      <pivotArea dataOnly="0" labelOnly="1" outline="0" fieldPosition="0">
        <references count="2">
          <reference field="8" count="1">
            <x v="11"/>
          </reference>
          <reference field="9" count="1" selected="0">
            <x v="29"/>
          </reference>
        </references>
      </pivotArea>
    </format>
    <format dxfId="617">
      <pivotArea dataOnly="0" labelOnly="1" outline="0" fieldPosition="0">
        <references count="2">
          <reference field="8" count="1">
            <x v="16"/>
          </reference>
          <reference field="9" count="1" selected="0">
            <x v="56"/>
          </reference>
        </references>
      </pivotArea>
    </format>
    <format dxfId="616">
      <pivotArea dataOnly="0" labelOnly="1" outline="0" fieldPosition="0">
        <references count="2">
          <reference field="8" count="1">
            <x v="14"/>
          </reference>
          <reference field="9" count="1" selected="0">
            <x v="59"/>
          </reference>
        </references>
      </pivotArea>
    </format>
    <format dxfId="615">
      <pivotArea dataOnly="0" labelOnly="1" outline="0" fieldPosition="0">
        <references count="2">
          <reference field="8" count="1">
            <x v="14"/>
          </reference>
          <reference field="9" count="1" selected="0">
            <x v="58"/>
          </reference>
        </references>
      </pivotArea>
    </format>
    <format dxfId="614">
      <pivotArea dataOnly="0" labelOnly="1" outline="0" fieldPosition="0">
        <references count="2">
          <reference field="8" count="1">
            <x v="9"/>
          </reference>
          <reference field="9" count="1" selected="0">
            <x v="50"/>
          </reference>
        </references>
      </pivotArea>
    </format>
    <format dxfId="613">
      <pivotArea dataOnly="0" labelOnly="1" outline="0" fieldPosition="0">
        <references count="2">
          <reference field="8" count="1">
            <x v="32"/>
          </reference>
          <reference field="9" count="1" selected="0">
            <x v="72"/>
          </reference>
        </references>
      </pivotArea>
    </format>
    <format dxfId="612">
      <pivotArea dataOnly="0" labelOnly="1" outline="0" fieldPosition="0">
        <references count="2">
          <reference field="8" count="1">
            <x v="16"/>
          </reference>
          <reference field="9" count="1" selected="0">
            <x v="98"/>
          </reference>
        </references>
      </pivotArea>
    </format>
    <format dxfId="611">
      <pivotArea dataOnly="0" labelOnly="1" outline="0" fieldPosition="0">
        <references count="2">
          <reference field="8" count="1">
            <x v="13"/>
          </reference>
          <reference field="9" count="1" selected="0">
            <x v="86"/>
          </reference>
        </references>
      </pivotArea>
    </format>
    <format dxfId="610">
      <pivotArea dataOnly="0" labelOnly="1" outline="0" fieldPosition="0">
        <references count="2">
          <reference field="8" count="1">
            <x v="9"/>
          </reference>
          <reference field="9" count="1" selected="0">
            <x v="52"/>
          </reference>
        </references>
      </pivotArea>
    </format>
    <format dxfId="609">
      <pivotArea dataOnly="0" labelOnly="1" outline="0" fieldPosition="0">
        <references count="2">
          <reference field="8" count="1">
            <x v="23"/>
          </reference>
          <reference field="9" count="1" selected="0">
            <x v="103"/>
          </reference>
        </references>
      </pivotArea>
    </format>
    <format dxfId="608">
      <pivotArea dataOnly="0" labelOnly="1" outline="0" fieldPosition="0">
        <references count="2">
          <reference field="8" count="1">
            <x v="4"/>
          </reference>
          <reference field="9" count="1" selected="0">
            <x v="54"/>
          </reference>
        </references>
      </pivotArea>
    </format>
    <format dxfId="607">
      <pivotArea dataOnly="0" labelOnly="1" outline="0" fieldPosition="0">
        <references count="2">
          <reference field="8" count="1">
            <x v="17"/>
          </reference>
          <reference field="9" count="1" selected="0">
            <x v="76"/>
          </reference>
        </references>
      </pivotArea>
    </format>
    <format dxfId="606">
      <pivotArea dataOnly="0" labelOnly="1" outline="0" fieldPosition="0">
        <references count="2">
          <reference field="8" count="1">
            <x v="15"/>
          </reference>
          <reference field="9" count="1" selected="0">
            <x v="55"/>
          </reference>
        </references>
      </pivotArea>
    </format>
    <format dxfId="605">
      <pivotArea dataOnly="0" labelOnly="1" outline="0" fieldPosition="0">
        <references count="2">
          <reference field="8" count="1">
            <x v="13"/>
          </reference>
          <reference field="9" count="1" selected="0">
            <x v="89"/>
          </reference>
        </references>
      </pivotArea>
    </format>
    <format dxfId="604">
      <pivotArea dataOnly="0" labelOnly="1" outline="0" fieldPosition="0">
        <references count="2">
          <reference field="8" count="1">
            <x v="11"/>
          </reference>
          <reference field="9" count="1" selected="0">
            <x v="31"/>
          </reference>
        </references>
      </pivotArea>
    </format>
    <format dxfId="603">
      <pivotArea dataOnly="0" labelOnly="1" outline="0" fieldPosition="0">
        <references count="2">
          <reference field="8" count="1">
            <x v="7"/>
          </reference>
          <reference field="9" count="1" selected="0">
            <x v="42"/>
          </reference>
        </references>
      </pivotArea>
    </format>
    <format dxfId="602">
      <pivotArea dataOnly="0" labelOnly="1" outline="0" fieldPosition="0">
        <references count="2">
          <reference field="8" count="1">
            <x v="11"/>
          </reference>
          <reference field="9" count="1" selected="0">
            <x v="27"/>
          </reference>
        </references>
      </pivotArea>
    </format>
    <format dxfId="601">
      <pivotArea dataOnly="0" labelOnly="1" outline="0" fieldPosition="0">
        <references count="2">
          <reference field="8" count="1">
            <x v="8"/>
          </reference>
          <reference field="9" count="1" selected="0">
            <x v="51"/>
          </reference>
        </references>
      </pivotArea>
    </format>
    <format dxfId="600">
      <pivotArea dataOnly="0" labelOnly="1" outline="0" fieldPosition="0">
        <references count="2">
          <reference field="8" count="1">
            <x v="9"/>
          </reference>
          <reference field="9" count="1" selected="0">
            <x v="48"/>
          </reference>
        </references>
      </pivotArea>
    </format>
    <format dxfId="599">
      <pivotArea dataOnly="0" labelOnly="1" outline="0" fieldPosition="0">
        <references count="2">
          <reference field="8" count="2">
            <x v="11"/>
            <x v="28"/>
          </reference>
          <reference field="9" count="1" selected="0">
            <x v="33"/>
          </reference>
        </references>
      </pivotArea>
    </format>
    <format dxfId="598">
      <pivotArea dataOnly="0" labelOnly="1" outline="0" fieldPosition="0">
        <references count="2">
          <reference field="8" count="1">
            <x v="6"/>
          </reference>
          <reference field="9" count="1" selected="0">
            <x v="38"/>
          </reference>
        </references>
      </pivotArea>
    </format>
    <format dxfId="597">
      <pivotArea dataOnly="0" labelOnly="1" outline="0" fieldPosition="0">
        <references count="2">
          <reference field="8" count="1">
            <x v="28"/>
          </reference>
          <reference field="9" count="1" selected="0">
            <x v="34"/>
          </reference>
        </references>
      </pivotArea>
    </format>
    <format dxfId="596">
      <pivotArea dataOnly="0" labelOnly="1" outline="0" fieldPosition="0">
        <references count="2">
          <reference field="8" count="1">
            <x v="6"/>
          </reference>
          <reference field="9" count="1" selected="0">
            <x v="39"/>
          </reference>
        </references>
      </pivotArea>
    </format>
    <format dxfId="595">
      <pivotArea dataOnly="0" labelOnly="1" outline="0" fieldPosition="0">
        <references count="2">
          <reference field="8" count="1">
            <x v="14"/>
          </reference>
          <reference field="9" count="1" selected="0">
            <x v="63"/>
          </reference>
        </references>
      </pivotArea>
    </format>
    <format dxfId="594">
      <pivotArea dataOnly="0" labelOnly="1" outline="0" fieldPosition="0">
        <references count="2">
          <reference field="8" count="1">
            <x v="13"/>
          </reference>
          <reference field="9" count="1" selected="0">
            <x v="88"/>
          </reference>
        </references>
      </pivotArea>
    </format>
    <format dxfId="593">
      <pivotArea dataOnly="0" labelOnly="1" outline="0" fieldPosition="0">
        <references count="2">
          <reference field="8" count="1">
            <x v="14"/>
          </reference>
          <reference field="9" count="1" selected="0">
            <x v="64"/>
          </reference>
        </references>
      </pivotArea>
    </format>
    <format dxfId="592">
      <pivotArea dataOnly="0" labelOnly="1" outline="0" fieldPosition="0">
        <references count="2">
          <reference field="8" count="1">
            <x v="6"/>
          </reference>
          <reference field="9" count="1" selected="0">
            <x v="40"/>
          </reference>
        </references>
      </pivotArea>
    </format>
    <format dxfId="591">
      <pivotArea dataOnly="0" labelOnly="1" outline="0" fieldPosition="0">
        <references count="2">
          <reference field="8" count="1">
            <x v="32"/>
          </reference>
          <reference field="9" count="1" selected="0">
            <x v="66"/>
          </reference>
        </references>
      </pivotArea>
    </format>
    <format dxfId="590">
      <pivotArea dataOnly="0" labelOnly="1" outline="0" fieldPosition="0">
        <references count="2">
          <reference field="8" count="1">
            <x v="6"/>
          </reference>
          <reference field="9" count="1" selected="0">
            <x v="41"/>
          </reference>
        </references>
      </pivotArea>
    </format>
    <format dxfId="589">
      <pivotArea dataOnly="0" labelOnly="1" outline="0" fieldPosition="0">
        <references count="2">
          <reference field="8" count="1">
            <x v="32"/>
          </reference>
          <reference field="9" count="1" selected="0">
            <x v="67"/>
          </reference>
        </references>
      </pivotArea>
    </format>
    <format dxfId="588">
      <pivotArea dataOnly="0" labelOnly="1" outline="0" fieldPosition="0">
        <references count="2">
          <reference field="8" count="1">
            <x v="9"/>
          </reference>
          <reference field="9" count="1" selected="0">
            <x v="46"/>
          </reference>
        </references>
      </pivotArea>
    </format>
    <format dxfId="587">
      <pivotArea dataOnly="0" labelOnly="1" outline="0" fieldPosition="0">
        <references count="2">
          <reference field="8" count="1">
            <x v="32"/>
          </reference>
          <reference field="9" count="1" selected="0">
            <x v="68"/>
          </reference>
        </references>
      </pivotArea>
    </format>
    <format dxfId="586">
      <pivotArea dataOnly="0" labelOnly="1" outline="0" fieldPosition="0">
        <references count="2">
          <reference field="8" count="1">
            <x v="11"/>
          </reference>
          <reference field="9" count="1" selected="0">
            <x v="28"/>
          </reference>
        </references>
      </pivotArea>
    </format>
    <format dxfId="585">
      <pivotArea dataOnly="0" labelOnly="1" outline="0" fieldPosition="0">
        <references count="2">
          <reference field="8" count="1">
            <x v="32"/>
          </reference>
          <reference field="9" count="1" selected="0">
            <x v="69"/>
          </reference>
        </references>
      </pivotArea>
    </format>
    <format dxfId="584">
      <pivotArea dataOnly="0" labelOnly="1" outline="0" fieldPosition="0">
        <references count="2">
          <reference field="8" count="1">
            <x v="8"/>
          </reference>
          <reference field="9" count="1" selected="0">
            <x v="49"/>
          </reference>
        </references>
      </pivotArea>
    </format>
    <format dxfId="583">
      <pivotArea dataOnly="0" labelOnly="1" outline="0" fieldPosition="0">
        <references count="2">
          <reference field="8" count="1">
            <x v="32"/>
          </reference>
          <reference field="9" count="1" selected="0">
            <x v="70"/>
          </reference>
        </references>
      </pivotArea>
    </format>
    <format dxfId="582">
      <pivotArea dataOnly="0" labelOnly="1" outline="0" fieldPosition="0">
        <references count="2">
          <reference field="8" count="1">
            <x v="32"/>
          </reference>
          <reference field="9" count="1" selected="0">
            <x v="71"/>
          </reference>
        </references>
      </pivotArea>
    </format>
    <format dxfId="581">
      <pivotArea dataOnly="0" labelOnly="1" outline="0" axis="axisValues" fieldPosition="0"/>
    </format>
    <format dxfId="580">
      <pivotArea type="all" dataOnly="0" outline="0" fieldPosition="0"/>
    </format>
    <format dxfId="579">
      <pivotArea outline="0" collapsedLevelsAreSubtotals="1" fieldPosition="0"/>
    </format>
    <format dxfId="578">
      <pivotArea field="9" type="button" dataOnly="0" labelOnly="1" outline="0" axis="axisRow" fieldPosition="0"/>
    </format>
    <format dxfId="577">
      <pivotArea field="8" type="button" dataOnly="0" labelOnly="1" outline="0" axis="axisRow" fieldPosition="1"/>
    </format>
    <format dxfId="576">
      <pivotArea dataOnly="0" labelOnly="1" outline="0" fieldPosition="0">
        <references count="1">
          <reference field="9" count="50">
            <x v="2"/>
            <x v="18"/>
            <x v="27"/>
            <x v="28"/>
            <x v="29"/>
            <x v="30"/>
            <x v="31"/>
            <x v="32"/>
            <x v="33"/>
            <x v="34"/>
            <x v="38"/>
            <x v="39"/>
            <x v="40"/>
            <x v="41"/>
            <x v="42"/>
            <x v="46"/>
            <x v="47"/>
            <x v="48"/>
            <x v="49"/>
            <x v="50"/>
            <x v="51"/>
            <x v="52"/>
            <x v="54"/>
            <x v="55"/>
            <x v="56"/>
            <x v="58"/>
            <x v="59"/>
            <x v="60"/>
            <x v="63"/>
            <x v="64"/>
            <x v="66"/>
            <x v="67"/>
            <x v="68"/>
            <x v="69"/>
            <x v="72"/>
            <x v="74"/>
            <x v="76"/>
            <x v="79"/>
            <x v="86"/>
            <x v="88"/>
            <x v="89"/>
            <x v="90"/>
            <x v="98"/>
            <x v="99"/>
            <x v="101"/>
            <x v="102"/>
            <x v="103"/>
            <x v="104"/>
            <x v="105"/>
            <x v="108"/>
          </reference>
        </references>
      </pivotArea>
    </format>
    <format dxfId="575">
      <pivotArea dataOnly="0" labelOnly="1" outline="0" fieldPosition="0">
        <references count="1">
          <reference field="9" count="2">
            <x v="70"/>
            <x v="71"/>
          </reference>
        </references>
      </pivotArea>
    </format>
    <format dxfId="574">
      <pivotArea dataOnly="0" labelOnly="1" grandRow="1" outline="0" fieldPosition="0"/>
    </format>
    <format dxfId="573">
      <pivotArea dataOnly="0" labelOnly="1" outline="0" fieldPosition="0">
        <references count="2">
          <reference field="8" count="1">
            <x v="11"/>
          </reference>
          <reference field="9" count="1" selected="0">
            <x v="32"/>
          </reference>
        </references>
      </pivotArea>
    </format>
    <format dxfId="572">
      <pivotArea dataOnly="0" labelOnly="1" outline="0" fieldPosition="0">
        <references count="2">
          <reference field="8" count="1">
            <x v="23"/>
          </reference>
          <reference field="9" count="1" selected="0">
            <x v="101"/>
          </reference>
        </references>
      </pivotArea>
    </format>
    <format dxfId="571">
      <pivotArea dataOnly="0" labelOnly="1" outline="0" fieldPosition="0">
        <references count="2">
          <reference field="8" count="1">
            <x v="23"/>
          </reference>
          <reference field="9" count="1" selected="0">
            <x v="102"/>
          </reference>
        </references>
      </pivotArea>
    </format>
    <format dxfId="570">
      <pivotArea dataOnly="0" labelOnly="1" outline="0" fieldPosition="0">
        <references count="2">
          <reference field="8" count="1">
            <x v="23"/>
          </reference>
          <reference field="9" count="1" selected="0">
            <x v="104"/>
          </reference>
        </references>
      </pivotArea>
    </format>
    <format dxfId="569">
      <pivotArea dataOnly="0" labelOnly="1" outline="0" fieldPosition="0">
        <references count="2">
          <reference field="8" count="1">
            <x v="23"/>
          </reference>
          <reference field="9" count="1" selected="0">
            <x v="105"/>
          </reference>
        </references>
      </pivotArea>
    </format>
    <format dxfId="568">
      <pivotArea dataOnly="0" labelOnly="1" outline="0" fieldPosition="0">
        <references count="2">
          <reference field="8" count="1">
            <x v="11"/>
          </reference>
          <reference field="9" count="1" selected="0">
            <x v="30"/>
          </reference>
        </references>
      </pivotArea>
    </format>
    <format dxfId="567">
      <pivotArea dataOnly="0" labelOnly="1" outline="0" fieldPosition="0">
        <references count="2">
          <reference field="8" count="1">
            <x v="8"/>
          </reference>
          <reference field="9" count="1" selected="0">
            <x v="47"/>
          </reference>
        </references>
      </pivotArea>
    </format>
    <format dxfId="566">
      <pivotArea dataOnly="0" labelOnly="1" outline="0" fieldPosition="0">
        <references count="2">
          <reference field="8" count="1">
            <x v="17"/>
          </reference>
          <reference field="9" count="1" selected="0">
            <x v="79"/>
          </reference>
        </references>
      </pivotArea>
    </format>
    <format dxfId="565">
      <pivotArea dataOnly="0" labelOnly="1" outline="0" fieldPosition="0">
        <references count="2">
          <reference field="8" count="1">
            <x v="33"/>
          </reference>
          <reference field="9" count="1" selected="0">
            <x v="108"/>
          </reference>
        </references>
      </pivotArea>
    </format>
    <format dxfId="564">
      <pivotArea dataOnly="0" labelOnly="1" outline="0" fieldPosition="0">
        <references count="2">
          <reference field="8" count="1">
            <x v="14"/>
          </reference>
          <reference field="9" count="1" selected="0">
            <x v="60"/>
          </reference>
        </references>
      </pivotArea>
    </format>
    <format dxfId="563">
      <pivotArea dataOnly="0" labelOnly="1" outline="0" fieldPosition="0">
        <references count="2">
          <reference field="8" count="1">
            <x v="13"/>
          </reference>
          <reference field="9" count="1" selected="0">
            <x v="90"/>
          </reference>
        </references>
      </pivotArea>
    </format>
    <format dxfId="562">
      <pivotArea dataOnly="0" labelOnly="1" outline="0" fieldPosition="0">
        <references count="2">
          <reference field="8" count="1">
            <x v="19"/>
          </reference>
          <reference field="9" count="1" selected="0">
            <x v="74"/>
          </reference>
        </references>
      </pivotArea>
    </format>
    <format dxfId="561">
      <pivotArea dataOnly="0" labelOnly="1" outline="0" fieldPosition="0">
        <references count="2">
          <reference field="8" count="1">
            <x v="27"/>
          </reference>
          <reference field="9" count="1" selected="0">
            <x v="18"/>
          </reference>
        </references>
      </pivotArea>
    </format>
    <format dxfId="560">
      <pivotArea dataOnly="0" labelOnly="1" outline="0" fieldPosition="0">
        <references count="2">
          <reference field="8" count="1">
            <x v="2"/>
          </reference>
          <reference field="9" count="1" selected="0">
            <x v="99"/>
          </reference>
        </references>
      </pivotArea>
    </format>
    <format dxfId="559">
      <pivotArea dataOnly="0" labelOnly="1" outline="0" fieldPosition="0">
        <references count="2">
          <reference field="8" count="1">
            <x v="25"/>
          </reference>
          <reference field="9" count="1" selected="0">
            <x v="2"/>
          </reference>
        </references>
      </pivotArea>
    </format>
    <format dxfId="558">
      <pivotArea dataOnly="0" labelOnly="1" outline="0" fieldPosition="0">
        <references count="2">
          <reference field="8" count="1">
            <x v="11"/>
          </reference>
          <reference field="9" count="1" selected="0">
            <x v="29"/>
          </reference>
        </references>
      </pivotArea>
    </format>
    <format dxfId="557">
      <pivotArea dataOnly="0" labelOnly="1" outline="0" fieldPosition="0">
        <references count="2">
          <reference field="8" count="1">
            <x v="16"/>
          </reference>
          <reference field="9" count="1" selected="0">
            <x v="56"/>
          </reference>
        </references>
      </pivotArea>
    </format>
    <format dxfId="556">
      <pivotArea dataOnly="0" labelOnly="1" outline="0" fieldPosition="0">
        <references count="2">
          <reference field="8" count="1">
            <x v="14"/>
          </reference>
          <reference field="9" count="1" selected="0">
            <x v="59"/>
          </reference>
        </references>
      </pivotArea>
    </format>
    <format dxfId="555">
      <pivotArea dataOnly="0" labelOnly="1" outline="0" fieldPosition="0">
        <references count="2">
          <reference field="8" count="1">
            <x v="14"/>
          </reference>
          <reference field="9" count="1" selected="0">
            <x v="58"/>
          </reference>
        </references>
      </pivotArea>
    </format>
    <format dxfId="554">
      <pivotArea dataOnly="0" labelOnly="1" outline="0" fieldPosition="0">
        <references count="2">
          <reference field="8" count="1">
            <x v="9"/>
          </reference>
          <reference field="9" count="1" selected="0">
            <x v="50"/>
          </reference>
        </references>
      </pivotArea>
    </format>
    <format dxfId="553">
      <pivotArea dataOnly="0" labelOnly="1" outline="0" fieldPosition="0">
        <references count="2">
          <reference field="8" count="1">
            <x v="32"/>
          </reference>
          <reference field="9" count="1" selected="0">
            <x v="72"/>
          </reference>
        </references>
      </pivotArea>
    </format>
    <format dxfId="552">
      <pivotArea dataOnly="0" labelOnly="1" outline="0" fieldPosition="0">
        <references count="2">
          <reference field="8" count="1">
            <x v="16"/>
          </reference>
          <reference field="9" count="1" selected="0">
            <x v="98"/>
          </reference>
        </references>
      </pivotArea>
    </format>
    <format dxfId="551">
      <pivotArea dataOnly="0" labelOnly="1" outline="0" fieldPosition="0">
        <references count="2">
          <reference field="8" count="1">
            <x v="13"/>
          </reference>
          <reference field="9" count="1" selected="0">
            <x v="86"/>
          </reference>
        </references>
      </pivotArea>
    </format>
    <format dxfId="550">
      <pivotArea dataOnly="0" labelOnly="1" outline="0" fieldPosition="0">
        <references count="2">
          <reference field="8" count="1">
            <x v="9"/>
          </reference>
          <reference field="9" count="1" selected="0">
            <x v="52"/>
          </reference>
        </references>
      </pivotArea>
    </format>
    <format dxfId="549">
      <pivotArea dataOnly="0" labelOnly="1" outline="0" fieldPosition="0">
        <references count="2">
          <reference field="8" count="1">
            <x v="23"/>
          </reference>
          <reference field="9" count="1" selected="0">
            <x v="103"/>
          </reference>
        </references>
      </pivotArea>
    </format>
    <format dxfId="548">
      <pivotArea dataOnly="0" labelOnly="1" outline="0" fieldPosition="0">
        <references count="2">
          <reference field="8" count="1">
            <x v="4"/>
          </reference>
          <reference field="9" count="1" selected="0">
            <x v="54"/>
          </reference>
        </references>
      </pivotArea>
    </format>
    <format dxfId="547">
      <pivotArea dataOnly="0" labelOnly="1" outline="0" fieldPosition="0">
        <references count="2">
          <reference field="8" count="1">
            <x v="17"/>
          </reference>
          <reference field="9" count="1" selected="0">
            <x v="76"/>
          </reference>
        </references>
      </pivotArea>
    </format>
    <format dxfId="546">
      <pivotArea dataOnly="0" labelOnly="1" outline="0" fieldPosition="0">
        <references count="2">
          <reference field="8" count="1">
            <x v="15"/>
          </reference>
          <reference field="9" count="1" selected="0">
            <x v="55"/>
          </reference>
        </references>
      </pivotArea>
    </format>
    <format dxfId="545">
      <pivotArea dataOnly="0" labelOnly="1" outline="0" fieldPosition="0">
        <references count="2">
          <reference field="8" count="1">
            <x v="13"/>
          </reference>
          <reference field="9" count="1" selected="0">
            <x v="89"/>
          </reference>
        </references>
      </pivotArea>
    </format>
    <format dxfId="544">
      <pivotArea dataOnly="0" labelOnly="1" outline="0" fieldPosition="0">
        <references count="2">
          <reference field="8" count="1">
            <x v="11"/>
          </reference>
          <reference field="9" count="1" selected="0">
            <x v="31"/>
          </reference>
        </references>
      </pivotArea>
    </format>
    <format dxfId="543">
      <pivotArea dataOnly="0" labelOnly="1" outline="0" fieldPosition="0">
        <references count="2">
          <reference field="8" count="1">
            <x v="7"/>
          </reference>
          <reference field="9" count="1" selected="0">
            <x v="42"/>
          </reference>
        </references>
      </pivotArea>
    </format>
    <format dxfId="542">
      <pivotArea dataOnly="0" labelOnly="1" outline="0" fieldPosition="0">
        <references count="2">
          <reference field="8" count="1">
            <x v="11"/>
          </reference>
          <reference field="9" count="1" selected="0">
            <x v="27"/>
          </reference>
        </references>
      </pivotArea>
    </format>
    <format dxfId="541">
      <pivotArea dataOnly="0" labelOnly="1" outline="0" fieldPosition="0">
        <references count="2">
          <reference field="8" count="1">
            <x v="8"/>
          </reference>
          <reference field="9" count="1" selected="0">
            <x v="51"/>
          </reference>
        </references>
      </pivotArea>
    </format>
    <format dxfId="540">
      <pivotArea dataOnly="0" labelOnly="1" outline="0" fieldPosition="0">
        <references count="2">
          <reference field="8" count="1">
            <x v="9"/>
          </reference>
          <reference field="9" count="1" selected="0">
            <x v="48"/>
          </reference>
        </references>
      </pivotArea>
    </format>
    <format dxfId="539">
      <pivotArea dataOnly="0" labelOnly="1" outline="0" fieldPosition="0">
        <references count="2">
          <reference field="8" count="2">
            <x v="11"/>
            <x v="28"/>
          </reference>
          <reference field="9" count="1" selected="0">
            <x v="33"/>
          </reference>
        </references>
      </pivotArea>
    </format>
    <format dxfId="538">
      <pivotArea dataOnly="0" labelOnly="1" outline="0" fieldPosition="0">
        <references count="2">
          <reference field="8" count="1">
            <x v="6"/>
          </reference>
          <reference field="9" count="1" selected="0">
            <x v="38"/>
          </reference>
        </references>
      </pivotArea>
    </format>
    <format dxfId="537">
      <pivotArea dataOnly="0" labelOnly="1" outline="0" fieldPosition="0">
        <references count="2">
          <reference field="8" count="1">
            <x v="28"/>
          </reference>
          <reference field="9" count="1" selected="0">
            <x v="34"/>
          </reference>
        </references>
      </pivotArea>
    </format>
    <format dxfId="536">
      <pivotArea dataOnly="0" labelOnly="1" outline="0" fieldPosition="0">
        <references count="2">
          <reference field="8" count="1">
            <x v="6"/>
          </reference>
          <reference field="9" count="1" selected="0">
            <x v="39"/>
          </reference>
        </references>
      </pivotArea>
    </format>
    <format dxfId="535">
      <pivotArea dataOnly="0" labelOnly="1" outline="0" fieldPosition="0">
        <references count="2">
          <reference field="8" count="1">
            <x v="14"/>
          </reference>
          <reference field="9" count="1" selected="0">
            <x v="63"/>
          </reference>
        </references>
      </pivotArea>
    </format>
    <format dxfId="534">
      <pivotArea dataOnly="0" labelOnly="1" outline="0" fieldPosition="0">
        <references count="2">
          <reference field="8" count="1">
            <x v="13"/>
          </reference>
          <reference field="9" count="1" selected="0">
            <x v="88"/>
          </reference>
        </references>
      </pivotArea>
    </format>
    <format dxfId="533">
      <pivotArea dataOnly="0" labelOnly="1" outline="0" fieldPosition="0">
        <references count="2">
          <reference field="8" count="1">
            <x v="14"/>
          </reference>
          <reference field="9" count="1" selected="0">
            <x v="64"/>
          </reference>
        </references>
      </pivotArea>
    </format>
    <format dxfId="532">
      <pivotArea dataOnly="0" labelOnly="1" outline="0" fieldPosition="0">
        <references count="2">
          <reference field="8" count="1">
            <x v="6"/>
          </reference>
          <reference field="9" count="1" selected="0">
            <x v="40"/>
          </reference>
        </references>
      </pivotArea>
    </format>
    <format dxfId="531">
      <pivotArea dataOnly="0" labelOnly="1" outline="0" fieldPosition="0">
        <references count="2">
          <reference field="8" count="1">
            <x v="32"/>
          </reference>
          <reference field="9" count="1" selected="0">
            <x v="66"/>
          </reference>
        </references>
      </pivotArea>
    </format>
    <format dxfId="530">
      <pivotArea dataOnly="0" labelOnly="1" outline="0" fieldPosition="0">
        <references count="2">
          <reference field="8" count="1">
            <x v="6"/>
          </reference>
          <reference field="9" count="1" selected="0">
            <x v="41"/>
          </reference>
        </references>
      </pivotArea>
    </format>
    <format dxfId="529">
      <pivotArea dataOnly="0" labelOnly="1" outline="0" fieldPosition="0">
        <references count="2">
          <reference field="8" count="1">
            <x v="32"/>
          </reference>
          <reference field="9" count="1" selected="0">
            <x v="67"/>
          </reference>
        </references>
      </pivotArea>
    </format>
    <format dxfId="528">
      <pivotArea dataOnly="0" labelOnly="1" outline="0" fieldPosition="0">
        <references count="2">
          <reference field="8" count="1">
            <x v="9"/>
          </reference>
          <reference field="9" count="1" selected="0">
            <x v="46"/>
          </reference>
        </references>
      </pivotArea>
    </format>
    <format dxfId="527">
      <pivotArea dataOnly="0" labelOnly="1" outline="0" fieldPosition="0">
        <references count="2">
          <reference field="8" count="1">
            <x v="32"/>
          </reference>
          <reference field="9" count="1" selected="0">
            <x v="68"/>
          </reference>
        </references>
      </pivotArea>
    </format>
    <format dxfId="526">
      <pivotArea dataOnly="0" labelOnly="1" outline="0" fieldPosition="0">
        <references count="2">
          <reference field="8" count="1">
            <x v="11"/>
          </reference>
          <reference field="9" count="1" selected="0">
            <x v="28"/>
          </reference>
        </references>
      </pivotArea>
    </format>
    <format dxfId="525">
      <pivotArea dataOnly="0" labelOnly="1" outline="0" fieldPosition="0">
        <references count="2">
          <reference field="8" count="1">
            <x v="32"/>
          </reference>
          <reference field="9" count="1" selected="0">
            <x v="69"/>
          </reference>
        </references>
      </pivotArea>
    </format>
    <format dxfId="524">
      <pivotArea dataOnly="0" labelOnly="1" outline="0" fieldPosition="0">
        <references count="2">
          <reference field="8" count="1">
            <x v="8"/>
          </reference>
          <reference field="9" count="1" selected="0">
            <x v="49"/>
          </reference>
        </references>
      </pivotArea>
    </format>
    <format dxfId="523">
      <pivotArea dataOnly="0" labelOnly="1" outline="0" fieldPosition="0">
        <references count="2">
          <reference field="8" count="1">
            <x v="32"/>
          </reference>
          <reference field="9" count="1" selected="0">
            <x v="70"/>
          </reference>
        </references>
      </pivotArea>
    </format>
    <format dxfId="522">
      <pivotArea dataOnly="0" labelOnly="1" outline="0" fieldPosition="0">
        <references count="2">
          <reference field="8" count="1">
            <x v="32"/>
          </reference>
          <reference field="9" count="1" selected="0">
            <x v="71"/>
          </reference>
        </references>
      </pivotArea>
    </format>
    <format dxfId="521">
      <pivotArea dataOnly="0" labelOnly="1" outline="0" axis="axisValues" fieldPosition="0"/>
    </format>
    <format dxfId="520">
      <pivotArea type="all" dataOnly="0" outline="0" fieldPosition="0"/>
    </format>
    <format dxfId="519">
      <pivotArea outline="0" collapsedLevelsAreSubtotals="1" fieldPosition="0"/>
    </format>
    <format dxfId="518">
      <pivotArea field="9" type="button" dataOnly="0" labelOnly="1" outline="0" axis="axisRow" fieldPosition="0"/>
    </format>
    <format dxfId="517">
      <pivotArea field="8" type="button" dataOnly="0" labelOnly="1" outline="0" axis="axisRow" fieldPosition="1"/>
    </format>
    <format dxfId="516">
      <pivotArea dataOnly="0" labelOnly="1" outline="0" fieldPosition="0">
        <references count="1">
          <reference field="9" count="50">
            <x v="2"/>
            <x v="18"/>
            <x v="27"/>
            <x v="28"/>
            <x v="29"/>
            <x v="30"/>
            <x v="31"/>
            <x v="32"/>
            <x v="33"/>
            <x v="34"/>
            <x v="38"/>
            <x v="39"/>
            <x v="40"/>
            <x v="41"/>
            <x v="42"/>
            <x v="46"/>
            <x v="47"/>
            <x v="48"/>
            <x v="49"/>
            <x v="50"/>
            <x v="51"/>
            <x v="52"/>
            <x v="54"/>
            <x v="55"/>
            <x v="56"/>
            <x v="58"/>
            <x v="59"/>
            <x v="60"/>
            <x v="63"/>
            <x v="64"/>
            <x v="66"/>
            <x v="67"/>
            <x v="68"/>
            <x v="69"/>
            <x v="72"/>
            <x v="74"/>
            <x v="76"/>
            <x v="79"/>
            <x v="86"/>
            <x v="88"/>
            <x v="89"/>
            <x v="90"/>
            <x v="98"/>
            <x v="99"/>
            <x v="101"/>
            <x v="102"/>
            <x v="103"/>
            <x v="104"/>
            <x v="105"/>
            <x v="108"/>
          </reference>
        </references>
      </pivotArea>
    </format>
    <format dxfId="515">
      <pivotArea dataOnly="0" labelOnly="1" outline="0" fieldPosition="0">
        <references count="1">
          <reference field="9" count="2">
            <x v="70"/>
            <x v="71"/>
          </reference>
        </references>
      </pivotArea>
    </format>
    <format dxfId="514">
      <pivotArea dataOnly="0" labelOnly="1" grandRow="1" outline="0" fieldPosition="0"/>
    </format>
    <format dxfId="513">
      <pivotArea dataOnly="0" labelOnly="1" outline="0" fieldPosition="0">
        <references count="2">
          <reference field="8" count="1">
            <x v="11"/>
          </reference>
          <reference field="9" count="1" selected="0">
            <x v="32"/>
          </reference>
        </references>
      </pivotArea>
    </format>
    <format dxfId="512">
      <pivotArea dataOnly="0" labelOnly="1" outline="0" fieldPosition="0">
        <references count="2">
          <reference field="8" count="1">
            <x v="23"/>
          </reference>
          <reference field="9" count="1" selected="0">
            <x v="101"/>
          </reference>
        </references>
      </pivotArea>
    </format>
    <format dxfId="511">
      <pivotArea dataOnly="0" labelOnly="1" outline="0" fieldPosition="0">
        <references count="2">
          <reference field="8" count="1">
            <x v="23"/>
          </reference>
          <reference field="9" count="1" selected="0">
            <x v="102"/>
          </reference>
        </references>
      </pivotArea>
    </format>
    <format dxfId="510">
      <pivotArea dataOnly="0" labelOnly="1" outline="0" fieldPosition="0">
        <references count="2">
          <reference field="8" count="1">
            <x v="23"/>
          </reference>
          <reference field="9" count="1" selected="0">
            <x v="104"/>
          </reference>
        </references>
      </pivotArea>
    </format>
    <format dxfId="509">
      <pivotArea dataOnly="0" labelOnly="1" outline="0" fieldPosition="0">
        <references count="2">
          <reference field="8" count="1">
            <x v="23"/>
          </reference>
          <reference field="9" count="1" selected="0">
            <x v="105"/>
          </reference>
        </references>
      </pivotArea>
    </format>
    <format dxfId="508">
      <pivotArea dataOnly="0" labelOnly="1" outline="0" fieldPosition="0">
        <references count="2">
          <reference field="8" count="1">
            <x v="11"/>
          </reference>
          <reference field="9" count="1" selected="0">
            <x v="30"/>
          </reference>
        </references>
      </pivotArea>
    </format>
    <format dxfId="507">
      <pivotArea dataOnly="0" labelOnly="1" outline="0" fieldPosition="0">
        <references count="2">
          <reference field="8" count="1">
            <x v="8"/>
          </reference>
          <reference field="9" count="1" selected="0">
            <x v="47"/>
          </reference>
        </references>
      </pivotArea>
    </format>
    <format dxfId="506">
      <pivotArea dataOnly="0" labelOnly="1" outline="0" fieldPosition="0">
        <references count="2">
          <reference field="8" count="1">
            <x v="17"/>
          </reference>
          <reference field="9" count="1" selected="0">
            <x v="79"/>
          </reference>
        </references>
      </pivotArea>
    </format>
    <format dxfId="505">
      <pivotArea dataOnly="0" labelOnly="1" outline="0" fieldPosition="0">
        <references count="2">
          <reference field="8" count="1">
            <x v="33"/>
          </reference>
          <reference field="9" count="1" selected="0">
            <x v="108"/>
          </reference>
        </references>
      </pivotArea>
    </format>
    <format dxfId="504">
      <pivotArea dataOnly="0" labelOnly="1" outline="0" fieldPosition="0">
        <references count="2">
          <reference field="8" count="1">
            <x v="14"/>
          </reference>
          <reference field="9" count="1" selected="0">
            <x v="60"/>
          </reference>
        </references>
      </pivotArea>
    </format>
    <format dxfId="503">
      <pivotArea dataOnly="0" labelOnly="1" outline="0" fieldPosition="0">
        <references count="2">
          <reference field="8" count="1">
            <x v="13"/>
          </reference>
          <reference field="9" count="1" selected="0">
            <x v="90"/>
          </reference>
        </references>
      </pivotArea>
    </format>
    <format dxfId="502">
      <pivotArea dataOnly="0" labelOnly="1" outline="0" fieldPosition="0">
        <references count="2">
          <reference field="8" count="1">
            <x v="19"/>
          </reference>
          <reference field="9" count="1" selected="0">
            <x v="74"/>
          </reference>
        </references>
      </pivotArea>
    </format>
    <format dxfId="501">
      <pivotArea dataOnly="0" labelOnly="1" outline="0" fieldPosition="0">
        <references count="2">
          <reference field="8" count="1">
            <x v="27"/>
          </reference>
          <reference field="9" count="1" selected="0">
            <x v="18"/>
          </reference>
        </references>
      </pivotArea>
    </format>
    <format dxfId="500">
      <pivotArea dataOnly="0" labelOnly="1" outline="0" fieldPosition="0">
        <references count="2">
          <reference field="8" count="1">
            <x v="2"/>
          </reference>
          <reference field="9" count="1" selected="0">
            <x v="99"/>
          </reference>
        </references>
      </pivotArea>
    </format>
    <format dxfId="499">
      <pivotArea dataOnly="0" labelOnly="1" outline="0" fieldPosition="0">
        <references count="2">
          <reference field="8" count="1">
            <x v="25"/>
          </reference>
          <reference field="9" count="1" selected="0">
            <x v="2"/>
          </reference>
        </references>
      </pivotArea>
    </format>
    <format dxfId="498">
      <pivotArea dataOnly="0" labelOnly="1" outline="0" fieldPosition="0">
        <references count="2">
          <reference field="8" count="1">
            <x v="11"/>
          </reference>
          <reference field="9" count="1" selected="0">
            <x v="29"/>
          </reference>
        </references>
      </pivotArea>
    </format>
    <format dxfId="497">
      <pivotArea dataOnly="0" labelOnly="1" outline="0" fieldPosition="0">
        <references count="2">
          <reference field="8" count="1">
            <x v="16"/>
          </reference>
          <reference field="9" count="1" selected="0">
            <x v="56"/>
          </reference>
        </references>
      </pivotArea>
    </format>
    <format dxfId="496">
      <pivotArea dataOnly="0" labelOnly="1" outline="0" fieldPosition="0">
        <references count="2">
          <reference field="8" count="1">
            <x v="14"/>
          </reference>
          <reference field="9" count="1" selected="0">
            <x v="59"/>
          </reference>
        </references>
      </pivotArea>
    </format>
    <format dxfId="495">
      <pivotArea dataOnly="0" labelOnly="1" outline="0" fieldPosition="0">
        <references count="2">
          <reference field="8" count="1">
            <x v="14"/>
          </reference>
          <reference field="9" count="1" selected="0">
            <x v="58"/>
          </reference>
        </references>
      </pivotArea>
    </format>
    <format dxfId="494">
      <pivotArea dataOnly="0" labelOnly="1" outline="0" fieldPosition="0">
        <references count="2">
          <reference field="8" count="1">
            <x v="9"/>
          </reference>
          <reference field="9" count="1" selected="0">
            <x v="50"/>
          </reference>
        </references>
      </pivotArea>
    </format>
    <format dxfId="493">
      <pivotArea dataOnly="0" labelOnly="1" outline="0" fieldPosition="0">
        <references count="2">
          <reference field="8" count="1">
            <x v="32"/>
          </reference>
          <reference field="9" count="1" selected="0">
            <x v="72"/>
          </reference>
        </references>
      </pivotArea>
    </format>
    <format dxfId="492">
      <pivotArea dataOnly="0" labelOnly="1" outline="0" fieldPosition="0">
        <references count="2">
          <reference field="8" count="1">
            <x v="16"/>
          </reference>
          <reference field="9" count="1" selected="0">
            <x v="98"/>
          </reference>
        </references>
      </pivotArea>
    </format>
    <format dxfId="491">
      <pivotArea dataOnly="0" labelOnly="1" outline="0" fieldPosition="0">
        <references count="2">
          <reference field="8" count="1">
            <x v="13"/>
          </reference>
          <reference field="9" count="1" selected="0">
            <x v="86"/>
          </reference>
        </references>
      </pivotArea>
    </format>
    <format dxfId="490">
      <pivotArea dataOnly="0" labelOnly="1" outline="0" fieldPosition="0">
        <references count="2">
          <reference field="8" count="1">
            <x v="9"/>
          </reference>
          <reference field="9" count="1" selected="0">
            <x v="52"/>
          </reference>
        </references>
      </pivotArea>
    </format>
    <format dxfId="489">
      <pivotArea dataOnly="0" labelOnly="1" outline="0" fieldPosition="0">
        <references count="2">
          <reference field="8" count="1">
            <x v="23"/>
          </reference>
          <reference field="9" count="1" selected="0">
            <x v="103"/>
          </reference>
        </references>
      </pivotArea>
    </format>
    <format dxfId="488">
      <pivotArea dataOnly="0" labelOnly="1" outline="0" fieldPosition="0">
        <references count="2">
          <reference field="8" count="1">
            <x v="4"/>
          </reference>
          <reference field="9" count="1" selected="0">
            <x v="54"/>
          </reference>
        </references>
      </pivotArea>
    </format>
    <format dxfId="487">
      <pivotArea dataOnly="0" labelOnly="1" outline="0" fieldPosition="0">
        <references count="2">
          <reference field="8" count="1">
            <x v="17"/>
          </reference>
          <reference field="9" count="1" selected="0">
            <x v="76"/>
          </reference>
        </references>
      </pivotArea>
    </format>
    <format dxfId="486">
      <pivotArea dataOnly="0" labelOnly="1" outline="0" fieldPosition="0">
        <references count="2">
          <reference field="8" count="1">
            <x v="15"/>
          </reference>
          <reference field="9" count="1" selected="0">
            <x v="55"/>
          </reference>
        </references>
      </pivotArea>
    </format>
    <format dxfId="485">
      <pivotArea dataOnly="0" labelOnly="1" outline="0" fieldPosition="0">
        <references count="2">
          <reference field="8" count="1">
            <x v="13"/>
          </reference>
          <reference field="9" count="1" selected="0">
            <x v="89"/>
          </reference>
        </references>
      </pivotArea>
    </format>
    <format dxfId="484">
      <pivotArea dataOnly="0" labelOnly="1" outline="0" fieldPosition="0">
        <references count="2">
          <reference field="8" count="1">
            <x v="11"/>
          </reference>
          <reference field="9" count="1" selected="0">
            <x v="31"/>
          </reference>
        </references>
      </pivotArea>
    </format>
    <format dxfId="483">
      <pivotArea dataOnly="0" labelOnly="1" outline="0" fieldPosition="0">
        <references count="2">
          <reference field="8" count="1">
            <x v="7"/>
          </reference>
          <reference field="9" count="1" selected="0">
            <x v="42"/>
          </reference>
        </references>
      </pivotArea>
    </format>
    <format dxfId="482">
      <pivotArea dataOnly="0" labelOnly="1" outline="0" fieldPosition="0">
        <references count="2">
          <reference field="8" count="1">
            <x v="11"/>
          </reference>
          <reference field="9" count="1" selected="0">
            <x v="27"/>
          </reference>
        </references>
      </pivotArea>
    </format>
    <format dxfId="481">
      <pivotArea dataOnly="0" labelOnly="1" outline="0" fieldPosition="0">
        <references count="2">
          <reference field="8" count="1">
            <x v="8"/>
          </reference>
          <reference field="9" count="1" selected="0">
            <x v="51"/>
          </reference>
        </references>
      </pivotArea>
    </format>
    <format dxfId="480">
      <pivotArea dataOnly="0" labelOnly="1" outline="0" fieldPosition="0">
        <references count="2">
          <reference field="8" count="1">
            <x v="9"/>
          </reference>
          <reference field="9" count="1" selected="0">
            <x v="48"/>
          </reference>
        </references>
      </pivotArea>
    </format>
    <format dxfId="479">
      <pivotArea dataOnly="0" labelOnly="1" outline="0" fieldPosition="0">
        <references count="2">
          <reference field="8" count="2">
            <x v="11"/>
            <x v="28"/>
          </reference>
          <reference field="9" count="1" selected="0">
            <x v="33"/>
          </reference>
        </references>
      </pivotArea>
    </format>
    <format dxfId="478">
      <pivotArea dataOnly="0" labelOnly="1" outline="0" fieldPosition="0">
        <references count="2">
          <reference field="8" count="1">
            <x v="6"/>
          </reference>
          <reference field="9" count="1" selected="0">
            <x v="38"/>
          </reference>
        </references>
      </pivotArea>
    </format>
    <format dxfId="477">
      <pivotArea dataOnly="0" labelOnly="1" outline="0" fieldPosition="0">
        <references count="2">
          <reference field="8" count="1">
            <x v="28"/>
          </reference>
          <reference field="9" count="1" selected="0">
            <x v="34"/>
          </reference>
        </references>
      </pivotArea>
    </format>
    <format dxfId="476">
      <pivotArea dataOnly="0" labelOnly="1" outline="0" fieldPosition="0">
        <references count="2">
          <reference field="8" count="1">
            <x v="6"/>
          </reference>
          <reference field="9" count="1" selected="0">
            <x v="39"/>
          </reference>
        </references>
      </pivotArea>
    </format>
    <format dxfId="475">
      <pivotArea dataOnly="0" labelOnly="1" outline="0" fieldPosition="0">
        <references count="2">
          <reference field="8" count="1">
            <x v="14"/>
          </reference>
          <reference field="9" count="1" selected="0">
            <x v="63"/>
          </reference>
        </references>
      </pivotArea>
    </format>
    <format dxfId="474">
      <pivotArea dataOnly="0" labelOnly="1" outline="0" fieldPosition="0">
        <references count="2">
          <reference field="8" count="1">
            <x v="13"/>
          </reference>
          <reference field="9" count="1" selected="0">
            <x v="88"/>
          </reference>
        </references>
      </pivotArea>
    </format>
    <format dxfId="473">
      <pivotArea dataOnly="0" labelOnly="1" outline="0" fieldPosition="0">
        <references count="2">
          <reference field="8" count="1">
            <x v="14"/>
          </reference>
          <reference field="9" count="1" selected="0">
            <x v="64"/>
          </reference>
        </references>
      </pivotArea>
    </format>
    <format dxfId="472">
      <pivotArea dataOnly="0" labelOnly="1" outline="0" fieldPosition="0">
        <references count="2">
          <reference field="8" count="1">
            <x v="6"/>
          </reference>
          <reference field="9" count="1" selected="0">
            <x v="40"/>
          </reference>
        </references>
      </pivotArea>
    </format>
    <format dxfId="471">
      <pivotArea dataOnly="0" labelOnly="1" outline="0" fieldPosition="0">
        <references count="2">
          <reference field="8" count="1">
            <x v="32"/>
          </reference>
          <reference field="9" count="1" selected="0">
            <x v="66"/>
          </reference>
        </references>
      </pivotArea>
    </format>
    <format dxfId="470">
      <pivotArea dataOnly="0" labelOnly="1" outline="0" fieldPosition="0">
        <references count="2">
          <reference field="8" count="1">
            <x v="6"/>
          </reference>
          <reference field="9" count="1" selected="0">
            <x v="41"/>
          </reference>
        </references>
      </pivotArea>
    </format>
    <format dxfId="469">
      <pivotArea dataOnly="0" labelOnly="1" outline="0" fieldPosition="0">
        <references count="2">
          <reference field="8" count="1">
            <x v="32"/>
          </reference>
          <reference field="9" count="1" selected="0">
            <x v="67"/>
          </reference>
        </references>
      </pivotArea>
    </format>
    <format dxfId="468">
      <pivotArea dataOnly="0" labelOnly="1" outline="0" fieldPosition="0">
        <references count="2">
          <reference field="8" count="1">
            <x v="9"/>
          </reference>
          <reference field="9" count="1" selected="0">
            <x v="46"/>
          </reference>
        </references>
      </pivotArea>
    </format>
    <format dxfId="467">
      <pivotArea dataOnly="0" labelOnly="1" outline="0" fieldPosition="0">
        <references count="2">
          <reference field="8" count="1">
            <x v="32"/>
          </reference>
          <reference field="9" count="1" selected="0">
            <x v="68"/>
          </reference>
        </references>
      </pivotArea>
    </format>
    <format dxfId="466">
      <pivotArea dataOnly="0" labelOnly="1" outline="0" fieldPosition="0">
        <references count="2">
          <reference field="8" count="1">
            <x v="11"/>
          </reference>
          <reference field="9" count="1" selected="0">
            <x v="28"/>
          </reference>
        </references>
      </pivotArea>
    </format>
    <format dxfId="465">
      <pivotArea dataOnly="0" labelOnly="1" outline="0" fieldPosition="0">
        <references count="2">
          <reference field="8" count="1">
            <x v="32"/>
          </reference>
          <reference field="9" count="1" selected="0">
            <x v="69"/>
          </reference>
        </references>
      </pivotArea>
    </format>
    <format dxfId="464">
      <pivotArea dataOnly="0" labelOnly="1" outline="0" fieldPosition="0">
        <references count="2">
          <reference field="8" count="1">
            <x v="8"/>
          </reference>
          <reference field="9" count="1" selected="0">
            <x v="49"/>
          </reference>
        </references>
      </pivotArea>
    </format>
    <format dxfId="463">
      <pivotArea dataOnly="0" labelOnly="1" outline="0" fieldPosition="0">
        <references count="2">
          <reference field="8" count="1">
            <x v="32"/>
          </reference>
          <reference field="9" count="1" selected="0">
            <x v="70"/>
          </reference>
        </references>
      </pivotArea>
    </format>
    <format dxfId="462">
      <pivotArea dataOnly="0" labelOnly="1" outline="0" fieldPosition="0">
        <references count="2">
          <reference field="8" count="1">
            <x v="32"/>
          </reference>
          <reference field="9" count="1" selected="0">
            <x v="71"/>
          </reference>
        </references>
      </pivotArea>
    </format>
    <format dxfId="461">
      <pivotArea dataOnly="0" labelOnly="1" outline="0" axis="axisValues"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2CAF75-AB82-4172-829C-C9D34237BA64}" name="TablaDinámica1" cacheId="0"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location ref="A49:C151" firstHeaderRow="1" firstDataRow="1" firstDataCol="2" rowPageCount="2" colPageCount="1"/>
  <pivotFields count="46">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5">
        <item x="32"/>
        <item x="14"/>
        <item x="7"/>
        <item x="20"/>
        <item x="21"/>
        <item x="28"/>
        <item x="17"/>
        <item x="18"/>
        <item x="6"/>
        <item x="25"/>
        <item x="30"/>
        <item x="5"/>
        <item x="26"/>
        <item x="31"/>
        <item x="0"/>
        <item x="16"/>
        <item x="3"/>
        <item x="22"/>
        <item x="8"/>
        <item x="29"/>
        <item x="10"/>
        <item x="9"/>
        <item x="34"/>
        <item x="24"/>
        <item x="12"/>
        <item x="15"/>
        <item x="4"/>
        <item x="1"/>
        <item x="13"/>
        <item x="27"/>
        <item x="23"/>
        <item x="2"/>
        <item x="11"/>
        <item x="33"/>
        <item x="19"/>
      </items>
      <extLst>
        <ext xmlns:x14="http://schemas.microsoft.com/office/spreadsheetml/2009/9/main" uri="{2946ED86-A175-432a-8AC1-64E0C546D7DE}">
          <x14:pivotField fillDownLabels="1"/>
        </ext>
      </extLst>
    </pivotField>
    <pivotField axis="axisRow" compact="0" outline="0" showAll="0" sortType="descending" defaultSubtotal="0">
      <items count="110">
        <item x="13"/>
        <item x="98"/>
        <item x="83"/>
        <item x="37"/>
        <item x="96"/>
        <item x="97"/>
        <item x="90"/>
        <item x="91"/>
        <item x="82"/>
        <item x="92"/>
        <item x="32"/>
        <item x="1"/>
        <item x="36"/>
        <item x="29"/>
        <item x="9"/>
        <item x="6"/>
        <item x="89"/>
        <item x="86"/>
        <item x="79"/>
        <item x="85"/>
        <item x="58"/>
        <item x="59"/>
        <item x="60"/>
        <item x="61"/>
        <item x="7"/>
        <item x="18"/>
        <item x="17"/>
        <item x="33"/>
        <item x="107"/>
        <item x="8"/>
        <item x="30"/>
        <item x="34"/>
        <item x="99"/>
        <item x="48"/>
        <item x="31"/>
        <item x="93"/>
        <item x="94"/>
        <item x="3"/>
        <item x="40"/>
        <item x="42"/>
        <item x="39"/>
        <item x="43"/>
        <item x="41"/>
        <item x="80"/>
        <item x="81"/>
        <item x="47"/>
        <item x="69"/>
        <item x="11"/>
        <item x="68"/>
        <item x="15"/>
        <item x="70"/>
        <item x="12"/>
        <item x="67"/>
        <item x="45"/>
        <item x="46"/>
        <item x="38"/>
        <item x="4"/>
        <item x="77"/>
        <item x="2"/>
        <item x="5"/>
        <item x="0"/>
        <item x="55"/>
        <item x="56"/>
        <item x="10"/>
        <item x="57"/>
        <item x="84"/>
        <item x="71"/>
        <item x="72"/>
        <item x="73"/>
        <item x="74"/>
        <item x="25"/>
        <item x="27"/>
        <item x="28"/>
        <item x="19"/>
        <item x="100"/>
        <item x="50"/>
        <item x="51"/>
        <item x="52"/>
        <item x="49"/>
        <item x="53"/>
        <item x="54"/>
        <item x="35"/>
        <item x="14"/>
        <item x="88"/>
        <item x="75"/>
        <item x="76"/>
        <item x="105"/>
        <item x="108"/>
        <item x="104"/>
        <item x="106"/>
        <item x="95"/>
        <item x="23"/>
        <item x="16"/>
        <item x="20"/>
        <item x="21"/>
        <item x="22"/>
        <item x="87"/>
        <item x="24"/>
        <item x="103"/>
        <item x="101"/>
        <item x="109"/>
        <item x="65"/>
        <item x="64"/>
        <item x="66"/>
        <item x="63"/>
        <item x="62"/>
        <item x="26"/>
        <item x="78"/>
        <item x="102"/>
        <item x="4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3"/>
        <item x="0"/>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2"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0"/>
        <item x="1"/>
        <item x="2"/>
        <item x="3"/>
        <item x="4"/>
        <item h="1" x="5"/>
      </items>
      <extLst>
        <ext xmlns:x14="http://schemas.microsoft.com/office/spreadsheetml/2009/9/main" uri="{2946ED86-A175-432a-8AC1-64E0C546D7DE}">
          <x14:pivotField fillDownLabels="1"/>
        </ext>
      </extLst>
    </pivotField>
  </pivotFields>
  <rowFields count="2">
    <field x="9"/>
    <field x="8"/>
  </rowFields>
  <rowItems count="102">
    <i>
      <x v="32"/>
      <x v="11"/>
    </i>
    <i>
      <x v="101"/>
      <x v="23"/>
    </i>
    <i>
      <x v="102"/>
      <x v="23"/>
    </i>
    <i>
      <x v="104"/>
      <x v="23"/>
    </i>
    <i>
      <x v="105"/>
      <x v="23"/>
    </i>
    <i>
      <x v="79"/>
      <x v="17"/>
    </i>
    <i>
      <x v="77"/>
      <x v="17"/>
    </i>
    <i>
      <x v="78"/>
      <x v="17"/>
    </i>
    <i>
      <x v="76"/>
      <x v="17"/>
    </i>
    <i>
      <x v="80"/>
      <x v="17"/>
    </i>
    <i>
      <x v="75"/>
      <x v="17"/>
    </i>
    <i>
      <x v="107"/>
      <x v="29"/>
    </i>
    <i>
      <x v="65"/>
      <x v="19"/>
    </i>
    <i>
      <x v="13"/>
      <x v="27"/>
    </i>
    <i>
      <x v="49"/>
      <x v="8"/>
    </i>
    <i>
      <x v="47"/>
      <x v="8"/>
    </i>
    <i>
      <x v="30"/>
      <x v="11"/>
    </i>
    <i>
      <x v="108"/>
      <x v="33"/>
    </i>
    <i>
      <x v="26"/>
      <x v="14"/>
    </i>
    <i>
      <x v="60"/>
      <x v="14"/>
    </i>
    <i>
      <x v="45"/>
      <x v="8"/>
    </i>
    <i>
      <x v="18"/>
      <x v="27"/>
    </i>
    <i>
      <x v="90"/>
      <x v="13"/>
    </i>
    <i>
      <x v="2"/>
      <x v="25"/>
    </i>
    <i>
      <x v="11"/>
      <x v="27"/>
    </i>
    <i>
      <x v="37"/>
      <x v="31"/>
    </i>
    <i>
      <x v="29"/>
      <x v="11"/>
    </i>
    <i>
      <x v="59"/>
      <x v="14"/>
    </i>
    <i>
      <x v="74"/>
      <x v="19"/>
    </i>
    <i>
      <x v="3"/>
      <x v="25"/>
    </i>
    <i>
      <x v="99"/>
      <x v="2"/>
    </i>
    <i>
      <x v="64"/>
      <x v="14"/>
    </i>
    <i>
      <x v="48"/>
      <x v="9"/>
    </i>
    <i>
      <x v="52"/>
      <x v="9"/>
    </i>
    <i>
      <x v="56"/>
      <x v="16"/>
    </i>
    <i>
      <x v="63"/>
      <x v="14"/>
    </i>
    <i>
      <x v="50"/>
      <x v="9"/>
    </i>
    <i>
      <x v="58"/>
      <x v="14"/>
    </i>
    <i>
      <x v="68"/>
      <x v="32"/>
    </i>
    <i>
      <x v="44"/>
      <x v="5"/>
    </i>
    <i>
      <x v="12"/>
      <x v="27"/>
    </i>
    <i>
      <x v="43"/>
      <x v="5"/>
    </i>
    <i>
      <x v="24"/>
      <x v="31"/>
    </i>
    <i>
      <x v="1"/>
      <x/>
    </i>
    <i>
      <x v="51"/>
      <x v="8"/>
    </i>
    <i>
      <x v="35"/>
      <x v="31"/>
    </i>
    <i>
      <x v="36"/>
      <x v="31"/>
    </i>
    <i>
      <x v="96"/>
      <x v="18"/>
    </i>
    <i>
      <x v="83"/>
      <x v="10"/>
    </i>
    <i>
      <x v="46"/>
      <x v="9"/>
    </i>
    <i>
      <x v="14"/>
      <x v="26"/>
    </i>
    <i>
      <x v="8"/>
      <x v="27"/>
    </i>
    <i>
      <x v="57"/>
      <x v="16"/>
    </i>
    <i>
      <x v="88"/>
      <x v="13"/>
    </i>
    <i>
      <x v="27"/>
      <x v="11"/>
    </i>
    <i>
      <x v="103"/>
      <x v="23"/>
    </i>
    <i>
      <x v="55"/>
      <x v="15"/>
    </i>
    <i r="1">
      <x v="16"/>
    </i>
    <i>
      <x v="28"/>
      <x v="11"/>
    </i>
    <i>
      <x v="17"/>
      <x v="26"/>
    </i>
    <i>
      <x v="98"/>
      <x v="16"/>
    </i>
    <i>
      <x v="16"/>
      <x v="26"/>
    </i>
    <i>
      <x v="53"/>
      <x v="3"/>
    </i>
    <i>
      <x v="25"/>
      <x v="14"/>
    </i>
    <i>
      <x v="10"/>
      <x v="27"/>
    </i>
    <i>
      <x v="38"/>
      <x v="6"/>
    </i>
    <i>
      <x v="85"/>
      <x v="12"/>
    </i>
    <i>
      <x v="39"/>
      <x v="6"/>
    </i>
    <i>
      <x v="20"/>
      <x v="29"/>
    </i>
    <i r="1">
      <x v="30"/>
    </i>
    <i>
      <x v="61"/>
      <x v="14"/>
    </i>
    <i>
      <x v="22"/>
      <x v="30"/>
    </i>
    <i>
      <x v="62"/>
      <x v="14"/>
    </i>
    <i>
      <x v="23"/>
      <x v="30"/>
    </i>
    <i>
      <x v="40"/>
      <x v="6"/>
    </i>
    <i>
      <x v="54"/>
      <x v="4"/>
    </i>
    <i>
      <x v="41"/>
      <x v="6"/>
    </i>
    <i>
      <x v="9"/>
      <x v="27"/>
    </i>
    <i>
      <x v="4"/>
      <x v="26"/>
    </i>
    <i>
      <x v="81"/>
      <x v="1"/>
    </i>
    <i>
      <x v="66"/>
      <x v="32"/>
    </i>
    <i>
      <x v="84"/>
      <x v="12"/>
    </i>
    <i>
      <x v="67"/>
      <x v="32"/>
    </i>
    <i>
      <x v="86"/>
      <x v="13"/>
    </i>
    <i>
      <x v="42"/>
      <x v="7"/>
    </i>
    <i>
      <x v="89"/>
      <x v="13"/>
    </i>
    <i>
      <x v="69"/>
      <x v="32"/>
    </i>
    <i>
      <x v="21"/>
      <x v="30"/>
    </i>
    <i>
      <x v="70"/>
      <x v="32"/>
    </i>
    <i>
      <x v="31"/>
      <x v="11"/>
    </i>
    <i>
      <x v="71"/>
      <x v="32"/>
    </i>
    <i>
      <x v="33"/>
      <x v="11"/>
    </i>
    <i r="1">
      <x v="28"/>
    </i>
    <i>
      <x v="72"/>
      <x v="32"/>
    </i>
    <i>
      <x v="34"/>
      <x v="28"/>
    </i>
    <i>
      <x v="19"/>
      <x v="26"/>
    </i>
    <i>
      <x v="15"/>
      <x v="26"/>
    </i>
    <i>
      <x v="5"/>
      <x v="26"/>
    </i>
    <i>
      <x v="109"/>
      <x v="34"/>
    </i>
    <i>
      <x v="6"/>
      <x v="27"/>
    </i>
    <i>
      <x v="7"/>
      <x v="27"/>
    </i>
    <i t="grand">
      <x/>
    </i>
  </rowItems>
  <colItems count="1">
    <i/>
  </colItems>
  <pageFields count="2">
    <pageField fld="45" hier="-1"/>
    <pageField fld="11" hier="-1"/>
  </pageFields>
  <dataFields count="1">
    <dataField name="Suma de HORAS DOWN" fld="34" baseField="9" baseItem="0" numFmtId="4"/>
  </dataFields>
  <formats count="433">
    <format dxfId="1142">
      <pivotArea outline="0" collapsedLevelsAreSubtotals="1" fieldPosition="0"/>
    </format>
    <format dxfId="1141">
      <pivotArea outline="0" collapsedLevelsAreSubtotals="1" fieldPosition="0"/>
    </format>
    <format dxfId="1140">
      <pivotArea dataOnly="0" labelOnly="1" outline="0" axis="axisValues" fieldPosition="0"/>
    </format>
    <format dxfId="1139">
      <pivotArea field="9" type="button" dataOnly="0" labelOnly="1" outline="0" axis="axisRow" fieldPosition="0"/>
    </format>
    <format dxfId="1138">
      <pivotArea field="8" type="button" dataOnly="0" labelOnly="1" outline="0" axis="axisRow" fieldPosition="1"/>
    </format>
    <format dxfId="1137">
      <pivotArea dataOnly="0" labelOnly="1" outline="0" axis="axisValues" fieldPosition="0"/>
    </format>
    <format dxfId="1136">
      <pivotArea field="9" type="button" dataOnly="0" labelOnly="1" outline="0" axis="axisRow" fieldPosition="0"/>
    </format>
    <format dxfId="1135">
      <pivotArea field="8" type="button" dataOnly="0" labelOnly="1" outline="0" axis="axisRow" fieldPosition="1"/>
    </format>
    <format dxfId="1134">
      <pivotArea dataOnly="0" labelOnly="1" outline="0" axis="axisValues" fieldPosition="0"/>
    </format>
    <format dxfId="1133">
      <pivotArea type="all" dataOnly="0" outline="0" fieldPosition="0"/>
    </format>
    <format dxfId="1132">
      <pivotArea outline="0" collapsedLevelsAreSubtotals="1" fieldPosition="0"/>
    </format>
    <format dxfId="1131">
      <pivotArea field="9" type="button" dataOnly="0" labelOnly="1" outline="0" axis="axisRow" fieldPosition="0"/>
    </format>
    <format dxfId="1130">
      <pivotArea field="8" type="button" dataOnly="0" labelOnly="1" outline="0" axis="axisRow" fieldPosition="1"/>
    </format>
    <format dxfId="1129">
      <pivotArea dataOnly="0" labelOnly="1" outline="0" fieldPosition="0">
        <references count="1">
          <reference field="9" count="50">
            <x v="1"/>
            <x v="2"/>
            <x v="3"/>
            <x v="11"/>
            <x v="12"/>
            <x v="13"/>
            <x v="18"/>
            <x v="24"/>
            <x v="26"/>
            <x v="29"/>
            <x v="30"/>
            <x v="32"/>
            <x v="35"/>
            <x v="36"/>
            <x v="37"/>
            <x v="43"/>
            <x v="44"/>
            <x v="45"/>
            <x v="46"/>
            <x v="47"/>
            <x v="48"/>
            <x v="49"/>
            <x v="50"/>
            <x v="51"/>
            <x v="52"/>
            <x v="56"/>
            <x v="58"/>
            <x v="59"/>
            <x v="60"/>
            <x v="63"/>
            <x v="64"/>
            <x v="65"/>
            <x v="68"/>
            <x v="74"/>
            <x v="75"/>
            <x v="76"/>
            <x v="77"/>
            <x v="78"/>
            <x v="79"/>
            <x v="80"/>
            <x v="83"/>
            <x v="90"/>
            <x v="96"/>
            <x v="99"/>
            <x v="101"/>
            <x v="102"/>
            <x v="104"/>
            <x v="105"/>
            <x v="107"/>
            <x v="108"/>
          </reference>
        </references>
      </pivotArea>
    </format>
    <format dxfId="1128">
      <pivotArea dataOnly="0" labelOnly="1" outline="0" fieldPosition="0">
        <references count="1">
          <reference field="9" count="48">
            <x v="4"/>
            <x v="5"/>
            <x v="6"/>
            <x v="7"/>
            <x v="8"/>
            <x v="9"/>
            <x v="10"/>
            <x v="14"/>
            <x v="15"/>
            <x v="16"/>
            <x v="17"/>
            <x v="19"/>
            <x v="20"/>
            <x v="21"/>
            <x v="22"/>
            <x v="23"/>
            <x v="25"/>
            <x v="27"/>
            <x v="28"/>
            <x v="31"/>
            <x v="33"/>
            <x v="34"/>
            <x v="38"/>
            <x v="39"/>
            <x v="40"/>
            <x v="41"/>
            <x v="42"/>
            <x v="53"/>
            <x v="54"/>
            <x v="55"/>
            <x v="57"/>
            <x v="61"/>
            <x v="62"/>
            <x v="66"/>
            <x v="67"/>
            <x v="69"/>
            <x v="70"/>
            <x v="71"/>
            <x v="72"/>
            <x v="81"/>
            <x v="84"/>
            <x v="85"/>
            <x v="86"/>
            <x v="88"/>
            <x v="89"/>
            <x v="98"/>
            <x v="103"/>
            <x v="109"/>
          </reference>
        </references>
      </pivotArea>
    </format>
    <format dxfId="1127">
      <pivotArea dataOnly="0" labelOnly="1" grandRow="1" outline="0" fieldPosition="0"/>
    </format>
    <format dxfId="1126">
      <pivotArea dataOnly="0" labelOnly="1" outline="0" fieldPosition="0">
        <references count="2">
          <reference field="8" count="1">
            <x v="11"/>
          </reference>
          <reference field="9" count="1" selected="0">
            <x v="32"/>
          </reference>
        </references>
      </pivotArea>
    </format>
    <format dxfId="1125">
      <pivotArea dataOnly="0" labelOnly="1" outline="0" fieldPosition="0">
        <references count="2">
          <reference field="8" count="1">
            <x v="23"/>
          </reference>
          <reference field="9" count="1" selected="0">
            <x v="101"/>
          </reference>
        </references>
      </pivotArea>
    </format>
    <format dxfId="1124">
      <pivotArea dataOnly="0" labelOnly="1" outline="0" fieldPosition="0">
        <references count="2">
          <reference field="8" count="1">
            <x v="23"/>
          </reference>
          <reference field="9" count="1" selected="0">
            <x v="102"/>
          </reference>
        </references>
      </pivotArea>
    </format>
    <format dxfId="1123">
      <pivotArea dataOnly="0" labelOnly="1" outline="0" fieldPosition="0">
        <references count="2">
          <reference field="8" count="1">
            <x v="23"/>
          </reference>
          <reference field="9" count="1" selected="0">
            <x v="104"/>
          </reference>
        </references>
      </pivotArea>
    </format>
    <format dxfId="1122">
      <pivotArea dataOnly="0" labelOnly="1" outline="0" fieldPosition="0">
        <references count="2">
          <reference field="8" count="1">
            <x v="23"/>
          </reference>
          <reference field="9" count="1" selected="0">
            <x v="105"/>
          </reference>
        </references>
      </pivotArea>
    </format>
    <format dxfId="1121">
      <pivotArea dataOnly="0" labelOnly="1" outline="0" fieldPosition="0">
        <references count="2">
          <reference field="8" count="1">
            <x v="17"/>
          </reference>
          <reference field="9" count="1" selected="0">
            <x v="79"/>
          </reference>
        </references>
      </pivotArea>
    </format>
    <format dxfId="1120">
      <pivotArea dataOnly="0" labelOnly="1" outline="0" fieldPosition="0">
        <references count="2">
          <reference field="8" count="1">
            <x v="17"/>
          </reference>
          <reference field="9" count="1" selected="0">
            <x v="77"/>
          </reference>
        </references>
      </pivotArea>
    </format>
    <format dxfId="1119">
      <pivotArea dataOnly="0" labelOnly="1" outline="0" fieldPosition="0">
        <references count="2">
          <reference field="8" count="1">
            <x v="17"/>
          </reference>
          <reference field="9" count="1" selected="0">
            <x v="78"/>
          </reference>
        </references>
      </pivotArea>
    </format>
    <format dxfId="1118">
      <pivotArea dataOnly="0" labelOnly="1" outline="0" fieldPosition="0">
        <references count="2">
          <reference field="8" count="1">
            <x v="17"/>
          </reference>
          <reference field="9" count="1" selected="0">
            <x v="76"/>
          </reference>
        </references>
      </pivotArea>
    </format>
    <format dxfId="1117">
      <pivotArea dataOnly="0" labelOnly="1" outline="0" fieldPosition="0">
        <references count="2">
          <reference field="8" count="1">
            <x v="17"/>
          </reference>
          <reference field="9" count="1" selected="0">
            <x v="80"/>
          </reference>
        </references>
      </pivotArea>
    </format>
    <format dxfId="1116">
      <pivotArea dataOnly="0" labelOnly="1" outline="0" fieldPosition="0">
        <references count="2">
          <reference field="8" count="1">
            <x v="17"/>
          </reference>
          <reference field="9" count="1" selected="0">
            <x v="75"/>
          </reference>
        </references>
      </pivotArea>
    </format>
    <format dxfId="1115">
      <pivotArea dataOnly="0" labelOnly="1" outline="0" fieldPosition="0">
        <references count="2">
          <reference field="8" count="1">
            <x v="29"/>
          </reference>
          <reference field="9" count="1" selected="0">
            <x v="107"/>
          </reference>
        </references>
      </pivotArea>
    </format>
    <format dxfId="1114">
      <pivotArea dataOnly="0" labelOnly="1" outline="0" fieldPosition="0">
        <references count="2">
          <reference field="8" count="1">
            <x v="19"/>
          </reference>
          <reference field="9" count="1" selected="0">
            <x v="65"/>
          </reference>
        </references>
      </pivotArea>
    </format>
    <format dxfId="1113">
      <pivotArea dataOnly="0" labelOnly="1" outline="0" fieldPosition="0">
        <references count="2">
          <reference field="8" count="1">
            <x v="27"/>
          </reference>
          <reference field="9" count="1" selected="0">
            <x v="13"/>
          </reference>
        </references>
      </pivotArea>
    </format>
    <format dxfId="1112">
      <pivotArea dataOnly="0" labelOnly="1" outline="0" fieldPosition="0">
        <references count="2">
          <reference field="8" count="1">
            <x v="8"/>
          </reference>
          <reference field="9" count="1" selected="0">
            <x v="49"/>
          </reference>
        </references>
      </pivotArea>
    </format>
    <format dxfId="1111">
      <pivotArea dataOnly="0" labelOnly="1" outline="0" fieldPosition="0">
        <references count="2">
          <reference field="8" count="1">
            <x v="8"/>
          </reference>
          <reference field="9" count="1" selected="0">
            <x v="47"/>
          </reference>
        </references>
      </pivotArea>
    </format>
    <format dxfId="1110">
      <pivotArea dataOnly="0" labelOnly="1" outline="0" fieldPosition="0">
        <references count="2">
          <reference field="8" count="1">
            <x v="11"/>
          </reference>
          <reference field="9" count="1" selected="0">
            <x v="30"/>
          </reference>
        </references>
      </pivotArea>
    </format>
    <format dxfId="1109">
      <pivotArea dataOnly="0" labelOnly="1" outline="0" fieldPosition="0">
        <references count="2">
          <reference field="8" count="1">
            <x v="33"/>
          </reference>
          <reference field="9" count="1" selected="0">
            <x v="108"/>
          </reference>
        </references>
      </pivotArea>
    </format>
    <format dxfId="1108">
      <pivotArea dataOnly="0" labelOnly="1" outline="0" fieldPosition="0">
        <references count="2">
          <reference field="8" count="1">
            <x v="14"/>
          </reference>
          <reference field="9" count="1" selected="0">
            <x v="26"/>
          </reference>
        </references>
      </pivotArea>
    </format>
    <format dxfId="1107">
      <pivotArea dataOnly="0" labelOnly="1" outline="0" fieldPosition="0">
        <references count="2">
          <reference field="8" count="1">
            <x v="14"/>
          </reference>
          <reference field="9" count="1" selected="0">
            <x v="60"/>
          </reference>
        </references>
      </pivotArea>
    </format>
    <format dxfId="1106">
      <pivotArea dataOnly="0" labelOnly="1" outline="0" fieldPosition="0">
        <references count="2">
          <reference field="8" count="1">
            <x v="8"/>
          </reference>
          <reference field="9" count="1" selected="0">
            <x v="45"/>
          </reference>
        </references>
      </pivotArea>
    </format>
    <format dxfId="1105">
      <pivotArea dataOnly="0" labelOnly="1" outline="0" fieldPosition="0">
        <references count="2">
          <reference field="8" count="1">
            <x v="13"/>
          </reference>
          <reference field="9" count="1" selected="0">
            <x v="90"/>
          </reference>
        </references>
      </pivotArea>
    </format>
    <format dxfId="1104">
      <pivotArea dataOnly="0" labelOnly="1" outline="0" fieldPosition="0">
        <references count="2">
          <reference field="8" count="1">
            <x v="25"/>
          </reference>
          <reference field="9" count="1" selected="0">
            <x v="2"/>
          </reference>
        </references>
      </pivotArea>
    </format>
    <format dxfId="1103">
      <pivotArea dataOnly="0" labelOnly="1" outline="0" fieldPosition="0">
        <references count="2">
          <reference field="8" count="1">
            <x v="27"/>
          </reference>
          <reference field="9" count="1" selected="0">
            <x v="18"/>
          </reference>
        </references>
      </pivotArea>
    </format>
    <format dxfId="1102">
      <pivotArea dataOnly="0" labelOnly="1" outline="0" fieldPosition="0">
        <references count="2">
          <reference field="8" count="1">
            <x v="27"/>
          </reference>
          <reference field="9" count="1" selected="0">
            <x v="11"/>
          </reference>
        </references>
      </pivotArea>
    </format>
    <format dxfId="1101">
      <pivotArea dataOnly="0" labelOnly="1" outline="0" fieldPosition="0">
        <references count="2">
          <reference field="8" count="1">
            <x v="31"/>
          </reference>
          <reference field="9" count="1" selected="0">
            <x v="37"/>
          </reference>
        </references>
      </pivotArea>
    </format>
    <format dxfId="1100">
      <pivotArea dataOnly="0" labelOnly="1" outline="0" fieldPosition="0">
        <references count="2">
          <reference field="8" count="1">
            <x v="11"/>
          </reference>
          <reference field="9" count="1" selected="0">
            <x v="29"/>
          </reference>
        </references>
      </pivotArea>
    </format>
    <format dxfId="1099">
      <pivotArea dataOnly="0" labelOnly="1" outline="0" fieldPosition="0">
        <references count="2">
          <reference field="8" count="1">
            <x v="14"/>
          </reference>
          <reference field="9" count="1" selected="0">
            <x v="59"/>
          </reference>
        </references>
      </pivotArea>
    </format>
    <format dxfId="1098">
      <pivotArea dataOnly="0" labelOnly="1" outline="0" fieldPosition="0">
        <references count="2">
          <reference field="8" count="1">
            <x v="19"/>
          </reference>
          <reference field="9" count="1" selected="0">
            <x v="74"/>
          </reference>
        </references>
      </pivotArea>
    </format>
    <format dxfId="1097">
      <pivotArea dataOnly="0" labelOnly="1" outline="0" fieldPosition="0">
        <references count="2">
          <reference field="8" count="1">
            <x v="25"/>
          </reference>
          <reference field="9" count="1" selected="0">
            <x v="3"/>
          </reference>
        </references>
      </pivotArea>
    </format>
    <format dxfId="1096">
      <pivotArea dataOnly="0" labelOnly="1" outline="0" fieldPosition="0">
        <references count="2">
          <reference field="8" count="1">
            <x v="2"/>
          </reference>
          <reference field="9" count="1" selected="0">
            <x v="99"/>
          </reference>
        </references>
      </pivotArea>
    </format>
    <format dxfId="1095">
      <pivotArea dataOnly="0" labelOnly="1" outline="0" fieldPosition="0">
        <references count="2">
          <reference field="8" count="1">
            <x v="9"/>
          </reference>
          <reference field="9" count="1" selected="0">
            <x v="48"/>
          </reference>
        </references>
      </pivotArea>
    </format>
    <format dxfId="1094">
      <pivotArea dataOnly="0" labelOnly="1" outline="0" fieldPosition="0">
        <references count="2">
          <reference field="8" count="1">
            <x v="14"/>
          </reference>
          <reference field="9" count="1" selected="0">
            <x v="64"/>
          </reference>
        </references>
      </pivotArea>
    </format>
    <format dxfId="1093">
      <pivotArea dataOnly="0" labelOnly="1" outline="0" fieldPosition="0">
        <references count="2">
          <reference field="8" count="1">
            <x v="9"/>
          </reference>
          <reference field="9" count="1" selected="0">
            <x v="52"/>
          </reference>
        </references>
      </pivotArea>
    </format>
    <format dxfId="1092">
      <pivotArea dataOnly="0" labelOnly="1" outline="0" fieldPosition="0">
        <references count="2">
          <reference field="8" count="1">
            <x v="16"/>
          </reference>
          <reference field="9" count="1" selected="0">
            <x v="56"/>
          </reference>
        </references>
      </pivotArea>
    </format>
    <format dxfId="1091">
      <pivotArea dataOnly="0" labelOnly="1" outline="0" fieldPosition="0">
        <references count="2">
          <reference field="8" count="1">
            <x v="14"/>
          </reference>
          <reference field="9" count="1" selected="0">
            <x v="63"/>
          </reference>
        </references>
      </pivotArea>
    </format>
    <format dxfId="1090">
      <pivotArea dataOnly="0" labelOnly="1" outline="0" fieldPosition="0">
        <references count="2">
          <reference field="8" count="1">
            <x v="9"/>
          </reference>
          <reference field="9" count="1" selected="0">
            <x v="50"/>
          </reference>
        </references>
      </pivotArea>
    </format>
    <format dxfId="1089">
      <pivotArea dataOnly="0" labelOnly="1" outline="0" fieldPosition="0">
        <references count="2">
          <reference field="8" count="1">
            <x v="14"/>
          </reference>
          <reference field="9" count="1" selected="0">
            <x v="58"/>
          </reference>
        </references>
      </pivotArea>
    </format>
    <format dxfId="1088">
      <pivotArea dataOnly="0" labelOnly="1" outline="0" fieldPosition="0">
        <references count="2">
          <reference field="8" count="1">
            <x v="32"/>
          </reference>
          <reference field="9" count="1" selected="0">
            <x v="68"/>
          </reference>
        </references>
      </pivotArea>
    </format>
    <format dxfId="1087">
      <pivotArea dataOnly="0" labelOnly="1" outline="0" fieldPosition="0">
        <references count="2">
          <reference field="8" count="1">
            <x v="5"/>
          </reference>
          <reference field="9" count="1" selected="0">
            <x v="44"/>
          </reference>
        </references>
      </pivotArea>
    </format>
    <format dxfId="1086">
      <pivotArea dataOnly="0" labelOnly="1" outline="0" fieldPosition="0">
        <references count="2">
          <reference field="8" count="1">
            <x v="27"/>
          </reference>
          <reference field="9" count="1" selected="0">
            <x v="12"/>
          </reference>
        </references>
      </pivotArea>
    </format>
    <format dxfId="1085">
      <pivotArea dataOnly="0" labelOnly="1" outline="0" fieldPosition="0">
        <references count="2">
          <reference field="8" count="1">
            <x v="5"/>
          </reference>
          <reference field="9" count="1" selected="0">
            <x v="43"/>
          </reference>
        </references>
      </pivotArea>
    </format>
    <format dxfId="1084">
      <pivotArea dataOnly="0" labelOnly="1" outline="0" fieldPosition="0">
        <references count="2">
          <reference field="8" count="1">
            <x v="31"/>
          </reference>
          <reference field="9" count="1" selected="0">
            <x v="24"/>
          </reference>
        </references>
      </pivotArea>
    </format>
    <format dxfId="1083">
      <pivotArea dataOnly="0" labelOnly="1" outline="0" fieldPosition="0">
        <references count="2">
          <reference field="8" count="1">
            <x v="0"/>
          </reference>
          <reference field="9" count="1" selected="0">
            <x v="1"/>
          </reference>
        </references>
      </pivotArea>
    </format>
    <format dxfId="1082">
      <pivotArea dataOnly="0" labelOnly="1" outline="0" fieldPosition="0">
        <references count="2">
          <reference field="8" count="1">
            <x v="8"/>
          </reference>
          <reference field="9" count="1" selected="0">
            <x v="51"/>
          </reference>
        </references>
      </pivotArea>
    </format>
    <format dxfId="1081">
      <pivotArea dataOnly="0" labelOnly="1" outline="0" fieldPosition="0">
        <references count="2">
          <reference field="8" count="1">
            <x v="31"/>
          </reference>
          <reference field="9" count="1" selected="0">
            <x v="35"/>
          </reference>
        </references>
      </pivotArea>
    </format>
    <format dxfId="1080">
      <pivotArea dataOnly="0" labelOnly="1" outline="0" fieldPosition="0">
        <references count="2">
          <reference field="8" count="1">
            <x v="31"/>
          </reference>
          <reference field="9" count="1" selected="0">
            <x v="36"/>
          </reference>
        </references>
      </pivotArea>
    </format>
    <format dxfId="1079">
      <pivotArea dataOnly="0" labelOnly="1" outline="0" fieldPosition="0">
        <references count="2">
          <reference field="8" count="1">
            <x v="18"/>
          </reference>
          <reference field="9" count="1" selected="0">
            <x v="96"/>
          </reference>
        </references>
      </pivotArea>
    </format>
    <format dxfId="1078">
      <pivotArea dataOnly="0" labelOnly="1" outline="0" fieldPosition="0">
        <references count="2">
          <reference field="8" count="1">
            <x v="10"/>
          </reference>
          <reference field="9" count="1" selected="0">
            <x v="83"/>
          </reference>
        </references>
      </pivotArea>
    </format>
    <format dxfId="1077">
      <pivotArea dataOnly="0" labelOnly="1" outline="0" fieldPosition="0">
        <references count="2">
          <reference field="8" count="1">
            <x v="9"/>
          </reference>
          <reference field="9" count="1" selected="0">
            <x v="46"/>
          </reference>
        </references>
      </pivotArea>
    </format>
    <format dxfId="1076">
      <pivotArea dataOnly="0" labelOnly="1" outline="0" fieldPosition="0">
        <references count="2">
          <reference field="8" count="1">
            <x v="26"/>
          </reference>
          <reference field="9" count="1" selected="0">
            <x v="14"/>
          </reference>
        </references>
      </pivotArea>
    </format>
    <format dxfId="1075">
      <pivotArea dataOnly="0" labelOnly="1" outline="0" fieldPosition="0">
        <references count="2">
          <reference field="8" count="1">
            <x v="27"/>
          </reference>
          <reference field="9" count="1" selected="0">
            <x v="8"/>
          </reference>
        </references>
      </pivotArea>
    </format>
    <format dxfId="1074">
      <pivotArea dataOnly="0" labelOnly="1" outline="0" fieldPosition="0">
        <references count="2">
          <reference field="8" count="1">
            <x v="16"/>
          </reference>
          <reference field="9" count="1" selected="0">
            <x v="57"/>
          </reference>
        </references>
      </pivotArea>
    </format>
    <format dxfId="1073">
      <pivotArea dataOnly="0" labelOnly="1" outline="0" fieldPosition="0">
        <references count="2">
          <reference field="8" count="1">
            <x v="13"/>
          </reference>
          <reference field="9" count="1" selected="0">
            <x v="88"/>
          </reference>
        </references>
      </pivotArea>
    </format>
    <format dxfId="1072">
      <pivotArea dataOnly="0" labelOnly="1" outline="0" fieldPosition="0">
        <references count="2">
          <reference field="8" count="1">
            <x v="11"/>
          </reference>
          <reference field="9" count="1" selected="0">
            <x v="27"/>
          </reference>
        </references>
      </pivotArea>
    </format>
    <format dxfId="1071">
      <pivotArea dataOnly="0" labelOnly="1" outline="0" fieldPosition="0">
        <references count="2">
          <reference field="8" count="1">
            <x v="23"/>
          </reference>
          <reference field="9" count="1" selected="0">
            <x v="103"/>
          </reference>
        </references>
      </pivotArea>
    </format>
    <format dxfId="1070">
      <pivotArea dataOnly="0" labelOnly="1" outline="0" fieldPosition="0">
        <references count="2">
          <reference field="8" count="1">
            <x v="15"/>
          </reference>
          <reference field="9" count="1" selected="0">
            <x v="55"/>
          </reference>
        </references>
      </pivotArea>
    </format>
    <format dxfId="1069">
      <pivotArea dataOnly="0" labelOnly="1" outline="0" fieldPosition="0">
        <references count="2">
          <reference field="8" count="1">
            <x v="11"/>
          </reference>
          <reference field="9" count="1" selected="0">
            <x v="28"/>
          </reference>
        </references>
      </pivotArea>
    </format>
    <format dxfId="1068">
      <pivotArea dataOnly="0" labelOnly="1" outline="0" fieldPosition="0">
        <references count="2">
          <reference field="8" count="1">
            <x v="26"/>
          </reference>
          <reference field="9" count="1" selected="0">
            <x v="17"/>
          </reference>
        </references>
      </pivotArea>
    </format>
    <format dxfId="1067">
      <pivotArea dataOnly="0" labelOnly="1" outline="0" fieldPosition="0">
        <references count="2">
          <reference field="8" count="1">
            <x v="16"/>
          </reference>
          <reference field="9" count="1" selected="0">
            <x v="98"/>
          </reference>
        </references>
      </pivotArea>
    </format>
    <format dxfId="1066">
      <pivotArea dataOnly="0" labelOnly="1" outline="0" fieldPosition="0">
        <references count="2">
          <reference field="8" count="1">
            <x v="26"/>
          </reference>
          <reference field="9" count="1" selected="0">
            <x v="16"/>
          </reference>
        </references>
      </pivotArea>
    </format>
    <format dxfId="1065">
      <pivotArea dataOnly="0" labelOnly="1" outline="0" fieldPosition="0">
        <references count="2">
          <reference field="8" count="1">
            <x v="3"/>
          </reference>
          <reference field="9" count="1" selected="0">
            <x v="53"/>
          </reference>
        </references>
      </pivotArea>
    </format>
    <format dxfId="1064">
      <pivotArea dataOnly="0" labelOnly="1" outline="0" fieldPosition="0">
        <references count="2">
          <reference field="8" count="1">
            <x v="14"/>
          </reference>
          <reference field="9" count="1" selected="0">
            <x v="25"/>
          </reference>
        </references>
      </pivotArea>
    </format>
    <format dxfId="1063">
      <pivotArea dataOnly="0" labelOnly="1" outline="0" fieldPosition="0">
        <references count="2">
          <reference field="8" count="1">
            <x v="27"/>
          </reference>
          <reference field="9" count="1" selected="0">
            <x v="10"/>
          </reference>
        </references>
      </pivotArea>
    </format>
    <format dxfId="1062">
      <pivotArea dataOnly="0" labelOnly="1" outline="0" fieldPosition="0">
        <references count="2">
          <reference field="8" count="1">
            <x v="6"/>
          </reference>
          <reference field="9" count="1" selected="0">
            <x v="38"/>
          </reference>
        </references>
      </pivotArea>
    </format>
    <format dxfId="1061">
      <pivotArea dataOnly="0" labelOnly="1" outline="0" fieldPosition="0">
        <references count="2">
          <reference field="8" count="1">
            <x v="12"/>
          </reference>
          <reference field="9" count="1" selected="0">
            <x v="85"/>
          </reference>
        </references>
      </pivotArea>
    </format>
    <format dxfId="1060">
      <pivotArea dataOnly="0" labelOnly="1" outline="0" fieldPosition="0">
        <references count="2">
          <reference field="8" count="1">
            <x v="6"/>
          </reference>
          <reference field="9" count="1" selected="0">
            <x v="39"/>
          </reference>
        </references>
      </pivotArea>
    </format>
    <format dxfId="1059">
      <pivotArea dataOnly="0" labelOnly="1" outline="0" fieldPosition="0">
        <references count="2">
          <reference field="8" count="2">
            <x v="29"/>
            <x v="30"/>
          </reference>
          <reference field="9" count="1" selected="0">
            <x v="20"/>
          </reference>
        </references>
      </pivotArea>
    </format>
    <format dxfId="1058">
      <pivotArea dataOnly="0" labelOnly="1" outline="0" fieldPosition="0">
        <references count="2">
          <reference field="8" count="1">
            <x v="14"/>
          </reference>
          <reference field="9" count="1" selected="0">
            <x v="61"/>
          </reference>
        </references>
      </pivotArea>
    </format>
    <format dxfId="1057">
      <pivotArea dataOnly="0" labelOnly="1" outline="0" fieldPosition="0">
        <references count="2">
          <reference field="8" count="1">
            <x v="30"/>
          </reference>
          <reference field="9" count="1" selected="0">
            <x v="22"/>
          </reference>
        </references>
      </pivotArea>
    </format>
    <format dxfId="1056">
      <pivotArea dataOnly="0" labelOnly="1" outline="0" fieldPosition="0">
        <references count="2">
          <reference field="8" count="1">
            <x v="14"/>
          </reference>
          <reference field="9" count="1" selected="0">
            <x v="62"/>
          </reference>
        </references>
      </pivotArea>
    </format>
    <format dxfId="1055">
      <pivotArea dataOnly="0" labelOnly="1" outline="0" fieldPosition="0">
        <references count="2">
          <reference field="8" count="1">
            <x v="30"/>
          </reference>
          <reference field="9" count="1" selected="0">
            <x v="23"/>
          </reference>
        </references>
      </pivotArea>
    </format>
    <format dxfId="1054">
      <pivotArea dataOnly="0" labelOnly="1" outline="0" fieldPosition="0">
        <references count="2">
          <reference field="8" count="1">
            <x v="6"/>
          </reference>
          <reference field="9" count="1" selected="0">
            <x v="40"/>
          </reference>
        </references>
      </pivotArea>
    </format>
    <format dxfId="1053">
      <pivotArea dataOnly="0" labelOnly="1" outline="0" fieldPosition="0">
        <references count="2">
          <reference field="8" count="1">
            <x v="4"/>
          </reference>
          <reference field="9" count="1" selected="0">
            <x v="54"/>
          </reference>
        </references>
      </pivotArea>
    </format>
    <format dxfId="1052">
      <pivotArea dataOnly="0" labelOnly="1" outline="0" fieldPosition="0">
        <references count="2">
          <reference field="8" count="1">
            <x v="6"/>
          </reference>
          <reference field="9" count="1" selected="0">
            <x v="41"/>
          </reference>
        </references>
      </pivotArea>
    </format>
    <format dxfId="1051">
      <pivotArea dataOnly="0" labelOnly="1" outline="0" fieldPosition="0">
        <references count="2">
          <reference field="8" count="1">
            <x v="27"/>
          </reference>
          <reference field="9" count="1" selected="0">
            <x v="9"/>
          </reference>
        </references>
      </pivotArea>
    </format>
    <format dxfId="1050">
      <pivotArea dataOnly="0" labelOnly="1" outline="0" fieldPosition="0">
        <references count="2">
          <reference field="8" count="1">
            <x v="26"/>
          </reference>
          <reference field="9" count="1" selected="0">
            <x v="4"/>
          </reference>
        </references>
      </pivotArea>
    </format>
    <format dxfId="1049">
      <pivotArea dataOnly="0" labelOnly="1" outline="0" fieldPosition="0">
        <references count="2">
          <reference field="8" count="1">
            <x v="1"/>
          </reference>
          <reference field="9" count="1" selected="0">
            <x v="81"/>
          </reference>
        </references>
      </pivotArea>
    </format>
    <format dxfId="1048">
      <pivotArea dataOnly="0" labelOnly="1" outline="0" fieldPosition="0">
        <references count="2">
          <reference field="8" count="1">
            <x v="32"/>
          </reference>
          <reference field="9" count="1" selected="0">
            <x v="66"/>
          </reference>
        </references>
      </pivotArea>
    </format>
    <format dxfId="1047">
      <pivotArea dataOnly="0" labelOnly="1" outline="0" fieldPosition="0">
        <references count="2">
          <reference field="8" count="1">
            <x v="12"/>
          </reference>
          <reference field="9" count="1" selected="0">
            <x v="84"/>
          </reference>
        </references>
      </pivotArea>
    </format>
    <format dxfId="1046">
      <pivotArea dataOnly="0" labelOnly="1" outline="0" fieldPosition="0">
        <references count="2">
          <reference field="8" count="1">
            <x v="32"/>
          </reference>
          <reference field="9" count="1" selected="0">
            <x v="67"/>
          </reference>
        </references>
      </pivotArea>
    </format>
    <format dxfId="1045">
      <pivotArea dataOnly="0" labelOnly="1" outline="0" fieldPosition="0">
        <references count="2">
          <reference field="8" count="1">
            <x v="13"/>
          </reference>
          <reference field="9" count="1" selected="0">
            <x v="86"/>
          </reference>
        </references>
      </pivotArea>
    </format>
    <format dxfId="1044">
      <pivotArea dataOnly="0" labelOnly="1" outline="0" fieldPosition="0">
        <references count="2">
          <reference field="8" count="1">
            <x v="7"/>
          </reference>
          <reference field="9" count="1" selected="0">
            <x v="42"/>
          </reference>
        </references>
      </pivotArea>
    </format>
    <format dxfId="1043">
      <pivotArea dataOnly="0" labelOnly="1" outline="0" fieldPosition="0">
        <references count="2">
          <reference field="8" count="1">
            <x v="13"/>
          </reference>
          <reference field="9" count="1" selected="0">
            <x v="89"/>
          </reference>
        </references>
      </pivotArea>
    </format>
    <format dxfId="1042">
      <pivotArea dataOnly="0" labelOnly="1" outline="0" fieldPosition="0">
        <references count="2">
          <reference field="8" count="1">
            <x v="32"/>
          </reference>
          <reference field="9" count="1" selected="0">
            <x v="69"/>
          </reference>
        </references>
      </pivotArea>
    </format>
    <format dxfId="1041">
      <pivotArea dataOnly="0" labelOnly="1" outline="0" fieldPosition="0">
        <references count="2">
          <reference field="8" count="1">
            <x v="30"/>
          </reference>
          <reference field="9" count="1" selected="0">
            <x v="21"/>
          </reference>
        </references>
      </pivotArea>
    </format>
    <format dxfId="1040">
      <pivotArea dataOnly="0" labelOnly="1" outline="0" fieldPosition="0">
        <references count="2">
          <reference field="8" count="1">
            <x v="32"/>
          </reference>
          <reference field="9" count="1" selected="0">
            <x v="70"/>
          </reference>
        </references>
      </pivotArea>
    </format>
    <format dxfId="1039">
      <pivotArea dataOnly="0" labelOnly="1" outline="0" fieldPosition="0">
        <references count="2">
          <reference field="8" count="1">
            <x v="11"/>
          </reference>
          <reference field="9" count="1" selected="0">
            <x v="31"/>
          </reference>
        </references>
      </pivotArea>
    </format>
    <format dxfId="1038">
      <pivotArea dataOnly="0" labelOnly="1" outline="0" fieldPosition="0">
        <references count="2">
          <reference field="8" count="1">
            <x v="32"/>
          </reference>
          <reference field="9" count="1" selected="0">
            <x v="71"/>
          </reference>
        </references>
      </pivotArea>
    </format>
    <format dxfId="1037">
      <pivotArea dataOnly="0" labelOnly="1" outline="0" fieldPosition="0">
        <references count="2">
          <reference field="8" count="2">
            <x v="11"/>
            <x v="28"/>
          </reference>
          <reference field="9" count="1" selected="0">
            <x v="33"/>
          </reference>
        </references>
      </pivotArea>
    </format>
    <format dxfId="1036">
      <pivotArea dataOnly="0" labelOnly="1" outline="0" fieldPosition="0">
        <references count="2">
          <reference field="8" count="1">
            <x v="32"/>
          </reference>
          <reference field="9" count="1" selected="0">
            <x v="72"/>
          </reference>
        </references>
      </pivotArea>
    </format>
    <format dxfId="1035">
      <pivotArea dataOnly="0" labelOnly="1" outline="0" fieldPosition="0">
        <references count="2">
          <reference field="8" count="1">
            <x v="28"/>
          </reference>
          <reference field="9" count="1" selected="0">
            <x v="34"/>
          </reference>
        </references>
      </pivotArea>
    </format>
    <format dxfId="1034">
      <pivotArea dataOnly="0" labelOnly="1" outline="0" fieldPosition="0">
        <references count="2">
          <reference field="8" count="1">
            <x v="26"/>
          </reference>
          <reference field="9" count="1" selected="0">
            <x v="19"/>
          </reference>
        </references>
      </pivotArea>
    </format>
    <format dxfId="1033">
      <pivotArea dataOnly="0" labelOnly="1" outline="0" fieldPosition="0">
        <references count="2">
          <reference field="8" count="1">
            <x v="26"/>
          </reference>
          <reference field="9" count="1" selected="0">
            <x v="15"/>
          </reference>
        </references>
      </pivotArea>
    </format>
    <format dxfId="1032">
      <pivotArea dataOnly="0" labelOnly="1" outline="0" fieldPosition="0">
        <references count="2">
          <reference field="8" count="1">
            <x v="26"/>
          </reference>
          <reference field="9" count="1" selected="0">
            <x v="5"/>
          </reference>
        </references>
      </pivotArea>
    </format>
    <format dxfId="1031">
      <pivotArea dataOnly="0" labelOnly="1" outline="0" fieldPosition="0">
        <references count="2">
          <reference field="8" count="1">
            <x v="34"/>
          </reference>
          <reference field="9" count="1" selected="0">
            <x v="109"/>
          </reference>
        </references>
      </pivotArea>
    </format>
    <format dxfId="1030">
      <pivotArea dataOnly="0" labelOnly="1" outline="0" fieldPosition="0">
        <references count="2">
          <reference field="8" count="1">
            <x v="27"/>
          </reference>
          <reference field="9" count="1" selected="0">
            <x v="6"/>
          </reference>
        </references>
      </pivotArea>
    </format>
    <format dxfId="1029">
      <pivotArea dataOnly="0" labelOnly="1" outline="0" fieldPosition="0">
        <references count="2">
          <reference field="8" count="1">
            <x v="27"/>
          </reference>
          <reference field="9" count="1" selected="0">
            <x v="7"/>
          </reference>
        </references>
      </pivotArea>
    </format>
    <format dxfId="1028">
      <pivotArea dataOnly="0" labelOnly="1" outline="0" axis="axisValues" fieldPosition="0"/>
    </format>
    <format dxfId="1027">
      <pivotArea type="all" dataOnly="0" outline="0" fieldPosition="0"/>
    </format>
    <format dxfId="1026">
      <pivotArea outline="0" collapsedLevelsAreSubtotals="1" fieldPosition="0"/>
    </format>
    <format dxfId="1025">
      <pivotArea field="9" type="button" dataOnly="0" labelOnly="1" outline="0" axis="axisRow" fieldPosition="0"/>
    </format>
    <format dxfId="1024">
      <pivotArea field="8" type="button" dataOnly="0" labelOnly="1" outline="0" axis="axisRow" fieldPosition="1"/>
    </format>
    <format dxfId="1023">
      <pivotArea dataOnly="0" labelOnly="1" outline="0" fieldPosition="0">
        <references count="1">
          <reference field="9" count="50">
            <x v="1"/>
            <x v="2"/>
            <x v="3"/>
            <x v="11"/>
            <x v="12"/>
            <x v="13"/>
            <x v="18"/>
            <x v="24"/>
            <x v="26"/>
            <x v="29"/>
            <x v="30"/>
            <x v="32"/>
            <x v="35"/>
            <x v="36"/>
            <x v="37"/>
            <x v="43"/>
            <x v="44"/>
            <x v="45"/>
            <x v="46"/>
            <x v="47"/>
            <x v="48"/>
            <x v="49"/>
            <x v="50"/>
            <x v="51"/>
            <x v="52"/>
            <x v="56"/>
            <x v="58"/>
            <x v="59"/>
            <x v="60"/>
            <x v="63"/>
            <x v="64"/>
            <x v="65"/>
            <x v="68"/>
            <x v="74"/>
            <x v="75"/>
            <x v="76"/>
            <x v="77"/>
            <x v="78"/>
            <x v="79"/>
            <x v="80"/>
            <x v="83"/>
            <x v="90"/>
            <x v="96"/>
            <x v="99"/>
            <x v="101"/>
            <x v="102"/>
            <x v="104"/>
            <x v="105"/>
            <x v="107"/>
            <x v="108"/>
          </reference>
        </references>
      </pivotArea>
    </format>
    <format dxfId="1022">
      <pivotArea dataOnly="0" labelOnly="1" outline="0" fieldPosition="0">
        <references count="1">
          <reference field="9" count="48">
            <x v="4"/>
            <x v="5"/>
            <x v="6"/>
            <x v="7"/>
            <x v="8"/>
            <x v="9"/>
            <x v="10"/>
            <x v="14"/>
            <x v="15"/>
            <x v="16"/>
            <x v="17"/>
            <x v="19"/>
            <x v="20"/>
            <x v="21"/>
            <x v="22"/>
            <x v="23"/>
            <x v="25"/>
            <x v="27"/>
            <x v="28"/>
            <x v="31"/>
            <x v="33"/>
            <x v="34"/>
            <x v="38"/>
            <x v="39"/>
            <x v="40"/>
            <x v="41"/>
            <x v="42"/>
            <x v="53"/>
            <x v="54"/>
            <x v="55"/>
            <x v="57"/>
            <x v="61"/>
            <x v="62"/>
            <x v="66"/>
            <x v="67"/>
            <x v="69"/>
            <x v="70"/>
            <x v="71"/>
            <x v="72"/>
            <x v="81"/>
            <x v="84"/>
            <x v="85"/>
            <x v="86"/>
            <x v="88"/>
            <x v="89"/>
            <x v="98"/>
            <x v="103"/>
            <x v="109"/>
          </reference>
        </references>
      </pivotArea>
    </format>
    <format dxfId="1021">
      <pivotArea dataOnly="0" labelOnly="1" grandRow="1" outline="0" fieldPosition="0"/>
    </format>
    <format dxfId="1020">
      <pivotArea dataOnly="0" labelOnly="1" outline="0" fieldPosition="0">
        <references count="2">
          <reference field="8" count="1">
            <x v="11"/>
          </reference>
          <reference field="9" count="1" selected="0">
            <x v="32"/>
          </reference>
        </references>
      </pivotArea>
    </format>
    <format dxfId="1019">
      <pivotArea dataOnly="0" labelOnly="1" outline="0" fieldPosition="0">
        <references count="2">
          <reference field="8" count="1">
            <x v="23"/>
          </reference>
          <reference field="9" count="1" selected="0">
            <x v="101"/>
          </reference>
        </references>
      </pivotArea>
    </format>
    <format dxfId="1018">
      <pivotArea dataOnly="0" labelOnly="1" outline="0" fieldPosition="0">
        <references count="2">
          <reference field="8" count="1">
            <x v="23"/>
          </reference>
          <reference field="9" count="1" selected="0">
            <x v="102"/>
          </reference>
        </references>
      </pivotArea>
    </format>
    <format dxfId="1017">
      <pivotArea dataOnly="0" labelOnly="1" outline="0" fieldPosition="0">
        <references count="2">
          <reference field="8" count="1">
            <x v="23"/>
          </reference>
          <reference field="9" count="1" selected="0">
            <x v="104"/>
          </reference>
        </references>
      </pivotArea>
    </format>
    <format dxfId="1016">
      <pivotArea dataOnly="0" labelOnly="1" outline="0" fieldPosition="0">
        <references count="2">
          <reference field="8" count="1">
            <x v="23"/>
          </reference>
          <reference field="9" count="1" selected="0">
            <x v="105"/>
          </reference>
        </references>
      </pivotArea>
    </format>
    <format dxfId="1015">
      <pivotArea dataOnly="0" labelOnly="1" outline="0" fieldPosition="0">
        <references count="2">
          <reference field="8" count="1">
            <x v="17"/>
          </reference>
          <reference field="9" count="1" selected="0">
            <x v="79"/>
          </reference>
        </references>
      </pivotArea>
    </format>
    <format dxfId="1014">
      <pivotArea dataOnly="0" labelOnly="1" outline="0" fieldPosition="0">
        <references count="2">
          <reference field="8" count="1">
            <x v="17"/>
          </reference>
          <reference field="9" count="1" selected="0">
            <x v="77"/>
          </reference>
        </references>
      </pivotArea>
    </format>
    <format dxfId="1013">
      <pivotArea dataOnly="0" labelOnly="1" outline="0" fieldPosition="0">
        <references count="2">
          <reference field="8" count="1">
            <x v="17"/>
          </reference>
          <reference field="9" count="1" selected="0">
            <x v="78"/>
          </reference>
        </references>
      </pivotArea>
    </format>
    <format dxfId="1012">
      <pivotArea dataOnly="0" labelOnly="1" outline="0" fieldPosition="0">
        <references count="2">
          <reference field="8" count="1">
            <x v="17"/>
          </reference>
          <reference field="9" count="1" selected="0">
            <x v="76"/>
          </reference>
        </references>
      </pivotArea>
    </format>
    <format dxfId="1011">
      <pivotArea dataOnly="0" labelOnly="1" outline="0" fieldPosition="0">
        <references count="2">
          <reference field="8" count="1">
            <x v="17"/>
          </reference>
          <reference field="9" count="1" selected="0">
            <x v="80"/>
          </reference>
        </references>
      </pivotArea>
    </format>
    <format dxfId="1010">
      <pivotArea dataOnly="0" labelOnly="1" outline="0" fieldPosition="0">
        <references count="2">
          <reference field="8" count="1">
            <x v="17"/>
          </reference>
          <reference field="9" count="1" selected="0">
            <x v="75"/>
          </reference>
        </references>
      </pivotArea>
    </format>
    <format dxfId="1009">
      <pivotArea dataOnly="0" labelOnly="1" outline="0" fieldPosition="0">
        <references count="2">
          <reference field="8" count="1">
            <x v="29"/>
          </reference>
          <reference field="9" count="1" selected="0">
            <x v="107"/>
          </reference>
        </references>
      </pivotArea>
    </format>
    <format dxfId="1008">
      <pivotArea dataOnly="0" labelOnly="1" outline="0" fieldPosition="0">
        <references count="2">
          <reference field="8" count="1">
            <x v="19"/>
          </reference>
          <reference field="9" count="1" selected="0">
            <x v="65"/>
          </reference>
        </references>
      </pivotArea>
    </format>
    <format dxfId="1007">
      <pivotArea dataOnly="0" labelOnly="1" outline="0" fieldPosition="0">
        <references count="2">
          <reference field="8" count="1">
            <x v="27"/>
          </reference>
          <reference field="9" count="1" selected="0">
            <x v="13"/>
          </reference>
        </references>
      </pivotArea>
    </format>
    <format dxfId="1006">
      <pivotArea dataOnly="0" labelOnly="1" outline="0" fieldPosition="0">
        <references count="2">
          <reference field="8" count="1">
            <x v="8"/>
          </reference>
          <reference field="9" count="1" selected="0">
            <x v="49"/>
          </reference>
        </references>
      </pivotArea>
    </format>
    <format dxfId="1005">
      <pivotArea dataOnly="0" labelOnly="1" outline="0" fieldPosition="0">
        <references count="2">
          <reference field="8" count="1">
            <x v="8"/>
          </reference>
          <reference field="9" count="1" selected="0">
            <x v="47"/>
          </reference>
        </references>
      </pivotArea>
    </format>
    <format dxfId="1004">
      <pivotArea dataOnly="0" labelOnly="1" outline="0" fieldPosition="0">
        <references count="2">
          <reference field="8" count="1">
            <x v="11"/>
          </reference>
          <reference field="9" count="1" selected="0">
            <x v="30"/>
          </reference>
        </references>
      </pivotArea>
    </format>
    <format dxfId="1003">
      <pivotArea dataOnly="0" labelOnly="1" outline="0" fieldPosition="0">
        <references count="2">
          <reference field="8" count="1">
            <x v="33"/>
          </reference>
          <reference field="9" count="1" selected="0">
            <x v="108"/>
          </reference>
        </references>
      </pivotArea>
    </format>
    <format dxfId="1002">
      <pivotArea dataOnly="0" labelOnly="1" outline="0" fieldPosition="0">
        <references count="2">
          <reference field="8" count="1">
            <x v="14"/>
          </reference>
          <reference field="9" count="1" selected="0">
            <x v="26"/>
          </reference>
        </references>
      </pivotArea>
    </format>
    <format dxfId="1001">
      <pivotArea dataOnly="0" labelOnly="1" outline="0" fieldPosition="0">
        <references count="2">
          <reference field="8" count="1">
            <x v="14"/>
          </reference>
          <reference field="9" count="1" selected="0">
            <x v="60"/>
          </reference>
        </references>
      </pivotArea>
    </format>
    <format dxfId="1000">
      <pivotArea dataOnly="0" labelOnly="1" outline="0" fieldPosition="0">
        <references count="2">
          <reference field="8" count="1">
            <x v="8"/>
          </reference>
          <reference field="9" count="1" selected="0">
            <x v="45"/>
          </reference>
        </references>
      </pivotArea>
    </format>
    <format dxfId="999">
      <pivotArea dataOnly="0" labelOnly="1" outline="0" fieldPosition="0">
        <references count="2">
          <reference field="8" count="1">
            <x v="13"/>
          </reference>
          <reference field="9" count="1" selected="0">
            <x v="90"/>
          </reference>
        </references>
      </pivotArea>
    </format>
    <format dxfId="998">
      <pivotArea dataOnly="0" labelOnly="1" outline="0" fieldPosition="0">
        <references count="2">
          <reference field="8" count="1">
            <x v="25"/>
          </reference>
          <reference field="9" count="1" selected="0">
            <x v="2"/>
          </reference>
        </references>
      </pivotArea>
    </format>
    <format dxfId="997">
      <pivotArea dataOnly="0" labelOnly="1" outline="0" fieldPosition="0">
        <references count="2">
          <reference field="8" count="1">
            <x v="27"/>
          </reference>
          <reference field="9" count="1" selected="0">
            <x v="18"/>
          </reference>
        </references>
      </pivotArea>
    </format>
    <format dxfId="996">
      <pivotArea dataOnly="0" labelOnly="1" outline="0" fieldPosition="0">
        <references count="2">
          <reference field="8" count="1">
            <x v="27"/>
          </reference>
          <reference field="9" count="1" selected="0">
            <x v="11"/>
          </reference>
        </references>
      </pivotArea>
    </format>
    <format dxfId="995">
      <pivotArea dataOnly="0" labelOnly="1" outline="0" fieldPosition="0">
        <references count="2">
          <reference field="8" count="1">
            <x v="31"/>
          </reference>
          <reference field="9" count="1" selected="0">
            <x v="37"/>
          </reference>
        </references>
      </pivotArea>
    </format>
    <format dxfId="994">
      <pivotArea dataOnly="0" labelOnly="1" outline="0" fieldPosition="0">
        <references count="2">
          <reference field="8" count="1">
            <x v="11"/>
          </reference>
          <reference field="9" count="1" selected="0">
            <x v="29"/>
          </reference>
        </references>
      </pivotArea>
    </format>
    <format dxfId="993">
      <pivotArea dataOnly="0" labelOnly="1" outline="0" fieldPosition="0">
        <references count="2">
          <reference field="8" count="1">
            <x v="14"/>
          </reference>
          <reference field="9" count="1" selected="0">
            <x v="59"/>
          </reference>
        </references>
      </pivotArea>
    </format>
    <format dxfId="992">
      <pivotArea dataOnly="0" labelOnly="1" outline="0" fieldPosition="0">
        <references count="2">
          <reference field="8" count="1">
            <x v="19"/>
          </reference>
          <reference field="9" count="1" selected="0">
            <x v="74"/>
          </reference>
        </references>
      </pivotArea>
    </format>
    <format dxfId="991">
      <pivotArea dataOnly="0" labelOnly="1" outline="0" fieldPosition="0">
        <references count="2">
          <reference field="8" count="1">
            <x v="25"/>
          </reference>
          <reference field="9" count="1" selected="0">
            <x v="3"/>
          </reference>
        </references>
      </pivotArea>
    </format>
    <format dxfId="990">
      <pivotArea dataOnly="0" labelOnly="1" outline="0" fieldPosition="0">
        <references count="2">
          <reference field="8" count="1">
            <x v="2"/>
          </reference>
          <reference field="9" count="1" selected="0">
            <x v="99"/>
          </reference>
        </references>
      </pivotArea>
    </format>
    <format dxfId="989">
      <pivotArea dataOnly="0" labelOnly="1" outline="0" fieldPosition="0">
        <references count="2">
          <reference field="8" count="1">
            <x v="9"/>
          </reference>
          <reference field="9" count="1" selected="0">
            <x v="48"/>
          </reference>
        </references>
      </pivotArea>
    </format>
    <format dxfId="988">
      <pivotArea dataOnly="0" labelOnly="1" outline="0" fieldPosition="0">
        <references count="2">
          <reference field="8" count="1">
            <x v="14"/>
          </reference>
          <reference field="9" count="1" selected="0">
            <x v="64"/>
          </reference>
        </references>
      </pivotArea>
    </format>
    <format dxfId="987">
      <pivotArea dataOnly="0" labelOnly="1" outline="0" fieldPosition="0">
        <references count="2">
          <reference field="8" count="1">
            <x v="9"/>
          </reference>
          <reference field="9" count="1" selected="0">
            <x v="52"/>
          </reference>
        </references>
      </pivotArea>
    </format>
    <format dxfId="986">
      <pivotArea dataOnly="0" labelOnly="1" outline="0" fieldPosition="0">
        <references count="2">
          <reference field="8" count="1">
            <x v="16"/>
          </reference>
          <reference field="9" count="1" selected="0">
            <x v="56"/>
          </reference>
        </references>
      </pivotArea>
    </format>
    <format dxfId="985">
      <pivotArea dataOnly="0" labelOnly="1" outline="0" fieldPosition="0">
        <references count="2">
          <reference field="8" count="1">
            <x v="14"/>
          </reference>
          <reference field="9" count="1" selected="0">
            <x v="63"/>
          </reference>
        </references>
      </pivotArea>
    </format>
    <format dxfId="984">
      <pivotArea dataOnly="0" labelOnly="1" outline="0" fieldPosition="0">
        <references count="2">
          <reference field="8" count="1">
            <x v="9"/>
          </reference>
          <reference field="9" count="1" selected="0">
            <x v="50"/>
          </reference>
        </references>
      </pivotArea>
    </format>
    <format dxfId="983">
      <pivotArea dataOnly="0" labelOnly="1" outline="0" fieldPosition="0">
        <references count="2">
          <reference field="8" count="1">
            <x v="14"/>
          </reference>
          <reference field="9" count="1" selected="0">
            <x v="58"/>
          </reference>
        </references>
      </pivotArea>
    </format>
    <format dxfId="982">
      <pivotArea dataOnly="0" labelOnly="1" outline="0" fieldPosition="0">
        <references count="2">
          <reference field="8" count="1">
            <x v="32"/>
          </reference>
          <reference field="9" count="1" selected="0">
            <x v="68"/>
          </reference>
        </references>
      </pivotArea>
    </format>
    <format dxfId="981">
      <pivotArea dataOnly="0" labelOnly="1" outline="0" fieldPosition="0">
        <references count="2">
          <reference field="8" count="1">
            <x v="5"/>
          </reference>
          <reference field="9" count="1" selected="0">
            <x v="44"/>
          </reference>
        </references>
      </pivotArea>
    </format>
    <format dxfId="980">
      <pivotArea dataOnly="0" labelOnly="1" outline="0" fieldPosition="0">
        <references count="2">
          <reference field="8" count="1">
            <x v="27"/>
          </reference>
          <reference field="9" count="1" selected="0">
            <x v="12"/>
          </reference>
        </references>
      </pivotArea>
    </format>
    <format dxfId="979">
      <pivotArea dataOnly="0" labelOnly="1" outline="0" fieldPosition="0">
        <references count="2">
          <reference field="8" count="1">
            <x v="5"/>
          </reference>
          <reference field="9" count="1" selected="0">
            <x v="43"/>
          </reference>
        </references>
      </pivotArea>
    </format>
    <format dxfId="978">
      <pivotArea dataOnly="0" labelOnly="1" outline="0" fieldPosition="0">
        <references count="2">
          <reference field="8" count="1">
            <x v="31"/>
          </reference>
          <reference field="9" count="1" selected="0">
            <x v="24"/>
          </reference>
        </references>
      </pivotArea>
    </format>
    <format dxfId="977">
      <pivotArea dataOnly="0" labelOnly="1" outline="0" fieldPosition="0">
        <references count="2">
          <reference field="8" count="1">
            <x v="0"/>
          </reference>
          <reference field="9" count="1" selected="0">
            <x v="1"/>
          </reference>
        </references>
      </pivotArea>
    </format>
    <format dxfId="976">
      <pivotArea dataOnly="0" labelOnly="1" outline="0" fieldPosition="0">
        <references count="2">
          <reference field="8" count="1">
            <x v="8"/>
          </reference>
          <reference field="9" count="1" selected="0">
            <x v="51"/>
          </reference>
        </references>
      </pivotArea>
    </format>
    <format dxfId="975">
      <pivotArea dataOnly="0" labelOnly="1" outline="0" fieldPosition="0">
        <references count="2">
          <reference field="8" count="1">
            <x v="31"/>
          </reference>
          <reference field="9" count="1" selected="0">
            <x v="35"/>
          </reference>
        </references>
      </pivotArea>
    </format>
    <format dxfId="974">
      <pivotArea dataOnly="0" labelOnly="1" outline="0" fieldPosition="0">
        <references count="2">
          <reference field="8" count="1">
            <x v="31"/>
          </reference>
          <reference field="9" count="1" selected="0">
            <x v="36"/>
          </reference>
        </references>
      </pivotArea>
    </format>
    <format dxfId="973">
      <pivotArea dataOnly="0" labelOnly="1" outline="0" fieldPosition="0">
        <references count="2">
          <reference field="8" count="1">
            <x v="18"/>
          </reference>
          <reference field="9" count="1" selected="0">
            <x v="96"/>
          </reference>
        </references>
      </pivotArea>
    </format>
    <format dxfId="972">
      <pivotArea dataOnly="0" labelOnly="1" outline="0" fieldPosition="0">
        <references count="2">
          <reference field="8" count="1">
            <x v="10"/>
          </reference>
          <reference field="9" count="1" selected="0">
            <x v="83"/>
          </reference>
        </references>
      </pivotArea>
    </format>
    <format dxfId="971">
      <pivotArea dataOnly="0" labelOnly="1" outline="0" fieldPosition="0">
        <references count="2">
          <reference field="8" count="1">
            <x v="9"/>
          </reference>
          <reference field="9" count="1" selected="0">
            <x v="46"/>
          </reference>
        </references>
      </pivotArea>
    </format>
    <format dxfId="970">
      <pivotArea dataOnly="0" labelOnly="1" outline="0" fieldPosition="0">
        <references count="2">
          <reference field="8" count="1">
            <x v="26"/>
          </reference>
          <reference field="9" count="1" selected="0">
            <x v="14"/>
          </reference>
        </references>
      </pivotArea>
    </format>
    <format dxfId="969">
      <pivotArea dataOnly="0" labelOnly="1" outline="0" fieldPosition="0">
        <references count="2">
          <reference field="8" count="1">
            <x v="27"/>
          </reference>
          <reference field="9" count="1" selected="0">
            <x v="8"/>
          </reference>
        </references>
      </pivotArea>
    </format>
    <format dxfId="968">
      <pivotArea dataOnly="0" labelOnly="1" outline="0" fieldPosition="0">
        <references count="2">
          <reference field="8" count="1">
            <x v="16"/>
          </reference>
          <reference field="9" count="1" selected="0">
            <x v="57"/>
          </reference>
        </references>
      </pivotArea>
    </format>
    <format dxfId="967">
      <pivotArea dataOnly="0" labelOnly="1" outline="0" fieldPosition="0">
        <references count="2">
          <reference field="8" count="1">
            <x v="13"/>
          </reference>
          <reference field="9" count="1" selected="0">
            <x v="88"/>
          </reference>
        </references>
      </pivotArea>
    </format>
    <format dxfId="966">
      <pivotArea dataOnly="0" labelOnly="1" outline="0" fieldPosition="0">
        <references count="2">
          <reference field="8" count="1">
            <x v="11"/>
          </reference>
          <reference field="9" count="1" selected="0">
            <x v="27"/>
          </reference>
        </references>
      </pivotArea>
    </format>
    <format dxfId="965">
      <pivotArea dataOnly="0" labelOnly="1" outline="0" fieldPosition="0">
        <references count="2">
          <reference field="8" count="1">
            <x v="23"/>
          </reference>
          <reference field="9" count="1" selected="0">
            <x v="103"/>
          </reference>
        </references>
      </pivotArea>
    </format>
    <format dxfId="964">
      <pivotArea dataOnly="0" labelOnly="1" outline="0" fieldPosition="0">
        <references count="2">
          <reference field="8" count="1">
            <x v="15"/>
          </reference>
          <reference field="9" count="1" selected="0">
            <x v="55"/>
          </reference>
        </references>
      </pivotArea>
    </format>
    <format dxfId="963">
      <pivotArea dataOnly="0" labelOnly="1" outline="0" fieldPosition="0">
        <references count="2">
          <reference field="8" count="1">
            <x v="11"/>
          </reference>
          <reference field="9" count="1" selected="0">
            <x v="28"/>
          </reference>
        </references>
      </pivotArea>
    </format>
    <format dxfId="962">
      <pivotArea dataOnly="0" labelOnly="1" outline="0" fieldPosition="0">
        <references count="2">
          <reference field="8" count="1">
            <x v="26"/>
          </reference>
          <reference field="9" count="1" selected="0">
            <x v="17"/>
          </reference>
        </references>
      </pivotArea>
    </format>
    <format dxfId="961">
      <pivotArea dataOnly="0" labelOnly="1" outline="0" fieldPosition="0">
        <references count="2">
          <reference field="8" count="1">
            <x v="16"/>
          </reference>
          <reference field="9" count="1" selected="0">
            <x v="98"/>
          </reference>
        </references>
      </pivotArea>
    </format>
    <format dxfId="960">
      <pivotArea dataOnly="0" labelOnly="1" outline="0" fieldPosition="0">
        <references count="2">
          <reference field="8" count="1">
            <x v="26"/>
          </reference>
          <reference field="9" count="1" selected="0">
            <x v="16"/>
          </reference>
        </references>
      </pivotArea>
    </format>
    <format dxfId="959">
      <pivotArea dataOnly="0" labelOnly="1" outline="0" fieldPosition="0">
        <references count="2">
          <reference field="8" count="1">
            <x v="3"/>
          </reference>
          <reference field="9" count="1" selected="0">
            <x v="53"/>
          </reference>
        </references>
      </pivotArea>
    </format>
    <format dxfId="958">
      <pivotArea dataOnly="0" labelOnly="1" outline="0" fieldPosition="0">
        <references count="2">
          <reference field="8" count="1">
            <x v="14"/>
          </reference>
          <reference field="9" count="1" selected="0">
            <x v="25"/>
          </reference>
        </references>
      </pivotArea>
    </format>
    <format dxfId="957">
      <pivotArea dataOnly="0" labelOnly="1" outline="0" fieldPosition="0">
        <references count="2">
          <reference field="8" count="1">
            <x v="27"/>
          </reference>
          <reference field="9" count="1" selected="0">
            <x v="10"/>
          </reference>
        </references>
      </pivotArea>
    </format>
    <format dxfId="956">
      <pivotArea dataOnly="0" labelOnly="1" outline="0" fieldPosition="0">
        <references count="2">
          <reference field="8" count="1">
            <x v="6"/>
          </reference>
          <reference field="9" count="1" selected="0">
            <x v="38"/>
          </reference>
        </references>
      </pivotArea>
    </format>
    <format dxfId="955">
      <pivotArea dataOnly="0" labelOnly="1" outline="0" fieldPosition="0">
        <references count="2">
          <reference field="8" count="1">
            <x v="12"/>
          </reference>
          <reference field="9" count="1" selected="0">
            <x v="85"/>
          </reference>
        </references>
      </pivotArea>
    </format>
    <format dxfId="954">
      <pivotArea dataOnly="0" labelOnly="1" outline="0" fieldPosition="0">
        <references count="2">
          <reference field="8" count="1">
            <x v="6"/>
          </reference>
          <reference field="9" count="1" selected="0">
            <x v="39"/>
          </reference>
        </references>
      </pivotArea>
    </format>
    <format dxfId="953">
      <pivotArea dataOnly="0" labelOnly="1" outline="0" fieldPosition="0">
        <references count="2">
          <reference field="8" count="2">
            <x v="29"/>
            <x v="30"/>
          </reference>
          <reference field="9" count="1" selected="0">
            <x v="20"/>
          </reference>
        </references>
      </pivotArea>
    </format>
    <format dxfId="952">
      <pivotArea dataOnly="0" labelOnly="1" outline="0" fieldPosition="0">
        <references count="2">
          <reference field="8" count="1">
            <x v="14"/>
          </reference>
          <reference field="9" count="1" selected="0">
            <x v="61"/>
          </reference>
        </references>
      </pivotArea>
    </format>
    <format dxfId="951">
      <pivotArea dataOnly="0" labelOnly="1" outline="0" fieldPosition="0">
        <references count="2">
          <reference field="8" count="1">
            <x v="30"/>
          </reference>
          <reference field="9" count="1" selected="0">
            <x v="22"/>
          </reference>
        </references>
      </pivotArea>
    </format>
    <format dxfId="950">
      <pivotArea dataOnly="0" labelOnly="1" outline="0" fieldPosition="0">
        <references count="2">
          <reference field="8" count="1">
            <x v="14"/>
          </reference>
          <reference field="9" count="1" selected="0">
            <x v="62"/>
          </reference>
        </references>
      </pivotArea>
    </format>
    <format dxfId="949">
      <pivotArea dataOnly="0" labelOnly="1" outline="0" fieldPosition="0">
        <references count="2">
          <reference field="8" count="1">
            <x v="30"/>
          </reference>
          <reference field="9" count="1" selected="0">
            <x v="23"/>
          </reference>
        </references>
      </pivotArea>
    </format>
    <format dxfId="948">
      <pivotArea dataOnly="0" labelOnly="1" outline="0" fieldPosition="0">
        <references count="2">
          <reference field="8" count="1">
            <x v="6"/>
          </reference>
          <reference field="9" count="1" selected="0">
            <x v="40"/>
          </reference>
        </references>
      </pivotArea>
    </format>
    <format dxfId="947">
      <pivotArea dataOnly="0" labelOnly="1" outline="0" fieldPosition="0">
        <references count="2">
          <reference field="8" count="1">
            <x v="4"/>
          </reference>
          <reference field="9" count="1" selected="0">
            <x v="54"/>
          </reference>
        </references>
      </pivotArea>
    </format>
    <format dxfId="946">
      <pivotArea dataOnly="0" labelOnly="1" outline="0" fieldPosition="0">
        <references count="2">
          <reference field="8" count="1">
            <x v="6"/>
          </reference>
          <reference field="9" count="1" selected="0">
            <x v="41"/>
          </reference>
        </references>
      </pivotArea>
    </format>
    <format dxfId="945">
      <pivotArea dataOnly="0" labelOnly="1" outline="0" fieldPosition="0">
        <references count="2">
          <reference field="8" count="1">
            <x v="27"/>
          </reference>
          <reference field="9" count="1" selected="0">
            <x v="9"/>
          </reference>
        </references>
      </pivotArea>
    </format>
    <format dxfId="944">
      <pivotArea dataOnly="0" labelOnly="1" outline="0" fieldPosition="0">
        <references count="2">
          <reference field="8" count="1">
            <x v="26"/>
          </reference>
          <reference field="9" count="1" selected="0">
            <x v="4"/>
          </reference>
        </references>
      </pivotArea>
    </format>
    <format dxfId="943">
      <pivotArea dataOnly="0" labelOnly="1" outline="0" fieldPosition="0">
        <references count="2">
          <reference field="8" count="1">
            <x v="1"/>
          </reference>
          <reference field="9" count="1" selected="0">
            <x v="81"/>
          </reference>
        </references>
      </pivotArea>
    </format>
    <format dxfId="942">
      <pivotArea dataOnly="0" labelOnly="1" outline="0" fieldPosition="0">
        <references count="2">
          <reference field="8" count="1">
            <x v="32"/>
          </reference>
          <reference field="9" count="1" selected="0">
            <x v="66"/>
          </reference>
        </references>
      </pivotArea>
    </format>
    <format dxfId="941">
      <pivotArea dataOnly="0" labelOnly="1" outline="0" fieldPosition="0">
        <references count="2">
          <reference field="8" count="1">
            <x v="12"/>
          </reference>
          <reference field="9" count="1" selected="0">
            <x v="84"/>
          </reference>
        </references>
      </pivotArea>
    </format>
    <format dxfId="940">
      <pivotArea dataOnly="0" labelOnly="1" outline="0" fieldPosition="0">
        <references count="2">
          <reference field="8" count="1">
            <x v="32"/>
          </reference>
          <reference field="9" count="1" selected="0">
            <x v="67"/>
          </reference>
        </references>
      </pivotArea>
    </format>
    <format dxfId="939">
      <pivotArea dataOnly="0" labelOnly="1" outline="0" fieldPosition="0">
        <references count="2">
          <reference field="8" count="1">
            <x v="13"/>
          </reference>
          <reference field="9" count="1" selected="0">
            <x v="86"/>
          </reference>
        </references>
      </pivotArea>
    </format>
    <format dxfId="938">
      <pivotArea dataOnly="0" labelOnly="1" outline="0" fieldPosition="0">
        <references count="2">
          <reference field="8" count="1">
            <x v="7"/>
          </reference>
          <reference field="9" count="1" selected="0">
            <x v="42"/>
          </reference>
        </references>
      </pivotArea>
    </format>
    <format dxfId="937">
      <pivotArea dataOnly="0" labelOnly="1" outline="0" fieldPosition="0">
        <references count="2">
          <reference field="8" count="1">
            <x v="13"/>
          </reference>
          <reference field="9" count="1" selected="0">
            <x v="89"/>
          </reference>
        </references>
      </pivotArea>
    </format>
    <format dxfId="936">
      <pivotArea dataOnly="0" labelOnly="1" outline="0" fieldPosition="0">
        <references count="2">
          <reference field="8" count="1">
            <x v="32"/>
          </reference>
          <reference field="9" count="1" selected="0">
            <x v="69"/>
          </reference>
        </references>
      </pivotArea>
    </format>
    <format dxfId="935">
      <pivotArea dataOnly="0" labelOnly="1" outline="0" fieldPosition="0">
        <references count="2">
          <reference field="8" count="1">
            <x v="30"/>
          </reference>
          <reference field="9" count="1" selected="0">
            <x v="21"/>
          </reference>
        </references>
      </pivotArea>
    </format>
    <format dxfId="934">
      <pivotArea dataOnly="0" labelOnly="1" outline="0" fieldPosition="0">
        <references count="2">
          <reference field="8" count="1">
            <x v="32"/>
          </reference>
          <reference field="9" count="1" selected="0">
            <x v="70"/>
          </reference>
        </references>
      </pivotArea>
    </format>
    <format dxfId="933">
      <pivotArea dataOnly="0" labelOnly="1" outline="0" fieldPosition="0">
        <references count="2">
          <reference field="8" count="1">
            <x v="11"/>
          </reference>
          <reference field="9" count="1" selected="0">
            <x v="31"/>
          </reference>
        </references>
      </pivotArea>
    </format>
    <format dxfId="932">
      <pivotArea dataOnly="0" labelOnly="1" outline="0" fieldPosition="0">
        <references count="2">
          <reference field="8" count="1">
            <x v="32"/>
          </reference>
          <reference field="9" count="1" selected="0">
            <x v="71"/>
          </reference>
        </references>
      </pivotArea>
    </format>
    <format dxfId="931">
      <pivotArea dataOnly="0" labelOnly="1" outline="0" fieldPosition="0">
        <references count="2">
          <reference field="8" count="2">
            <x v="11"/>
            <x v="28"/>
          </reference>
          <reference field="9" count="1" selected="0">
            <x v="33"/>
          </reference>
        </references>
      </pivotArea>
    </format>
    <format dxfId="930">
      <pivotArea dataOnly="0" labelOnly="1" outline="0" fieldPosition="0">
        <references count="2">
          <reference field="8" count="1">
            <x v="32"/>
          </reference>
          <reference field="9" count="1" selected="0">
            <x v="72"/>
          </reference>
        </references>
      </pivotArea>
    </format>
    <format dxfId="929">
      <pivotArea dataOnly="0" labelOnly="1" outline="0" fieldPosition="0">
        <references count="2">
          <reference field="8" count="1">
            <x v="28"/>
          </reference>
          <reference field="9" count="1" selected="0">
            <x v="34"/>
          </reference>
        </references>
      </pivotArea>
    </format>
    <format dxfId="928">
      <pivotArea dataOnly="0" labelOnly="1" outline="0" fieldPosition="0">
        <references count="2">
          <reference field="8" count="1">
            <x v="26"/>
          </reference>
          <reference field="9" count="1" selected="0">
            <x v="19"/>
          </reference>
        </references>
      </pivotArea>
    </format>
    <format dxfId="927">
      <pivotArea dataOnly="0" labelOnly="1" outline="0" fieldPosition="0">
        <references count="2">
          <reference field="8" count="1">
            <x v="26"/>
          </reference>
          <reference field="9" count="1" selected="0">
            <x v="15"/>
          </reference>
        </references>
      </pivotArea>
    </format>
    <format dxfId="926">
      <pivotArea dataOnly="0" labelOnly="1" outline="0" fieldPosition="0">
        <references count="2">
          <reference field="8" count="1">
            <x v="26"/>
          </reference>
          <reference field="9" count="1" selected="0">
            <x v="5"/>
          </reference>
        </references>
      </pivotArea>
    </format>
    <format dxfId="925">
      <pivotArea dataOnly="0" labelOnly="1" outline="0" fieldPosition="0">
        <references count="2">
          <reference field="8" count="1">
            <x v="34"/>
          </reference>
          <reference field="9" count="1" selected="0">
            <x v="109"/>
          </reference>
        </references>
      </pivotArea>
    </format>
    <format dxfId="924">
      <pivotArea dataOnly="0" labelOnly="1" outline="0" fieldPosition="0">
        <references count="2">
          <reference field="8" count="1">
            <x v="27"/>
          </reference>
          <reference field="9" count="1" selected="0">
            <x v="6"/>
          </reference>
        </references>
      </pivotArea>
    </format>
    <format dxfId="923">
      <pivotArea dataOnly="0" labelOnly="1" outline="0" fieldPosition="0">
        <references count="2">
          <reference field="8" count="1">
            <x v="27"/>
          </reference>
          <reference field="9" count="1" selected="0">
            <x v="7"/>
          </reference>
        </references>
      </pivotArea>
    </format>
    <format dxfId="922">
      <pivotArea dataOnly="0" labelOnly="1" outline="0" axis="axisValues" fieldPosition="0"/>
    </format>
    <format dxfId="921">
      <pivotArea type="all" dataOnly="0" outline="0" fieldPosition="0"/>
    </format>
    <format dxfId="920">
      <pivotArea outline="0" collapsedLevelsAreSubtotals="1" fieldPosition="0"/>
    </format>
    <format dxfId="919">
      <pivotArea field="9" type="button" dataOnly="0" labelOnly="1" outline="0" axis="axisRow" fieldPosition="0"/>
    </format>
    <format dxfId="918">
      <pivotArea field="8" type="button" dataOnly="0" labelOnly="1" outline="0" axis="axisRow" fieldPosition="1"/>
    </format>
    <format dxfId="917">
      <pivotArea dataOnly="0" labelOnly="1" outline="0" fieldPosition="0">
        <references count="1">
          <reference field="9" count="50">
            <x v="1"/>
            <x v="2"/>
            <x v="3"/>
            <x v="11"/>
            <x v="12"/>
            <x v="13"/>
            <x v="18"/>
            <x v="24"/>
            <x v="26"/>
            <x v="29"/>
            <x v="30"/>
            <x v="32"/>
            <x v="35"/>
            <x v="36"/>
            <x v="37"/>
            <x v="43"/>
            <x v="44"/>
            <x v="45"/>
            <x v="46"/>
            <x v="47"/>
            <x v="48"/>
            <x v="49"/>
            <x v="50"/>
            <x v="51"/>
            <x v="52"/>
            <x v="56"/>
            <x v="58"/>
            <x v="59"/>
            <x v="60"/>
            <x v="63"/>
            <x v="64"/>
            <x v="65"/>
            <x v="68"/>
            <x v="74"/>
            <x v="75"/>
            <x v="76"/>
            <x v="77"/>
            <x v="78"/>
            <x v="79"/>
            <x v="80"/>
            <x v="83"/>
            <x v="90"/>
            <x v="96"/>
            <x v="99"/>
            <x v="101"/>
            <x v="102"/>
            <x v="104"/>
            <x v="105"/>
            <x v="107"/>
            <x v="108"/>
          </reference>
        </references>
      </pivotArea>
    </format>
    <format dxfId="916">
      <pivotArea dataOnly="0" labelOnly="1" outline="0" fieldPosition="0">
        <references count="1">
          <reference field="9" count="48">
            <x v="4"/>
            <x v="5"/>
            <x v="6"/>
            <x v="7"/>
            <x v="8"/>
            <x v="9"/>
            <x v="10"/>
            <x v="14"/>
            <x v="15"/>
            <x v="16"/>
            <x v="17"/>
            <x v="19"/>
            <x v="20"/>
            <x v="21"/>
            <x v="22"/>
            <x v="23"/>
            <x v="25"/>
            <x v="27"/>
            <x v="28"/>
            <x v="31"/>
            <x v="33"/>
            <x v="34"/>
            <x v="38"/>
            <x v="39"/>
            <x v="40"/>
            <x v="41"/>
            <x v="42"/>
            <x v="53"/>
            <x v="54"/>
            <x v="55"/>
            <x v="57"/>
            <x v="61"/>
            <x v="62"/>
            <x v="66"/>
            <x v="67"/>
            <x v="69"/>
            <x v="70"/>
            <x v="71"/>
            <x v="72"/>
            <x v="81"/>
            <x v="84"/>
            <x v="85"/>
            <x v="86"/>
            <x v="88"/>
            <x v="89"/>
            <x v="98"/>
            <x v="103"/>
            <x v="109"/>
          </reference>
        </references>
      </pivotArea>
    </format>
    <format dxfId="915">
      <pivotArea dataOnly="0" labelOnly="1" grandRow="1" outline="0" fieldPosition="0"/>
    </format>
    <format dxfId="914">
      <pivotArea dataOnly="0" labelOnly="1" outline="0" fieldPosition="0">
        <references count="2">
          <reference field="8" count="1">
            <x v="11"/>
          </reference>
          <reference field="9" count="1" selected="0">
            <x v="32"/>
          </reference>
        </references>
      </pivotArea>
    </format>
    <format dxfId="913">
      <pivotArea dataOnly="0" labelOnly="1" outline="0" fieldPosition="0">
        <references count="2">
          <reference field="8" count="1">
            <x v="23"/>
          </reference>
          <reference field="9" count="1" selected="0">
            <x v="101"/>
          </reference>
        </references>
      </pivotArea>
    </format>
    <format dxfId="912">
      <pivotArea dataOnly="0" labelOnly="1" outline="0" fieldPosition="0">
        <references count="2">
          <reference field="8" count="1">
            <x v="23"/>
          </reference>
          <reference field="9" count="1" selected="0">
            <x v="102"/>
          </reference>
        </references>
      </pivotArea>
    </format>
    <format dxfId="911">
      <pivotArea dataOnly="0" labelOnly="1" outline="0" fieldPosition="0">
        <references count="2">
          <reference field="8" count="1">
            <x v="23"/>
          </reference>
          <reference field="9" count="1" selected="0">
            <x v="104"/>
          </reference>
        </references>
      </pivotArea>
    </format>
    <format dxfId="910">
      <pivotArea dataOnly="0" labelOnly="1" outline="0" fieldPosition="0">
        <references count="2">
          <reference field="8" count="1">
            <x v="23"/>
          </reference>
          <reference field="9" count="1" selected="0">
            <x v="105"/>
          </reference>
        </references>
      </pivotArea>
    </format>
    <format dxfId="909">
      <pivotArea dataOnly="0" labelOnly="1" outline="0" fieldPosition="0">
        <references count="2">
          <reference field="8" count="1">
            <x v="17"/>
          </reference>
          <reference field="9" count="1" selected="0">
            <x v="79"/>
          </reference>
        </references>
      </pivotArea>
    </format>
    <format dxfId="908">
      <pivotArea dataOnly="0" labelOnly="1" outline="0" fieldPosition="0">
        <references count="2">
          <reference field="8" count="1">
            <x v="17"/>
          </reference>
          <reference field="9" count="1" selected="0">
            <x v="77"/>
          </reference>
        </references>
      </pivotArea>
    </format>
    <format dxfId="907">
      <pivotArea dataOnly="0" labelOnly="1" outline="0" fieldPosition="0">
        <references count="2">
          <reference field="8" count="1">
            <x v="17"/>
          </reference>
          <reference field="9" count="1" selected="0">
            <x v="78"/>
          </reference>
        </references>
      </pivotArea>
    </format>
    <format dxfId="906">
      <pivotArea dataOnly="0" labelOnly="1" outline="0" fieldPosition="0">
        <references count="2">
          <reference field="8" count="1">
            <x v="17"/>
          </reference>
          <reference field="9" count="1" selected="0">
            <x v="76"/>
          </reference>
        </references>
      </pivotArea>
    </format>
    <format dxfId="905">
      <pivotArea dataOnly="0" labelOnly="1" outline="0" fieldPosition="0">
        <references count="2">
          <reference field="8" count="1">
            <x v="17"/>
          </reference>
          <reference field="9" count="1" selected="0">
            <x v="80"/>
          </reference>
        </references>
      </pivotArea>
    </format>
    <format dxfId="904">
      <pivotArea dataOnly="0" labelOnly="1" outline="0" fieldPosition="0">
        <references count="2">
          <reference field="8" count="1">
            <x v="17"/>
          </reference>
          <reference field="9" count="1" selected="0">
            <x v="75"/>
          </reference>
        </references>
      </pivotArea>
    </format>
    <format dxfId="903">
      <pivotArea dataOnly="0" labelOnly="1" outline="0" fieldPosition="0">
        <references count="2">
          <reference field="8" count="1">
            <x v="29"/>
          </reference>
          <reference field="9" count="1" selected="0">
            <x v="107"/>
          </reference>
        </references>
      </pivotArea>
    </format>
    <format dxfId="902">
      <pivotArea dataOnly="0" labelOnly="1" outline="0" fieldPosition="0">
        <references count="2">
          <reference field="8" count="1">
            <x v="19"/>
          </reference>
          <reference field="9" count="1" selected="0">
            <x v="65"/>
          </reference>
        </references>
      </pivotArea>
    </format>
    <format dxfId="901">
      <pivotArea dataOnly="0" labelOnly="1" outline="0" fieldPosition="0">
        <references count="2">
          <reference field="8" count="1">
            <x v="27"/>
          </reference>
          <reference field="9" count="1" selected="0">
            <x v="13"/>
          </reference>
        </references>
      </pivotArea>
    </format>
    <format dxfId="900">
      <pivotArea dataOnly="0" labelOnly="1" outline="0" fieldPosition="0">
        <references count="2">
          <reference field="8" count="1">
            <x v="8"/>
          </reference>
          <reference field="9" count="1" selected="0">
            <x v="49"/>
          </reference>
        </references>
      </pivotArea>
    </format>
    <format dxfId="899">
      <pivotArea dataOnly="0" labelOnly="1" outline="0" fieldPosition="0">
        <references count="2">
          <reference field="8" count="1">
            <x v="8"/>
          </reference>
          <reference field="9" count="1" selected="0">
            <x v="47"/>
          </reference>
        </references>
      </pivotArea>
    </format>
    <format dxfId="898">
      <pivotArea dataOnly="0" labelOnly="1" outline="0" fieldPosition="0">
        <references count="2">
          <reference field="8" count="1">
            <x v="11"/>
          </reference>
          <reference field="9" count="1" selected="0">
            <x v="30"/>
          </reference>
        </references>
      </pivotArea>
    </format>
    <format dxfId="897">
      <pivotArea dataOnly="0" labelOnly="1" outline="0" fieldPosition="0">
        <references count="2">
          <reference field="8" count="1">
            <x v="33"/>
          </reference>
          <reference field="9" count="1" selected="0">
            <x v="108"/>
          </reference>
        </references>
      </pivotArea>
    </format>
    <format dxfId="896">
      <pivotArea dataOnly="0" labelOnly="1" outline="0" fieldPosition="0">
        <references count="2">
          <reference field="8" count="1">
            <x v="14"/>
          </reference>
          <reference field="9" count="1" selected="0">
            <x v="26"/>
          </reference>
        </references>
      </pivotArea>
    </format>
    <format dxfId="895">
      <pivotArea dataOnly="0" labelOnly="1" outline="0" fieldPosition="0">
        <references count="2">
          <reference field="8" count="1">
            <x v="14"/>
          </reference>
          <reference field="9" count="1" selected="0">
            <x v="60"/>
          </reference>
        </references>
      </pivotArea>
    </format>
    <format dxfId="894">
      <pivotArea dataOnly="0" labelOnly="1" outline="0" fieldPosition="0">
        <references count="2">
          <reference field="8" count="1">
            <x v="8"/>
          </reference>
          <reference field="9" count="1" selected="0">
            <x v="45"/>
          </reference>
        </references>
      </pivotArea>
    </format>
    <format dxfId="893">
      <pivotArea dataOnly="0" labelOnly="1" outline="0" fieldPosition="0">
        <references count="2">
          <reference field="8" count="1">
            <x v="13"/>
          </reference>
          <reference field="9" count="1" selected="0">
            <x v="90"/>
          </reference>
        </references>
      </pivotArea>
    </format>
    <format dxfId="892">
      <pivotArea dataOnly="0" labelOnly="1" outline="0" fieldPosition="0">
        <references count="2">
          <reference field="8" count="1">
            <x v="25"/>
          </reference>
          <reference field="9" count="1" selected="0">
            <x v="2"/>
          </reference>
        </references>
      </pivotArea>
    </format>
    <format dxfId="891">
      <pivotArea dataOnly="0" labelOnly="1" outline="0" fieldPosition="0">
        <references count="2">
          <reference field="8" count="1">
            <x v="27"/>
          </reference>
          <reference field="9" count="1" selected="0">
            <x v="18"/>
          </reference>
        </references>
      </pivotArea>
    </format>
    <format dxfId="890">
      <pivotArea dataOnly="0" labelOnly="1" outline="0" fieldPosition="0">
        <references count="2">
          <reference field="8" count="1">
            <x v="27"/>
          </reference>
          <reference field="9" count="1" selected="0">
            <x v="11"/>
          </reference>
        </references>
      </pivotArea>
    </format>
    <format dxfId="889">
      <pivotArea dataOnly="0" labelOnly="1" outline="0" fieldPosition="0">
        <references count="2">
          <reference field="8" count="1">
            <x v="31"/>
          </reference>
          <reference field="9" count="1" selected="0">
            <x v="37"/>
          </reference>
        </references>
      </pivotArea>
    </format>
    <format dxfId="888">
      <pivotArea dataOnly="0" labelOnly="1" outline="0" fieldPosition="0">
        <references count="2">
          <reference field="8" count="1">
            <x v="11"/>
          </reference>
          <reference field="9" count="1" selected="0">
            <x v="29"/>
          </reference>
        </references>
      </pivotArea>
    </format>
    <format dxfId="887">
      <pivotArea dataOnly="0" labelOnly="1" outline="0" fieldPosition="0">
        <references count="2">
          <reference field="8" count="1">
            <x v="14"/>
          </reference>
          <reference field="9" count="1" selected="0">
            <x v="59"/>
          </reference>
        </references>
      </pivotArea>
    </format>
    <format dxfId="886">
      <pivotArea dataOnly="0" labelOnly="1" outline="0" fieldPosition="0">
        <references count="2">
          <reference field="8" count="1">
            <x v="19"/>
          </reference>
          <reference field="9" count="1" selected="0">
            <x v="74"/>
          </reference>
        </references>
      </pivotArea>
    </format>
    <format dxfId="885">
      <pivotArea dataOnly="0" labelOnly="1" outline="0" fieldPosition="0">
        <references count="2">
          <reference field="8" count="1">
            <x v="25"/>
          </reference>
          <reference field="9" count="1" selected="0">
            <x v="3"/>
          </reference>
        </references>
      </pivotArea>
    </format>
    <format dxfId="884">
      <pivotArea dataOnly="0" labelOnly="1" outline="0" fieldPosition="0">
        <references count="2">
          <reference field="8" count="1">
            <x v="2"/>
          </reference>
          <reference field="9" count="1" selected="0">
            <x v="99"/>
          </reference>
        </references>
      </pivotArea>
    </format>
    <format dxfId="883">
      <pivotArea dataOnly="0" labelOnly="1" outline="0" fieldPosition="0">
        <references count="2">
          <reference field="8" count="1">
            <x v="9"/>
          </reference>
          <reference field="9" count="1" selected="0">
            <x v="48"/>
          </reference>
        </references>
      </pivotArea>
    </format>
    <format dxfId="882">
      <pivotArea dataOnly="0" labelOnly="1" outline="0" fieldPosition="0">
        <references count="2">
          <reference field="8" count="1">
            <x v="14"/>
          </reference>
          <reference field="9" count="1" selected="0">
            <x v="64"/>
          </reference>
        </references>
      </pivotArea>
    </format>
    <format dxfId="881">
      <pivotArea dataOnly="0" labelOnly="1" outline="0" fieldPosition="0">
        <references count="2">
          <reference field="8" count="1">
            <x v="9"/>
          </reference>
          <reference field="9" count="1" selected="0">
            <x v="52"/>
          </reference>
        </references>
      </pivotArea>
    </format>
    <format dxfId="880">
      <pivotArea dataOnly="0" labelOnly="1" outline="0" fieldPosition="0">
        <references count="2">
          <reference field="8" count="1">
            <x v="16"/>
          </reference>
          <reference field="9" count="1" selected="0">
            <x v="56"/>
          </reference>
        </references>
      </pivotArea>
    </format>
    <format dxfId="879">
      <pivotArea dataOnly="0" labelOnly="1" outline="0" fieldPosition="0">
        <references count="2">
          <reference field="8" count="1">
            <x v="14"/>
          </reference>
          <reference field="9" count="1" selected="0">
            <x v="63"/>
          </reference>
        </references>
      </pivotArea>
    </format>
    <format dxfId="878">
      <pivotArea dataOnly="0" labelOnly="1" outline="0" fieldPosition="0">
        <references count="2">
          <reference field="8" count="1">
            <x v="9"/>
          </reference>
          <reference field="9" count="1" selected="0">
            <x v="50"/>
          </reference>
        </references>
      </pivotArea>
    </format>
    <format dxfId="877">
      <pivotArea dataOnly="0" labelOnly="1" outline="0" fieldPosition="0">
        <references count="2">
          <reference field="8" count="1">
            <x v="14"/>
          </reference>
          <reference field="9" count="1" selected="0">
            <x v="58"/>
          </reference>
        </references>
      </pivotArea>
    </format>
    <format dxfId="876">
      <pivotArea dataOnly="0" labelOnly="1" outline="0" fieldPosition="0">
        <references count="2">
          <reference field="8" count="1">
            <x v="32"/>
          </reference>
          <reference field="9" count="1" selected="0">
            <x v="68"/>
          </reference>
        </references>
      </pivotArea>
    </format>
    <format dxfId="875">
      <pivotArea dataOnly="0" labelOnly="1" outline="0" fieldPosition="0">
        <references count="2">
          <reference field="8" count="1">
            <x v="5"/>
          </reference>
          <reference field="9" count="1" selected="0">
            <x v="44"/>
          </reference>
        </references>
      </pivotArea>
    </format>
    <format dxfId="874">
      <pivotArea dataOnly="0" labelOnly="1" outline="0" fieldPosition="0">
        <references count="2">
          <reference field="8" count="1">
            <x v="27"/>
          </reference>
          <reference field="9" count="1" selected="0">
            <x v="12"/>
          </reference>
        </references>
      </pivotArea>
    </format>
    <format dxfId="873">
      <pivotArea dataOnly="0" labelOnly="1" outline="0" fieldPosition="0">
        <references count="2">
          <reference field="8" count="1">
            <x v="5"/>
          </reference>
          <reference field="9" count="1" selected="0">
            <x v="43"/>
          </reference>
        </references>
      </pivotArea>
    </format>
    <format dxfId="872">
      <pivotArea dataOnly="0" labelOnly="1" outline="0" fieldPosition="0">
        <references count="2">
          <reference field="8" count="1">
            <x v="31"/>
          </reference>
          <reference field="9" count="1" selected="0">
            <x v="24"/>
          </reference>
        </references>
      </pivotArea>
    </format>
    <format dxfId="871">
      <pivotArea dataOnly="0" labelOnly="1" outline="0" fieldPosition="0">
        <references count="2">
          <reference field="8" count="1">
            <x v="0"/>
          </reference>
          <reference field="9" count="1" selected="0">
            <x v="1"/>
          </reference>
        </references>
      </pivotArea>
    </format>
    <format dxfId="870">
      <pivotArea dataOnly="0" labelOnly="1" outline="0" fieldPosition="0">
        <references count="2">
          <reference field="8" count="1">
            <x v="8"/>
          </reference>
          <reference field="9" count="1" selected="0">
            <x v="51"/>
          </reference>
        </references>
      </pivotArea>
    </format>
    <format dxfId="869">
      <pivotArea dataOnly="0" labelOnly="1" outline="0" fieldPosition="0">
        <references count="2">
          <reference field="8" count="1">
            <x v="31"/>
          </reference>
          <reference field="9" count="1" selected="0">
            <x v="35"/>
          </reference>
        </references>
      </pivotArea>
    </format>
    <format dxfId="868">
      <pivotArea dataOnly="0" labelOnly="1" outline="0" fieldPosition="0">
        <references count="2">
          <reference field="8" count="1">
            <x v="31"/>
          </reference>
          <reference field="9" count="1" selected="0">
            <x v="36"/>
          </reference>
        </references>
      </pivotArea>
    </format>
    <format dxfId="867">
      <pivotArea dataOnly="0" labelOnly="1" outline="0" fieldPosition="0">
        <references count="2">
          <reference field="8" count="1">
            <x v="18"/>
          </reference>
          <reference field="9" count="1" selected="0">
            <x v="96"/>
          </reference>
        </references>
      </pivotArea>
    </format>
    <format dxfId="866">
      <pivotArea dataOnly="0" labelOnly="1" outline="0" fieldPosition="0">
        <references count="2">
          <reference field="8" count="1">
            <x v="10"/>
          </reference>
          <reference field="9" count="1" selected="0">
            <x v="83"/>
          </reference>
        </references>
      </pivotArea>
    </format>
    <format dxfId="865">
      <pivotArea dataOnly="0" labelOnly="1" outline="0" fieldPosition="0">
        <references count="2">
          <reference field="8" count="1">
            <x v="9"/>
          </reference>
          <reference field="9" count="1" selected="0">
            <x v="46"/>
          </reference>
        </references>
      </pivotArea>
    </format>
    <format dxfId="864">
      <pivotArea dataOnly="0" labelOnly="1" outline="0" fieldPosition="0">
        <references count="2">
          <reference field="8" count="1">
            <x v="26"/>
          </reference>
          <reference field="9" count="1" selected="0">
            <x v="14"/>
          </reference>
        </references>
      </pivotArea>
    </format>
    <format dxfId="863">
      <pivotArea dataOnly="0" labelOnly="1" outline="0" fieldPosition="0">
        <references count="2">
          <reference field="8" count="1">
            <x v="27"/>
          </reference>
          <reference field="9" count="1" selected="0">
            <x v="8"/>
          </reference>
        </references>
      </pivotArea>
    </format>
    <format dxfId="862">
      <pivotArea dataOnly="0" labelOnly="1" outline="0" fieldPosition="0">
        <references count="2">
          <reference field="8" count="1">
            <x v="16"/>
          </reference>
          <reference field="9" count="1" selected="0">
            <x v="57"/>
          </reference>
        </references>
      </pivotArea>
    </format>
    <format dxfId="861">
      <pivotArea dataOnly="0" labelOnly="1" outline="0" fieldPosition="0">
        <references count="2">
          <reference field="8" count="1">
            <x v="13"/>
          </reference>
          <reference field="9" count="1" selected="0">
            <x v="88"/>
          </reference>
        </references>
      </pivotArea>
    </format>
    <format dxfId="860">
      <pivotArea dataOnly="0" labelOnly="1" outline="0" fieldPosition="0">
        <references count="2">
          <reference field="8" count="1">
            <x v="11"/>
          </reference>
          <reference field="9" count="1" selected="0">
            <x v="27"/>
          </reference>
        </references>
      </pivotArea>
    </format>
    <format dxfId="859">
      <pivotArea dataOnly="0" labelOnly="1" outline="0" fieldPosition="0">
        <references count="2">
          <reference field="8" count="1">
            <x v="23"/>
          </reference>
          <reference field="9" count="1" selected="0">
            <x v="103"/>
          </reference>
        </references>
      </pivotArea>
    </format>
    <format dxfId="858">
      <pivotArea dataOnly="0" labelOnly="1" outline="0" fieldPosition="0">
        <references count="2">
          <reference field="8" count="1">
            <x v="15"/>
          </reference>
          <reference field="9" count="1" selected="0">
            <x v="55"/>
          </reference>
        </references>
      </pivotArea>
    </format>
    <format dxfId="857">
      <pivotArea dataOnly="0" labelOnly="1" outline="0" fieldPosition="0">
        <references count="2">
          <reference field="8" count="1">
            <x v="11"/>
          </reference>
          <reference field="9" count="1" selected="0">
            <x v="28"/>
          </reference>
        </references>
      </pivotArea>
    </format>
    <format dxfId="856">
      <pivotArea dataOnly="0" labelOnly="1" outline="0" fieldPosition="0">
        <references count="2">
          <reference field="8" count="1">
            <x v="26"/>
          </reference>
          <reference field="9" count="1" selected="0">
            <x v="17"/>
          </reference>
        </references>
      </pivotArea>
    </format>
    <format dxfId="855">
      <pivotArea dataOnly="0" labelOnly="1" outline="0" fieldPosition="0">
        <references count="2">
          <reference field="8" count="1">
            <x v="16"/>
          </reference>
          <reference field="9" count="1" selected="0">
            <x v="98"/>
          </reference>
        </references>
      </pivotArea>
    </format>
    <format dxfId="854">
      <pivotArea dataOnly="0" labelOnly="1" outline="0" fieldPosition="0">
        <references count="2">
          <reference field="8" count="1">
            <x v="26"/>
          </reference>
          <reference field="9" count="1" selected="0">
            <x v="16"/>
          </reference>
        </references>
      </pivotArea>
    </format>
    <format dxfId="853">
      <pivotArea dataOnly="0" labelOnly="1" outline="0" fieldPosition="0">
        <references count="2">
          <reference field="8" count="1">
            <x v="3"/>
          </reference>
          <reference field="9" count="1" selected="0">
            <x v="53"/>
          </reference>
        </references>
      </pivotArea>
    </format>
    <format dxfId="852">
      <pivotArea dataOnly="0" labelOnly="1" outline="0" fieldPosition="0">
        <references count="2">
          <reference field="8" count="1">
            <x v="14"/>
          </reference>
          <reference field="9" count="1" selected="0">
            <x v="25"/>
          </reference>
        </references>
      </pivotArea>
    </format>
    <format dxfId="851">
      <pivotArea dataOnly="0" labelOnly="1" outline="0" fieldPosition="0">
        <references count="2">
          <reference field="8" count="1">
            <x v="27"/>
          </reference>
          <reference field="9" count="1" selected="0">
            <x v="10"/>
          </reference>
        </references>
      </pivotArea>
    </format>
    <format dxfId="850">
      <pivotArea dataOnly="0" labelOnly="1" outline="0" fieldPosition="0">
        <references count="2">
          <reference field="8" count="1">
            <x v="6"/>
          </reference>
          <reference field="9" count="1" selected="0">
            <x v="38"/>
          </reference>
        </references>
      </pivotArea>
    </format>
    <format dxfId="849">
      <pivotArea dataOnly="0" labelOnly="1" outline="0" fieldPosition="0">
        <references count="2">
          <reference field="8" count="1">
            <x v="12"/>
          </reference>
          <reference field="9" count="1" selected="0">
            <x v="85"/>
          </reference>
        </references>
      </pivotArea>
    </format>
    <format dxfId="848">
      <pivotArea dataOnly="0" labelOnly="1" outline="0" fieldPosition="0">
        <references count="2">
          <reference field="8" count="1">
            <x v="6"/>
          </reference>
          <reference field="9" count="1" selected="0">
            <x v="39"/>
          </reference>
        </references>
      </pivotArea>
    </format>
    <format dxfId="847">
      <pivotArea dataOnly="0" labelOnly="1" outline="0" fieldPosition="0">
        <references count="2">
          <reference field="8" count="2">
            <x v="29"/>
            <x v="30"/>
          </reference>
          <reference field="9" count="1" selected="0">
            <x v="20"/>
          </reference>
        </references>
      </pivotArea>
    </format>
    <format dxfId="846">
      <pivotArea dataOnly="0" labelOnly="1" outline="0" fieldPosition="0">
        <references count="2">
          <reference field="8" count="1">
            <x v="14"/>
          </reference>
          <reference field="9" count="1" selected="0">
            <x v="61"/>
          </reference>
        </references>
      </pivotArea>
    </format>
    <format dxfId="845">
      <pivotArea dataOnly="0" labelOnly="1" outline="0" fieldPosition="0">
        <references count="2">
          <reference field="8" count="1">
            <x v="30"/>
          </reference>
          <reference field="9" count="1" selected="0">
            <x v="22"/>
          </reference>
        </references>
      </pivotArea>
    </format>
    <format dxfId="844">
      <pivotArea dataOnly="0" labelOnly="1" outline="0" fieldPosition="0">
        <references count="2">
          <reference field="8" count="1">
            <x v="14"/>
          </reference>
          <reference field="9" count="1" selected="0">
            <x v="62"/>
          </reference>
        </references>
      </pivotArea>
    </format>
    <format dxfId="843">
      <pivotArea dataOnly="0" labelOnly="1" outline="0" fieldPosition="0">
        <references count="2">
          <reference field="8" count="1">
            <x v="30"/>
          </reference>
          <reference field="9" count="1" selected="0">
            <x v="23"/>
          </reference>
        </references>
      </pivotArea>
    </format>
    <format dxfId="842">
      <pivotArea dataOnly="0" labelOnly="1" outline="0" fieldPosition="0">
        <references count="2">
          <reference field="8" count="1">
            <x v="6"/>
          </reference>
          <reference field="9" count="1" selected="0">
            <x v="40"/>
          </reference>
        </references>
      </pivotArea>
    </format>
    <format dxfId="841">
      <pivotArea dataOnly="0" labelOnly="1" outline="0" fieldPosition="0">
        <references count="2">
          <reference field="8" count="1">
            <x v="4"/>
          </reference>
          <reference field="9" count="1" selected="0">
            <x v="54"/>
          </reference>
        </references>
      </pivotArea>
    </format>
    <format dxfId="840">
      <pivotArea dataOnly="0" labelOnly="1" outline="0" fieldPosition="0">
        <references count="2">
          <reference field="8" count="1">
            <x v="6"/>
          </reference>
          <reference field="9" count="1" selected="0">
            <x v="41"/>
          </reference>
        </references>
      </pivotArea>
    </format>
    <format dxfId="839">
      <pivotArea dataOnly="0" labelOnly="1" outline="0" fieldPosition="0">
        <references count="2">
          <reference field="8" count="1">
            <x v="27"/>
          </reference>
          <reference field="9" count="1" selected="0">
            <x v="9"/>
          </reference>
        </references>
      </pivotArea>
    </format>
    <format dxfId="838">
      <pivotArea dataOnly="0" labelOnly="1" outline="0" fieldPosition="0">
        <references count="2">
          <reference field="8" count="1">
            <x v="26"/>
          </reference>
          <reference field="9" count="1" selected="0">
            <x v="4"/>
          </reference>
        </references>
      </pivotArea>
    </format>
    <format dxfId="837">
      <pivotArea dataOnly="0" labelOnly="1" outline="0" fieldPosition="0">
        <references count="2">
          <reference field="8" count="1">
            <x v="1"/>
          </reference>
          <reference field="9" count="1" selected="0">
            <x v="81"/>
          </reference>
        </references>
      </pivotArea>
    </format>
    <format dxfId="836">
      <pivotArea dataOnly="0" labelOnly="1" outline="0" fieldPosition="0">
        <references count="2">
          <reference field="8" count="1">
            <x v="32"/>
          </reference>
          <reference field="9" count="1" selected="0">
            <x v="66"/>
          </reference>
        </references>
      </pivotArea>
    </format>
    <format dxfId="835">
      <pivotArea dataOnly="0" labelOnly="1" outline="0" fieldPosition="0">
        <references count="2">
          <reference field="8" count="1">
            <x v="12"/>
          </reference>
          <reference field="9" count="1" selected="0">
            <x v="84"/>
          </reference>
        </references>
      </pivotArea>
    </format>
    <format dxfId="834">
      <pivotArea dataOnly="0" labelOnly="1" outline="0" fieldPosition="0">
        <references count="2">
          <reference field="8" count="1">
            <x v="32"/>
          </reference>
          <reference field="9" count="1" selected="0">
            <x v="67"/>
          </reference>
        </references>
      </pivotArea>
    </format>
    <format dxfId="833">
      <pivotArea dataOnly="0" labelOnly="1" outline="0" fieldPosition="0">
        <references count="2">
          <reference field="8" count="1">
            <x v="13"/>
          </reference>
          <reference field="9" count="1" selected="0">
            <x v="86"/>
          </reference>
        </references>
      </pivotArea>
    </format>
    <format dxfId="832">
      <pivotArea dataOnly="0" labelOnly="1" outline="0" fieldPosition="0">
        <references count="2">
          <reference field="8" count="1">
            <x v="7"/>
          </reference>
          <reference field="9" count="1" selected="0">
            <x v="42"/>
          </reference>
        </references>
      </pivotArea>
    </format>
    <format dxfId="831">
      <pivotArea dataOnly="0" labelOnly="1" outline="0" fieldPosition="0">
        <references count="2">
          <reference field="8" count="1">
            <x v="13"/>
          </reference>
          <reference field="9" count="1" selected="0">
            <x v="89"/>
          </reference>
        </references>
      </pivotArea>
    </format>
    <format dxfId="830">
      <pivotArea dataOnly="0" labelOnly="1" outline="0" fieldPosition="0">
        <references count="2">
          <reference field="8" count="1">
            <x v="32"/>
          </reference>
          <reference field="9" count="1" selected="0">
            <x v="69"/>
          </reference>
        </references>
      </pivotArea>
    </format>
    <format dxfId="829">
      <pivotArea dataOnly="0" labelOnly="1" outline="0" fieldPosition="0">
        <references count="2">
          <reference field="8" count="1">
            <x v="30"/>
          </reference>
          <reference field="9" count="1" selected="0">
            <x v="21"/>
          </reference>
        </references>
      </pivotArea>
    </format>
    <format dxfId="828">
      <pivotArea dataOnly="0" labelOnly="1" outline="0" fieldPosition="0">
        <references count="2">
          <reference field="8" count="1">
            <x v="32"/>
          </reference>
          <reference field="9" count="1" selected="0">
            <x v="70"/>
          </reference>
        </references>
      </pivotArea>
    </format>
    <format dxfId="827">
      <pivotArea dataOnly="0" labelOnly="1" outline="0" fieldPosition="0">
        <references count="2">
          <reference field="8" count="1">
            <x v="11"/>
          </reference>
          <reference field="9" count="1" selected="0">
            <x v="31"/>
          </reference>
        </references>
      </pivotArea>
    </format>
    <format dxfId="826">
      <pivotArea dataOnly="0" labelOnly="1" outline="0" fieldPosition="0">
        <references count="2">
          <reference field="8" count="1">
            <x v="32"/>
          </reference>
          <reference field="9" count="1" selected="0">
            <x v="71"/>
          </reference>
        </references>
      </pivotArea>
    </format>
    <format dxfId="825">
      <pivotArea dataOnly="0" labelOnly="1" outline="0" fieldPosition="0">
        <references count="2">
          <reference field="8" count="2">
            <x v="11"/>
            <x v="28"/>
          </reference>
          <reference field="9" count="1" selected="0">
            <x v="33"/>
          </reference>
        </references>
      </pivotArea>
    </format>
    <format dxfId="824">
      <pivotArea dataOnly="0" labelOnly="1" outline="0" fieldPosition="0">
        <references count="2">
          <reference field="8" count="1">
            <x v="32"/>
          </reference>
          <reference field="9" count="1" selected="0">
            <x v="72"/>
          </reference>
        </references>
      </pivotArea>
    </format>
    <format dxfId="823">
      <pivotArea dataOnly="0" labelOnly="1" outline="0" fieldPosition="0">
        <references count="2">
          <reference field="8" count="1">
            <x v="28"/>
          </reference>
          <reference field="9" count="1" selected="0">
            <x v="34"/>
          </reference>
        </references>
      </pivotArea>
    </format>
    <format dxfId="822">
      <pivotArea dataOnly="0" labelOnly="1" outline="0" fieldPosition="0">
        <references count="2">
          <reference field="8" count="1">
            <x v="26"/>
          </reference>
          <reference field="9" count="1" selected="0">
            <x v="19"/>
          </reference>
        </references>
      </pivotArea>
    </format>
    <format dxfId="821">
      <pivotArea dataOnly="0" labelOnly="1" outline="0" fieldPosition="0">
        <references count="2">
          <reference field="8" count="1">
            <x v="26"/>
          </reference>
          <reference field="9" count="1" selected="0">
            <x v="15"/>
          </reference>
        </references>
      </pivotArea>
    </format>
    <format dxfId="820">
      <pivotArea dataOnly="0" labelOnly="1" outline="0" fieldPosition="0">
        <references count="2">
          <reference field="8" count="1">
            <x v="26"/>
          </reference>
          <reference field="9" count="1" selected="0">
            <x v="5"/>
          </reference>
        </references>
      </pivotArea>
    </format>
    <format dxfId="819">
      <pivotArea dataOnly="0" labelOnly="1" outline="0" fieldPosition="0">
        <references count="2">
          <reference field="8" count="1">
            <x v="34"/>
          </reference>
          <reference field="9" count="1" selected="0">
            <x v="109"/>
          </reference>
        </references>
      </pivotArea>
    </format>
    <format dxfId="818">
      <pivotArea dataOnly="0" labelOnly="1" outline="0" fieldPosition="0">
        <references count="2">
          <reference field="8" count="1">
            <x v="27"/>
          </reference>
          <reference field="9" count="1" selected="0">
            <x v="6"/>
          </reference>
        </references>
      </pivotArea>
    </format>
    <format dxfId="817">
      <pivotArea dataOnly="0" labelOnly="1" outline="0" fieldPosition="0">
        <references count="2">
          <reference field="8" count="1">
            <x v="27"/>
          </reference>
          <reference field="9" count="1" selected="0">
            <x v="7"/>
          </reference>
        </references>
      </pivotArea>
    </format>
    <format dxfId="816">
      <pivotArea dataOnly="0" labelOnly="1" outline="0" axis="axisValues" fieldPosition="0"/>
    </format>
    <format dxfId="815">
      <pivotArea type="all" dataOnly="0" outline="0" fieldPosition="0"/>
    </format>
    <format dxfId="814">
      <pivotArea outline="0" collapsedLevelsAreSubtotals="1" fieldPosition="0"/>
    </format>
    <format dxfId="813">
      <pivotArea field="9" type="button" dataOnly="0" labelOnly="1" outline="0" axis="axisRow" fieldPosition="0"/>
    </format>
    <format dxfId="812">
      <pivotArea field="8" type="button" dataOnly="0" labelOnly="1" outline="0" axis="axisRow" fieldPosition="1"/>
    </format>
    <format dxfId="811">
      <pivotArea dataOnly="0" labelOnly="1" outline="0" fieldPosition="0">
        <references count="1">
          <reference field="9" count="50">
            <x v="1"/>
            <x v="2"/>
            <x v="3"/>
            <x v="11"/>
            <x v="12"/>
            <x v="13"/>
            <x v="18"/>
            <x v="24"/>
            <x v="26"/>
            <x v="29"/>
            <x v="30"/>
            <x v="32"/>
            <x v="35"/>
            <x v="36"/>
            <x v="37"/>
            <x v="43"/>
            <x v="44"/>
            <x v="45"/>
            <x v="46"/>
            <x v="47"/>
            <x v="48"/>
            <x v="49"/>
            <x v="50"/>
            <x v="51"/>
            <x v="52"/>
            <x v="56"/>
            <x v="58"/>
            <x v="59"/>
            <x v="60"/>
            <x v="63"/>
            <x v="64"/>
            <x v="65"/>
            <x v="68"/>
            <x v="74"/>
            <x v="75"/>
            <x v="76"/>
            <x v="77"/>
            <x v="78"/>
            <x v="79"/>
            <x v="80"/>
            <x v="83"/>
            <x v="90"/>
            <x v="96"/>
            <x v="99"/>
            <x v="101"/>
            <x v="102"/>
            <x v="104"/>
            <x v="105"/>
            <x v="107"/>
            <x v="108"/>
          </reference>
        </references>
      </pivotArea>
    </format>
    <format dxfId="810">
      <pivotArea dataOnly="0" labelOnly="1" outline="0" fieldPosition="0">
        <references count="1">
          <reference field="9" count="48">
            <x v="4"/>
            <x v="5"/>
            <x v="6"/>
            <x v="7"/>
            <x v="8"/>
            <x v="9"/>
            <x v="10"/>
            <x v="14"/>
            <x v="15"/>
            <x v="16"/>
            <x v="17"/>
            <x v="19"/>
            <x v="20"/>
            <x v="21"/>
            <x v="22"/>
            <x v="23"/>
            <x v="25"/>
            <x v="27"/>
            <x v="28"/>
            <x v="31"/>
            <x v="33"/>
            <x v="34"/>
            <x v="38"/>
            <x v="39"/>
            <x v="40"/>
            <x v="41"/>
            <x v="42"/>
            <x v="53"/>
            <x v="54"/>
            <x v="55"/>
            <x v="57"/>
            <x v="61"/>
            <x v="62"/>
            <x v="66"/>
            <x v="67"/>
            <x v="69"/>
            <x v="70"/>
            <x v="71"/>
            <x v="72"/>
            <x v="81"/>
            <x v="84"/>
            <x v="85"/>
            <x v="86"/>
            <x v="88"/>
            <x v="89"/>
            <x v="98"/>
            <x v="103"/>
            <x v="109"/>
          </reference>
        </references>
      </pivotArea>
    </format>
    <format dxfId="809">
      <pivotArea dataOnly="0" labelOnly="1" grandRow="1" outline="0" fieldPosition="0"/>
    </format>
    <format dxfId="808">
      <pivotArea dataOnly="0" labelOnly="1" outline="0" fieldPosition="0">
        <references count="2">
          <reference field="8" count="1">
            <x v="11"/>
          </reference>
          <reference field="9" count="1" selected="0">
            <x v="32"/>
          </reference>
        </references>
      </pivotArea>
    </format>
    <format dxfId="807">
      <pivotArea dataOnly="0" labelOnly="1" outline="0" fieldPosition="0">
        <references count="2">
          <reference field="8" count="1">
            <x v="23"/>
          </reference>
          <reference field="9" count="1" selected="0">
            <x v="101"/>
          </reference>
        </references>
      </pivotArea>
    </format>
    <format dxfId="806">
      <pivotArea dataOnly="0" labelOnly="1" outline="0" fieldPosition="0">
        <references count="2">
          <reference field="8" count="1">
            <x v="23"/>
          </reference>
          <reference field="9" count="1" selected="0">
            <x v="102"/>
          </reference>
        </references>
      </pivotArea>
    </format>
    <format dxfId="805">
      <pivotArea dataOnly="0" labelOnly="1" outline="0" fieldPosition="0">
        <references count="2">
          <reference field="8" count="1">
            <x v="23"/>
          </reference>
          <reference field="9" count="1" selected="0">
            <x v="104"/>
          </reference>
        </references>
      </pivotArea>
    </format>
    <format dxfId="804">
      <pivotArea dataOnly="0" labelOnly="1" outline="0" fieldPosition="0">
        <references count="2">
          <reference field="8" count="1">
            <x v="23"/>
          </reference>
          <reference field="9" count="1" selected="0">
            <x v="105"/>
          </reference>
        </references>
      </pivotArea>
    </format>
    <format dxfId="803">
      <pivotArea dataOnly="0" labelOnly="1" outline="0" fieldPosition="0">
        <references count="2">
          <reference field="8" count="1">
            <x v="17"/>
          </reference>
          <reference field="9" count="1" selected="0">
            <x v="79"/>
          </reference>
        </references>
      </pivotArea>
    </format>
    <format dxfId="802">
      <pivotArea dataOnly="0" labelOnly="1" outline="0" fieldPosition="0">
        <references count="2">
          <reference field="8" count="1">
            <x v="17"/>
          </reference>
          <reference field="9" count="1" selected="0">
            <x v="77"/>
          </reference>
        </references>
      </pivotArea>
    </format>
    <format dxfId="801">
      <pivotArea dataOnly="0" labelOnly="1" outline="0" fieldPosition="0">
        <references count="2">
          <reference field="8" count="1">
            <x v="17"/>
          </reference>
          <reference field="9" count="1" selected="0">
            <x v="78"/>
          </reference>
        </references>
      </pivotArea>
    </format>
    <format dxfId="800">
      <pivotArea dataOnly="0" labelOnly="1" outline="0" fieldPosition="0">
        <references count="2">
          <reference field="8" count="1">
            <x v="17"/>
          </reference>
          <reference field="9" count="1" selected="0">
            <x v="76"/>
          </reference>
        </references>
      </pivotArea>
    </format>
    <format dxfId="799">
      <pivotArea dataOnly="0" labelOnly="1" outline="0" fieldPosition="0">
        <references count="2">
          <reference field="8" count="1">
            <x v="17"/>
          </reference>
          <reference field="9" count="1" selected="0">
            <x v="80"/>
          </reference>
        </references>
      </pivotArea>
    </format>
    <format dxfId="798">
      <pivotArea dataOnly="0" labelOnly="1" outline="0" fieldPosition="0">
        <references count="2">
          <reference field="8" count="1">
            <x v="17"/>
          </reference>
          <reference field="9" count="1" selected="0">
            <x v="75"/>
          </reference>
        </references>
      </pivotArea>
    </format>
    <format dxfId="797">
      <pivotArea dataOnly="0" labelOnly="1" outline="0" fieldPosition="0">
        <references count="2">
          <reference field="8" count="1">
            <x v="29"/>
          </reference>
          <reference field="9" count="1" selected="0">
            <x v="107"/>
          </reference>
        </references>
      </pivotArea>
    </format>
    <format dxfId="796">
      <pivotArea dataOnly="0" labelOnly="1" outline="0" fieldPosition="0">
        <references count="2">
          <reference field="8" count="1">
            <x v="19"/>
          </reference>
          <reference field="9" count="1" selected="0">
            <x v="65"/>
          </reference>
        </references>
      </pivotArea>
    </format>
    <format dxfId="795">
      <pivotArea dataOnly="0" labelOnly="1" outline="0" fieldPosition="0">
        <references count="2">
          <reference field="8" count="1">
            <x v="27"/>
          </reference>
          <reference field="9" count="1" selected="0">
            <x v="13"/>
          </reference>
        </references>
      </pivotArea>
    </format>
    <format dxfId="794">
      <pivotArea dataOnly="0" labelOnly="1" outline="0" fieldPosition="0">
        <references count="2">
          <reference field="8" count="1">
            <x v="8"/>
          </reference>
          <reference field="9" count="1" selected="0">
            <x v="49"/>
          </reference>
        </references>
      </pivotArea>
    </format>
    <format dxfId="793">
      <pivotArea dataOnly="0" labelOnly="1" outline="0" fieldPosition="0">
        <references count="2">
          <reference field="8" count="1">
            <x v="8"/>
          </reference>
          <reference field="9" count="1" selected="0">
            <x v="47"/>
          </reference>
        </references>
      </pivotArea>
    </format>
    <format dxfId="792">
      <pivotArea dataOnly="0" labelOnly="1" outline="0" fieldPosition="0">
        <references count="2">
          <reference field="8" count="1">
            <x v="11"/>
          </reference>
          <reference field="9" count="1" selected="0">
            <x v="30"/>
          </reference>
        </references>
      </pivotArea>
    </format>
    <format dxfId="791">
      <pivotArea dataOnly="0" labelOnly="1" outline="0" fieldPosition="0">
        <references count="2">
          <reference field="8" count="1">
            <x v="33"/>
          </reference>
          <reference field="9" count="1" selected="0">
            <x v="108"/>
          </reference>
        </references>
      </pivotArea>
    </format>
    <format dxfId="790">
      <pivotArea dataOnly="0" labelOnly="1" outline="0" fieldPosition="0">
        <references count="2">
          <reference field="8" count="1">
            <x v="14"/>
          </reference>
          <reference field="9" count="1" selected="0">
            <x v="26"/>
          </reference>
        </references>
      </pivotArea>
    </format>
    <format dxfId="789">
      <pivotArea dataOnly="0" labelOnly="1" outline="0" fieldPosition="0">
        <references count="2">
          <reference field="8" count="1">
            <x v="14"/>
          </reference>
          <reference field="9" count="1" selected="0">
            <x v="60"/>
          </reference>
        </references>
      </pivotArea>
    </format>
    <format dxfId="788">
      <pivotArea dataOnly="0" labelOnly="1" outline="0" fieldPosition="0">
        <references count="2">
          <reference field="8" count="1">
            <x v="8"/>
          </reference>
          <reference field="9" count="1" selected="0">
            <x v="45"/>
          </reference>
        </references>
      </pivotArea>
    </format>
    <format dxfId="787">
      <pivotArea dataOnly="0" labelOnly="1" outline="0" fieldPosition="0">
        <references count="2">
          <reference field="8" count="1">
            <x v="13"/>
          </reference>
          <reference field="9" count="1" selected="0">
            <x v="90"/>
          </reference>
        </references>
      </pivotArea>
    </format>
    <format dxfId="786">
      <pivotArea dataOnly="0" labelOnly="1" outline="0" fieldPosition="0">
        <references count="2">
          <reference field="8" count="1">
            <x v="25"/>
          </reference>
          <reference field="9" count="1" selected="0">
            <x v="2"/>
          </reference>
        </references>
      </pivotArea>
    </format>
    <format dxfId="785">
      <pivotArea dataOnly="0" labelOnly="1" outline="0" fieldPosition="0">
        <references count="2">
          <reference field="8" count="1">
            <x v="27"/>
          </reference>
          <reference field="9" count="1" selected="0">
            <x v="18"/>
          </reference>
        </references>
      </pivotArea>
    </format>
    <format dxfId="784">
      <pivotArea dataOnly="0" labelOnly="1" outline="0" fieldPosition="0">
        <references count="2">
          <reference field="8" count="1">
            <x v="27"/>
          </reference>
          <reference field="9" count="1" selected="0">
            <x v="11"/>
          </reference>
        </references>
      </pivotArea>
    </format>
    <format dxfId="783">
      <pivotArea dataOnly="0" labelOnly="1" outline="0" fieldPosition="0">
        <references count="2">
          <reference field="8" count="1">
            <x v="31"/>
          </reference>
          <reference field="9" count="1" selected="0">
            <x v="37"/>
          </reference>
        </references>
      </pivotArea>
    </format>
    <format dxfId="782">
      <pivotArea dataOnly="0" labelOnly="1" outline="0" fieldPosition="0">
        <references count="2">
          <reference field="8" count="1">
            <x v="11"/>
          </reference>
          <reference field="9" count="1" selected="0">
            <x v="29"/>
          </reference>
        </references>
      </pivotArea>
    </format>
    <format dxfId="781">
      <pivotArea dataOnly="0" labelOnly="1" outline="0" fieldPosition="0">
        <references count="2">
          <reference field="8" count="1">
            <x v="14"/>
          </reference>
          <reference field="9" count="1" selected="0">
            <x v="59"/>
          </reference>
        </references>
      </pivotArea>
    </format>
    <format dxfId="780">
      <pivotArea dataOnly="0" labelOnly="1" outline="0" fieldPosition="0">
        <references count="2">
          <reference field="8" count="1">
            <x v="19"/>
          </reference>
          <reference field="9" count="1" selected="0">
            <x v="74"/>
          </reference>
        </references>
      </pivotArea>
    </format>
    <format dxfId="779">
      <pivotArea dataOnly="0" labelOnly="1" outline="0" fieldPosition="0">
        <references count="2">
          <reference field="8" count="1">
            <x v="25"/>
          </reference>
          <reference field="9" count="1" selected="0">
            <x v="3"/>
          </reference>
        </references>
      </pivotArea>
    </format>
    <format dxfId="778">
      <pivotArea dataOnly="0" labelOnly="1" outline="0" fieldPosition="0">
        <references count="2">
          <reference field="8" count="1">
            <x v="2"/>
          </reference>
          <reference field="9" count="1" selected="0">
            <x v="99"/>
          </reference>
        </references>
      </pivotArea>
    </format>
    <format dxfId="777">
      <pivotArea dataOnly="0" labelOnly="1" outline="0" fieldPosition="0">
        <references count="2">
          <reference field="8" count="1">
            <x v="9"/>
          </reference>
          <reference field="9" count="1" selected="0">
            <x v="48"/>
          </reference>
        </references>
      </pivotArea>
    </format>
    <format dxfId="776">
      <pivotArea dataOnly="0" labelOnly="1" outline="0" fieldPosition="0">
        <references count="2">
          <reference field="8" count="1">
            <x v="14"/>
          </reference>
          <reference field="9" count="1" selected="0">
            <x v="64"/>
          </reference>
        </references>
      </pivotArea>
    </format>
    <format dxfId="775">
      <pivotArea dataOnly="0" labelOnly="1" outline="0" fieldPosition="0">
        <references count="2">
          <reference field="8" count="1">
            <x v="9"/>
          </reference>
          <reference field="9" count="1" selected="0">
            <x v="52"/>
          </reference>
        </references>
      </pivotArea>
    </format>
    <format dxfId="774">
      <pivotArea dataOnly="0" labelOnly="1" outline="0" fieldPosition="0">
        <references count="2">
          <reference field="8" count="1">
            <x v="16"/>
          </reference>
          <reference field="9" count="1" selected="0">
            <x v="56"/>
          </reference>
        </references>
      </pivotArea>
    </format>
    <format dxfId="773">
      <pivotArea dataOnly="0" labelOnly="1" outline="0" fieldPosition="0">
        <references count="2">
          <reference field="8" count="1">
            <x v="14"/>
          </reference>
          <reference field="9" count="1" selected="0">
            <x v="63"/>
          </reference>
        </references>
      </pivotArea>
    </format>
    <format dxfId="772">
      <pivotArea dataOnly="0" labelOnly="1" outline="0" fieldPosition="0">
        <references count="2">
          <reference field="8" count="1">
            <x v="9"/>
          </reference>
          <reference field="9" count="1" selected="0">
            <x v="50"/>
          </reference>
        </references>
      </pivotArea>
    </format>
    <format dxfId="771">
      <pivotArea dataOnly="0" labelOnly="1" outline="0" fieldPosition="0">
        <references count="2">
          <reference field="8" count="1">
            <x v="14"/>
          </reference>
          <reference field="9" count="1" selected="0">
            <x v="58"/>
          </reference>
        </references>
      </pivotArea>
    </format>
    <format dxfId="770">
      <pivotArea dataOnly="0" labelOnly="1" outline="0" fieldPosition="0">
        <references count="2">
          <reference field="8" count="1">
            <x v="32"/>
          </reference>
          <reference field="9" count="1" selected="0">
            <x v="68"/>
          </reference>
        </references>
      </pivotArea>
    </format>
    <format dxfId="769">
      <pivotArea dataOnly="0" labelOnly="1" outline="0" fieldPosition="0">
        <references count="2">
          <reference field="8" count="1">
            <x v="5"/>
          </reference>
          <reference field="9" count="1" selected="0">
            <x v="44"/>
          </reference>
        </references>
      </pivotArea>
    </format>
    <format dxfId="768">
      <pivotArea dataOnly="0" labelOnly="1" outline="0" fieldPosition="0">
        <references count="2">
          <reference field="8" count="1">
            <x v="27"/>
          </reference>
          <reference field="9" count="1" selected="0">
            <x v="12"/>
          </reference>
        </references>
      </pivotArea>
    </format>
    <format dxfId="767">
      <pivotArea dataOnly="0" labelOnly="1" outline="0" fieldPosition="0">
        <references count="2">
          <reference field="8" count="1">
            <x v="5"/>
          </reference>
          <reference field="9" count="1" selected="0">
            <x v="43"/>
          </reference>
        </references>
      </pivotArea>
    </format>
    <format dxfId="766">
      <pivotArea dataOnly="0" labelOnly="1" outline="0" fieldPosition="0">
        <references count="2">
          <reference field="8" count="1">
            <x v="31"/>
          </reference>
          <reference field="9" count="1" selected="0">
            <x v="24"/>
          </reference>
        </references>
      </pivotArea>
    </format>
    <format dxfId="765">
      <pivotArea dataOnly="0" labelOnly="1" outline="0" fieldPosition="0">
        <references count="2">
          <reference field="8" count="1">
            <x v="0"/>
          </reference>
          <reference field="9" count="1" selected="0">
            <x v="1"/>
          </reference>
        </references>
      </pivotArea>
    </format>
    <format dxfId="764">
      <pivotArea dataOnly="0" labelOnly="1" outline="0" fieldPosition="0">
        <references count="2">
          <reference field="8" count="1">
            <x v="8"/>
          </reference>
          <reference field="9" count="1" selected="0">
            <x v="51"/>
          </reference>
        </references>
      </pivotArea>
    </format>
    <format dxfId="763">
      <pivotArea dataOnly="0" labelOnly="1" outline="0" fieldPosition="0">
        <references count="2">
          <reference field="8" count="1">
            <x v="31"/>
          </reference>
          <reference field="9" count="1" selected="0">
            <x v="35"/>
          </reference>
        </references>
      </pivotArea>
    </format>
    <format dxfId="762">
      <pivotArea dataOnly="0" labelOnly="1" outline="0" fieldPosition="0">
        <references count="2">
          <reference field="8" count="1">
            <x v="31"/>
          </reference>
          <reference field="9" count="1" selected="0">
            <x v="36"/>
          </reference>
        </references>
      </pivotArea>
    </format>
    <format dxfId="761">
      <pivotArea dataOnly="0" labelOnly="1" outline="0" fieldPosition="0">
        <references count="2">
          <reference field="8" count="1">
            <x v="18"/>
          </reference>
          <reference field="9" count="1" selected="0">
            <x v="96"/>
          </reference>
        </references>
      </pivotArea>
    </format>
    <format dxfId="760">
      <pivotArea dataOnly="0" labelOnly="1" outline="0" fieldPosition="0">
        <references count="2">
          <reference field="8" count="1">
            <x v="10"/>
          </reference>
          <reference field="9" count="1" selected="0">
            <x v="83"/>
          </reference>
        </references>
      </pivotArea>
    </format>
    <format dxfId="759">
      <pivotArea dataOnly="0" labelOnly="1" outline="0" fieldPosition="0">
        <references count="2">
          <reference field="8" count="1">
            <x v="9"/>
          </reference>
          <reference field="9" count="1" selected="0">
            <x v="46"/>
          </reference>
        </references>
      </pivotArea>
    </format>
    <format dxfId="758">
      <pivotArea dataOnly="0" labelOnly="1" outline="0" fieldPosition="0">
        <references count="2">
          <reference field="8" count="1">
            <x v="26"/>
          </reference>
          <reference field="9" count="1" selected="0">
            <x v="14"/>
          </reference>
        </references>
      </pivotArea>
    </format>
    <format dxfId="757">
      <pivotArea dataOnly="0" labelOnly="1" outline="0" fieldPosition="0">
        <references count="2">
          <reference field="8" count="1">
            <x v="27"/>
          </reference>
          <reference field="9" count="1" selected="0">
            <x v="8"/>
          </reference>
        </references>
      </pivotArea>
    </format>
    <format dxfId="756">
      <pivotArea dataOnly="0" labelOnly="1" outline="0" fieldPosition="0">
        <references count="2">
          <reference field="8" count="1">
            <x v="16"/>
          </reference>
          <reference field="9" count="1" selected="0">
            <x v="57"/>
          </reference>
        </references>
      </pivotArea>
    </format>
    <format dxfId="755">
      <pivotArea dataOnly="0" labelOnly="1" outline="0" fieldPosition="0">
        <references count="2">
          <reference field="8" count="1">
            <x v="13"/>
          </reference>
          <reference field="9" count="1" selected="0">
            <x v="88"/>
          </reference>
        </references>
      </pivotArea>
    </format>
    <format dxfId="754">
      <pivotArea dataOnly="0" labelOnly="1" outline="0" fieldPosition="0">
        <references count="2">
          <reference field="8" count="1">
            <x v="11"/>
          </reference>
          <reference field="9" count="1" selected="0">
            <x v="27"/>
          </reference>
        </references>
      </pivotArea>
    </format>
    <format dxfId="753">
      <pivotArea dataOnly="0" labelOnly="1" outline="0" fieldPosition="0">
        <references count="2">
          <reference field="8" count="1">
            <x v="23"/>
          </reference>
          <reference field="9" count="1" selected="0">
            <x v="103"/>
          </reference>
        </references>
      </pivotArea>
    </format>
    <format dxfId="752">
      <pivotArea dataOnly="0" labelOnly="1" outline="0" fieldPosition="0">
        <references count="2">
          <reference field="8" count="1">
            <x v="15"/>
          </reference>
          <reference field="9" count="1" selected="0">
            <x v="55"/>
          </reference>
        </references>
      </pivotArea>
    </format>
    <format dxfId="751">
      <pivotArea dataOnly="0" labelOnly="1" outline="0" fieldPosition="0">
        <references count="2">
          <reference field="8" count="1">
            <x v="11"/>
          </reference>
          <reference field="9" count="1" selected="0">
            <x v="28"/>
          </reference>
        </references>
      </pivotArea>
    </format>
    <format dxfId="750">
      <pivotArea dataOnly="0" labelOnly="1" outline="0" fieldPosition="0">
        <references count="2">
          <reference field="8" count="1">
            <x v="26"/>
          </reference>
          <reference field="9" count="1" selected="0">
            <x v="17"/>
          </reference>
        </references>
      </pivotArea>
    </format>
    <format dxfId="749">
      <pivotArea dataOnly="0" labelOnly="1" outline="0" fieldPosition="0">
        <references count="2">
          <reference field="8" count="1">
            <x v="16"/>
          </reference>
          <reference field="9" count="1" selected="0">
            <x v="98"/>
          </reference>
        </references>
      </pivotArea>
    </format>
    <format dxfId="748">
      <pivotArea dataOnly="0" labelOnly="1" outline="0" fieldPosition="0">
        <references count="2">
          <reference field="8" count="1">
            <x v="26"/>
          </reference>
          <reference field="9" count="1" selected="0">
            <x v="16"/>
          </reference>
        </references>
      </pivotArea>
    </format>
    <format dxfId="747">
      <pivotArea dataOnly="0" labelOnly="1" outline="0" fieldPosition="0">
        <references count="2">
          <reference field="8" count="1">
            <x v="3"/>
          </reference>
          <reference field="9" count="1" selected="0">
            <x v="53"/>
          </reference>
        </references>
      </pivotArea>
    </format>
    <format dxfId="746">
      <pivotArea dataOnly="0" labelOnly="1" outline="0" fieldPosition="0">
        <references count="2">
          <reference field="8" count="1">
            <x v="14"/>
          </reference>
          <reference field="9" count="1" selected="0">
            <x v="25"/>
          </reference>
        </references>
      </pivotArea>
    </format>
    <format dxfId="745">
      <pivotArea dataOnly="0" labelOnly="1" outline="0" fieldPosition="0">
        <references count="2">
          <reference field="8" count="1">
            <x v="27"/>
          </reference>
          <reference field="9" count="1" selected="0">
            <x v="10"/>
          </reference>
        </references>
      </pivotArea>
    </format>
    <format dxfId="744">
      <pivotArea dataOnly="0" labelOnly="1" outline="0" fieldPosition="0">
        <references count="2">
          <reference field="8" count="1">
            <x v="6"/>
          </reference>
          <reference field="9" count="1" selected="0">
            <x v="38"/>
          </reference>
        </references>
      </pivotArea>
    </format>
    <format dxfId="743">
      <pivotArea dataOnly="0" labelOnly="1" outline="0" fieldPosition="0">
        <references count="2">
          <reference field="8" count="1">
            <x v="12"/>
          </reference>
          <reference field="9" count="1" selected="0">
            <x v="85"/>
          </reference>
        </references>
      </pivotArea>
    </format>
    <format dxfId="742">
      <pivotArea dataOnly="0" labelOnly="1" outline="0" fieldPosition="0">
        <references count="2">
          <reference field="8" count="1">
            <x v="6"/>
          </reference>
          <reference field="9" count="1" selected="0">
            <x v="39"/>
          </reference>
        </references>
      </pivotArea>
    </format>
    <format dxfId="741">
      <pivotArea dataOnly="0" labelOnly="1" outline="0" fieldPosition="0">
        <references count="2">
          <reference field="8" count="2">
            <x v="29"/>
            <x v="30"/>
          </reference>
          <reference field="9" count="1" selected="0">
            <x v="20"/>
          </reference>
        </references>
      </pivotArea>
    </format>
    <format dxfId="740">
      <pivotArea dataOnly="0" labelOnly="1" outline="0" fieldPosition="0">
        <references count="2">
          <reference field="8" count="1">
            <x v="14"/>
          </reference>
          <reference field="9" count="1" selected="0">
            <x v="61"/>
          </reference>
        </references>
      </pivotArea>
    </format>
    <format dxfId="739">
      <pivotArea dataOnly="0" labelOnly="1" outline="0" fieldPosition="0">
        <references count="2">
          <reference field="8" count="1">
            <x v="30"/>
          </reference>
          <reference field="9" count="1" selected="0">
            <x v="22"/>
          </reference>
        </references>
      </pivotArea>
    </format>
    <format dxfId="738">
      <pivotArea dataOnly="0" labelOnly="1" outline="0" fieldPosition="0">
        <references count="2">
          <reference field="8" count="1">
            <x v="14"/>
          </reference>
          <reference field="9" count="1" selected="0">
            <x v="62"/>
          </reference>
        </references>
      </pivotArea>
    </format>
    <format dxfId="737">
      <pivotArea dataOnly="0" labelOnly="1" outline="0" fieldPosition="0">
        <references count="2">
          <reference field="8" count="1">
            <x v="30"/>
          </reference>
          <reference field="9" count="1" selected="0">
            <x v="23"/>
          </reference>
        </references>
      </pivotArea>
    </format>
    <format dxfId="736">
      <pivotArea dataOnly="0" labelOnly="1" outline="0" fieldPosition="0">
        <references count="2">
          <reference field="8" count="1">
            <x v="6"/>
          </reference>
          <reference field="9" count="1" selected="0">
            <x v="40"/>
          </reference>
        </references>
      </pivotArea>
    </format>
    <format dxfId="735">
      <pivotArea dataOnly="0" labelOnly="1" outline="0" fieldPosition="0">
        <references count="2">
          <reference field="8" count="1">
            <x v="4"/>
          </reference>
          <reference field="9" count="1" selected="0">
            <x v="54"/>
          </reference>
        </references>
      </pivotArea>
    </format>
    <format dxfId="734">
      <pivotArea dataOnly="0" labelOnly="1" outline="0" fieldPosition="0">
        <references count="2">
          <reference field="8" count="1">
            <x v="6"/>
          </reference>
          <reference field="9" count="1" selected="0">
            <x v="41"/>
          </reference>
        </references>
      </pivotArea>
    </format>
    <format dxfId="733">
      <pivotArea dataOnly="0" labelOnly="1" outline="0" fieldPosition="0">
        <references count="2">
          <reference field="8" count="1">
            <x v="27"/>
          </reference>
          <reference field="9" count="1" selected="0">
            <x v="9"/>
          </reference>
        </references>
      </pivotArea>
    </format>
    <format dxfId="732">
      <pivotArea dataOnly="0" labelOnly="1" outline="0" fieldPosition="0">
        <references count="2">
          <reference field="8" count="1">
            <x v="26"/>
          </reference>
          <reference field="9" count="1" selected="0">
            <x v="4"/>
          </reference>
        </references>
      </pivotArea>
    </format>
    <format dxfId="731">
      <pivotArea dataOnly="0" labelOnly="1" outline="0" fieldPosition="0">
        <references count="2">
          <reference field="8" count="1">
            <x v="1"/>
          </reference>
          <reference field="9" count="1" selected="0">
            <x v="81"/>
          </reference>
        </references>
      </pivotArea>
    </format>
    <format dxfId="730">
      <pivotArea dataOnly="0" labelOnly="1" outline="0" fieldPosition="0">
        <references count="2">
          <reference field="8" count="1">
            <x v="32"/>
          </reference>
          <reference field="9" count="1" selected="0">
            <x v="66"/>
          </reference>
        </references>
      </pivotArea>
    </format>
    <format dxfId="729">
      <pivotArea dataOnly="0" labelOnly="1" outline="0" fieldPosition="0">
        <references count="2">
          <reference field="8" count="1">
            <x v="12"/>
          </reference>
          <reference field="9" count="1" selected="0">
            <x v="84"/>
          </reference>
        </references>
      </pivotArea>
    </format>
    <format dxfId="728">
      <pivotArea dataOnly="0" labelOnly="1" outline="0" fieldPosition="0">
        <references count="2">
          <reference field="8" count="1">
            <x v="32"/>
          </reference>
          <reference field="9" count="1" selected="0">
            <x v="67"/>
          </reference>
        </references>
      </pivotArea>
    </format>
    <format dxfId="727">
      <pivotArea dataOnly="0" labelOnly="1" outline="0" fieldPosition="0">
        <references count="2">
          <reference field="8" count="1">
            <x v="13"/>
          </reference>
          <reference field="9" count="1" selected="0">
            <x v="86"/>
          </reference>
        </references>
      </pivotArea>
    </format>
    <format dxfId="726">
      <pivotArea dataOnly="0" labelOnly="1" outline="0" fieldPosition="0">
        <references count="2">
          <reference field="8" count="1">
            <x v="7"/>
          </reference>
          <reference field="9" count="1" selected="0">
            <x v="42"/>
          </reference>
        </references>
      </pivotArea>
    </format>
    <format dxfId="725">
      <pivotArea dataOnly="0" labelOnly="1" outline="0" fieldPosition="0">
        <references count="2">
          <reference field="8" count="1">
            <x v="13"/>
          </reference>
          <reference field="9" count="1" selected="0">
            <x v="89"/>
          </reference>
        </references>
      </pivotArea>
    </format>
    <format dxfId="724">
      <pivotArea dataOnly="0" labelOnly="1" outline="0" fieldPosition="0">
        <references count="2">
          <reference field="8" count="1">
            <x v="32"/>
          </reference>
          <reference field="9" count="1" selected="0">
            <x v="69"/>
          </reference>
        </references>
      </pivotArea>
    </format>
    <format dxfId="723">
      <pivotArea dataOnly="0" labelOnly="1" outline="0" fieldPosition="0">
        <references count="2">
          <reference field="8" count="1">
            <x v="30"/>
          </reference>
          <reference field="9" count="1" selected="0">
            <x v="21"/>
          </reference>
        </references>
      </pivotArea>
    </format>
    <format dxfId="722">
      <pivotArea dataOnly="0" labelOnly="1" outline="0" fieldPosition="0">
        <references count="2">
          <reference field="8" count="1">
            <x v="32"/>
          </reference>
          <reference field="9" count="1" selected="0">
            <x v="70"/>
          </reference>
        </references>
      </pivotArea>
    </format>
    <format dxfId="721">
      <pivotArea dataOnly="0" labelOnly="1" outline="0" fieldPosition="0">
        <references count="2">
          <reference field="8" count="1">
            <x v="11"/>
          </reference>
          <reference field="9" count="1" selected="0">
            <x v="31"/>
          </reference>
        </references>
      </pivotArea>
    </format>
    <format dxfId="720">
      <pivotArea dataOnly="0" labelOnly="1" outline="0" fieldPosition="0">
        <references count="2">
          <reference field="8" count="1">
            <x v="32"/>
          </reference>
          <reference field="9" count="1" selected="0">
            <x v="71"/>
          </reference>
        </references>
      </pivotArea>
    </format>
    <format dxfId="719">
      <pivotArea dataOnly="0" labelOnly="1" outline="0" fieldPosition="0">
        <references count="2">
          <reference field="8" count="2">
            <x v="11"/>
            <x v="28"/>
          </reference>
          <reference field="9" count="1" selected="0">
            <x v="33"/>
          </reference>
        </references>
      </pivotArea>
    </format>
    <format dxfId="718">
      <pivotArea dataOnly="0" labelOnly="1" outline="0" fieldPosition="0">
        <references count="2">
          <reference field="8" count="1">
            <x v="32"/>
          </reference>
          <reference field="9" count="1" selected="0">
            <x v="72"/>
          </reference>
        </references>
      </pivotArea>
    </format>
    <format dxfId="717">
      <pivotArea dataOnly="0" labelOnly="1" outline="0" fieldPosition="0">
        <references count="2">
          <reference field="8" count="1">
            <x v="28"/>
          </reference>
          <reference field="9" count="1" selected="0">
            <x v="34"/>
          </reference>
        </references>
      </pivotArea>
    </format>
    <format dxfId="716">
      <pivotArea dataOnly="0" labelOnly="1" outline="0" fieldPosition="0">
        <references count="2">
          <reference field="8" count="1">
            <x v="26"/>
          </reference>
          <reference field="9" count="1" selected="0">
            <x v="19"/>
          </reference>
        </references>
      </pivotArea>
    </format>
    <format dxfId="715">
      <pivotArea dataOnly="0" labelOnly="1" outline="0" fieldPosition="0">
        <references count="2">
          <reference field="8" count="1">
            <x v="26"/>
          </reference>
          <reference field="9" count="1" selected="0">
            <x v="15"/>
          </reference>
        </references>
      </pivotArea>
    </format>
    <format dxfId="714">
      <pivotArea dataOnly="0" labelOnly="1" outline="0" fieldPosition="0">
        <references count="2">
          <reference field="8" count="1">
            <x v="26"/>
          </reference>
          <reference field="9" count="1" selected="0">
            <x v="5"/>
          </reference>
        </references>
      </pivotArea>
    </format>
    <format dxfId="713">
      <pivotArea dataOnly="0" labelOnly="1" outline="0" fieldPosition="0">
        <references count="2">
          <reference field="8" count="1">
            <x v="34"/>
          </reference>
          <reference field="9" count="1" selected="0">
            <x v="109"/>
          </reference>
        </references>
      </pivotArea>
    </format>
    <format dxfId="712">
      <pivotArea dataOnly="0" labelOnly="1" outline="0" fieldPosition="0">
        <references count="2">
          <reference field="8" count="1">
            <x v="27"/>
          </reference>
          <reference field="9" count="1" selected="0">
            <x v="6"/>
          </reference>
        </references>
      </pivotArea>
    </format>
    <format dxfId="711">
      <pivotArea dataOnly="0" labelOnly="1" outline="0" fieldPosition="0">
        <references count="2">
          <reference field="8" count="1">
            <x v="27"/>
          </reference>
          <reference field="9" count="1" selected="0">
            <x v="7"/>
          </reference>
        </references>
      </pivotArea>
    </format>
    <format dxfId="710">
      <pivotArea dataOnly="0" labelOnly="1" outline="0" axis="axisValues"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6689DC-0512-4632-80F2-1C0BE815CAA9}" name="TablaDinámica5" cacheId="0"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location ref="AK49:AM96" firstHeaderRow="1" firstDataRow="1" firstDataCol="2" rowPageCount="2" colPageCount="1"/>
  <pivotFields count="46">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35">
        <item x="32"/>
        <item x="14"/>
        <item x="7"/>
        <item x="20"/>
        <item x="21"/>
        <item x="28"/>
        <item x="17"/>
        <item x="18"/>
        <item x="6"/>
        <item x="25"/>
        <item x="30"/>
        <item x="5"/>
        <item x="26"/>
        <item x="31"/>
        <item x="0"/>
        <item x="16"/>
        <item x="3"/>
        <item x="22"/>
        <item x="8"/>
        <item x="29"/>
        <item x="10"/>
        <item x="9"/>
        <item x="34"/>
        <item x="24"/>
        <item x="12"/>
        <item x="15"/>
        <item x="4"/>
        <item x="1"/>
        <item x="13"/>
        <item x="27"/>
        <item x="23"/>
        <item x="2"/>
        <item x="11"/>
        <item x="33"/>
        <item x="19"/>
      </items>
      <extLst>
        <ext xmlns:x14="http://schemas.microsoft.com/office/spreadsheetml/2009/9/main" uri="{2946ED86-A175-432a-8AC1-64E0C546D7DE}">
          <x14:pivotField fillDownLabels="1"/>
        </ext>
      </extLst>
    </pivotField>
    <pivotField axis="axisRow" compact="0" outline="0" showAll="0" sortType="descending" defaultSubtotal="0">
      <items count="110">
        <item x="13"/>
        <item x="98"/>
        <item x="83"/>
        <item x="37"/>
        <item x="96"/>
        <item x="97"/>
        <item x="90"/>
        <item x="91"/>
        <item x="82"/>
        <item x="92"/>
        <item x="32"/>
        <item x="1"/>
        <item x="36"/>
        <item x="29"/>
        <item x="9"/>
        <item x="6"/>
        <item x="89"/>
        <item x="86"/>
        <item x="79"/>
        <item x="85"/>
        <item x="58"/>
        <item x="59"/>
        <item x="60"/>
        <item x="61"/>
        <item x="7"/>
        <item x="18"/>
        <item x="17"/>
        <item x="33"/>
        <item x="107"/>
        <item x="8"/>
        <item x="30"/>
        <item x="34"/>
        <item x="99"/>
        <item x="48"/>
        <item x="31"/>
        <item x="93"/>
        <item x="94"/>
        <item x="3"/>
        <item x="40"/>
        <item x="42"/>
        <item x="39"/>
        <item x="43"/>
        <item x="41"/>
        <item x="80"/>
        <item x="81"/>
        <item x="47"/>
        <item x="69"/>
        <item x="11"/>
        <item x="68"/>
        <item x="15"/>
        <item x="70"/>
        <item x="12"/>
        <item x="67"/>
        <item x="45"/>
        <item x="46"/>
        <item x="38"/>
        <item x="4"/>
        <item x="77"/>
        <item x="2"/>
        <item x="5"/>
        <item x="0"/>
        <item x="55"/>
        <item x="56"/>
        <item x="10"/>
        <item x="57"/>
        <item x="84"/>
        <item x="71"/>
        <item x="72"/>
        <item x="73"/>
        <item x="74"/>
        <item x="25"/>
        <item x="27"/>
        <item x="28"/>
        <item x="19"/>
        <item x="100"/>
        <item x="50"/>
        <item x="51"/>
        <item x="52"/>
        <item x="49"/>
        <item x="53"/>
        <item x="54"/>
        <item x="35"/>
        <item x="14"/>
        <item x="88"/>
        <item x="75"/>
        <item x="76"/>
        <item x="105"/>
        <item x="108"/>
        <item x="104"/>
        <item x="106"/>
        <item x="95"/>
        <item x="23"/>
        <item x="16"/>
        <item x="20"/>
        <item x="21"/>
        <item x="22"/>
        <item x="87"/>
        <item x="24"/>
        <item x="103"/>
        <item x="101"/>
        <item x="109"/>
        <item x="65"/>
        <item x="64"/>
        <item x="66"/>
        <item x="63"/>
        <item x="62"/>
        <item x="26"/>
        <item x="78"/>
        <item x="102"/>
        <item x="4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3"/>
        <item x="0"/>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2"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6"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0"/>
        <item x="1"/>
        <item h="1" x="2"/>
        <item h="1" x="3"/>
        <item h="1" x="4"/>
        <item h="1" x="5"/>
      </items>
      <extLst>
        <ext xmlns:x14="http://schemas.microsoft.com/office/spreadsheetml/2009/9/main" uri="{2946ED86-A175-432a-8AC1-64E0C546D7DE}">
          <x14:pivotField fillDownLabels="1"/>
        </ext>
      </extLst>
    </pivotField>
  </pivotFields>
  <rowFields count="2">
    <field x="9"/>
    <field x="8"/>
  </rowFields>
  <rowItems count="47">
    <i>
      <x v="13"/>
      <x v="27"/>
    </i>
    <i>
      <x v="79"/>
      <x v="17"/>
    </i>
    <i>
      <x v="78"/>
      <x v="17"/>
    </i>
    <i>
      <x v="47"/>
      <x v="8"/>
    </i>
    <i>
      <x v="49"/>
      <x v="8"/>
    </i>
    <i>
      <x v="11"/>
      <x v="27"/>
    </i>
    <i>
      <x v="60"/>
      <x v="14"/>
    </i>
    <i>
      <x v="37"/>
      <x v="31"/>
    </i>
    <i>
      <x v="12"/>
      <x v="27"/>
    </i>
    <i>
      <x v="45"/>
      <x v="8"/>
    </i>
    <i>
      <x v="24"/>
      <x v="31"/>
    </i>
    <i>
      <x v="59"/>
      <x v="14"/>
    </i>
    <i>
      <x v="76"/>
      <x v="17"/>
    </i>
    <i>
      <x v="34"/>
      <x v="28"/>
    </i>
    <i>
      <x v="102"/>
      <x v="23"/>
    </i>
    <i>
      <x v="23"/>
      <x v="30"/>
    </i>
    <i>
      <x v="33"/>
      <x v="28"/>
    </i>
    <i>
      <x v="61"/>
      <x v="14"/>
    </i>
    <i>
      <x v="31"/>
      <x v="11"/>
    </i>
    <i>
      <x v="38"/>
      <x v="6"/>
    </i>
    <i>
      <x v="30"/>
      <x v="11"/>
    </i>
    <i>
      <x v="39"/>
      <x v="6"/>
    </i>
    <i>
      <x v="104"/>
      <x v="23"/>
    </i>
    <i>
      <x v="40"/>
      <x v="6"/>
    </i>
    <i>
      <x v="58"/>
      <x v="14"/>
    </i>
    <i>
      <x v="41"/>
      <x v="6"/>
    </i>
    <i>
      <x v="29"/>
      <x v="11"/>
    </i>
    <i>
      <x v="42"/>
      <x v="7"/>
    </i>
    <i>
      <x v="62"/>
      <x v="14"/>
    </i>
    <i>
      <x v="63"/>
      <x v="14"/>
    </i>
    <i>
      <x v="64"/>
      <x v="14"/>
    </i>
    <i>
      <x v="75"/>
      <x v="17"/>
    </i>
    <i>
      <x v="21"/>
      <x v="30"/>
    </i>
    <i>
      <x v="77"/>
      <x v="17"/>
    </i>
    <i>
      <x v="22"/>
      <x v="30"/>
    </i>
    <i>
      <x v="81"/>
      <x v="1"/>
    </i>
    <i>
      <x v="80"/>
      <x v="17"/>
    </i>
    <i>
      <x v="20"/>
      <x v="30"/>
    </i>
    <i>
      <x v="101"/>
      <x v="23"/>
    </i>
    <i>
      <x v="109"/>
      <x v="34"/>
    </i>
    <i>
      <x v="103"/>
      <x v="23"/>
    </i>
    <i>
      <x v="54"/>
      <x v="4"/>
    </i>
    <i>
      <x v="105"/>
      <x v="23"/>
    </i>
    <i>
      <x v="55"/>
      <x v="15"/>
    </i>
    <i>
      <x v="56"/>
      <x v="16"/>
    </i>
    <i>
      <x v="53"/>
      <x v="3"/>
    </i>
    <i t="grand">
      <x/>
    </i>
  </rowItems>
  <colItems count="1">
    <i/>
  </colItems>
  <pageFields count="2">
    <pageField fld="45" hier="-1"/>
    <pageField fld="11" hier="-1"/>
  </pageFields>
  <dataFields count="1">
    <dataField name="Suma de HORAS DOWN" fld="34" baseField="9" baseItem="0" numFmtId="4"/>
  </dataFields>
  <formats count="197">
    <format dxfId="1339">
      <pivotArea outline="0" collapsedLevelsAreSubtotals="1" fieldPosition="0"/>
    </format>
    <format dxfId="1338">
      <pivotArea outline="0" collapsedLevelsAreSubtotals="1" fieldPosition="0"/>
    </format>
    <format dxfId="1337">
      <pivotArea dataOnly="0" labelOnly="1" outline="0" axis="axisValues" fieldPosition="0"/>
    </format>
    <format dxfId="1336">
      <pivotArea field="9" type="button" dataOnly="0" labelOnly="1" outline="0" axis="axisRow" fieldPosition="0"/>
    </format>
    <format dxfId="1335">
      <pivotArea field="8" type="button" dataOnly="0" labelOnly="1" outline="0" axis="axisRow" fieldPosition="1"/>
    </format>
    <format dxfId="1334">
      <pivotArea dataOnly="0" labelOnly="1" outline="0" axis="axisValues" fieldPosition="0"/>
    </format>
    <format dxfId="1333">
      <pivotArea field="9" type="button" dataOnly="0" labelOnly="1" outline="0" axis="axisRow" fieldPosition="0"/>
    </format>
    <format dxfId="1332">
      <pivotArea field="8" type="button" dataOnly="0" labelOnly="1" outline="0" axis="axisRow" fieldPosition="1"/>
    </format>
    <format dxfId="1331">
      <pivotArea dataOnly="0" labelOnly="1" outline="0" axis="axisValues" fieldPosition="0"/>
    </format>
    <format dxfId="1330">
      <pivotArea type="all" dataOnly="0" outline="0" fieldPosition="0"/>
    </format>
    <format dxfId="1329">
      <pivotArea outline="0" collapsedLevelsAreSubtotals="1" fieldPosition="0"/>
    </format>
    <format dxfId="1328">
      <pivotArea field="9" type="button" dataOnly="0" labelOnly="1" outline="0" axis="axisRow" fieldPosition="0"/>
    </format>
    <format dxfId="1327">
      <pivotArea field="8" type="button" dataOnly="0" labelOnly="1" outline="0" axis="axisRow" fieldPosition="1"/>
    </format>
    <format dxfId="1326">
      <pivotArea dataOnly="0" labelOnly="1" outline="0" fieldPosition="0">
        <references count="1">
          <reference field="9" count="40">
            <x v="11"/>
            <x v="12"/>
            <x v="13"/>
            <x v="20"/>
            <x v="21"/>
            <x v="22"/>
            <x v="23"/>
            <x v="24"/>
            <x v="29"/>
            <x v="30"/>
            <x v="31"/>
            <x v="33"/>
            <x v="34"/>
            <x v="37"/>
            <x v="38"/>
            <x v="39"/>
            <x v="40"/>
            <x v="41"/>
            <x v="42"/>
            <x v="45"/>
            <x v="47"/>
            <x v="49"/>
            <x v="53"/>
            <x v="54"/>
            <x v="55"/>
            <x v="59"/>
            <x v="60"/>
            <x v="75"/>
            <x v="76"/>
            <x v="77"/>
            <x v="78"/>
            <x v="79"/>
            <x v="80"/>
            <x v="81"/>
            <x v="101"/>
            <x v="102"/>
            <x v="103"/>
            <x v="104"/>
            <x v="105"/>
            <x v="109"/>
          </reference>
        </references>
      </pivotArea>
    </format>
    <format dxfId="1325">
      <pivotArea dataOnly="0" labelOnly="1" grandRow="1" outline="0" fieldPosition="0"/>
    </format>
    <format dxfId="1324">
      <pivotArea dataOnly="0" labelOnly="1" outline="0" fieldPosition="0">
        <references count="2">
          <reference field="8" count="1">
            <x v="27"/>
          </reference>
          <reference field="9" count="1" selected="0">
            <x v="13"/>
          </reference>
        </references>
      </pivotArea>
    </format>
    <format dxfId="1323">
      <pivotArea dataOnly="0" labelOnly="1" outline="0" fieldPosition="0">
        <references count="2">
          <reference field="8" count="1">
            <x v="17"/>
          </reference>
          <reference field="9" count="1" selected="0">
            <x v="79"/>
          </reference>
        </references>
      </pivotArea>
    </format>
    <format dxfId="1322">
      <pivotArea dataOnly="0" labelOnly="1" outline="0" fieldPosition="0">
        <references count="2">
          <reference field="8" count="1">
            <x v="17"/>
          </reference>
          <reference field="9" count="1" selected="0">
            <x v="78"/>
          </reference>
        </references>
      </pivotArea>
    </format>
    <format dxfId="1321">
      <pivotArea dataOnly="0" labelOnly="1" outline="0" fieldPosition="0">
        <references count="2">
          <reference field="8" count="1">
            <x v="8"/>
          </reference>
          <reference field="9" count="1" selected="0">
            <x v="47"/>
          </reference>
        </references>
      </pivotArea>
    </format>
    <format dxfId="1320">
      <pivotArea dataOnly="0" labelOnly="1" outline="0" fieldPosition="0">
        <references count="2">
          <reference field="8" count="1">
            <x v="8"/>
          </reference>
          <reference field="9" count="1" selected="0">
            <x v="49"/>
          </reference>
        </references>
      </pivotArea>
    </format>
    <format dxfId="1319">
      <pivotArea dataOnly="0" labelOnly="1" outline="0" fieldPosition="0">
        <references count="2">
          <reference field="8" count="1">
            <x v="27"/>
          </reference>
          <reference field="9" count="1" selected="0">
            <x v="11"/>
          </reference>
        </references>
      </pivotArea>
    </format>
    <format dxfId="1318">
      <pivotArea dataOnly="0" labelOnly="1" outline="0" fieldPosition="0">
        <references count="2">
          <reference field="8" count="1">
            <x v="14"/>
          </reference>
          <reference field="9" count="1" selected="0">
            <x v="60"/>
          </reference>
        </references>
      </pivotArea>
    </format>
    <format dxfId="1317">
      <pivotArea dataOnly="0" labelOnly="1" outline="0" fieldPosition="0">
        <references count="2">
          <reference field="8" count="1">
            <x v="31"/>
          </reference>
          <reference field="9" count="1" selected="0">
            <x v="37"/>
          </reference>
        </references>
      </pivotArea>
    </format>
    <format dxfId="1316">
      <pivotArea dataOnly="0" labelOnly="1" outline="0" fieldPosition="0">
        <references count="2">
          <reference field="8" count="1">
            <x v="27"/>
          </reference>
          <reference field="9" count="1" selected="0">
            <x v="12"/>
          </reference>
        </references>
      </pivotArea>
    </format>
    <format dxfId="1315">
      <pivotArea dataOnly="0" labelOnly="1" outline="0" fieldPosition="0">
        <references count="2">
          <reference field="8" count="1">
            <x v="8"/>
          </reference>
          <reference field="9" count="1" selected="0">
            <x v="45"/>
          </reference>
        </references>
      </pivotArea>
    </format>
    <format dxfId="1314">
      <pivotArea dataOnly="0" labelOnly="1" outline="0" fieldPosition="0">
        <references count="2">
          <reference field="8" count="1">
            <x v="31"/>
          </reference>
          <reference field="9" count="1" selected="0">
            <x v="24"/>
          </reference>
        </references>
      </pivotArea>
    </format>
    <format dxfId="1313">
      <pivotArea dataOnly="0" labelOnly="1" outline="0" fieldPosition="0">
        <references count="2">
          <reference field="8" count="1">
            <x v="14"/>
          </reference>
          <reference field="9" count="1" selected="0">
            <x v="59"/>
          </reference>
        </references>
      </pivotArea>
    </format>
    <format dxfId="1312">
      <pivotArea dataOnly="0" labelOnly="1" outline="0" fieldPosition="0">
        <references count="2">
          <reference field="8" count="1">
            <x v="17"/>
          </reference>
          <reference field="9" count="1" selected="0">
            <x v="77"/>
          </reference>
        </references>
      </pivotArea>
    </format>
    <format dxfId="1311">
      <pivotArea dataOnly="0" labelOnly="1" outline="0" fieldPosition="0">
        <references count="2">
          <reference field="8" count="1">
            <x v="23"/>
          </reference>
          <reference field="9" count="1" selected="0">
            <x v="104"/>
          </reference>
        </references>
      </pivotArea>
    </format>
    <format dxfId="1310">
      <pivotArea dataOnly="0" labelOnly="1" outline="0" fieldPosition="0">
        <references count="2">
          <reference field="8" count="1">
            <x v="1"/>
          </reference>
          <reference field="9" count="1" selected="0">
            <x v="81"/>
          </reference>
        </references>
      </pivotArea>
    </format>
    <format dxfId="1309">
      <pivotArea dataOnly="0" labelOnly="1" outline="0" fieldPosition="0">
        <references count="2">
          <reference field="8" count="1">
            <x v="30"/>
          </reference>
          <reference field="9" count="1" selected="0">
            <x v="20"/>
          </reference>
        </references>
      </pivotArea>
    </format>
    <format dxfId="1308">
      <pivotArea dataOnly="0" labelOnly="1" outline="0" fieldPosition="0">
        <references count="2">
          <reference field="8" count="1">
            <x v="28"/>
          </reference>
          <reference field="9" count="1" selected="0">
            <x v="34"/>
          </reference>
        </references>
      </pivotArea>
    </format>
    <format dxfId="1307">
      <pivotArea dataOnly="0" labelOnly="1" outline="0" fieldPosition="0">
        <references count="2">
          <reference field="8" count="1">
            <x v="6"/>
          </reference>
          <reference field="9" count="1" selected="0">
            <x v="38"/>
          </reference>
        </references>
      </pivotArea>
    </format>
    <format dxfId="1306">
      <pivotArea dataOnly="0" labelOnly="1" outline="0" fieldPosition="0">
        <references count="2">
          <reference field="8" count="1">
            <x v="11"/>
          </reference>
          <reference field="9" count="1" selected="0">
            <x v="30"/>
          </reference>
        </references>
      </pivotArea>
    </format>
    <format dxfId="1305">
      <pivotArea dataOnly="0" labelOnly="1" outline="0" fieldPosition="0">
        <references count="2">
          <reference field="8" count="1">
            <x v="6"/>
          </reference>
          <reference field="9" count="1" selected="0">
            <x v="39"/>
          </reference>
        </references>
      </pivotArea>
    </format>
    <format dxfId="1304">
      <pivotArea dataOnly="0" labelOnly="1" outline="0" fieldPosition="0">
        <references count="2">
          <reference field="8" count="1">
            <x v="23"/>
          </reference>
          <reference field="9" count="1" selected="0">
            <x v="102"/>
          </reference>
        </references>
      </pivotArea>
    </format>
    <format dxfId="1303">
      <pivotArea dataOnly="0" labelOnly="1" outline="0" fieldPosition="0">
        <references count="2">
          <reference field="8" count="1">
            <x v="6"/>
          </reference>
          <reference field="9" count="1" selected="0">
            <x v="40"/>
          </reference>
        </references>
      </pivotArea>
    </format>
    <format dxfId="1302">
      <pivotArea dataOnly="0" labelOnly="1" outline="0" fieldPosition="0">
        <references count="2">
          <reference field="8" count="1">
            <x v="34"/>
          </reference>
          <reference field="9" count="1" selected="0">
            <x v="109"/>
          </reference>
        </references>
      </pivotArea>
    </format>
    <format dxfId="1301">
      <pivotArea dataOnly="0" labelOnly="1" outline="0" fieldPosition="0">
        <references count="2">
          <reference field="8" count="1">
            <x v="28"/>
          </reference>
          <reference field="9" count="1" selected="0">
            <x v="33"/>
          </reference>
        </references>
      </pivotArea>
    </format>
    <format dxfId="1300">
      <pivotArea dataOnly="0" labelOnly="1" outline="0" fieldPosition="0">
        <references count="2">
          <reference field="8" count="1">
            <x v="17"/>
          </reference>
          <reference field="9" count="1" selected="0">
            <x v="75"/>
          </reference>
        </references>
      </pivotArea>
    </format>
    <format dxfId="1299">
      <pivotArea dataOnly="0" labelOnly="1" outline="0" fieldPosition="0">
        <references count="2">
          <reference field="8" count="1">
            <x v="6"/>
          </reference>
          <reference field="9" count="1" selected="0">
            <x v="41"/>
          </reference>
        </references>
      </pivotArea>
    </format>
    <format dxfId="1298">
      <pivotArea dataOnly="0" labelOnly="1" outline="0" fieldPosition="0">
        <references count="2">
          <reference field="8" count="1">
            <x v="17"/>
          </reference>
          <reference field="9" count="1" selected="0">
            <x v="76"/>
          </reference>
        </references>
      </pivotArea>
    </format>
    <format dxfId="1297">
      <pivotArea dataOnly="0" labelOnly="1" outline="0" fieldPosition="0">
        <references count="2">
          <reference field="8" count="1">
            <x v="7"/>
          </reference>
          <reference field="9" count="1" selected="0">
            <x v="42"/>
          </reference>
        </references>
      </pivotArea>
    </format>
    <format dxfId="1296">
      <pivotArea dataOnly="0" labelOnly="1" outline="0" fieldPosition="0">
        <references count="2">
          <reference field="8" count="1">
            <x v="11"/>
          </reference>
          <reference field="9" count="1" selected="0">
            <x v="29"/>
          </reference>
        </references>
      </pivotArea>
    </format>
    <format dxfId="1295">
      <pivotArea dataOnly="0" labelOnly="1" outline="0" fieldPosition="0">
        <references count="2">
          <reference field="8" count="1">
            <x v="30"/>
          </reference>
          <reference field="9" count="1" selected="0">
            <x v="21"/>
          </reference>
        </references>
      </pivotArea>
    </format>
    <format dxfId="1294">
      <pivotArea dataOnly="0" labelOnly="1" outline="0" fieldPosition="0">
        <references count="2">
          <reference field="8" count="1">
            <x v="17"/>
          </reference>
          <reference field="9" count="1" selected="0">
            <x v="80"/>
          </reference>
        </references>
      </pivotArea>
    </format>
    <format dxfId="1293">
      <pivotArea dataOnly="0" labelOnly="1" outline="0" fieldPosition="0">
        <references count="2">
          <reference field="8" count="1">
            <x v="30"/>
          </reference>
          <reference field="9" count="1" selected="0">
            <x v="22"/>
          </reference>
        </references>
      </pivotArea>
    </format>
    <format dxfId="1292">
      <pivotArea dataOnly="0" labelOnly="1" outline="0" fieldPosition="0">
        <references count="2">
          <reference field="8" count="1">
            <x v="23"/>
          </reference>
          <reference field="9" count="1" selected="0">
            <x v="101"/>
          </reference>
        </references>
      </pivotArea>
    </format>
    <format dxfId="1291">
      <pivotArea dataOnly="0" labelOnly="1" outline="0" fieldPosition="0">
        <references count="2">
          <reference field="8" count="1">
            <x v="30"/>
          </reference>
          <reference field="9" count="1" selected="0">
            <x v="23"/>
          </reference>
        </references>
      </pivotArea>
    </format>
    <format dxfId="1290">
      <pivotArea dataOnly="0" labelOnly="1" outline="0" fieldPosition="0">
        <references count="2">
          <reference field="8" count="1">
            <x v="23"/>
          </reference>
          <reference field="9" count="1" selected="0">
            <x v="103"/>
          </reference>
        </references>
      </pivotArea>
    </format>
    <format dxfId="1289">
      <pivotArea dataOnly="0" labelOnly="1" outline="0" fieldPosition="0">
        <references count="2">
          <reference field="8" count="1">
            <x v="3"/>
          </reference>
          <reference field="9" count="1" selected="0">
            <x v="53"/>
          </reference>
        </references>
      </pivotArea>
    </format>
    <format dxfId="1288">
      <pivotArea dataOnly="0" labelOnly="1" outline="0" fieldPosition="0">
        <references count="2">
          <reference field="8" count="1">
            <x v="23"/>
          </reference>
          <reference field="9" count="1" selected="0">
            <x v="105"/>
          </reference>
        </references>
      </pivotArea>
    </format>
    <format dxfId="1287">
      <pivotArea dataOnly="0" labelOnly="1" outline="0" fieldPosition="0">
        <references count="2">
          <reference field="8" count="1">
            <x v="4"/>
          </reference>
          <reference field="9" count="1" selected="0">
            <x v="54"/>
          </reference>
        </references>
      </pivotArea>
    </format>
    <format dxfId="1286">
      <pivotArea dataOnly="0" labelOnly="1" outline="0" fieldPosition="0">
        <references count="2">
          <reference field="8" count="1">
            <x v="11"/>
          </reference>
          <reference field="9" count="1" selected="0">
            <x v="31"/>
          </reference>
        </references>
      </pivotArea>
    </format>
    <format dxfId="1285">
      <pivotArea dataOnly="0" labelOnly="1" outline="0" fieldPosition="0">
        <references count="2">
          <reference field="8" count="1">
            <x v="15"/>
          </reference>
          <reference field="9" count="1" selected="0">
            <x v="55"/>
          </reference>
        </references>
      </pivotArea>
    </format>
    <format dxfId="1284">
      <pivotArea dataOnly="0" labelOnly="1" outline="0" axis="axisValues" fieldPosition="0"/>
    </format>
    <format dxfId="1283">
      <pivotArea type="all" dataOnly="0" outline="0" fieldPosition="0"/>
    </format>
    <format dxfId="1282">
      <pivotArea outline="0" collapsedLevelsAreSubtotals="1" fieldPosition="0"/>
    </format>
    <format dxfId="1281">
      <pivotArea field="9" type="button" dataOnly="0" labelOnly="1" outline="0" axis="axisRow" fieldPosition="0"/>
    </format>
    <format dxfId="1280">
      <pivotArea field="8" type="button" dataOnly="0" labelOnly="1" outline="0" axis="axisRow" fieldPosition="1"/>
    </format>
    <format dxfId="1279">
      <pivotArea dataOnly="0" labelOnly="1" outline="0" fieldPosition="0">
        <references count="1">
          <reference field="9" count="40">
            <x v="11"/>
            <x v="12"/>
            <x v="13"/>
            <x v="20"/>
            <x v="21"/>
            <x v="22"/>
            <x v="23"/>
            <x v="24"/>
            <x v="29"/>
            <x v="30"/>
            <x v="31"/>
            <x v="33"/>
            <x v="34"/>
            <x v="37"/>
            <x v="38"/>
            <x v="39"/>
            <x v="40"/>
            <x v="41"/>
            <x v="42"/>
            <x v="45"/>
            <x v="47"/>
            <x v="49"/>
            <x v="53"/>
            <x v="54"/>
            <x v="55"/>
            <x v="59"/>
            <x v="60"/>
            <x v="75"/>
            <x v="76"/>
            <x v="77"/>
            <x v="78"/>
            <x v="79"/>
            <x v="80"/>
            <x v="81"/>
            <x v="101"/>
            <x v="102"/>
            <x v="103"/>
            <x v="104"/>
            <x v="105"/>
            <x v="109"/>
          </reference>
        </references>
      </pivotArea>
    </format>
    <format dxfId="1278">
      <pivotArea dataOnly="0" labelOnly="1" grandRow="1" outline="0" fieldPosition="0"/>
    </format>
    <format dxfId="1277">
      <pivotArea dataOnly="0" labelOnly="1" outline="0" fieldPosition="0">
        <references count="2">
          <reference field="8" count="1">
            <x v="27"/>
          </reference>
          <reference field="9" count="1" selected="0">
            <x v="13"/>
          </reference>
        </references>
      </pivotArea>
    </format>
    <format dxfId="1276">
      <pivotArea dataOnly="0" labelOnly="1" outline="0" fieldPosition="0">
        <references count="2">
          <reference field="8" count="1">
            <x v="17"/>
          </reference>
          <reference field="9" count="1" selected="0">
            <x v="79"/>
          </reference>
        </references>
      </pivotArea>
    </format>
    <format dxfId="1275">
      <pivotArea dataOnly="0" labelOnly="1" outline="0" fieldPosition="0">
        <references count="2">
          <reference field="8" count="1">
            <x v="17"/>
          </reference>
          <reference field="9" count="1" selected="0">
            <x v="78"/>
          </reference>
        </references>
      </pivotArea>
    </format>
    <format dxfId="1274">
      <pivotArea dataOnly="0" labelOnly="1" outline="0" fieldPosition="0">
        <references count="2">
          <reference field="8" count="1">
            <x v="8"/>
          </reference>
          <reference field="9" count="1" selected="0">
            <x v="47"/>
          </reference>
        </references>
      </pivotArea>
    </format>
    <format dxfId="1273">
      <pivotArea dataOnly="0" labelOnly="1" outline="0" fieldPosition="0">
        <references count="2">
          <reference field="8" count="1">
            <x v="8"/>
          </reference>
          <reference field="9" count="1" selected="0">
            <x v="49"/>
          </reference>
        </references>
      </pivotArea>
    </format>
    <format dxfId="1272">
      <pivotArea dataOnly="0" labelOnly="1" outline="0" fieldPosition="0">
        <references count="2">
          <reference field="8" count="1">
            <x v="27"/>
          </reference>
          <reference field="9" count="1" selected="0">
            <x v="11"/>
          </reference>
        </references>
      </pivotArea>
    </format>
    <format dxfId="1271">
      <pivotArea dataOnly="0" labelOnly="1" outline="0" fieldPosition="0">
        <references count="2">
          <reference field="8" count="1">
            <x v="14"/>
          </reference>
          <reference field="9" count="1" selected="0">
            <x v="60"/>
          </reference>
        </references>
      </pivotArea>
    </format>
    <format dxfId="1270">
      <pivotArea dataOnly="0" labelOnly="1" outline="0" fieldPosition="0">
        <references count="2">
          <reference field="8" count="1">
            <x v="31"/>
          </reference>
          <reference field="9" count="1" selected="0">
            <x v="37"/>
          </reference>
        </references>
      </pivotArea>
    </format>
    <format dxfId="1269">
      <pivotArea dataOnly="0" labelOnly="1" outline="0" fieldPosition="0">
        <references count="2">
          <reference field="8" count="1">
            <x v="27"/>
          </reference>
          <reference field="9" count="1" selected="0">
            <x v="12"/>
          </reference>
        </references>
      </pivotArea>
    </format>
    <format dxfId="1268">
      <pivotArea dataOnly="0" labelOnly="1" outline="0" fieldPosition="0">
        <references count="2">
          <reference field="8" count="1">
            <x v="8"/>
          </reference>
          <reference field="9" count="1" selected="0">
            <x v="45"/>
          </reference>
        </references>
      </pivotArea>
    </format>
    <format dxfId="1267">
      <pivotArea dataOnly="0" labelOnly="1" outline="0" fieldPosition="0">
        <references count="2">
          <reference field="8" count="1">
            <x v="31"/>
          </reference>
          <reference field="9" count="1" selected="0">
            <x v="24"/>
          </reference>
        </references>
      </pivotArea>
    </format>
    <format dxfId="1266">
      <pivotArea dataOnly="0" labelOnly="1" outline="0" fieldPosition="0">
        <references count="2">
          <reference field="8" count="1">
            <x v="14"/>
          </reference>
          <reference field="9" count="1" selected="0">
            <x v="59"/>
          </reference>
        </references>
      </pivotArea>
    </format>
    <format dxfId="1265">
      <pivotArea dataOnly="0" labelOnly="1" outline="0" fieldPosition="0">
        <references count="2">
          <reference field="8" count="1">
            <x v="17"/>
          </reference>
          <reference field="9" count="1" selected="0">
            <x v="77"/>
          </reference>
        </references>
      </pivotArea>
    </format>
    <format dxfId="1264">
      <pivotArea dataOnly="0" labelOnly="1" outline="0" fieldPosition="0">
        <references count="2">
          <reference field="8" count="1">
            <x v="23"/>
          </reference>
          <reference field="9" count="1" selected="0">
            <x v="104"/>
          </reference>
        </references>
      </pivotArea>
    </format>
    <format dxfId="1263">
      <pivotArea dataOnly="0" labelOnly="1" outline="0" fieldPosition="0">
        <references count="2">
          <reference field="8" count="1">
            <x v="1"/>
          </reference>
          <reference field="9" count="1" selected="0">
            <x v="81"/>
          </reference>
        </references>
      </pivotArea>
    </format>
    <format dxfId="1262">
      <pivotArea dataOnly="0" labelOnly="1" outline="0" fieldPosition="0">
        <references count="2">
          <reference field="8" count="1">
            <x v="30"/>
          </reference>
          <reference field="9" count="1" selected="0">
            <x v="20"/>
          </reference>
        </references>
      </pivotArea>
    </format>
    <format dxfId="1261">
      <pivotArea dataOnly="0" labelOnly="1" outline="0" fieldPosition="0">
        <references count="2">
          <reference field="8" count="1">
            <x v="28"/>
          </reference>
          <reference field="9" count="1" selected="0">
            <x v="34"/>
          </reference>
        </references>
      </pivotArea>
    </format>
    <format dxfId="1260">
      <pivotArea dataOnly="0" labelOnly="1" outline="0" fieldPosition="0">
        <references count="2">
          <reference field="8" count="1">
            <x v="6"/>
          </reference>
          <reference field="9" count="1" selected="0">
            <x v="38"/>
          </reference>
        </references>
      </pivotArea>
    </format>
    <format dxfId="1259">
      <pivotArea dataOnly="0" labelOnly="1" outline="0" fieldPosition="0">
        <references count="2">
          <reference field="8" count="1">
            <x v="11"/>
          </reference>
          <reference field="9" count="1" selected="0">
            <x v="30"/>
          </reference>
        </references>
      </pivotArea>
    </format>
    <format dxfId="1258">
      <pivotArea dataOnly="0" labelOnly="1" outline="0" fieldPosition="0">
        <references count="2">
          <reference field="8" count="1">
            <x v="6"/>
          </reference>
          <reference field="9" count="1" selected="0">
            <x v="39"/>
          </reference>
        </references>
      </pivotArea>
    </format>
    <format dxfId="1257">
      <pivotArea dataOnly="0" labelOnly="1" outline="0" fieldPosition="0">
        <references count="2">
          <reference field="8" count="1">
            <x v="23"/>
          </reference>
          <reference field="9" count="1" selected="0">
            <x v="102"/>
          </reference>
        </references>
      </pivotArea>
    </format>
    <format dxfId="1256">
      <pivotArea dataOnly="0" labelOnly="1" outline="0" fieldPosition="0">
        <references count="2">
          <reference field="8" count="1">
            <x v="6"/>
          </reference>
          <reference field="9" count="1" selected="0">
            <x v="40"/>
          </reference>
        </references>
      </pivotArea>
    </format>
    <format dxfId="1255">
      <pivotArea dataOnly="0" labelOnly="1" outline="0" fieldPosition="0">
        <references count="2">
          <reference field="8" count="1">
            <x v="34"/>
          </reference>
          <reference field="9" count="1" selected="0">
            <x v="109"/>
          </reference>
        </references>
      </pivotArea>
    </format>
    <format dxfId="1254">
      <pivotArea dataOnly="0" labelOnly="1" outline="0" fieldPosition="0">
        <references count="2">
          <reference field="8" count="1">
            <x v="28"/>
          </reference>
          <reference field="9" count="1" selected="0">
            <x v="33"/>
          </reference>
        </references>
      </pivotArea>
    </format>
    <format dxfId="1253">
      <pivotArea dataOnly="0" labelOnly="1" outline="0" fieldPosition="0">
        <references count="2">
          <reference field="8" count="1">
            <x v="17"/>
          </reference>
          <reference field="9" count="1" selected="0">
            <x v="75"/>
          </reference>
        </references>
      </pivotArea>
    </format>
    <format dxfId="1252">
      <pivotArea dataOnly="0" labelOnly="1" outline="0" fieldPosition="0">
        <references count="2">
          <reference field="8" count="1">
            <x v="6"/>
          </reference>
          <reference field="9" count="1" selected="0">
            <x v="41"/>
          </reference>
        </references>
      </pivotArea>
    </format>
    <format dxfId="1251">
      <pivotArea dataOnly="0" labelOnly="1" outline="0" fieldPosition="0">
        <references count="2">
          <reference field="8" count="1">
            <x v="17"/>
          </reference>
          <reference field="9" count="1" selected="0">
            <x v="76"/>
          </reference>
        </references>
      </pivotArea>
    </format>
    <format dxfId="1250">
      <pivotArea dataOnly="0" labelOnly="1" outline="0" fieldPosition="0">
        <references count="2">
          <reference field="8" count="1">
            <x v="7"/>
          </reference>
          <reference field="9" count="1" selected="0">
            <x v="42"/>
          </reference>
        </references>
      </pivotArea>
    </format>
    <format dxfId="1249">
      <pivotArea dataOnly="0" labelOnly="1" outline="0" fieldPosition="0">
        <references count="2">
          <reference field="8" count="1">
            <x v="11"/>
          </reference>
          <reference field="9" count="1" selected="0">
            <x v="29"/>
          </reference>
        </references>
      </pivotArea>
    </format>
    <format dxfId="1248">
      <pivotArea dataOnly="0" labelOnly="1" outline="0" fieldPosition="0">
        <references count="2">
          <reference field="8" count="1">
            <x v="30"/>
          </reference>
          <reference field="9" count="1" selected="0">
            <x v="21"/>
          </reference>
        </references>
      </pivotArea>
    </format>
    <format dxfId="1247">
      <pivotArea dataOnly="0" labelOnly="1" outline="0" fieldPosition="0">
        <references count="2">
          <reference field="8" count="1">
            <x v="17"/>
          </reference>
          <reference field="9" count="1" selected="0">
            <x v="80"/>
          </reference>
        </references>
      </pivotArea>
    </format>
    <format dxfId="1246">
      <pivotArea dataOnly="0" labelOnly="1" outline="0" fieldPosition="0">
        <references count="2">
          <reference field="8" count="1">
            <x v="30"/>
          </reference>
          <reference field="9" count="1" selected="0">
            <x v="22"/>
          </reference>
        </references>
      </pivotArea>
    </format>
    <format dxfId="1245">
      <pivotArea dataOnly="0" labelOnly="1" outline="0" fieldPosition="0">
        <references count="2">
          <reference field="8" count="1">
            <x v="23"/>
          </reference>
          <reference field="9" count="1" selected="0">
            <x v="101"/>
          </reference>
        </references>
      </pivotArea>
    </format>
    <format dxfId="1244">
      <pivotArea dataOnly="0" labelOnly="1" outline="0" fieldPosition="0">
        <references count="2">
          <reference field="8" count="1">
            <x v="30"/>
          </reference>
          <reference field="9" count="1" selected="0">
            <x v="23"/>
          </reference>
        </references>
      </pivotArea>
    </format>
    <format dxfId="1243">
      <pivotArea dataOnly="0" labelOnly="1" outline="0" fieldPosition="0">
        <references count="2">
          <reference field="8" count="1">
            <x v="23"/>
          </reference>
          <reference field="9" count="1" selected="0">
            <x v="103"/>
          </reference>
        </references>
      </pivotArea>
    </format>
    <format dxfId="1242">
      <pivotArea dataOnly="0" labelOnly="1" outline="0" fieldPosition="0">
        <references count="2">
          <reference field="8" count="1">
            <x v="3"/>
          </reference>
          <reference field="9" count="1" selected="0">
            <x v="53"/>
          </reference>
        </references>
      </pivotArea>
    </format>
    <format dxfId="1241">
      <pivotArea dataOnly="0" labelOnly="1" outline="0" fieldPosition="0">
        <references count="2">
          <reference field="8" count="1">
            <x v="23"/>
          </reference>
          <reference field="9" count="1" selected="0">
            <x v="105"/>
          </reference>
        </references>
      </pivotArea>
    </format>
    <format dxfId="1240">
      <pivotArea dataOnly="0" labelOnly="1" outline="0" fieldPosition="0">
        <references count="2">
          <reference field="8" count="1">
            <x v="4"/>
          </reference>
          <reference field="9" count="1" selected="0">
            <x v="54"/>
          </reference>
        </references>
      </pivotArea>
    </format>
    <format dxfId="1239">
      <pivotArea dataOnly="0" labelOnly="1" outline="0" fieldPosition="0">
        <references count="2">
          <reference field="8" count="1">
            <x v="11"/>
          </reference>
          <reference field="9" count="1" selected="0">
            <x v="31"/>
          </reference>
        </references>
      </pivotArea>
    </format>
    <format dxfId="1238">
      <pivotArea dataOnly="0" labelOnly="1" outline="0" fieldPosition="0">
        <references count="2">
          <reference field="8" count="1">
            <x v="15"/>
          </reference>
          <reference field="9" count="1" selected="0">
            <x v="55"/>
          </reference>
        </references>
      </pivotArea>
    </format>
    <format dxfId="1237">
      <pivotArea dataOnly="0" labelOnly="1" outline="0" axis="axisValues" fieldPosition="0"/>
    </format>
    <format dxfId="1236">
      <pivotArea type="all" dataOnly="0" outline="0" fieldPosition="0"/>
    </format>
    <format dxfId="1235">
      <pivotArea outline="0" collapsedLevelsAreSubtotals="1" fieldPosition="0"/>
    </format>
    <format dxfId="1234">
      <pivotArea field="9" type="button" dataOnly="0" labelOnly="1" outline="0" axis="axisRow" fieldPosition="0"/>
    </format>
    <format dxfId="1233">
      <pivotArea field="8" type="button" dataOnly="0" labelOnly="1" outline="0" axis="axisRow" fieldPosition="1"/>
    </format>
    <format dxfId="1232">
      <pivotArea dataOnly="0" labelOnly="1" outline="0" fieldPosition="0">
        <references count="1">
          <reference field="9" count="40">
            <x v="11"/>
            <x v="12"/>
            <x v="13"/>
            <x v="20"/>
            <x v="21"/>
            <x v="22"/>
            <x v="23"/>
            <x v="24"/>
            <x v="29"/>
            <x v="30"/>
            <x v="31"/>
            <x v="33"/>
            <x v="34"/>
            <x v="37"/>
            <x v="38"/>
            <x v="39"/>
            <x v="40"/>
            <x v="41"/>
            <x v="42"/>
            <x v="45"/>
            <x v="47"/>
            <x v="49"/>
            <x v="53"/>
            <x v="54"/>
            <x v="55"/>
            <x v="59"/>
            <x v="60"/>
            <x v="75"/>
            <x v="76"/>
            <x v="77"/>
            <x v="78"/>
            <x v="79"/>
            <x v="80"/>
            <x v="81"/>
            <x v="101"/>
            <x v="102"/>
            <x v="103"/>
            <x v="104"/>
            <x v="105"/>
            <x v="109"/>
          </reference>
        </references>
      </pivotArea>
    </format>
    <format dxfId="1231">
      <pivotArea dataOnly="0" labelOnly="1" grandRow="1" outline="0" fieldPosition="0"/>
    </format>
    <format dxfId="1230">
      <pivotArea dataOnly="0" labelOnly="1" outline="0" fieldPosition="0">
        <references count="2">
          <reference field="8" count="1">
            <x v="27"/>
          </reference>
          <reference field="9" count="1" selected="0">
            <x v="13"/>
          </reference>
        </references>
      </pivotArea>
    </format>
    <format dxfId="1229">
      <pivotArea dataOnly="0" labelOnly="1" outline="0" fieldPosition="0">
        <references count="2">
          <reference field="8" count="1">
            <x v="17"/>
          </reference>
          <reference field="9" count="1" selected="0">
            <x v="79"/>
          </reference>
        </references>
      </pivotArea>
    </format>
    <format dxfId="1228">
      <pivotArea dataOnly="0" labelOnly="1" outline="0" fieldPosition="0">
        <references count="2">
          <reference field="8" count="1">
            <x v="17"/>
          </reference>
          <reference field="9" count="1" selected="0">
            <x v="78"/>
          </reference>
        </references>
      </pivotArea>
    </format>
    <format dxfId="1227">
      <pivotArea dataOnly="0" labelOnly="1" outline="0" fieldPosition="0">
        <references count="2">
          <reference field="8" count="1">
            <x v="8"/>
          </reference>
          <reference field="9" count="1" selected="0">
            <x v="47"/>
          </reference>
        </references>
      </pivotArea>
    </format>
    <format dxfId="1226">
      <pivotArea dataOnly="0" labelOnly="1" outline="0" fieldPosition="0">
        <references count="2">
          <reference field="8" count="1">
            <x v="8"/>
          </reference>
          <reference field="9" count="1" selected="0">
            <x v="49"/>
          </reference>
        </references>
      </pivotArea>
    </format>
    <format dxfId="1225">
      <pivotArea dataOnly="0" labelOnly="1" outline="0" fieldPosition="0">
        <references count="2">
          <reference field="8" count="1">
            <x v="27"/>
          </reference>
          <reference field="9" count="1" selected="0">
            <x v="11"/>
          </reference>
        </references>
      </pivotArea>
    </format>
    <format dxfId="1224">
      <pivotArea dataOnly="0" labelOnly="1" outline="0" fieldPosition="0">
        <references count="2">
          <reference field="8" count="1">
            <x v="14"/>
          </reference>
          <reference field="9" count="1" selected="0">
            <x v="60"/>
          </reference>
        </references>
      </pivotArea>
    </format>
    <format dxfId="1223">
      <pivotArea dataOnly="0" labelOnly="1" outline="0" fieldPosition="0">
        <references count="2">
          <reference field="8" count="1">
            <x v="31"/>
          </reference>
          <reference field="9" count="1" selected="0">
            <x v="37"/>
          </reference>
        </references>
      </pivotArea>
    </format>
    <format dxfId="1222">
      <pivotArea dataOnly="0" labelOnly="1" outline="0" fieldPosition="0">
        <references count="2">
          <reference field="8" count="1">
            <x v="27"/>
          </reference>
          <reference field="9" count="1" selected="0">
            <x v="12"/>
          </reference>
        </references>
      </pivotArea>
    </format>
    <format dxfId="1221">
      <pivotArea dataOnly="0" labelOnly="1" outline="0" fieldPosition="0">
        <references count="2">
          <reference field="8" count="1">
            <x v="8"/>
          </reference>
          <reference field="9" count="1" selected="0">
            <x v="45"/>
          </reference>
        </references>
      </pivotArea>
    </format>
    <format dxfId="1220">
      <pivotArea dataOnly="0" labelOnly="1" outline="0" fieldPosition="0">
        <references count="2">
          <reference field="8" count="1">
            <x v="31"/>
          </reference>
          <reference field="9" count="1" selected="0">
            <x v="24"/>
          </reference>
        </references>
      </pivotArea>
    </format>
    <format dxfId="1219">
      <pivotArea dataOnly="0" labelOnly="1" outline="0" fieldPosition="0">
        <references count="2">
          <reference field="8" count="1">
            <x v="14"/>
          </reference>
          <reference field="9" count="1" selected="0">
            <x v="59"/>
          </reference>
        </references>
      </pivotArea>
    </format>
    <format dxfId="1218">
      <pivotArea dataOnly="0" labelOnly="1" outline="0" fieldPosition="0">
        <references count="2">
          <reference field="8" count="1">
            <x v="17"/>
          </reference>
          <reference field="9" count="1" selected="0">
            <x v="77"/>
          </reference>
        </references>
      </pivotArea>
    </format>
    <format dxfId="1217">
      <pivotArea dataOnly="0" labelOnly="1" outline="0" fieldPosition="0">
        <references count="2">
          <reference field="8" count="1">
            <x v="23"/>
          </reference>
          <reference field="9" count="1" selected="0">
            <x v="104"/>
          </reference>
        </references>
      </pivotArea>
    </format>
    <format dxfId="1216">
      <pivotArea dataOnly="0" labelOnly="1" outline="0" fieldPosition="0">
        <references count="2">
          <reference field="8" count="1">
            <x v="1"/>
          </reference>
          <reference field="9" count="1" selected="0">
            <x v="81"/>
          </reference>
        </references>
      </pivotArea>
    </format>
    <format dxfId="1215">
      <pivotArea dataOnly="0" labelOnly="1" outline="0" fieldPosition="0">
        <references count="2">
          <reference field="8" count="1">
            <x v="30"/>
          </reference>
          <reference field="9" count="1" selected="0">
            <x v="20"/>
          </reference>
        </references>
      </pivotArea>
    </format>
    <format dxfId="1214">
      <pivotArea dataOnly="0" labelOnly="1" outline="0" fieldPosition="0">
        <references count="2">
          <reference field="8" count="1">
            <x v="28"/>
          </reference>
          <reference field="9" count="1" selected="0">
            <x v="34"/>
          </reference>
        </references>
      </pivotArea>
    </format>
    <format dxfId="1213">
      <pivotArea dataOnly="0" labelOnly="1" outline="0" fieldPosition="0">
        <references count="2">
          <reference field="8" count="1">
            <x v="6"/>
          </reference>
          <reference field="9" count="1" selected="0">
            <x v="38"/>
          </reference>
        </references>
      </pivotArea>
    </format>
    <format dxfId="1212">
      <pivotArea dataOnly="0" labelOnly="1" outline="0" fieldPosition="0">
        <references count="2">
          <reference field="8" count="1">
            <x v="11"/>
          </reference>
          <reference field="9" count="1" selected="0">
            <x v="30"/>
          </reference>
        </references>
      </pivotArea>
    </format>
    <format dxfId="1211">
      <pivotArea dataOnly="0" labelOnly="1" outline="0" fieldPosition="0">
        <references count="2">
          <reference field="8" count="1">
            <x v="6"/>
          </reference>
          <reference field="9" count="1" selected="0">
            <x v="39"/>
          </reference>
        </references>
      </pivotArea>
    </format>
    <format dxfId="1210">
      <pivotArea dataOnly="0" labelOnly="1" outline="0" fieldPosition="0">
        <references count="2">
          <reference field="8" count="1">
            <x v="23"/>
          </reference>
          <reference field="9" count="1" selected="0">
            <x v="102"/>
          </reference>
        </references>
      </pivotArea>
    </format>
    <format dxfId="1209">
      <pivotArea dataOnly="0" labelOnly="1" outline="0" fieldPosition="0">
        <references count="2">
          <reference field="8" count="1">
            <x v="6"/>
          </reference>
          <reference field="9" count="1" selected="0">
            <x v="40"/>
          </reference>
        </references>
      </pivotArea>
    </format>
    <format dxfId="1208">
      <pivotArea dataOnly="0" labelOnly="1" outline="0" fieldPosition="0">
        <references count="2">
          <reference field="8" count="1">
            <x v="34"/>
          </reference>
          <reference field="9" count="1" selected="0">
            <x v="109"/>
          </reference>
        </references>
      </pivotArea>
    </format>
    <format dxfId="1207">
      <pivotArea dataOnly="0" labelOnly="1" outline="0" fieldPosition="0">
        <references count="2">
          <reference field="8" count="1">
            <x v="28"/>
          </reference>
          <reference field="9" count="1" selected="0">
            <x v="33"/>
          </reference>
        </references>
      </pivotArea>
    </format>
    <format dxfId="1206">
      <pivotArea dataOnly="0" labelOnly="1" outline="0" fieldPosition="0">
        <references count="2">
          <reference field="8" count="1">
            <x v="17"/>
          </reference>
          <reference field="9" count="1" selected="0">
            <x v="75"/>
          </reference>
        </references>
      </pivotArea>
    </format>
    <format dxfId="1205">
      <pivotArea dataOnly="0" labelOnly="1" outline="0" fieldPosition="0">
        <references count="2">
          <reference field="8" count="1">
            <x v="6"/>
          </reference>
          <reference field="9" count="1" selected="0">
            <x v="41"/>
          </reference>
        </references>
      </pivotArea>
    </format>
    <format dxfId="1204">
      <pivotArea dataOnly="0" labelOnly="1" outline="0" fieldPosition="0">
        <references count="2">
          <reference field="8" count="1">
            <x v="17"/>
          </reference>
          <reference field="9" count="1" selected="0">
            <x v="76"/>
          </reference>
        </references>
      </pivotArea>
    </format>
    <format dxfId="1203">
      <pivotArea dataOnly="0" labelOnly="1" outline="0" fieldPosition="0">
        <references count="2">
          <reference field="8" count="1">
            <x v="7"/>
          </reference>
          <reference field="9" count="1" selected="0">
            <x v="42"/>
          </reference>
        </references>
      </pivotArea>
    </format>
    <format dxfId="1202">
      <pivotArea dataOnly="0" labelOnly="1" outline="0" fieldPosition="0">
        <references count="2">
          <reference field="8" count="1">
            <x v="11"/>
          </reference>
          <reference field="9" count="1" selected="0">
            <x v="29"/>
          </reference>
        </references>
      </pivotArea>
    </format>
    <format dxfId="1201">
      <pivotArea dataOnly="0" labelOnly="1" outline="0" fieldPosition="0">
        <references count="2">
          <reference field="8" count="1">
            <x v="30"/>
          </reference>
          <reference field="9" count="1" selected="0">
            <x v="21"/>
          </reference>
        </references>
      </pivotArea>
    </format>
    <format dxfId="1200">
      <pivotArea dataOnly="0" labelOnly="1" outline="0" fieldPosition="0">
        <references count="2">
          <reference field="8" count="1">
            <x v="17"/>
          </reference>
          <reference field="9" count="1" selected="0">
            <x v="80"/>
          </reference>
        </references>
      </pivotArea>
    </format>
    <format dxfId="1199">
      <pivotArea dataOnly="0" labelOnly="1" outline="0" fieldPosition="0">
        <references count="2">
          <reference field="8" count="1">
            <x v="30"/>
          </reference>
          <reference field="9" count="1" selected="0">
            <x v="22"/>
          </reference>
        </references>
      </pivotArea>
    </format>
    <format dxfId="1198">
      <pivotArea dataOnly="0" labelOnly="1" outline="0" fieldPosition="0">
        <references count="2">
          <reference field="8" count="1">
            <x v="23"/>
          </reference>
          <reference field="9" count="1" selected="0">
            <x v="101"/>
          </reference>
        </references>
      </pivotArea>
    </format>
    <format dxfId="1197">
      <pivotArea dataOnly="0" labelOnly="1" outline="0" fieldPosition="0">
        <references count="2">
          <reference field="8" count="1">
            <x v="30"/>
          </reference>
          <reference field="9" count="1" selected="0">
            <x v="23"/>
          </reference>
        </references>
      </pivotArea>
    </format>
    <format dxfId="1196">
      <pivotArea dataOnly="0" labelOnly="1" outline="0" fieldPosition="0">
        <references count="2">
          <reference field="8" count="1">
            <x v="23"/>
          </reference>
          <reference field="9" count="1" selected="0">
            <x v="103"/>
          </reference>
        </references>
      </pivotArea>
    </format>
    <format dxfId="1195">
      <pivotArea dataOnly="0" labelOnly="1" outline="0" fieldPosition="0">
        <references count="2">
          <reference field="8" count="1">
            <x v="3"/>
          </reference>
          <reference field="9" count="1" selected="0">
            <x v="53"/>
          </reference>
        </references>
      </pivotArea>
    </format>
    <format dxfId="1194">
      <pivotArea dataOnly="0" labelOnly="1" outline="0" fieldPosition="0">
        <references count="2">
          <reference field="8" count="1">
            <x v="23"/>
          </reference>
          <reference field="9" count="1" selected="0">
            <x v="105"/>
          </reference>
        </references>
      </pivotArea>
    </format>
    <format dxfId="1193">
      <pivotArea dataOnly="0" labelOnly="1" outline="0" fieldPosition="0">
        <references count="2">
          <reference field="8" count="1">
            <x v="4"/>
          </reference>
          <reference field="9" count="1" selected="0">
            <x v="54"/>
          </reference>
        </references>
      </pivotArea>
    </format>
    <format dxfId="1192">
      <pivotArea dataOnly="0" labelOnly="1" outline="0" fieldPosition="0">
        <references count="2">
          <reference field="8" count="1">
            <x v="11"/>
          </reference>
          <reference field="9" count="1" selected="0">
            <x v="31"/>
          </reference>
        </references>
      </pivotArea>
    </format>
    <format dxfId="1191">
      <pivotArea dataOnly="0" labelOnly="1" outline="0" fieldPosition="0">
        <references count="2">
          <reference field="8" count="1">
            <x v="15"/>
          </reference>
          <reference field="9" count="1" selected="0">
            <x v="55"/>
          </reference>
        </references>
      </pivotArea>
    </format>
    <format dxfId="1190">
      <pivotArea dataOnly="0" labelOnly="1" outline="0" axis="axisValues" fieldPosition="0"/>
    </format>
    <format dxfId="1189">
      <pivotArea type="all" dataOnly="0" outline="0" fieldPosition="0"/>
    </format>
    <format dxfId="1188">
      <pivotArea outline="0" collapsedLevelsAreSubtotals="1" fieldPosition="0"/>
    </format>
    <format dxfId="1187">
      <pivotArea field="9" type="button" dataOnly="0" labelOnly="1" outline="0" axis="axisRow" fieldPosition="0"/>
    </format>
    <format dxfId="1186">
      <pivotArea field="8" type="button" dataOnly="0" labelOnly="1" outline="0" axis="axisRow" fieldPosition="1"/>
    </format>
    <format dxfId="1185">
      <pivotArea dataOnly="0" labelOnly="1" outline="0" fieldPosition="0">
        <references count="1">
          <reference field="9" count="40">
            <x v="11"/>
            <x v="12"/>
            <x v="13"/>
            <x v="20"/>
            <x v="21"/>
            <x v="22"/>
            <x v="23"/>
            <x v="24"/>
            <x v="29"/>
            <x v="30"/>
            <x v="31"/>
            <x v="33"/>
            <x v="34"/>
            <x v="37"/>
            <x v="38"/>
            <x v="39"/>
            <x v="40"/>
            <x v="41"/>
            <x v="42"/>
            <x v="45"/>
            <x v="47"/>
            <x v="49"/>
            <x v="53"/>
            <x v="54"/>
            <x v="55"/>
            <x v="59"/>
            <x v="60"/>
            <x v="75"/>
            <x v="76"/>
            <x v="77"/>
            <x v="78"/>
            <x v="79"/>
            <x v="80"/>
            <x v="81"/>
            <x v="101"/>
            <x v="102"/>
            <x v="103"/>
            <x v="104"/>
            <x v="105"/>
            <x v="109"/>
          </reference>
        </references>
      </pivotArea>
    </format>
    <format dxfId="1184">
      <pivotArea dataOnly="0" labelOnly="1" grandRow="1" outline="0" fieldPosition="0"/>
    </format>
    <format dxfId="1183">
      <pivotArea dataOnly="0" labelOnly="1" outline="0" fieldPosition="0">
        <references count="2">
          <reference field="8" count="1">
            <x v="27"/>
          </reference>
          <reference field="9" count="1" selected="0">
            <x v="13"/>
          </reference>
        </references>
      </pivotArea>
    </format>
    <format dxfId="1182">
      <pivotArea dataOnly="0" labelOnly="1" outline="0" fieldPosition="0">
        <references count="2">
          <reference field="8" count="1">
            <x v="17"/>
          </reference>
          <reference field="9" count="1" selected="0">
            <x v="79"/>
          </reference>
        </references>
      </pivotArea>
    </format>
    <format dxfId="1181">
      <pivotArea dataOnly="0" labelOnly="1" outline="0" fieldPosition="0">
        <references count="2">
          <reference field="8" count="1">
            <x v="17"/>
          </reference>
          <reference field="9" count="1" selected="0">
            <x v="78"/>
          </reference>
        </references>
      </pivotArea>
    </format>
    <format dxfId="1180">
      <pivotArea dataOnly="0" labelOnly="1" outline="0" fieldPosition="0">
        <references count="2">
          <reference field="8" count="1">
            <x v="8"/>
          </reference>
          <reference field="9" count="1" selected="0">
            <x v="47"/>
          </reference>
        </references>
      </pivotArea>
    </format>
    <format dxfId="1179">
      <pivotArea dataOnly="0" labelOnly="1" outline="0" fieldPosition="0">
        <references count="2">
          <reference field="8" count="1">
            <x v="8"/>
          </reference>
          <reference field="9" count="1" selected="0">
            <x v="49"/>
          </reference>
        </references>
      </pivotArea>
    </format>
    <format dxfId="1178">
      <pivotArea dataOnly="0" labelOnly="1" outline="0" fieldPosition="0">
        <references count="2">
          <reference field="8" count="1">
            <x v="27"/>
          </reference>
          <reference field="9" count="1" selected="0">
            <x v="11"/>
          </reference>
        </references>
      </pivotArea>
    </format>
    <format dxfId="1177">
      <pivotArea dataOnly="0" labelOnly="1" outline="0" fieldPosition="0">
        <references count="2">
          <reference field="8" count="1">
            <x v="14"/>
          </reference>
          <reference field="9" count="1" selected="0">
            <x v="60"/>
          </reference>
        </references>
      </pivotArea>
    </format>
    <format dxfId="1176">
      <pivotArea dataOnly="0" labelOnly="1" outline="0" fieldPosition="0">
        <references count="2">
          <reference field="8" count="1">
            <x v="31"/>
          </reference>
          <reference field="9" count="1" selected="0">
            <x v="37"/>
          </reference>
        </references>
      </pivotArea>
    </format>
    <format dxfId="1175">
      <pivotArea dataOnly="0" labelOnly="1" outline="0" fieldPosition="0">
        <references count="2">
          <reference field="8" count="1">
            <x v="27"/>
          </reference>
          <reference field="9" count="1" selected="0">
            <x v="12"/>
          </reference>
        </references>
      </pivotArea>
    </format>
    <format dxfId="1174">
      <pivotArea dataOnly="0" labelOnly="1" outline="0" fieldPosition="0">
        <references count="2">
          <reference field="8" count="1">
            <x v="8"/>
          </reference>
          <reference field="9" count="1" selected="0">
            <x v="45"/>
          </reference>
        </references>
      </pivotArea>
    </format>
    <format dxfId="1173">
      <pivotArea dataOnly="0" labelOnly="1" outline="0" fieldPosition="0">
        <references count="2">
          <reference field="8" count="1">
            <x v="31"/>
          </reference>
          <reference field="9" count="1" selected="0">
            <x v="24"/>
          </reference>
        </references>
      </pivotArea>
    </format>
    <format dxfId="1172">
      <pivotArea dataOnly="0" labelOnly="1" outline="0" fieldPosition="0">
        <references count="2">
          <reference field="8" count="1">
            <x v="14"/>
          </reference>
          <reference field="9" count="1" selected="0">
            <x v="59"/>
          </reference>
        </references>
      </pivotArea>
    </format>
    <format dxfId="1171">
      <pivotArea dataOnly="0" labelOnly="1" outline="0" fieldPosition="0">
        <references count="2">
          <reference field="8" count="1">
            <x v="17"/>
          </reference>
          <reference field="9" count="1" selected="0">
            <x v="77"/>
          </reference>
        </references>
      </pivotArea>
    </format>
    <format dxfId="1170">
      <pivotArea dataOnly="0" labelOnly="1" outline="0" fieldPosition="0">
        <references count="2">
          <reference field="8" count="1">
            <x v="23"/>
          </reference>
          <reference field="9" count="1" selected="0">
            <x v="104"/>
          </reference>
        </references>
      </pivotArea>
    </format>
    <format dxfId="1169">
      <pivotArea dataOnly="0" labelOnly="1" outline="0" fieldPosition="0">
        <references count="2">
          <reference field="8" count="1">
            <x v="1"/>
          </reference>
          <reference field="9" count="1" selected="0">
            <x v="81"/>
          </reference>
        </references>
      </pivotArea>
    </format>
    <format dxfId="1168">
      <pivotArea dataOnly="0" labelOnly="1" outline="0" fieldPosition="0">
        <references count="2">
          <reference field="8" count="1">
            <x v="30"/>
          </reference>
          <reference field="9" count="1" selected="0">
            <x v="20"/>
          </reference>
        </references>
      </pivotArea>
    </format>
    <format dxfId="1167">
      <pivotArea dataOnly="0" labelOnly="1" outline="0" fieldPosition="0">
        <references count="2">
          <reference field="8" count="1">
            <x v="28"/>
          </reference>
          <reference field="9" count="1" selected="0">
            <x v="34"/>
          </reference>
        </references>
      </pivotArea>
    </format>
    <format dxfId="1166">
      <pivotArea dataOnly="0" labelOnly="1" outline="0" fieldPosition="0">
        <references count="2">
          <reference field="8" count="1">
            <x v="6"/>
          </reference>
          <reference field="9" count="1" selected="0">
            <x v="38"/>
          </reference>
        </references>
      </pivotArea>
    </format>
    <format dxfId="1165">
      <pivotArea dataOnly="0" labelOnly="1" outline="0" fieldPosition="0">
        <references count="2">
          <reference field="8" count="1">
            <x v="11"/>
          </reference>
          <reference field="9" count="1" selected="0">
            <x v="30"/>
          </reference>
        </references>
      </pivotArea>
    </format>
    <format dxfId="1164">
      <pivotArea dataOnly="0" labelOnly="1" outline="0" fieldPosition="0">
        <references count="2">
          <reference field="8" count="1">
            <x v="6"/>
          </reference>
          <reference field="9" count="1" selected="0">
            <x v="39"/>
          </reference>
        </references>
      </pivotArea>
    </format>
    <format dxfId="1163">
      <pivotArea dataOnly="0" labelOnly="1" outline="0" fieldPosition="0">
        <references count="2">
          <reference field="8" count="1">
            <x v="23"/>
          </reference>
          <reference field="9" count="1" selected="0">
            <x v="102"/>
          </reference>
        </references>
      </pivotArea>
    </format>
    <format dxfId="1162">
      <pivotArea dataOnly="0" labelOnly="1" outline="0" fieldPosition="0">
        <references count="2">
          <reference field="8" count="1">
            <x v="6"/>
          </reference>
          <reference field="9" count="1" selected="0">
            <x v="40"/>
          </reference>
        </references>
      </pivotArea>
    </format>
    <format dxfId="1161">
      <pivotArea dataOnly="0" labelOnly="1" outline="0" fieldPosition="0">
        <references count="2">
          <reference field="8" count="1">
            <x v="34"/>
          </reference>
          <reference field="9" count="1" selected="0">
            <x v="109"/>
          </reference>
        </references>
      </pivotArea>
    </format>
    <format dxfId="1160">
      <pivotArea dataOnly="0" labelOnly="1" outline="0" fieldPosition="0">
        <references count="2">
          <reference field="8" count="1">
            <x v="28"/>
          </reference>
          <reference field="9" count="1" selected="0">
            <x v="33"/>
          </reference>
        </references>
      </pivotArea>
    </format>
    <format dxfId="1159">
      <pivotArea dataOnly="0" labelOnly="1" outline="0" fieldPosition="0">
        <references count="2">
          <reference field="8" count="1">
            <x v="17"/>
          </reference>
          <reference field="9" count="1" selected="0">
            <x v="75"/>
          </reference>
        </references>
      </pivotArea>
    </format>
    <format dxfId="1158">
      <pivotArea dataOnly="0" labelOnly="1" outline="0" fieldPosition="0">
        <references count="2">
          <reference field="8" count="1">
            <x v="6"/>
          </reference>
          <reference field="9" count="1" selected="0">
            <x v="41"/>
          </reference>
        </references>
      </pivotArea>
    </format>
    <format dxfId="1157">
      <pivotArea dataOnly="0" labelOnly="1" outline="0" fieldPosition="0">
        <references count="2">
          <reference field="8" count="1">
            <x v="17"/>
          </reference>
          <reference field="9" count="1" selected="0">
            <x v="76"/>
          </reference>
        </references>
      </pivotArea>
    </format>
    <format dxfId="1156">
      <pivotArea dataOnly="0" labelOnly="1" outline="0" fieldPosition="0">
        <references count="2">
          <reference field="8" count="1">
            <x v="7"/>
          </reference>
          <reference field="9" count="1" selected="0">
            <x v="42"/>
          </reference>
        </references>
      </pivotArea>
    </format>
    <format dxfId="1155">
      <pivotArea dataOnly="0" labelOnly="1" outline="0" fieldPosition="0">
        <references count="2">
          <reference field="8" count="1">
            <x v="11"/>
          </reference>
          <reference field="9" count="1" selected="0">
            <x v="29"/>
          </reference>
        </references>
      </pivotArea>
    </format>
    <format dxfId="1154">
      <pivotArea dataOnly="0" labelOnly="1" outline="0" fieldPosition="0">
        <references count="2">
          <reference field="8" count="1">
            <x v="30"/>
          </reference>
          <reference field="9" count="1" selected="0">
            <x v="21"/>
          </reference>
        </references>
      </pivotArea>
    </format>
    <format dxfId="1153">
      <pivotArea dataOnly="0" labelOnly="1" outline="0" fieldPosition="0">
        <references count="2">
          <reference field="8" count="1">
            <x v="17"/>
          </reference>
          <reference field="9" count="1" selected="0">
            <x v="80"/>
          </reference>
        </references>
      </pivotArea>
    </format>
    <format dxfId="1152">
      <pivotArea dataOnly="0" labelOnly="1" outline="0" fieldPosition="0">
        <references count="2">
          <reference field="8" count="1">
            <x v="30"/>
          </reference>
          <reference field="9" count="1" selected="0">
            <x v="22"/>
          </reference>
        </references>
      </pivotArea>
    </format>
    <format dxfId="1151">
      <pivotArea dataOnly="0" labelOnly="1" outline="0" fieldPosition="0">
        <references count="2">
          <reference field="8" count="1">
            <x v="23"/>
          </reference>
          <reference field="9" count="1" selected="0">
            <x v="101"/>
          </reference>
        </references>
      </pivotArea>
    </format>
    <format dxfId="1150">
      <pivotArea dataOnly="0" labelOnly="1" outline="0" fieldPosition="0">
        <references count="2">
          <reference field="8" count="1">
            <x v="30"/>
          </reference>
          <reference field="9" count="1" selected="0">
            <x v="23"/>
          </reference>
        </references>
      </pivotArea>
    </format>
    <format dxfId="1149">
      <pivotArea dataOnly="0" labelOnly="1" outline="0" fieldPosition="0">
        <references count="2">
          <reference field="8" count="1">
            <x v="23"/>
          </reference>
          <reference field="9" count="1" selected="0">
            <x v="103"/>
          </reference>
        </references>
      </pivotArea>
    </format>
    <format dxfId="1148">
      <pivotArea dataOnly="0" labelOnly="1" outline="0" fieldPosition="0">
        <references count="2">
          <reference field="8" count="1">
            <x v="3"/>
          </reference>
          <reference field="9" count="1" selected="0">
            <x v="53"/>
          </reference>
        </references>
      </pivotArea>
    </format>
    <format dxfId="1147">
      <pivotArea dataOnly="0" labelOnly="1" outline="0" fieldPosition="0">
        <references count="2">
          <reference field="8" count="1">
            <x v="23"/>
          </reference>
          <reference field="9" count="1" selected="0">
            <x v="105"/>
          </reference>
        </references>
      </pivotArea>
    </format>
    <format dxfId="1146">
      <pivotArea dataOnly="0" labelOnly="1" outline="0" fieldPosition="0">
        <references count="2">
          <reference field="8" count="1">
            <x v="4"/>
          </reference>
          <reference field="9" count="1" selected="0">
            <x v="54"/>
          </reference>
        </references>
      </pivotArea>
    </format>
    <format dxfId="1145">
      <pivotArea dataOnly="0" labelOnly="1" outline="0" fieldPosition="0">
        <references count="2">
          <reference field="8" count="1">
            <x v="11"/>
          </reference>
          <reference field="9" count="1" selected="0">
            <x v="31"/>
          </reference>
        </references>
      </pivotArea>
    </format>
    <format dxfId="1144">
      <pivotArea dataOnly="0" labelOnly="1" outline="0" fieldPosition="0">
        <references count="2">
          <reference field="8" count="1">
            <x v="15"/>
          </reference>
          <reference field="9" count="1" selected="0">
            <x v="55"/>
          </reference>
        </references>
      </pivotArea>
    </format>
    <format dxfId="1143">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9F92D6-1589-4E3F-B5E7-D2591F2C6FB3}" name="TablaDinámica2" cacheId="2"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location ref="A3:C48" firstHeaderRow="0" firstDataRow="1" firstDataCol="1"/>
  <pivotFields count="4">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1"/>
            </reference>
          </references>
        </pivotArea>
      </autoSortScope>
    </pivotField>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2">
    <field x="1"/>
    <field x="0"/>
  </rowFields>
  <rowItems count="45">
    <i>
      <x v="3"/>
    </i>
    <i r="1">
      <x v="6"/>
    </i>
    <i r="1">
      <x v="11"/>
    </i>
    <i r="1">
      <x v="5"/>
    </i>
    <i r="1">
      <x v="1"/>
    </i>
    <i r="1">
      <x v="3"/>
    </i>
    <i r="1">
      <x v="13"/>
    </i>
    <i r="1">
      <x v="8"/>
    </i>
    <i r="1">
      <x v="2"/>
    </i>
    <i>
      <x v="5"/>
    </i>
    <i r="1">
      <x v="5"/>
    </i>
    <i r="1">
      <x v="3"/>
    </i>
    <i r="1">
      <x v="7"/>
    </i>
    <i r="1">
      <x v="12"/>
    </i>
    <i r="1">
      <x v="4"/>
    </i>
    <i r="1">
      <x v="2"/>
    </i>
    <i r="1">
      <x v="1"/>
    </i>
    <i r="1">
      <x v="8"/>
    </i>
    <i r="1">
      <x v="6"/>
    </i>
    <i>
      <x v="1"/>
    </i>
    <i r="1">
      <x v="3"/>
    </i>
    <i r="1">
      <x v="6"/>
    </i>
    <i r="1">
      <x v="8"/>
    </i>
    <i r="1">
      <x v="10"/>
    </i>
    <i r="1">
      <x v="5"/>
    </i>
    <i r="1">
      <x v="1"/>
    </i>
    <i r="1">
      <x v="4"/>
    </i>
    <i r="1">
      <x v="2"/>
    </i>
    <i r="1">
      <x v="7"/>
    </i>
    <i r="1">
      <x v="9"/>
    </i>
    <i>
      <x v="2"/>
    </i>
    <i r="1">
      <x v="3"/>
    </i>
    <i r="1">
      <x v="11"/>
    </i>
    <i r="1">
      <x/>
    </i>
    <i r="1">
      <x v="12"/>
    </i>
    <i>
      <x v="4"/>
    </i>
    <i r="1">
      <x v="5"/>
    </i>
    <i r="1">
      <x v="2"/>
    </i>
    <i r="1">
      <x v="11"/>
    </i>
    <i>
      <x v="6"/>
    </i>
    <i r="1">
      <x v="5"/>
    </i>
    <i r="1">
      <x v="4"/>
    </i>
    <i>
      <x/>
    </i>
    <i r="1">
      <x/>
    </i>
    <i t="grand">
      <x/>
    </i>
  </rowItems>
  <colFields count="1">
    <field x="-2"/>
  </colFields>
  <colItems count="2">
    <i>
      <x/>
    </i>
    <i i="1">
      <x v="1"/>
    </i>
  </colItems>
  <dataFields count="2">
    <dataField name="Suma de HORAS DOWN" fld="2" baseField="1" baseItem="0" numFmtId="4"/>
    <dataField name="Suma de HH" fld="3" baseField="1" baseItem="0" numFmtId="4"/>
  </dataFields>
  <formats count="4">
    <format dxfId="9">
      <pivotArea outline="0" collapsedLevelsAreSubtotals="1" fieldPosition="0"/>
    </format>
    <format dxfId="8">
      <pivotArea dataOnly="0" labelOnly="1" outline="0" fieldPosition="0">
        <references count="1">
          <reference field="4294967294" count="2">
            <x v="0"/>
            <x v="1"/>
          </reference>
        </references>
      </pivotArea>
    </format>
    <format dxfId="7">
      <pivotArea outline="0" collapsedLevelsAreSubtotals="1" fieldPosition="0"/>
    </format>
    <format dxfId="6">
      <pivotArea dataOnly="0" labelOnly="1" outline="0" fieldPosition="0">
        <references count="1">
          <reference field="4294967294" count="2">
            <x v="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spuestas formulario!$A$2:$AT$537">
        <x15:activeTabTopLevelEntity name="[Rango]"/>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F06C-A51A-43BC-82FD-4CBC4374B59C}">
  <sheetPr filterMode="1">
    <outlinePr summaryBelow="0" summaryRight="0"/>
  </sheetPr>
  <dimension ref="A1:AZ539"/>
  <sheetViews>
    <sheetView tabSelected="1" topLeftCell="U1" zoomScale="80" zoomScaleNormal="80" zoomScaleSheetLayoutView="80" workbookViewId="0">
      <pane ySplit="2" topLeftCell="A26" activePane="bottomLeft" state="frozen"/>
      <selection pane="bottomLeft" activeCell="AJ239" sqref="AJ239"/>
    </sheetView>
  </sheetViews>
  <sheetFormatPr baseColWidth="10" defaultColWidth="12.5703125" defaultRowHeight="15.75" customHeight="1" outlineLevelCol="1" x14ac:dyDescent="0.2"/>
  <cols>
    <col min="1" max="1" width="19.85546875" style="73" customWidth="1"/>
    <col min="2" max="2" width="8.85546875" style="73" customWidth="1"/>
    <col min="3" max="3" width="20.85546875" style="73" customWidth="1" outlineLevel="1"/>
    <col min="4" max="4" width="59.5703125" style="73" customWidth="1" outlineLevel="1"/>
    <col min="5" max="5" width="18.42578125" style="73" customWidth="1" outlineLevel="1"/>
    <col min="6" max="6" width="16.5703125" style="73" customWidth="1" outlineLevel="1"/>
    <col min="7" max="7" width="42.28515625" style="73" customWidth="1" outlineLevel="1"/>
    <col min="8" max="8" width="23.5703125" style="73" customWidth="1" outlineLevel="1"/>
    <col min="9" max="9" width="44.85546875" style="176" customWidth="1"/>
    <col min="10" max="10" width="44.28515625" style="176" customWidth="1"/>
    <col min="11" max="11" width="49.42578125" style="176" customWidth="1"/>
    <col min="12" max="12" width="24.5703125" style="73" customWidth="1"/>
    <col min="13" max="13" width="27.28515625" style="73" customWidth="1"/>
    <col min="14" max="14" width="20.5703125" style="74" customWidth="1"/>
    <col min="15" max="15" width="20.42578125" style="74" customWidth="1"/>
    <col min="16" max="17" width="19.5703125" style="74" customWidth="1"/>
    <col min="18" max="18" width="64.5703125" style="87" customWidth="1"/>
    <col min="19" max="20" width="26.140625" style="73" customWidth="1"/>
    <col min="21" max="21" width="18.85546875" style="73" customWidth="1"/>
    <col min="22" max="23" width="12.42578125" style="73" customWidth="1"/>
    <col min="24" max="24" width="13.140625" style="73" customWidth="1"/>
    <col min="25" max="28" width="12.42578125" style="73" customWidth="1"/>
    <col min="29" max="29" width="18.85546875" style="73" customWidth="1"/>
    <col min="30" max="30" width="8.140625" style="73" customWidth="1"/>
    <col min="31" max="32" width="10.42578125" style="73" customWidth="1"/>
    <col min="33" max="33" width="17" style="73" customWidth="1"/>
    <col min="34" max="39" width="10.42578125" style="73" customWidth="1"/>
    <col min="40" max="41" width="9.140625" style="73" customWidth="1"/>
    <col min="42" max="43" width="10.42578125" style="73" customWidth="1"/>
    <col min="44" max="45" width="9.140625" style="73" customWidth="1"/>
    <col min="46" max="46" width="9.140625" style="76" customWidth="1"/>
    <col min="47" max="47" width="6.28515625" style="76" customWidth="1"/>
    <col min="48" max="48" width="10.42578125" style="73" customWidth="1"/>
    <col min="49" max="50" width="6.28515625" style="73" customWidth="1"/>
    <col min="51" max="51" width="9.140625" style="73" customWidth="1"/>
    <col min="52" max="52" width="16.7109375" style="73" customWidth="1"/>
    <col min="53" max="16384" width="12.5703125" style="73"/>
  </cols>
  <sheetData>
    <row r="1" spans="1:52" ht="15.75" customHeight="1" x14ac:dyDescent="0.2">
      <c r="R1" s="75"/>
      <c r="AU1" s="73"/>
    </row>
    <row r="2" spans="1:52" s="85" customFormat="1" ht="52.5" customHeight="1" x14ac:dyDescent="0.2">
      <c r="A2" s="77" t="s">
        <v>0</v>
      </c>
      <c r="B2" s="77" t="s">
        <v>1</v>
      </c>
      <c r="C2" s="77" t="s">
        <v>2</v>
      </c>
      <c r="D2" s="77" t="s">
        <v>3</v>
      </c>
      <c r="E2" s="77" t="s">
        <v>324</v>
      </c>
      <c r="F2" s="77" t="s">
        <v>4</v>
      </c>
      <c r="G2" s="77" t="s">
        <v>5</v>
      </c>
      <c r="H2" s="77" t="s">
        <v>6</v>
      </c>
      <c r="I2" s="77" t="s">
        <v>7</v>
      </c>
      <c r="J2" s="77" t="s">
        <v>8</v>
      </c>
      <c r="K2" s="77" t="s">
        <v>9</v>
      </c>
      <c r="L2" s="77" t="s">
        <v>10</v>
      </c>
      <c r="M2" s="77" t="s">
        <v>11</v>
      </c>
      <c r="N2" s="78" t="s">
        <v>13</v>
      </c>
      <c r="O2" s="78" t="s">
        <v>14</v>
      </c>
      <c r="P2" s="78" t="s">
        <v>15</v>
      </c>
      <c r="Q2" s="78" t="s">
        <v>16</v>
      </c>
      <c r="R2" s="79" t="s">
        <v>17</v>
      </c>
      <c r="S2" s="77" t="s">
        <v>12</v>
      </c>
      <c r="T2" s="77" t="s">
        <v>346</v>
      </c>
      <c r="U2" s="77" t="s">
        <v>18</v>
      </c>
      <c r="V2" s="77" t="s">
        <v>19</v>
      </c>
      <c r="W2" s="77" t="s">
        <v>20</v>
      </c>
      <c r="X2" s="77" t="s">
        <v>21</v>
      </c>
      <c r="Y2" s="77" t="s">
        <v>24</v>
      </c>
      <c r="Z2" s="77" t="s">
        <v>23</v>
      </c>
      <c r="AA2" s="77" t="s">
        <v>22</v>
      </c>
      <c r="AB2" s="77" t="s">
        <v>527</v>
      </c>
      <c r="AC2" s="77" t="s">
        <v>26</v>
      </c>
      <c r="AD2" s="77" t="s">
        <v>25</v>
      </c>
      <c r="AE2" s="77" t="s">
        <v>28</v>
      </c>
      <c r="AF2" s="77" t="s">
        <v>27</v>
      </c>
      <c r="AG2" s="77" t="s">
        <v>29</v>
      </c>
      <c r="AH2" s="77" t="s">
        <v>188</v>
      </c>
      <c r="AI2" s="77" t="s">
        <v>227</v>
      </c>
      <c r="AJ2" s="77" t="s">
        <v>540</v>
      </c>
      <c r="AK2" s="77" t="s">
        <v>558</v>
      </c>
      <c r="AL2" s="77" t="s">
        <v>615</v>
      </c>
      <c r="AM2" s="77" t="s">
        <v>614</v>
      </c>
      <c r="AN2" s="80" t="s">
        <v>544</v>
      </c>
      <c r="AO2" s="81" t="s">
        <v>542</v>
      </c>
      <c r="AP2" s="81" t="s">
        <v>541</v>
      </c>
      <c r="AQ2" s="81" t="s">
        <v>228</v>
      </c>
      <c r="AR2" s="81" t="s">
        <v>240</v>
      </c>
      <c r="AS2" s="81" t="s">
        <v>545</v>
      </c>
      <c r="AT2" s="82" t="s">
        <v>543</v>
      </c>
      <c r="AU2" s="82" t="s">
        <v>241</v>
      </c>
      <c r="AV2" s="83" t="s">
        <v>194</v>
      </c>
      <c r="AW2" s="77" t="s">
        <v>195</v>
      </c>
      <c r="AX2" s="77" t="s">
        <v>193</v>
      </c>
      <c r="AY2" s="84" t="s">
        <v>528</v>
      </c>
      <c r="AZ2" s="84" t="s">
        <v>423</v>
      </c>
    </row>
    <row r="3" spans="1:52" ht="36" hidden="1" x14ac:dyDescent="0.2">
      <c r="A3" s="86">
        <v>44897.782487615739</v>
      </c>
      <c r="B3" s="73" t="s">
        <v>30</v>
      </c>
      <c r="C3" s="73" t="s">
        <v>31</v>
      </c>
      <c r="D3" s="73" t="s">
        <v>32</v>
      </c>
      <c r="E3" s="73" t="s">
        <v>33</v>
      </c>
      <c r="F3" s="73" t="s">
        <v>34</v>
      </c>
      <c r="G3" s="73" t="s">
        <v>202</v>
      </c>
      <c r="H3" s="73" t="s">
        <v>196</v>
      </c>
      <c r="I3" s="176" t="s">
        <v>175</v>
      </c>
      <c r="J3" s="176" t="s">
        <v>35</v>
      </c>
      <c r="K3" s="176" t="s">
        <v>36</v>
      </c>
      <c r="L3" s="73" t="s">
        <v>114</v>
      </c>
      <c r="M3" s="73" t="s">
        <v>220</v>
      </c>
      <c r="N3" s="74">
        <v>44881.75</v>
      </c>
      <c r="O3" s="74">
        <v>45036.6875</v>
      </c>
      <c r="P3" s="74">
        <v>44897.3125</v>
      </c>
      <c r="Q3" s="74">
        <v>44897.527777777781</v>
      </c>
      <c r="R3" s="87" t="s">
        <v>371</v>
      </c>
      <c r="S3" s="73" t="s">
        <v>40</v>
      </c>
      <c r="U3" s="73" t="s">
        <v>36</v>
      </c>
      <c r="V3" s="73" t="s">
        <v>36</v>
      </c>
      <c r="W3" s="73" t="s">
        <v>36</v>
      </c>
      <c r="X3" s="73" t="s">
        <v>36</v>
      </c>
      <c r="Y3" s="73" t="s">
        <v>36</v>
      </c>
      <c r="Z3" s="73" t="s">
        <v>36</v>
      </c>
      <c r="AA3" s="73" t="s">
        <v>36</v>
      </c>
      <c r="AB3" s="73" t="s">
        <v>36</v>
      </c>
      <c r="AC3" s="73" t="s">
        <v>36</v>
      </c>
      <c r="AD3" s="73" t="s">
        <v>48</v>
      </c>
      <c r="AE3" s="73" t="s">
        <v>36</v>
      </c>
      <c r="AF3" s="73" t="s">
        <v>36</v>
      </c>
      <c r="AG3" s="73" t="s">
        <v>48</v>
      </c>
      <c r="AH3" s="73" t="str">
        <f t="shared" ref="AH3:AH72" si="0">TRIM(LEFT(L3,3))</f>
        <v>MC</v>
      </c>
      <c r="AI3" s="88">
        <f t="shared" ref="AI3:AI72" si="1">IFERROR(IF(N3&gt;O3,24+(O3-N3)*24,(O3-N3)*24),0)</f>
        <v>3718.5</v>
      </c>
      <c r="AJ3" s="88" t="s">
        <v>559</v>
      </c>
      <c r="AK3" s="88" t="s">
        <v>568</v>
      </c>
      <c r="AL3" s="88" t="s">
        <v>617</v>
      </c>
      <c r="AM3" s="88" t="s">
        <v>616</v>
      </c>
      <c r="AN3" s="89"/>
      <c r="AO3" s="90">
        <f t="shared" ref="AO3:AO72" si="2">IF(AND(Y3="-",AB3="-"),0,IF(OR(Y3="-",AB3="-"),IF(Y3="-",AB3,Y3),Y3+AB3))</f>
        <v>0</v>
      </c>
      <c r="AP3" s="91">
        <f t="shared" ref="AP3:AP72" si="3">IFERROR(IF(P3&gt;Q3,24+(Q3-P3)*24,(Q3-P3)*24),0)</f>
        <v>5.1666666667442769</v>
      </c>
      <c r="AQ3" s="91">
        <f t="shared" ref="AQ3:AQ72" si="4">AP3-(AO3*24)</f>
        <v>5.1666666667442769</v>
      </c>
      <c r="AR3" s="89">
        <f t="shared" ref="AR3:AR72" si="5">IF(AY3=1,(LEN(D3)-LEN(SUBSTITUTE(D3,",",""))+1),IF(LEN(D3)=LEN(SUBSTITUTE(D3,"RONCAL FANNYNG","")),IF(LEN(D3)=LEN(SUBSTITUTE(D3,"LIBERATO AMAEL","")),(LEN(D3)-LEN(SUBSTITUTE(D3,",",""))+1+2),(LEN(D3)-LEN(SUBSTITUTE(D3,",",""))+1+1)),IF(LEN(D3)=LEN(SUBSTITUTE(D3,"LIBERATO AMAEL","")),(LEN(D3)-LEN(SUBSTITUTE(D3,",",""))+1+1),(LEN(D3)-LEN(SUBSTITUTE(D3,",",""))+1))))</f>
        <v>4</v>
      </c>
      <c r="AS3" s="92">
        <f t="shared" ref="AS3:AS72" si="6">IFERROR(AN3*24,0)</f>
        <v>0</v>
      </c>
      <c r="AT3" s="92">
        <f t="shared" ref="AT3:AT72" si="7">AR3*AQ3</f>
        <v>20.666666666977108</v>
      </c>
      <c r="AU3" s="92">
        <f t="shared" ref="AU3:AU72" si="8">AT3-AS3</f>
        <v>20.666666666977108</v>
      </c>
      <c r="AV3" s="93" t="str">
        <f t="shared" ref="AV3:AV72" si="9">AW3&amp;"_"&amp;AX3</f>
        <v>22_12</v>
      </c>
      <c r="AW3" s="89" t="str">
        <f t="shared" ref="AW3:AW72" si="10">TEXT(Q3,"YY")</f>
        <v>22</v>
      </c>
      <c r="AX3" s="89" t="str">
        <f t="shared" ref="AX3:AX72" si="11">TEXT(Q3,"mm")</f>
        <v>12</v>
      </c>
      <c r="AY3" s="89"/>
      <c r="AZ3" s="89" t="str">
        <f t="shared" ref="AZ3:AZ72" si="12">IF(AQ3&lt;=AI3,"REVISAR","")</f>
        <v>REVISAR</v>
      </c>
    </row>
    <row r="4" spans="1:52" ht="118.5" hidden="1" customHeight="1" x14ac:dyDescent="0.2">
      <c r="A4" s="86">
        <v>44899.360223553245</v>
      </c>
      <c r="B4" s="73" t="s">
        <v>30</v>
      </c>
      <c r="C4" s="73" t="s">
        <v>38</v>
      </c>
      <c r="D4" s="73" t="s">
        <v>32</v>
      </c>
      <c r="E4" s="73" t="s">
        <v>33</v>
      </c>
      <c r="F4" s="73" t="s">
        <v>41</v>
      </c>
      <c r="G4" s="73" t="s">
        <v>202</v>
      </c>
      <c r="H4" s="73" t="s">
        <v>196</v>
      </c>
      <c r="I4" s="176" t="s">
        <v>42</v>
      </c>
      <c r="J4" s="176" t="s">
        <v>43</v>
      </c>
      <c r="K4" s="176" t="s">
        <v>36</v>
      </c>
      <c r="L4" s="73" t="s">
        <v>114</v>
      </c>
      <c r="M4" s="73" t="s">
        <v>221</v>
      </c>
      <c r="N4" s="74">
        <v>44898.333333333328</v>
      </c>
      <c r="O4" s="74">
        <v>44898.75</v>
      </c>
      <c r="P4" s="74">
        <v>44898.333333333336</v>
      </c>
      <c r="Q4" s="74">
        <v>44898.770833333336</v>
      </c>
      <c r="R4" s="87" t="s">
        <v>372</v>
      </c>
      <c r="S4" s="73" t="s">
        <v>40</v>
      </c>
      <c r="U4" s="73" t="s">
        <v>36</v>
      </c>
      <c r="V4" s="94">
        <v>4.1666666664241347E-2</v>
      </c>
      <c r="W4" s="73" t="s">
        <v>36</v>
      </c>
      <c r="X4" s="73" t="s">
        <v>36</v>
      </c>
      <c r="Y4" s="94" t="s">
        <v>36</v>
      </c>
      <c r="Z4" s="73" t="s">
        <v>36</v>
      </c>
      <c r="AA4" s="73" t="s">
        <v>36</v>
      </c>
      <c r="AB4" s="73" t="s">
        <v>36</v>
      </c>
      <c r="AC4" s="73" t="s">
        <v>36</v>
      </c>
      <c r="AD4" s="73" t="s">
        <v>48</v>
      </c>
      <c r="AE4" s="73" t="s">
        <v>36</v>
      </c>
      <c r="AF4" s="73" t="s">
        <v>36</v>
      </c>
      <c r="AG4" s="73" t="s">
        <v>48</v>
      </c>
      <c r="AH4" s="73" t="str">
        <f t="shared" si="0"/>
        <v>MC</v>
      </c>
      <c r="AI4" s="88">
        <f t="shared" si="1"/>
        <v>10.000000000116415</v>
      </c>
      <c r="AJ4" s="88" t="s">
        <v>567</v>
      </c>
      <c r="AK4" s="88" t="s">
        <v>577</v>
      </c>
      <c r="AL4" s="88" t="s">
        <v>617</v>
      </c>
      <c r="AM4" s="88" t="s">
        <v>616</v>
      </c>
      <c r="AN4" s="89"/>
      <c r="AO4" s="90">
        <f t="shared" si="2"/>
        <v>0</v>
      </c>
      <c r="AP4" s="91">
        <f t="shared" si="3"/>
        <v>10.5</v>
      </c>
      <c r="AQ4" s="91">
        <f t="shared" si="4"/>
        <v>10.5</v>
      </c>
      <c r="AR4" s="89">
        <f t="shared" si="5"/>
        <v>4</v>
      </c>
      <c r="AS4" s="92">
        <f t="shared" si="6"/>
        <v>0</v>
      </c>
      <c r="AT4" s="92">
        <f t="shared" si="7"/>
        <v>42</v>
      </c>
      <c r="AU4" s="92">
        <f t="shared" si="8"/>
        <v>42</v>
      </c>
      <c r="AV4" s="93" t="str">
        <f t="shared" si="9"/>
        <v>22_12</v>
      </c>
      <c r="AW4" s="89" t="str">
        <f t="shared" si="10"/>
        <v>22</v>
      </c>
      <c r="AX4" s="89" t="str">
        <f t="shared" si="11"/>
        <v>12</v>
      </c>
      <c r="AY4" s="89"/>
      <c r="AZ4" s="89" t="str">
        <f t="shared" si="12"/>
        <v/>
      </c>
    </row>
    <row r="5" spans="1:52" ht="18" hidden="1" x14ac:dyDescent="0.2">
      <c r="A5" s="86">
        <v>44899.769521122682</v>
      </c>
      <c r="B5" s="73" t="s">
        <v>30</v>
      </c>
      <c r="C5" s="73" t="s">
        <v>38</v>
      </c>
      <c r="D5" s="73" t="s">
        <v>44</v>
      </c>
      <c r="E5" s="73" t="s">
        <v>33</v>
      </c>
      <c r="F5" s="73" t="s">
        <v>34</v>
      </c>
      <c r="G5" s="73" t="s">
        <v>202</v>
      </c>
      <c r="H5" s="73" t="s">
        <v>196</v>
      </c>
      <c r="I5" s="176" t="s">
        <v>42</v>
      </c>
      <c r="J5" s="176" t="s">
        <v>43</v>
      </c>
      <c r="K5" s="176" t="s">
        <v>36</v>
      </c>
      <c r="L5" s="73" t="s">
        <v>114</v>
      </c>
      <c r="M5" s="73" t="s">
        <v>220</v>
      </c>
      <c r="N5" s="74">
        <v>44899.333333333336</v>
      </c>
      <c r="O5" s="74">
        <v>44899.541666666672</v>
      </c>
      <c r="P5" s="74">
        <v>44899.3125</v>
      </c>
      <c r="Q5" s="74">
        <v>44899.541666666672</v>
      </c>
      <c r="R5" s="87" t="s">
        <v>45</v>
      </c>
      <c r="S5" s="73" t="s">
        <v>40</v>
      </c>
      <c r="U5" s="73" t="s">
        <v>36</v>
      </c>
      <c r="V5" s="73" t="s">
        <v>36</v>
      </c>
      <c r="W5" s="94">
        <v>0.10416666666424135</v>
      </c>
      <c r="X5" s="73" t="s">
        <v>36</v>
      </c>
      <c r="Y5" s="73" t="s">
        <v>36</v>
      </c>
      <c r="Z5" s="73" t="s">
        <v>36</v>
      </c>
      <c r="AA5" s="73" t="s">
        <v>36</v>
      </c>
      <c r="AB5" s="73" t="s">
        <v>36</v>
      </c>
      <c r="AC5" s="73" t="s">
        <v>36</v>
      </c>
      <c r="AD5" s="73" t="s">
        <v>46</v>
      </c>
      <c r="AE5" s="73" t="s">
        <v>36</v>
      </c>
      <c r="AF5" s="73" t="s">
        <v>36</v>
      </c>
      <c r="AG5" s="73" t="s">
        <v>48</v>
      </c>
      <c r="AH5" s="73" t="str">
        <f t="shared" si="0"/>
        <v>MC</v>
      </c>
      <c r="AI5" s="88">
        <f t="shared" si="1"/>
        <v>5.0000000000582077</v>
      </c>
      <c r="AJ5" s="88" t="s">
        <v>567</v>
      </c>
      <c r="AK5" s="88" t="s">
        <v>577</v>
      </c>
      <c r="AL5" s="88" t="s">
        <v>617</v>
      </c>
      <c r="AM5" s="88" t="s">
        <v>616</v>
      </c>
      <c r="AN5" s="89"/>
      <c r="AO5" s="90">
        <f t="shared" si="2"/>
        <v>0</v>
      </c>
      <c r="AP5" s="91">
        <f t="shared" si="3"/>
        <v>5.5000000001164153</v>
      </c>
      <c r="AQ5" s="91">
        <f t="shared" si="4"/>
        <v>5.5000000001164153</v>
      </c>
      <c r="AR5" s="89">
        <f t="shared" si="5"/>
        <v>5</v>
      </c>
      <c r="AS5" s="92">
        <f t="shared" si="6"/>
        <v>0</v>
      </c>
      <c r="AT5" s="92">
        <f t="shared" si="7"/>
        <v>27.500000000582077</v>
      </c>
      <c r="AU5" s="92">
        <f t="shared" si="8"/>
        <v>27.500000000582077</v>
      </c>
      <c r="AV5" s="93" t="str">
        <f t="shared" si="9"/>
        <v>22_12</v>
      </c>
      <c r="AW5" s="89" t="str">
        <f t="shared" si="10"/>
        <v>22</v>
      </c>
      <c r="AX5" s="89" t="str">
        <f t="shared" si="11"/>
        <v>12</v>
      </c>
      <c r="AY5" s="89"/>
      <c r="AZ5" s="89" t="str">
        <f t="shared" si="12"/>
        <v/>
      </c>
    </row>
    <row r="6" spans="1:52" ht="18" hidden="1" x14ac:dyDescent="0.2">
      <c r="A6" s="86">
        <v>44904.70582372685</v>
      </c>
      <c r="B6" s="73" t="s">
        <v>30</v>
      </c>
      <c r="C6" s="73" t="s">
        <v>49</v>
      </c>
      <c r="D6" s="73" t="s">
        <v>49</v>
      </c>
      <c r="E6" s="73" t="s">
        <v>33</v>
      </c>
      <c r="F6" s="73" t="s">
        <v>34</v>
      </c>
      <c r="G6" s="73" t="s">
        <v>202</v>
      </c>
      <c r="H6" s="73" t="s">
        <v>196</v>
      </c>
      <c r="I6" s="176" t="s">
        <v>175</v>
      </c>
      <c r="J6" s="176" t="s">
        <v>54</v>
      </c>
      <c r="K6" s="176" t="s">
        <v>36</v>
      </c>
      <c r="L6" s="73" t="s">
        <v>114</v>
      </c>
      <c r="M6" s="73" t="s">
        <v>221</v>
      </c>
      <c r="N6" s="74">
        <v>44899.315972222219</v>
      </c>
      <c r="O6" s="74">
        <v>44899.527777777781</v>
      </c>
      <c r="P6" s="74">
        <v>44899.315972222219</v>
      </c>
      <c r="Q6" s="74">
        <v>44899.538194444445</v>
      </c>
      <c r="R6" s="87" t="s">
        <v>326</v>
      </c>
      <c r="S6" s="73" t="s">
        <v>40</v>
      </c>
      <c r="U6" s="73" t="s">
        <v>36</v>
      </c>
      <c r="V6" s="73" t="s">
        <v>36</v>
      </c>
      <c r="W6" s="73" t="s">
        <v>36</v>
      </c>
      <c r="X6" s="73" t="s">
        <v>36</v>
      </c>
      <c r="Y6" s="73" t="s">
        <v>36</v>
      </c>
      <c r="Z6" s="73" t="s">
        <v>36</v>
      </c>
      <c r="AA6" s="73" t="s">
        <v>36</v>
      </c>
      <c r="AB6" s="73" t="s">
        <v>36</v>
      </c>
      <c r="AC6" s="73" t="s">
        <v>36</v>
      </c>
      <c r="AD6" s="73" t="s">
        <v>48</v>
      </c>
      <c r="AE6" s="73" t="s">
        <v>36</v>
      </c>
      <c r="AF6" s="73" t="s">
        <v>36</v>
      </c>
      <c r="AG6" s="73" t="s">
        <v>48</v>
      </c>
      <c r="AH6" s="73" t="str">
        <f t="shared" si="0"/>
        <v>MC</v>
      </c>
      <c r="AI6" s="88">
        <f t="shared" si="1"/>
        <v>5.0833333334885538</v>
      </c>
      <c r="AJ6" s="88" t="s">
        <v>561</v>
      </c>
      <c r="AK6" s="88" t="s">
        <v>577</v>
      </c>
      <c r="AL6" s="88" t="s">
        <v>617</v>
      </c>
      <c r="AM6" s="88" t="s">
        <v>616</v>
      </c>
      <c r="AN6" s="89"/>
      <c r="AO6" s="90">
        <f t="shared" si="2"/>
        <v>0</v>
      </c>
      <c r="AP6" s="91">
        <f t="shared" si="3"/>
        <v>5.3333333334303461</v>
      </c>
      <c r="AQ6" s="91">
        <f t="shared" si="4"/>
        <v>5.3333333334303461</v>
      </c>
      <c r="AR6" s="89">
        <f t="shared" si="5"/>
        <v>3</v>
      </c>
      <c r="AS6" s="92">
        <f t="shared" si="6"/>
        <v>0</v>
      </c>
      <c r="AT6" s="92">
        <f t="shared" si="7"/>
        <v>16.000000000291038</v>
      </c>
      <c r="AU6" s="92">
        <f t="shared" si="8"/>
        <v>16.000000000291038</v>
      </c>
      <c r="AV6" s="93" t="str">
        <f t="shared" si="9"/>
        <v>22_12</v>
      </c>
      <c r="AW6" s="89" t="str">
        <f t="shared" si="10"/>
        <v>22</v>
      </c>
      <c r="AX6" s="89" t="str">
        <f t="shared" si="11"/>
        <v>12</v>
      </c>
      <c r="AY6" s="89"/>
      <c r="AZ6" s="89" t="str">
        <f t="shared" si="12"/>
        <v/>
      </c>
    </row>
    <row r="7" spans="1:52" ht="9" hidden="1" x14ac:dyDescent="0.2">
      <c r="A7" s="95">
        <v>44901.485468379629</v>
      </c>
      <c r="B7" s="96" t="s">
        <v>30</v>
      </c>
      <c r="C7" s="96" t="s">
        <v>49</v>
      </c>
      <c r="D7" s="96" t="s">
        <v>49</v>
      </c>
      <c r="E7" s="96" t="s">
        <v>33</v>
      </c>
      <c r="F7" s="96" t="s">
        <v>34</v>
      </c>
      <c r="G7" s="96" t="s">
        <v>202</v>
      </c>
      <c r="H7" s="96" t="s">
        <v>196</v>
      </c>
      <c r="I7" s="177" t="s">
        <v>452</v>
      </c>
      <c r="J7" s="177" t="s">
        <v>50</v>
      </c>
      <c r="K7" s="177" t="s">
        <v>36</v>
      </c>
      <c r="L7" s="96" t="s">
        <v>116</v>
      </c>
      <c r="M7" s="96" t="s">
        <v>220</v>
      </c>
      <c r="N7" s="97" t="s">
        <v>36</v>
      </c>
      <c r="O7" s="97" t="s">
        <v>36</v>
      </c>
      <c r="P7" s="97">
        <v>44899.583344907405</v>
      </c>
      <c r="Q7" s="97">
        <v>44899.666666666664</v>
      </c>
      <c r="R7" s="98" t="s">
        <v>51</v>
      </c>
      <c r="S7" s="96" t="s">
        <v>40</v>
      </c>
      <c r="T7" s="96" t="s">
        <v>37</v>
      </c>
      <c r="U7" s="96" t="s">
        <v>36</v>
      </c>
      <c r="V7" s="96" t="s">
        <v>36</v>
      </c>
      <c r="W7" s="96" t="s">
        <v>36</v>
      </c>
      <c r="X7" s="96" t="s">
        <v>36</v>
      </c>
      <c r="Y7" s="96" t="s">
        <v>36</v>
      </c>
      <c r="Z7" s="96" t="s">
        <v>36</v>
      </c>
      <c r="AA7" s="96" t="s">
        <v>36</v>
      </c>
      <c r="AB7" s="96" t="s">
        <v>36</v>
      </c>
      <c r="AC7" s="96" t="s">
        <v>36</v>
      </c>
      <c r="AD7" s="96" t="s">
        <v>48</v>
      </c>
      <c r="AE7" s="96" t="s">
        <v>36</v>
      </c>
      <c r="AF7" s="96" t="s">
        <v>36</v>
      </c>
      <c r="AG7" s="96" t="s">
        <v>48</v>
      </c>
      <c r="AH7" s="96" t="str">
        <f t="shared" si="0"/>
        <v>RdD</v>
      </c>
      <c r="AI7" s="99">
        <f t="shared" si="1"/>
        <v>0</v>
      </c>
      <c r="AJ7" s="99" t="s">
        <v>36</v>
      </c>
      <c r="AK7" s="99" t="s">
        <v>36</v>
      </c>
      <c r="AL7" s="99"/>
      <c r="AM7" s="99"/>
      <c r="AN7" s="100"/>
      <c r="AO7" s="101">
        <f t="shared" si="2"/>
        <v>0</v>
      </c>
      <c r="AP7" s="102">
        <f t="shared" si="3"/>
        <v>1.999722222215496</v>
      </c>
      <c r="AQ7" s="102">
        <f t="shared" si="4"/>
        <v>1.999722222215496</v>
      </c>
      <c r="AR7" s="100">
        <f t="shared" si="5"/>
        <v>1</v>
      </c>
      <c r="AS7" s="103">
        <f t="shared" si="6"/>
        <v>0</v>
      </c>
      <c r="AT7" s="103">
        <f t="shared" si="7"/>
        <v>1.999722222215496</v>
      </c>
      <c r="AU7" s="103">
        <f t="shared" si="8"/>
        <v>1.999722222215496</v>
      </c>
      <c r="AV7" s="104" t="str">
        <f t="shared" si="9"/>
        <v>22_12</v>
      </c>
      <c r="AW7" s="100" t="str">
        <f t="shared" si="10"/>
        <v>22</v>
      </c>
      <c r="AX7" s="100" t="str">
        <f t="shared" si="11"/>
        <v>12</v>
      </c>
      <c r="AY7" s="100">
        <v>1</v>
      </c>
      <c r="AZ7" s="100" t="str">
        <f t="shared" si="12"/>
        <v/>
      </c>
    </row>
    <row r="8" spans="1:52" ht="36" hidden="1" x14ac:dyDescent="0.2">
      <c r="A8" s="105">
        <v>44899.888993472225</v>
      </c>
      <c r="B8" s="106" t="s">
        <v>30</v>
      </c>
      <c r="C8" s="106" t="s">
        <v>38</v>
      </c>
      <c r="D8" s="106" t="s">
        <v>32</v>
      </c>
      <c r="E8" s="106" t="s">
        <v>33</v>
      </c>
      <c r="F8" s="106" t="s">
        <v>34</v>
      </c>
      <c r="G8" s="106" t="s">
        <v>202</v>
      </c>
      <c r="H8" s="106" t="s">
        <v>196</v>
      </c>
      <c r="I8" s="178" t="s">
        <v>42</v>
      </c>
      <c r="J8" s="178" t="s">
        <v>43</v>
      </c>
      <c r="K8" s="178" t="s">
        <v>36</v>
      </c>
      <c r="L8" s="106" t="s">
        <v>118</v>
      </c>
      <c r="M8" s="106" t="s">
        <v>134</v>
      </c>
      <c r="N8" s="107">
        <v>44899.3125</v>
      </c>
      <c r="O8" s="107">
        <v>44899.729166666672</v>
      </c>
      <c r="P8" s="107">
        <v>44899.583344907405</v>
      </c>
      <c r="Q8" s="107">
        <v>44899.75</v>
      </c>
      <c r="R8" s="108" t="s">
        <v>325</v>
      </c>
      <c r="S8" s="106" t="s">
        <v>37</v>
      </c>
      <c r="T8" s="106" t="s">
        <v>37</v>
      </c>
      <c r="U8" s="106" t="s">
        <v>36</v>
      </c>
      <c r="V8" s="106" t="s">
        <v>36</v>
      </c>
      <c r="W8" s="106" t="s">
        <v>36</v>
      </c>
      <c r="X8" s="106" t="s">
        <v>36</v>
      </c>
      <c r="Y8" s="106" t="s">
        <v>36</v>
      </c>
      <c r="Z8" s="106" t="s">
        <v>36</v>
      </c>
      <c r="AA8" s="106" t="s">
        <v>36</v>
      </c>
      <c r="AB8" s="106" t="s">
        <v>36</v>
      </c>
      <c r="AC8" s="106" t="s">
        <v>36</v>
      </c>
      <c r="AD8" s="106" t="s">
        <v>48</v>
      </c>
      <c r="AE8" s="106" t="s">
        <v>36</v>
      </c>
      <c r="AF8" s="106" t="s">
        <v>36</v>
      </c>
      <c r="AG8" s="106" t="s">
        <v>48</v>
      </c>
      <c r="AH8" s="106" t="str">
        <f t="shared" si="0"/>
        <v>MP</v>
      </c>
      <c r="AI8" s="109">
        <f t="shared" si="1"/>
        <v>10.000000000116415</v>
      </c>
      <c r="AJ8" s="109" t="s">
        <v>36</v>
      </c>
      <c r="AK8" s="109" t="s">
        <v>36</v>
      </c>
      <c r="AL8" s="109" t="s">
        <v>616</v>
      </c>
      <c r="AM8" s="109" t="s">
        <v>616</v>
      </c>
      <c r="AN8" s="89"/>
      <c r="AO8" s="90">
        <f t="shared" si="2"/>
        <v>0</v>
      </c>
      <c r="AP8" s="91">
        <f t="shared" si="3"/>
        <v>3.9997222222737037</v>
      </c>
      <c r="AQ8" s="91">
        <f t="shared" si="4"/>
        <v>3.9997222222737037</v>
      </c>
      <c r="AR8" s="89">
        <f t="shared" si="5"/>
        <v>4</v>
      </c>
      <c r="AS8" s="92">
        <f t="shared" si="6"/>
        <v>0</v>
      </c>
      <c r="AT8" s="92">
        <f t="shared" si="7"/>
        <v>15.998888889094815</v>
      </c>
      <c r="AU8" s="92">
        <f t="shared" si="8"/>
        <v>15.998888889094815</v>
      </c>
      <c r="AV8" s="110" t="str">
        <f t="shared" si="9"/>
        <v>22_12</v>
      </c>
      <c r="AW8" s="111" t="str">
        <f t="shared" si="10"/>
        <v>22</v>
      </c>
      <c r="AX8" s="111" t="str">
        <f t="shared" si="11"/>
        <v>12</v>
      </c>
      <c r="AY8" s="111"/>
      <c r="AZ8" s="89" t="str">
        <f t="shared" si="12"/>
        <v>REVISAR</v>
      </c>
    </row>
    <row r="9" spans="1:52" ht="18" hidden="1" x14ac:dyDescent="0.2">
      <c r="A9" s="105">
        <v>44905.369121828699</v>
      </c>
      <c r="B9" s="106" t="s">
        <v>30</v>
      </c>
      <c r="C9" s="106" t="s">
        <v>49</v>
      </c>
      <c r="D9" s="106" t="s">
        <v>49</v>
      </c>
      <c r="E9" s="106" t="s">
        <v>33</v>
      </c>
      <c r="F9" s="106" t="s">
        <v>34</v>
      </c>
      <c r="G9" s="106" t="s">
        <v>202</v>
      </c>
      <c r="H9" s="106" t="s">
        <v>196</v>
      </c>
      <c r="I9" s="178" t="s">
        <v>42</v>
      </c>
      <c r="J9" s="178" t="s">
        <v>43</v>
      </c>
      <c r="K9" s="178" t="s">
        <v>36</v>
      </c>
      <c r="L9" s="106" t="s">
        <v>114</v>
      </c>
      <c r="M9" s="106" t="s">
        <v>221</v>
      </c>
      <c r="N9" s="107">
        <v>44899.708333333328</v>
      </c>
      <c r="O9" s="107">
        <v>44900.395833333328</v>
      </c>
      <c r="P9" s="107">
        <v>44900.354166666672</v>
      </c>
      <c r="Q9" s="107">
        <v>44900.402777777781</v>
      </c>
      <c r="R9" s="108" t="s">
        <v>63</v>
      </c>
      <c r="S9" s="106" t="s">
        <v>40</v>
      </c>
      <c r="T9" s="106"/>
      <c r="U9" s="106" t="s">
        <v>36</v>
      </c>
      <c r="V9" s="106" t="s">
        <v>36</v>
      </c>
      <c r="W9" s="106" t="s">
        <v>36</v>
      </c>
      <c r="X9" s="106" t="s">
        <v>36</v>
      </c>
      <c r="Y9" s="106" t="s">
        <v>36</v>
      </c>
      <c r="Z9" s="106" t="s">
        <v>36</v>
      </c>
      <c r="AA9" s="106" t="s">
        <v>36</v>
      </c>
      <c r="AB9" s="106" t="s">
        <v>36</v>
      </c>
      <c r="AC9" s="106" t="s">
        <v>36</v>
      </c>
      <c r="AD9" s="106" t="s">
        <v>48</v>
      </c>
      <c r="AE9" s="106" t="s">
        <v>36</v>
      </c>
      <c r="AF9" s="106" t="s">
        <v>36</v>
      </c>
      <c r="AG9" s="106" t="s">
        <v>48</v>
      </c>
      <c r="AH9" s="106" t="str">
        <f t="shared" si="0"/>
        <v>MC</v>
      </c>
      <c r="AI9" s="109">
        <f t="shared" si="1"/>
        <v>16.5</v>
      </c>
      <c r="AJ9" s="109" t="s">
        <v>561</v>
      </c>
      <c r="AK9" s="109" t="s">
        <v>584</v>
      </c>
      <c r="AL9" s="88" t="s">
        <v>617</v>
      </c>
      <c r="AM9" s="88" t="s">
        <v>616</v>
      </c>
      <c r="AN9" s="89"/>
      <c r="AO9" s="90">
        <f t="shared" si="2"/>
        <v>0</v>
      </c>
      <c r="AP9" s="91">
        <f t="shared" si="3"/>
        <v>1.1666666666278616</v>
      </c>
      <c r="AQ9" s="91">
        <f t="shared" si="4"/>
        <v>1.1666666666278616</v>
      </c>
      <c r="AR9" s="89">
        <f t="shared" si="5"/>
        <v>3</v>
      </c>
      <c r="AS9" s="92">
        <f t="shared" si="6"/>
        <v>0</v>
      </c>
      <c r="AT9" s="92">
        <f t="shared" si="7"/>
        <v>3.4999999998835847</v>
      </c>
      <c r="AU9" s="92">
        <f t="shared" si="8"/>
        <v>3.4999999998835847</v>
      </c>
      <c r="AV9" s="110" t="str">
        <f t="shared" si="9"/>
        <v>22_12</v>
      </c>
      <c r="AW9" s="111" t="str">
        <f t="shared" si="10"/>
        <v>22</v>
      </c>
      <c r="AX9" s="111" t="str">
        <f t="shared" si="11"/>
        <v>12</v>
      </c>
      <c r="AY9" s="111"/>
      <c r="AZ9" s="89" t="str">
        <f t="shared" si="12"/>
        <v>REVISAR</v>
      </c>
    </row>
    <row r="10" spans="1:52" ht="18" hidden="1" x14ac:dyDescent="0.2">
      <c r="A10" s="86">
        <v>44905.372621400464</v>
      </c>
      <c r="B10" s="73" t="s">
        <v>30</v>
      </c>
      <c r="C10" s="73" t="s">
        <v>49</v>
      </c>
      <c r="D10" s="73" t="s">
        <v>49</v>
      </c>
      <c r="E10" s="73" t="s">
        <v>33</v>
      </c>
      <c r="F10" s="73" t="s">
        <v>34</v>
      </c>
      <c r="G10" s="73" t="s">
        <v>202</v>
      </c>
      <c r="H10" s="73" t="s">
        <v>196</v>
      </c>
      <c r="I10" s="176" t="s">
        <v>313</v>
      </c>
      <c r="J10" s="176" t="s">
        <v>64</v>
      </c>
      <c r="K10" s="176" t="s">
        <v>36</v>
      </c>
      <c r="L10" s="73" t="s">
        <v>114</v>
      </c>
      <c r="M10" s="73" t="s">
        <v>221</v>
      </c>
      <c r="N10" s="74">
        <v>44900.395833333328</v>
      </c>
      <c r="O10" s="74">
        <v>44900.493055555555</v>
      </c>
      <c r="P10" s="74">
        <v>44900.479166666672</v>
      </c>
      <c r="Q10" s="74">
        <v>44900.5</v>
      </c>
      <c r="R10" s="87" t="s">
        <v>65</v>
      </c>
      <c r="S10" s="73" t="s">
        <v>40</v>
      </c>
      <c r="U10" s="73" t="s">
        <v>36</v>
      </c>
      <c r="V10" s="73" t="s">
        <v>36</v>
      </c>
      <c r="W10" s="73" t="s">
        <v>36</v>
      </c>
      <c r="X10" s="73" t="s">
        <v>36</v>
      </c>
      <c r="Y10" s="73" t="s">
        <v>36</v>
      </c>
      <c r="Z10" s="73" t="s">
        <v>36</v>
      </c>
      <c r="AA10" s="73" t="s">
        <v>36</v>
      </c>
      <c r="AB10" s="73" t="s">
        <v>36</v>
      </c>
      <c r="AC10" s="73" t="s">
        <v>36</v>
      </c>
      <c r="AD10" s="73" t="s">
        <v>48</v>
      </c>
      <c r="AE10" s="73" t="s">
        <v>36</v>
      </c>
      <c r="AF10" s="73" t="s">
        <v>36</v>
      </c>
      <c r="AG10" s="73" t="s">
        <v>48</v>
      </c>
      <c r="AH10" s="73" t="str">
        <f t="shared" si="0"/>
        <v>MC</v>
      </c>
      <c r="AI10" s="88">
        <f t="shared" si="1"/>
        <v>2.3333333334303461</v>
      </c>
      <c r="AJ10" s="88" t="s">
        <v>561</v>
      </c>
      <c r="AK10" s="88" t="s">
        <v>577</v>
      </c>
      <c r="AL10" s="88" t="s">
        <v>617</v>
      </c>
      <c r="AM10" s="88" t="s">
        <v>616</v>
      </c>
      <c r="AN10" s="89"/>
      <c r="AO10" s="90">
        <f t="shared" si="2"/>
        <v>0</v>
      </c>
      <c r="AP10" s="91">
        <f t="shared" si="3"/>
        <v>0.49999999988358468</v>
      </c>
      <c r="AQ10" s="91">
        <f t="shared" si="4"/>
        <v>0.49999999988358468</v>
      </c>
      <c r="AR10" s="89">
        <f t="shared" si="5"/>
        <v>3</v>
      </c>
      <c r="AS10" s="92">
        <f t="shared" si="6"/>
        <v>0</v>
      </c>
      <c r="AT10" s="92">
        <f t="shared" si="7"/>
        <v>1.499999999650754</v>
      </c>
      <c r="AU10" s="92">
        <f t="shared" si="8"/>
        <v>1.499999999650754</v>
      </c>
      <c r="AV10" s="93" t="str">
        <f t="shared" si="9"/>
        <v>22_12</v>
      </c>
      <c r="AW10" s="89" t="str">
        <f t="shared" si="10"/>
        <v>22</v>
      </c>
      <c r="AX10" s="89" t="str">
        <f t="shared" si="11"/>
        <v>12</v>
      </c>
      <c r="AY10" s="89"/>
      <c r="AZ10" s="89" t="str">
        <f t="shared" si="12"/>
        <v>REVISAR</v>
      </c>
    </row>
    <row r="11" spans="1:52" ht="18" hidden="1" x14ac:dyDescent="0.2">
      <c r="A11" s="86">
        <v>44905.377175624999</v>
      </c>
      <c r="B11" s="73" t="s">
        <v>30</v>
      </c>
      <c r="C11" s="73" t="s">
        <v>49</v>
      </c>
      <c r="D11" s="73" t="s">
        <v>49</v>
      </c>
      <c r="E11" s="73" t="s">
        <v>33</v>
      </c>
      <c r="F11" s="73" t="s">
        <v>34</v>
      </c>
      <c r="G11" s="73" t="s">
        <v>202</v>
      </c>
      <c r="H11" s="73" t="s">
        <v>196</v>
      </c>
      <c r="I11" s="176" t="s">
        <v>175</v>
      </c>
      <c r="J11" s="176" t="s">
        <v>66</v>
      </c>
      <c r="K11" s="176" t="s">
        <v>36</v>
      </c>
      <c r="L11" s="73" t="s">
        <v>114</v>
      </c>
      <c r="M11" s="73" t="s">
        <v>221</v>
      </c>
      <c r="N11" s="74">
        <v>44900.666666666664</v>
      </c>
      <c r="O11" s="74">
        <v>44900.6875</v>
      </c>
      <c r="P11" s="74">
        <v>44900.583333333328</v>
      </c>
      <c r="Q11" s="74">
        <v>44900.701388888891</v>
      </c>
      <c r="R11" s="87" t="s">
        <v>374</v>
      </c>
      <c r="S11" s="73" t="s">
        <v>40</v>
      </c>
      <c r="U11" s="73" t="s">
        <v>36</v>
      </c>
      <c r="V11" s="73" t="s">
        <v>36</v>
      </c>
      <c r="W11" s="73" t="s">
        <v>36</v>
      </c>
      <c r="X11" s="73" t="s">
        <v>36</v>
      </c>
      <c r="Y11" s="73" t="s">
        <v>36</v>
      </c>
      <c r="Z11" s="73" t="s">
        <v>36</v>
      </c>
      <c r="AA11" s="73" t="s">
        <v>36</v>
      </c>
      <c r="AB11" s="73" t="s">
        <v>36</v>
      </c>
      <c r="AC11" s="73" t="s">
        <v>36</v>
      </c>
      <c r="AD11" s="73" t="s">
        <v>48</v>
      </c>
      <c r="AE11" s="73" t="s">
        <v>36</v>
      </c>
      <c r="AF11" s="73" t="s">
        <v>36</v>
      </c>
      <c r="AG11" s="73" t="s">
        <v>48</v>
      </c>
      <c r="AH11" s="73" t="str">
        <f t="shared" si="0"/>
        <v>MC</v>
      </c>
      <c r="AI11" s="88">
        <f t="shared" si="1"/>
        <v>0.50000000005820766</v>
      </c>
      <c r="AJ11" s="88" t="s">
        <v>561</v>
      </c>
      <c r="AK11" s="88" t="s">
        <v>568</v>
      </c>
      <c r="AL11" s="88" t="s">
        <v>617</v>
      </c>
      <c r="AM11" s="88" t="s">
        <v>616</v>
      </c>
      <c r="AN11" s="89"/>
      <c r="AO11" s="90">
        <f t="shared" si="2"/>
        <v>0</v>
      </c>
      <c r="AP11" s="91">
        <f t="shared" si="3"/>
        <v>2.8333333334885538</v>
      </c>
      <c r="AQ11" s="91">
        <f t="shared" si="4"/>
        <v>2.8333333334885538</v>
      </c>
      <c r="AR11" s="89">
        <f t="shared" si="5"/>
        <v>3</v>
      </c>
      <c r="AS11" s="92">
        <f t="shared" si="6"/>
        <v>0</v>
      </c>
      <c r="AT11" s="92">
        <f t="shared" si="7"/>
        <v>8.5000000004656613</v>
      </c>
      <c r="AU11" s="92">
        <f t="shared" si="8"/>
        <v>8.5000000004656613</v>
      </c>
      <c r="AV11" s="93" t="str">
        <f t="shared" si="9"/>
        <v>22_12</v>
      </c>
      <c r="AW11" s="89" t="str">
        <f t="shared" si="10"/>
        <v>22</v>
      </c>
      <c r="AX11" s="89" t="str">
        <f t="shared" si="11"/>
        <v>12</v>
      </c>
      <c r="AY11" s="89"/>
      <c r="AZ11" s="89" t="str">
        <f t="shared" si="12"/>
        <v/>
      </c>
    </row>
    <row r="12" spans="1:52" ht="9" hidden="1" x14ac:dyDescent="0.2">
      <c r="A12" s="86">
        <v>44901.432288090276</v>
      </c>
      <c r="B12" s="73" t="s">
        <v>30</v>
      </c>
      <c r="C12" s="73" t="s">
        <v>38</v>
      </c>
      <c r="D12" s="73" t="s">
        <v>32</v>
      </c>
      <c r="E12" s="73" t="s">
        <v>33</v>
      </c>
      <c r="F12" s="73" t="s">
        <v>34</v>
      </c>
      <c r="G12" s="73" t="s">
        <v>202</v>
      </c>
      <c r="H12" s="73" t="s">
        <v>196</v>
      </c>
      <c r="I12" s="176" t="s">
        <v>225</v>
      </c>
      <c r="J12" s="176" t="s">
        <v>47</v>
      </c>
      <c r="K12" s="176" t="s">
        <v>36</v>
      </c>
      <c r="L12" s="73" t="s">
        <v>118</v>
      </c>
      <c r="M12" s="73" t="s">
        <v>134</v>
      </c>
      <c r="N12" s="74">
        <v>44900.666666666672</v>
      </c>
      <c r="O12" s="74">
        <v>44900.708333333328</v>
      </c>
      <c r="P12" s="74">
        <v>44900.666666666672</v>
      </c>
      <c r="Q12" s="74">
        <v>44900.729166666664</v>
      </c>
      <c r="R12" s="87" t="s">
        <v>53</v>
      </c>
      <c r="S12" s="73" t="s">
        <v>37</v>
      </c>
      <c r="T12" s="73" t="s">
        <v>37</v>
      </c>
      <c r="U12" s="73" t="s">
        <v>36</v>
      </c>
      <c r="V12" s="73" t="s">
        <v>36</v>
      </c>
      <c r="W12" s="73" t="s">
        <v>36</v>
      </c>
      <c r="X12" s="73" t="s">
        <v>36</v>
      </c>
      <c r="Y12" s="73" t="s">
        <v>36</v>
      </c>
      <c r="Z12" s="73" t="s">
        <v>36</v>
      </c>
      <c r="AA12" s="73" t="s">
        <v>36</v>
      </c>
      <c r="AB12" s="73" t="s">
        <v>36</v>
      </c>
      <c r="AC12" s="73" t="s">
        <v>36</v>
      </c>
      <c r="AD12" s="73" t="s">
        <v>48</v>
      </c>
      <c r="AE12" s="73" t="s">
        <v>36</v>
      </c>
      <c r="AF12" s="73" t="s">
        <v>36</v>
      </c>
      <c r="AG12" s="73" t="s">
        <v>48</v>
      </c>
      <c r="AH12" s="73" t="str">
        <f t="shared" si="0"/>
        <v>MP</v>
      </c>
      <c r="AI12" s="88">
        <f t="shared" si="1"/>
        <v>0.99999999976716936</v>
      </c>
      <c r="AJ12" s="88" t="s">
        <v>36</v>
      </c>
      <c r="AK12" s="88" t="s">
        <v>36</v>
      </c>
      <c r="AL12" s="88"/>
      <c r="AM12" s="88"/>
      <c r="AN12" s="89"/>
      <c r="AO12" s="90">
        <f t="shared" si="2"/>
        <v>0</v>
      </c>
      <c r="AP12" s="91">
        <f t="shared" si="3"/>
        <v>1.499999999825377</v>
      </c>
      <c r="AQ12" s="91">
        <f t="shared" si="4"/>
        <v>1.499999999825377</v>
      </c>
      <c r="AR12" s="89">
        <f t="shared" si="5"/>
        <v>4</v>
      </c>
      <c r="AS12" s="92">
        <f t="shared" si="6"/>
        <v>0</v>
      </c>
      <c r="AT12" s="92">
        <f t="shared" si="7"/>
        <v>5.9999999993015081</v>
      </c>
      <c r="AU12" s="92">
        <f t="shared" si="8"/>
        <v>5.9999999993015081</v>
      </c>
      <c r="AV12" s="93" t="str">
        <f t="shared" si="9"/>
        <v>22_12</v>
      </c>
      <c r="AW12" s="89" t="str">
        <f t="shared" si="10"/>
        <v>22</v>
      </c>
      <c r="AX12" s="89" t="str">
        <f t="shared" si="11"/>
        <v>12</v>
      </c>
      <c r="AY12" s="89"/>
      <c r="AZ12" s="89" t="str">
        <f t="shared" si="12"/>
        <v/>
      </c>
    </row>
    <row r="13" spans="1:52" ht="18" hidden="1" x14ac:dyDescent="0.2">
      <c r="A13" s="105">
        <v>44905.360252696759</v>
      </c>
      <c r="B13" s="106" t="s">
        <v>30</v>
      </c>
      <c r="C13" s="106" t="s">
        <v>49</v>
      </c>
      <c r="D13" s="106" t="s">
        <v>49</v>
      </c>
      <c r="E13" s="106" t="s">
        <v>33</v>
      </c>
      <c r="F13" s="106" t="s">
        <v>34</v>
      </c>
      <c r="G13" s="106" t="s">
        <v>202</v>
      </c>
      <c r="H13" s="106" t="s">
        <v>196</v>
      </c>
      <c r="I13" s="178" t="s">
        <v>452</v>
      </c>
      <c r="J13" s="178" t="s">
        <v>59</v>
      </c>
      <c r="K13" s="178" t="s">
        <v>36</v>
      </c>
      <c r="L13" s="106" t="s">
        <v>114</v>
      </c>
      <c r="M13" s="106" t="s">
        <v>221</v>
      </c>
      <c r="N13" s="107">
        <v>44900.770833333328</v>
      </c>
      <c r="O13" s="107">
        <v>44901.416666666672</v>
      </c>
      <c r="P13" s="107">
        <v>44901.375</v>
      </c>
      <c r="Q13" s="107">
        <v>44901.416666666672</v>
      </c>
      <c r="R13" s="108" t="s">
        <v>60</v>
      </c>
      <c r="S13" s="106" t="s">
        <v>40</v>
      </c>
      <c r="T13" s="106"/>
      <c r="U13" s="106" t="s">
        <v>36</v>
      </c>
      <c r="V13" s="106" t="s">
        <v>36</v>
      </c>
      <c r="W13" s="106" t="s">
        <v>36</v>
      </c>
      <c r="X13" s="106" t="s">
        <v>36</v>
      </c>
      <c r="Y13" s="106" t="s">
        <v>36</v>
      </c>
      <c r="Z13" s="106" t="s">
        <v>36</v>
      </c>
      <c r="AA13" s="106" t="s">
        <v>36</v>
      </c>
      <c r="AB13" s="106" t="s">
        <v>36</v>
      </c>
      <c r="AC13" s="106" t="s">
        <v>36</v>
      </c>
      <c r="AD13" s="106" t="s">
        <v>48</v>
      </c>
      <c r="AE13" s="106" t="s">
        <v>36</v>
      </c>
      <c r="AF13" s="106" t="s">
        <v>36</v>
      </c>
      <c r="AG13" s="106" t="s">
        <v>48</v>
      </c>
      <c r="AH13" s="106" t="str">
        <f t="shared" si="0"/>
        <v>MC</v>
      </c>
      <c r="AI13" s="109">
        <f t="shared" si="1"/>
        <v>15.500000000232831</v>
      </c>
      <c r="AJ13" s="109" t="s">
        <v>561</v>
      </c>
      <c r="AK13" s="109" t="s">
        <v>577</v>
      </c>
      <c r="AL13" s="88" t="s">
        <v>617</v>
      </c>
      <c r="AM13" s="88" t="s">
        <v>616</v>
      </c>
      <c r="AN13" s="89"/>
      <c r="AO13" s="90">
        <f t="shared" si="2"/>
        <v>0</v>
      </c>
      <c r="AP13" s="91">
        <f t="shared" si="3"/>
        <v>1.0000000001164153</v>
      </c>
      <c r="AQ13" s="91">
        <f t="shared" si="4"/>
        <v>1.0000000001164153</v>
      </c>
      <c r="AR13" s="89">
        <f t="shared" si="5"/>
        <v>3</v>
      </c>
      <c r="AS13" s="92">
        <f t="shared" si="6"/>
        <v>0</v>
      </c>
      <c r="AT13" s="92">
        <f t="shared" si="7"/>
        <v>3.000000000349246</v>
      </c>
      <c r="AU13" s="92">
        <f t="shared" si="8"/>
        <v>3.000000000349246</v>
      </c>
      <c r="AV13" s="110" t="str">
        <f t="shared" si="9"/>
        <v>22_12</v>
      </c>
      <c r="AW13" s="111" t="str">
        <f t="shared" si="10"/>
        <v>22</v>
      </c>
      <c r="AX13" s="111" t="str">
        <f t="shared" si="11"/>
        <v>12</v>
      </c>
      <c r="AY13" s="111"/>
      <c r="AZ13" s="89" t="str">
        <f t="shared" si="12"/>
        <v>REVISAR</v>
      </c>
    </row>
    <row r="14" spans="1:52" ht="18" hidden="1" x14ac:dyDescent="0.2">
      <c r="A14" s="105">
        <v>44905.353657071755</v>
      </c>
      <c r="B14" s="106" t="s">
        <v>30</v>
      </c>
      <c r="C14" s="106" t="s">
        <v>49</v>
      </c>
      <c r="D14" s="106" t="s">
        <v>49</v>
      </c>
      <c r="E14" s="106" t="s">
        <v>33</v>
      </c>
      <c r="F14" s="106" t="s">
        <v>34</v>
      </c>
      <c r="G14" s="106" t="s">
        <v>202</v>
      </c>
      <c r="H14" s="106" t="s">
        <v>196</v>
      </c>
      <c r="I14" s="178" t="s">
        <v>56</v>
      </c>
      <c r="J14" s="178" t="s">
        <v>57</v>
      </c>
      <c r="K14" s="178" t="s">
        <v>36</v>
      </c>
      <c r="L14" s="106" t="s">
        <v>114</v>
      </c>
      <c r="M14" s="106" t="s">
        <v>221</v>
      </c>
      <c r="N14" s="107">
        <v>44901.458333333336</v>
      </c>
      <c r="O14" s="107">
        <v>44901.472222222219</v>
      </c>
      <c r="P14" s="107">
        <v>44901.458333333328</v>
      </c>
      <c r="Q14" s="107">
        <v>44901.486111111109</v>
      </c>
      <c r="R14" s="108" t="s">
        <v>581</v>
      </c>
      <c r="S14" s="106" t="s">
        <v>37</v>
      </c>
      <c r="T14" s="106"/>
      <c r="U14" s="106" t="s">
        <v>36</v>
      </c>
      <c r="V14" s="106" t="s">
        <v>36</v>
      </c>
      <c r="W14" s="106" t="s">
        <v>36</v>
      </c>
      <c r="X14" s="106" t="s">
        <v>36</v>
      </c>
      <c r="Y14" s="106" t="s">
        <v>36</v>
      </c>
      <c r="Z14" s="106" t="s">
        <v>36</v>
      </c>
      <c r="AA14" s="106" t="s">
        <v>36</v>
      </c>
      <c r="AB14" s="106" t="s">
        <v>36</v>
      </c>
      <c r="AC14" s="106" t="s">
        <v>36</v>
      </c>
      <c r="AD14" s="106" t="s">
        <v>48</v>
      </c>
      <c r="AE14" s="106" t="s">
        <v>36</v>
      </c>
      <c r="AF14" s="106" t="s">
        <v>36</v>
      </c>
      <c r="AG14" s="106" t="s">
        <v>48</v>
      </c>
      <c r="AH14" s="106" t="str">
        <f t="shared" si="0"/>
        <v>MC</v>
      </c>
      <c r="AI14" s="109">
        <f t="shared" si="1"/>
        <v>0.33333333319751546</v>
      </c>
      <c r="AJ14" s="109" t="s">
        <v>559</v>
      </c>
      <c r="AK14" s="109" t="s">
        <v>566</v>
      </c>
      <c r="AL14" s="88" t="s">
        <v>617</v>
      </c>
      <c r="AM14" s="88" t="s">
        <v>616</v>
      </c>
      <c r="AN14" s="89"/>
      <c r="AO14" s="90">
        <f t="shared" si="2"/>
        <v>0</v>
      </c>
      <c r="AP14" s="91">
        <f t="shared" si="3"/>
        <v>0.66666666674427688</v>
      </c>
      <c r="AQ14" s="91">
        <f t="shared" si="4"/>
        <v>0.66666666674427688</v>
      </c>
      <c r="AR14" s="89">
        <f t="shared" si="5"/>
        <v>3</v>
      </c>
      <c r="AS14" s="92">
        <f t="shared" si="6"/>
        <v>0</v>
      </c>
      <c r="AT14" s="92">
        <f t="shared" si="7"/>
        <v>2.0000000002328306</v>
      </c>
      <c r="AU14" s="92">
        <f t="shared" si="8"/>
        <v>2.0000000002328306</v>
      </c>
      <c r="AV14" s="110" t="str">
        <f t="shared" si="9"/>
        <v>22_12</v>
      </c>
      <c r="AW14" s="111" t="str">
        <f t="shared" si="10"/>
        <v>22</v>
      </c>
      <c r="AX14" s="111" t="str">
        <f t="shared" si="11"/>
        <v>12</v>
      </c>
      <c r="AY14" s="111"/>
      <c r="AZ14" s="89" t="str">
        <f t="shared" si="12"/>
        <v/>
      </c>
    </row>
    <row r="15" spans="1:52" ht="9" hidden="1" x14ac:dyDescent="0.2">
      <c r="A15" s="86">
        <v>44902.568140868054</v>
      </c>
      <c r="B15" s="73" t="s">
        <v>30</v>
      </c>
      <c r="C15" s="73" t="s">
        <v>38</v>
      </c>
      <c r="D15" s="73" t="s">
        <v>32</v>
      </c>
      <c r="E15" s="73" t="s">
        <v>33</v>
      </c>
      <c r="F15" s="73" t="s">
        <v>34</v>
      </c>
      <c r="G15" s="73" t="s">
        <v>202</v>
      </c>
      <c r="H15" s="73" t="s">
        <v>196</v>
      </c>
      <c r="I15" s="176" t="s">
        <v>225</v>
      </c>
      <c r="J15" s="176" t="s">
        <v>52</v>
      </c>
      <c r="K15" s="176" t="s">
        <v>36</v>
      </c>
      <c r="L15" s="73" t="s">
        <v>118</v>
      </c>
      <c r="M15" s="73" t="s">
        <v>134</v>
      </c>
      <c r="N15" s="74">
        <v>44901.583333333328</v>
      </c>
      <c r="O15" s="74">
        <v>44901.625</v>
      </c>
      <c r="P15" s="74">
        <v>44901.583333333328</v>
      </c>
      <c r="Q15" s="74">
        <v>44901.645833333336</v>
      </c>
      <c r="R15" s="87" t="s">
        <v>53</v>
      </c>
      <c r="S15" s="73" t="s">
        <v>37</v>
      </c>
      <c r="T15" s="73" t="s">
        <v>37</v>
      </c>
      <c r="U15" s="73" t="s">
        <v>36</v>
      </c>
      <c r="V15" s="73" t="s">
        <v>36</v>
      </c>
      <c r="W15" s="73" t="s">
        <v>36</v>
      </c>
      <c r="X15" s="73" t="s">
        <v>36</v>
      </c>
      <c r="Y15" s="73" t="s">
        <v>36</v>
      </c>
      <c r="Z15" s="73" t="s">
        <v>36</v>
      </c>
      <c r="AA15" s="73" t="s">
        <v>36</v>
      </c>
      <c r="AB15" s="73" t="s">
        <v>36</v>
      </c>
      <c r="AC15" s="73" t="s">
        <v>36</v>
      </c>
      <c r="AD15" s="73" t="s">
        <v>48</v>
      </c>
      <c r="AE15" s="73" t="s">
        <v>36</v>
      </c>
      <c r="AF15" s="73" t="s">
        <v>36</v>
      </c>
      <c r="AG15" s="73" t="s">
        <v>48</v>
      </c>
      <c r="AH15" s="73" t="str">
        <f t="shared" si="0"/>
        <v>MP</v>
      </c>
      <c r="AI15" s="88">
        <f t="shared" si="1"/>
        <v>1.0000000001164153</v>
      </c>
      <c r="AJ15" s="88" t="s">
        <v>36</v>
      </c>
      <c r="AK15" s="88" t="s">
        <v>36</v>
      </c>
      <c r="AL15" s="88"/>
      <c r="AM15" s="88"/>
      <c r="AN15" s="89"/>
      <c r="AO15" s="90">
        <f t="shared" si="2"/>
        <v>0</v>
      </c>
      <c r="AP15" s="91">
        <f t="shared" si="3"/>
        <v>1.500000000174623</v>
      </c>
      <c r="AQ15" s="91">
        <f t="shared" si="4"/>
        <v>1.500000000174623</v>
      </c>
      <c r="AR15" s="89">
        <f t="shared" si="5"/>
        <v>4</v>
      </c>
      <c r="AS15" s="92">
        <f t="shared" si="6"/>
        <v>0</v>
      </c>
      <c r="AT15" s="92">
        <f t="shared" si="7"/>
        <v>6.0000000006984919</v>
      </c>
      <c r="AU15" s="92">
        <f t="shared" si="8"/>
        <v>6.0000000006984919</v>
      </c>
      <c r="AV15" s="93" t="str">
        <f t="shared" si="9"/>
        <v>22_12</v>
      </c>
      <c r="AW15" s="89" t="str">
        <f t="shared" si="10"/>
        <v>22</v>
      </c>
      <c r="AX15" s="89" t="str">
        <f t="shared" si="11"/>
        <v>12</v>
      </c>
      <c r="AY15" s="89"/>
      <c r="AZ15" s="89" t="str">
        <f t="shared" si="12"/>
        <v/>
      </c>
    </row>
    <row r="16" spans="1:52" ht="9" hidden="1" x14ac:dyDescent="0.2">
      <c r="A16" s="105">
        <v>44905.36378561343</v>
      </c>
      <c r="B16" s="106" t="s">
        <v>30</v>
      </c>
      <c r="C16" s="106" t="s">
        <v>49</v>
      </c>
      <c r="D16" s="106" t="s">
        <v>49</v>
      </c>
      <c r="E16" s="106" t="s">
        <v>33</v>
      </c>
      <c r="F16" s="106" t="s">
        <v>34</v>
      </c>
      <c r="G16" s="106" t="s">
        <v>202</v>
      </c>
      <c r="H16" s="106" t="s">
        <v>196</v>
      </c>
      <c r="I16" s="178" t="s">
        <v>56</v>
      </c>
      <c r="J16" s="178" t="s">
        <v>57</v>
      </c>
      <c r="K16" s="178" t="s">
        <v>36</v>
      </c>
      <c r="L16" s="106" t="s">
        <v>114</v>
      </c>
      <c r="M16" s="106" t="s">
        <v>220</v>
      </c>
      <c r="N16" s="107">
        <v>44901.625</v>
      </c>
      <c r="O16" s="107">
        <v>44901.729166666672</v>
      </c>
      <c r="P16" s="107">
        <v>44901.722222222219</v>
      </c>
      <c r="Q16" s="107">
        <v>44901.743055555555</v>
      </c>
      <c r="R16" s="108" t="s">
        <v>373</v>
      </c>
      <c r="S16" s="106" t="s">
        <v>40</v>
      </c>
      <c r="T16" s="106"/>
      <c r="U16" s="106" t="s">
        <v>36</v>
      </c>
      <c r="V16" s="106" t="s">
        <v>36</v>
      </c>
      <c r="W16" s="106" t="s">
        <v>36</v>
      </c>
      <c r="X16" s="106" t="s">
        <v>36</v>
      </c>
      <c r="Y16" s="106" t="s">
        <v>36</v>
      </c>
      <c r="Z16" s="106" t="s">
        <v>36</v>
      </c>
      <c r="AA16" s="106" t="s">
        <v>36</v>
      </c>
      <c r="AB16" s="106" t="s">
        <v>36</v>
      </c>
      <c r="AC16" s="106" t="s">
        <v>36</v>
      </c>
      <c r="AD16" s="106" t="s">
        <v>48</v>
      </c>
      <c r="AE16" s="106" t="s">
        <v>36</v>
      </c>
      <c r="AF16" s="106" t="s">
        <v>36</v>
      </c>
      <c r="AG16" s="106" t="s">
        <v>48</v>
      </c>
      <c r="AH16" s="106" t="str">
        <f t="shared" si="0"/>
        <v>MC</v>
      </c>
      <c r="AI16" s="109">
        <f t="shared" si="1"/>
        <v>2.5000000001164153</v>
      </c>
      <c r="AJ16" s="109" t="s">
        <v>36</v>
      </c>
      <c r="AK16" s="109" t="s">
        <v>36</v>
      </c>
      <c r="AL16" s="88" t="s">
        <v>617</v>
      </c>
      <c r="AM16" s="88" t="s">
        <v>616</v>
      </c>
      <c r="AN16" s="89"/>
      <c r="AO16" s="90">
        <f t="shared" si="2"/>
        <v>0</v>
      </c>
      <c r="AP16" s="91">
        <f t="shared" si="3"/>
        <v>0.50000000005820766</v>
      </c>
      <c r="AQ16" s="91">
        <f t="shared" si="4"/>
        <v>0.50000000005820766</v>
      </c>
      <c r="AR16" s="89">
        <f t="shared" si="5"/>
        <v>3</v>
      </c>
      <c r="AS16" s="92">
        <f t="shared" si="6"/>
        <v>0</v>
      </c>
      <c r="AT16" s="92">
        <f t="shared" si="7"/>
        <v>1.500000000174623</v>
      </c>
      <c r="AU16" s="92">
        <f t="shared" si="8"/>
        <v>1.500000000174623</v>
      </c>
      <c r="AV16" s="110" t="str">
        <f t="shared" si="9"/>
        <v>22_12</v>
      </c>
      <c r="AW16" s="111" t="str">
        <f t="shared" si="10"/>
        <v>22</v>
      </c>
      <c r="AX16" s="111" t="str">
        <f t="shared" si="11"/>
        <v>12</v>
      </c>
      <c r="AY16" s="111"/>
      <c r="AZ16" s="89" t="str">
        <f t="shared" si="12"/>
        <v>REVISAR</v>
      </c>
    </row>
    <row r="17" spans="1:52" ht="18" hidden="1" x14ac:dyDescent="0.2">
      <c r="A17" s="105">
        <v>44905.3801049537</v>
      </c>
      <c r="B17" s="106" t="s">
        <v>30</v>
      </c>
      <c r="C17" s="106" t="s">
        <v>49</v>
      </c>
      <c r="D17" s="106" t="s">
        <v>49</v>
      </c>
      <c r="E17" s="106" t="s">
        <v>33</v>
      </c>
      <c r="F17" s="106" t="s">
        <v>34</v>
      </c>
      <c r="G17" s="106" t="s">
        <v>202</v>
      </c>
      <c r="H17" s="106" t="s">
        <v>196</v>
      </c>
      <c r="I17" s="178" t="s">
        <v>452</v>
      </c>
      <c r="J17" s="178" t="s">
        <v>59</v>
      </c>
      <c r="K17" s="178" t="s">
        <v>36</v>
      </c>
      <c r="L17" s="106" t="s">
        <v>114</v>
      </c>
      <c r="M17" s="106" t="s">
        <v>221</v>
      </c>
      <c r="N17" s="107">
        <v>44901.770833333328</v>
      </c>
      <c r="O17" s="107">
        <v>44902.354166666672</v>
      </c>
      <c r="P17" s="107">
        <v>44902.313194444447</v>
      </c>
      <c r="Q17" s="107">
        <v>44902.375</v>
      </c>
      <c r="R17" s="108" t="s">
        <v>67</v>
      </c>
      <c r="S17" s="106" t="s">
        <v>40</v>
      </c>
      <c r="T17" s="106"/>
      <c r="U17" s="106" t="s">
        <v>36</v>
      </c>
      <c r="V17" s="106" t="s">
        <v>36</v>
      </c>
      <c r="W17" s="106" t="s">
        <v>36</v>
      </c>
      <c r="X17" s="106" t="s">
        <v>36</v>
      </c>
      <c r="Y17" s="106" t="s">
        <v>36</v>
      </c>
      <c r="Z17" s="106" t="s">
        <v>36</v>
      </c>
      <c r="AA17" s="106" t="s">
        <v>36</v>
      </c>
      <c r="AB17" s="106" t="s">
        <v>36</v>
      </c>
      <c r="AC17" s="106" t="s">
        <v>36</v>
      </c>
      <c r="AD17" s="106" t="s">
        <v>48</v>
      </c>
      <c r="AE17" s="106" t="s">
        <v>36</v>
      </c>
      <c r="AF17" s="106" t="s">
        <v>36</v>
      </c>
      <c r="AG17" s="106" t="s">
        <v>48</v>
      </c>
      <c r="AH17" s="106" t="str">
        <f>TRIM(LEFT(L17,3))</f>
        <v>MC</v>
      </c>
      <c r="AI17" s="109">
        <f>IFERROR(IF(N17&gt;O17,24+(O17-N17)*24,(O17-N17)*24),0)</f>
        <v>14.000000000232831</v>
      </c>
      <c r="AJ17" s="109" t="s">
        <v>561</v>
      </c>
      <c r="AK17" s="109" t="s">
        <v>577</v>
      </c>
      <c r="AL17" s="88" t="s">
        <v>617</v>
      </c>
      <c r="AM17" s="88" t="s">
        <v>616</v>
      </c>
      <c r="AN17" s="89"/>
      <c r="AO17" s="90">
        <f>IF(AND(Y17="-",AB17="-"),0,IF(OR(Y17="-",AB17="-"),IF(Y17="-",AB17,Y17),Y17+AB17))</f>
        <v>0</v>
      </c>
      <c r="AP17" s="91">
        <f>IFERROR(IF(P17&gt;Q17,24+(Q17-P17)*24,(Q17-P17)*24),0)</f>
        <v>1.4833333332790062</v>
      </c>
      <c r="AQ17" s="91">
        <f>AP17-(AO17*24)</f>
        <v>1.4833333332790062</v>
      </c>
      <c r="AR17" s="89">
        <f>IF(AY17=1,(LEN(D17)-LEN(SUBSTITUTE(D17,",",""))+1),IF(LEN(D17)=LEN(SUBSTITUTE(D17,"RONCAL FANNYNG","")),IF(LEN(D17)=LEN(SUBSTITUTE(D17,"LIBERATO AMAEL","")),(LEN(D17)-LEN(SUBSTITUTE(D17,",",""))+1+2),(LEN(D17)-LEN(SUBSTITUTE(D17,",",""))+1+1)),IF(LEN(D17)=LEN(SUBSTITUTE(D17,"LIBERATO AMAEL","")),(LEN(D17)-LEN(SUBSTITUTE(D17,",",""))+1+1),(LEN(D17)-LEN(SUBSTITUTE(D17,",",""))+1))))</f>
        <v>3</v>
      </c>
      <c r="AS17" s="92">
        <f>IFERROR(AN17*24,0)</f>
        <v>0</v>
      </c>
      <c r="AT17" s="92">
        <f>AR17*AQ17</f>
        <v>4.4499999998370185</v>
      </c>
      <c r="AU17" s="92">
        <f>AT17-AS17</f>
        <v>4.4499999998370185</v>
      </c>
      <c r="AV17" s="110" t="str">
        <f>AW17&amp;"_"&amp;AX17</f>
        <v>22_12</v>
      </c>
      <c r="AW17" s="111" t="str">
        <f>TEXT(Q17,"YY")</f>
        <v>22</v>
      </c>
      <c r="AX17" s="111" t="str">
        <f>TEXT(Q17,"mm")</f>
        <v>12</v>
      </c>
      <c r="AY17" s="111"/>
      <c r="AZ17" s="89" t="str">
        <f>IF(AQ17&lt;=AI17,"REVISAR","")</f>
        <v>REVISAR</v>
      </c>
    </row>
    <row r="18" spans="1:52" ht="18" hidden="1" x14ac:dyDescent="0.2">
      <c r="A18" s="105">
        <v>44909.840780266204</v>
      </c>
      <c r="B18" s="106" t="s">
        <v>30</v>
      </c>
      <c r="C18" s="106" t="s">
        <v>49</v>
      </c>
      <c r="D18" s="106" t="s">
        <v>49</v>
      </c>
      <c r="E18" s="106" t="s">
        <v>33</v>
      </c>
      <c r="F18" s="106" t="s">
        <v>34</v>
      </c>
      <c r="G18" s="106" t="s">
        <v>322</v>
      </c>
      <c r="H18" s="106" t="s">
        <v>198</v>
      </c>
      <c r="I18" s="178" t="s">
        <v>175</v>
      </c>
      <c r="J18" s="178" t="s">
        <v>80</v>
      </c>
      <c r="K18" s="178" t="s">
        <v>81</v>
      </c>
      <c r="L18" s="106" t="s">
        <v>114</v>
      </c>
      <c r="M18" s="106" t="s">
        <v>221</v>
      </c>
      <c r="N18" s="107">
        <v>44902.333333333336</v>
      </c>
      <c r="O18" s="107">
        <v>44909.694444444445</v>
      </c>
      <c r="P18" s="107">
        <v>44902.329861111109</v>
      </c>
      <c r="Q18" s="107">
        <v>44902.350694444445</v>
      </c>
      <c r="R18" s="108" t="s">
        <v>82</v>
      </c>
      <c r="S18" s="106" t="s">
        <v>40</v>
      </c>
      <c r="T18" s="106"/>
      <c r="U18" s="106" t="s">
        <v>36</v>
      </c>
      <c r="V18" s="106" t="s">
        <v>36</v>
      </c>
      <c r="W18" s="106" t="s">
        <v>36</v>
      </c>
      <c r="X18" s="106" t="s">
        <v>36</v>
      </c>
      <c r="Y18" s="106" t="s">
        <v>36</v>
      </c>
      <c r="Z18" s="106" t="s">
        <v>36</v>
      </c>
      <c r="AA18" s="106" t="s">
        <v>36</v>
      </c>
      <c r="AB18" s="106" t="s">
        <v>36</v>
      </c>
      <c r="AC18" s="106" t="s">
        <v>36</v>
      </c>
      <c r="AD18" s="106" t="s">
        <v>46</v>
      </c>
      <c r="AE18" s="106" t="s">
        <v>36</v>
      </c>
      <c r="AF18" s="106" t="s">
        <v>36</v>
      </c>
      <c r="AG18" s="106" t="s">
        <v>48</v>
      </c>
      <c r="AH18" s="106" t="str">
        <f t="shared" si="0"/>
        <v>MC</v>
      </c>
      <c r="AI18" s="109">
        <f t="shared" si="1"/>
        <v>176.66666666662786</v>
      </c>
      <c r="AJ18" s="109" t="s">
        <v>567</v>
      </c>
      <c r="AK18" s="109" t="s">
        <v>578</v>
      </c>
      <c r="AL18" s="109" t="s">
        <v>617</v>
      </c>
      <c r="AM18" s="109" t="s">
        <v>616</v>
      </c>
      <c r="AN18" s="89"/>
      <c r="AO18" s="90">
        <f t="shared" si="2"/>
        <v>0</v>
      </c>
      <c r="AP18" s="91">
        <f t="shared" si="3"/>
        <v>0.50000000005820766</v>
      </c>
      <c r="AQ18" s="91">
        <f t="shared" si="4"/>
        <v>0.50000000005820766</v>
      </c>
      <c r="AR18" s="89">
        <f t="shared" si="5"/>
        <v>3</v>
      </c>
      <c r="AS18" s="92">
        <f t="shared" si="6"/>
        <v>0</v>
      </c>
      <c r="AT18" s="92">
        <f t="shared" si="7"/>
        <v>1.500000000174623</v>
      </c>
      <c r="AU18" s="92">
        <f t="shared" si="8"/>
        <v>1.500000000174623</v>
      </c>
      <c r="AV18" s="110" t="str">
        <f t="shared" si="9"/>
        <v>22_12</v>
      </c>
      <c r="AW18" s="111" t="str">
        <f t="shared" si="10"/>
        <v>22</v>
      </c>
      <c r="AX18" s="111" t="str">
        <f t="shared" si="11"/>
        <v>12</v>
      </c>
      <c r="AY18" s="111"/>
      <c r="AZ18" s="89" t="str">
        <f t="shared" si="12"/>
        <v>REVISAR</v>
      </c>
    </row>
    <row r="19" spans="1:52" ht="18" hidden="1" x14ac:dyDescent="0.2">
      <c r="A19" s="86">
        <v>44903.826984259256</v>
      </c>
      <c r="B19" s="73" t="s">
        <v>30</v>
      </c>
      <c r="C19" s="73" t="s">
        <v>38</v>
      </c>
      <c r="D19" s="73" t="s">
        <v>44</v>
      </c>
      <c r="E19" s="73" t="s">
        <v>33</v>
      </c>
      <c r="F19" s="73" t="s">
        <v>34</v>
      </c>
      <c r="G19" s="73" t="s">
        <v>202</v>
      </c>
      <c r="H19" s="73" t="s">
        <v>196</v>
      </c>
      <c r="I19" s="176" t="s">
        <v>42</v>
      </c>
      <c r="J19" s="176" t="s">
        <v>43</v>
      </c>
      <c r="K19" s="176" t="s">
        <v>36</v>
      </c>
      <c r="L19" s="73" t="s">
        <v>114</v>
      </c>
      <c r="M19" s="73" t="s">
        <v>221</v>
      </c>
      <c r="N19" s="74">
        <v>44902.333333333328</v>
      </c>
      <c r="O19" s="74">
        <v>44902.75</v>
      </c>
      <c r="P19" s="74">
        <v>44902.333333333328</v>
      </c>
      <c r="Q19" s="74">
        <v>44902.763888888891</v>
      </c>
      <c r="R19" s="87" t="s">
        <v>340</v>
      </c>
      <c r="S19" s="73" t="s">
        <v>40</v>
      </c>
      <c r="U19" s="73" t="s">
        <v>36</v>
      </c>
      <c r="V19" s="73" t="s">
        <v>36</v>
      </c>
      <c r="W19" s="73" t="s">
        <v>36</v>
      </c>
      <c r="X19" s="73" t="s">
        <v>36</v>
      </c>
      <c r="Y19" s="73" t="s">
        <v>36</v>
      </c>
      <c r="Z19" s="73" t="s">
        <v>36</v>
      </c>
      <c r="AA19" s="73" t="s">
        <v>36</v>
      </c>
      <c r="AB19" s="73" t="s">
        <v>36</v>
      </c>
      <c r="AC19" s="73" t="s">
        <v>36</v>
      </c>
      <c r="AD19" s="73" t="s">
        <v>46</v>
      </c>
      <c r="AE19" s="73" t="s">
        <v>36</v>
      </c>
      <c r="AF19" s="73" t="s">
        <v>36</v>
      </c>
      <c r="AG19" s="73" t="s">
        <v>48</v>
      </c>
      <c r="AH19" s="73" t="str">
        <f t="shared" si="0"/>
        <v>MC</v>
      </c>
      <c r="AI19" s="88">
        <f t="shared" si="1"/>
        <v>10.000000000116415</v>
      </c>
      <c r="AJ19" s="88" t="s">
        <v>559</v>
      </c>
      <c r="AK19" s="88" t="s">
        <v>568</v>
      </c>
      <c r="AL19" s="88" t="s">
        <v>617</v>
      </c>
      <c r="AM19" s="88" t="s">
        <v>616</v>
      </c>
      <c r="AN19" s="89"/>
      <c r="AO19" s="90">
        <f t="shared" si="2"/>
        <v>0</v>
      </c>
      <c r="AP19" s="91">
        <f t="shared" si="3"/>
        <v>10.333333333488554</v>
      </c>
      <c r="AQ19" s="91">
        <f t="shared" si="4"/>
        <v>10.333333333488554</v>
      </c>
      <c r="AR19" s="89">
        <f t="shared" si="5"/>
        <v>5</v>
      </c>
      <c r="AS19" s="92">
        <f t="shared" si="6"/>
        <v>0</v>
      </c>
      <c r="AT19" s="92">
        <f t="shared" si="7"/>
        <v>51.666666667442769</v>
      </c>
      <c r="AU19" s="92">
        <f t="shared" si="8"/>
        <v>51.666666667442769</v>
      </c>
      <c r="AV19" s="93" t="str">
        <f t="shared" si="9"/>
        <v>22_12</v>
      </c>
      <c r="AW19" s="89" t="str">
        <f t="shared" si="10"/>
        <v>22</v>
      </c>
      <c r="AX19" s="89" t="str">
        <f t="shared" si="11"/>
        <v>12</v>
      </c>
      <c r="AY19" s="89"/>
      <c r="AZ19" s="89" t="str">
        <f t="shared" si="12"/>
        <v/>
      </c>
    </row>
    <row r="20" spans="1:52" ht="18" hidden="1" x14ac:dyDescent="0.2">
      <c r="A20" s="86">
        <v>44905.360833090279</v>
      </c>
      <c r="B20" s="73" t="s">
        <v>30</v>
      </c>
      <c r="C20" s="73" t="s">
        <v>38</v>
      </c>
      <c r="D20" s="73" t="s">
        <v>44</v>
      </c>
      <c r="E20" s="73" t="s">
        <v>33</v>
      </c>
      <c r="F20" s="73" t="s">
        <v>34</v>
      </c>
      <c r="G20" s="73" t="s">
        <v>322</v>
      </c>
      <c r="H20" s="73" t="s">
        <v>198</v>
      </c>
      <c r="I20" s="176" t="s">
        <v>450</v>
      </c>
      <c r="J20" s="176" t="s">
        <v>61</v>
      </c>
      <c r="K20" s="176" t="s">
        <v>36</v>
      </c>
      <c r="L20" s="73" t="s">
        <v>114</v>
      </c>
      <c r="M20" s="73" t="s">
        <v>221</v>
      </c>
      <c r="N20" s="74">
        <v>44903.583333333328</v>
      </c>
      <c r="O20" s="74">
        <v>44903.666666666672</v>
      </c>
      <c r="P20" s="74">
        <v>44903.583333333328</v>
      </c>
      <c r="Q20" s="74">
        <v>44903.677083333336</v>
      </c>
      <c r="R20" s="87" t="s">
        <v>580</v>
      </c>
      <c r="S20" s="73" t="s">
        <v>62</v>
      </c>
      <c r="U20" s="73" t="s">
        <v>36</v>
      </c>
      <c r="V20" s="73" t="s">
        <v>36</v>
      </c>
      <c r="W20" s="73" t="s">
        <v>36</v>
      </c>
      <c r="X20" s="73" t="s">
        <v>36</v>
      </c>
      <c r="Y20" s="73" t="s">
        <v>36</v>
      </c>
      <c r="Z20" s="73" t="s">
        <v>36</v>
      </c>
      <c r="AA20" s="73" t="s">
        <v>36</v>
      </c>
      <c r="AB20" s="73" t="s">
        <v>36</v>
      </c>
      <c r="AC20" s="73" t="s">
        <v>36</v>
      </c>
      <c r="AD20" s="73" t="s">
        <v>46</v>
      </c>
      <c r="AE20" s="73" t="s">
        <v>36</v>
      </c>
      <c r="AF20" s="73" t="s">
        <v>36</v>
      </c>
      <c r="AG20" s="73" t="s">
        <v>48</v>
      </c>
      <c r="AH20" s="73" t="str">
        <f t="shared" si="0"/>
        <v>MC</v>
      </c>
      <c r="AI20" s="88">
        <f t="shared" si="1"/>
        <v>2.0000000002328306</v>
      </c>
      <c r="AJ20" s="109" t="s">
        <v>563</v>
      </c>
      <c r="AK20" s="88" t="s">
        <v>586</v>
      </c>
      <c r="AL20" s="88" t="s">
        <v>617</v>
      </c>
      <c r="AM20" s="88" t="s">
        <v>616</v>
      </c>
      <c r="AN20" s="89"/>
      <c r="AO20" s="90">
        <f t="shared" si="2"/>
        <v>0</v>
      </c>
      <c r="AP20" s="91">
        <f t="shared" si="3"/>
        <v>2.250000000174623</v>
      </c>
      <c r="AQ20" s="91">
        <f t="shared" si="4"/>
        <v>2.250000000174623</v>
      </c>
      <c r="AR20" s="89">
        <f t="shared" si="5"/>
        <v>5</v>
      </c>
      <c r="AS20" s="92">
        <f t="shared" si="6"/>
        <v>0</v>
      </c>
      <c r="AT20" s="92">
        <f t="shared" si="7"/>
        <v>11.250000000873115</v>
      </c>
      <c r="AU20" s="92">
        <f t="shared" si="8"/>
        <v>11.250000000873115</v>
      </c>
      <c r="AV20" s="93" t="str">
        <f t="shared" si="9"/>
        <v>22_12</v>
      </c>
      <c r="AW20" s="89" t="str">
        <f t="shared" si="10"/>
        <v>22</v>
      </c>
      <c r="AX20" s="89" t="str">
        <f t="shared" si="11"/>
        <v>12</v>
      </c>
      <c r="AY20" s="89"/>
      <c r="AZ20" s="89" t="str">
        <f t="shared" si="12"/>
        <v/>
      </c>
    </row>
    <row r="21" spans="1:52" ht="18" hidden="1" x14ac:dyDescent="0.2">
      <c r="A21" s="86">
        <v>44905.358590092597</v>
      </c>
      <c r="B21" s="73" t="s">
        <v>30</v>
      </c>
      <c r="C21" s="73" t="s">
        <v>38</v>
      </c>
      <c r="D21" s="73" t="s">
        <v>44</v>
      </c>
      <c r="E21" s="73" t="s">
        <v>33</v>
      </c>
      <c r="F21" s="73" t="s">
        <v>34</v>
      </c>
      <c r="G21" s="73" t="s">
        <v>322</v>
      </c>
      <c r="H21" s="73" t="s">
        <v>198</v>
      </c>
      <c r="I21" s="176" t="s">
        <v>450</v>
      </c>
      <c r="J21" s="176" t="s">
        <v>58</v>
      </c>
      <c r="K21" s="176" t="s">
        <v>36</v>
      </c>
      <c r="L21" s="73" t="s">
        <v>114</v>
      </c>
      <c r="M21" s="73" t="s">
        <v>221</v>
      </c>
      <c r="N21" s="74">
        <v>44903.666666666672</v>
      </c>
      <c r="O21" s="74">
        <v>44903.729166666664</v>
      </c>
      <c r="P21" s="74">
        <v>44903.645833333336</v>
      </c>
      <c r="Q21" s="74">
        <v>44903.75</v>
      </c>
      <c r="R21" s="87" t="s">
        <v>327</v>
      </c>
      <c r="S21" s="73" t="s">
        <v>37</v>
      </c>
      <c r="U21" s="73" t="s">
        <v>36</v>
      </c>
      <c r="V21" s="73" t="s">
        <v>36</v>
      </c>
      <c r="W21" s="73" t="s">
        <v>36</v>
      </c>
      <c r="X21" s="73" t="s">
        <v>36</v>
      </c>
      <c r="Y21" s="73" t="s">
        <v>36</v>
      </c>
      <c r="Z21" s="73" t="s">
        <v>36</v>
      </c>
      <c r="AA21" s="73" t="s">
        <v>36</v>
      </c>
      <c r="AB21" s="73" t="s">
        <v>36</v>
      </c>
      <c r="AC21" s="73" t="s">
        <v>36</v>
      </c>
      <c r="AD21" s="73" t="s">
        <v>46</v>
      </c>
      <c r="AE21" s="73" t="s">
        <v>36</v>
      </c>
      <c r="AF21" s="73" t="s">
        <v>36</v>
      </c>
      <c r="AG21" s="73" t="s">
        <v>48</v>
      </c>
      <c r="AH21" s="73" t="str">
        <f t="shared" si="0"/>
        <v>MC</v>
      </c>
      <c r="AI21" s="88">
        <f t="shared" si="1"/>
        <v>1.499999999825377</v>
      </c>
      <c r="AJ21" s="109" t="s">
        <v>563</v>
      </c>
      <c r="AK21" s="88" t="s">
        <v>585</v>
      </c>
      <c r="AL21" s="88" t="s">
        <v>617</v>
      </c>
      <c r="AM21" s="88" t="s">
        <v>616</v>
      </c>
      <c r="AN21" s="89"/>
      <c r="AO21" s="90">
        <f t="shared" si="2"/>
        <v>0</v>
      </c>
      <c r="AP21" s="91">
        <f t="shared" si="3"/>
        <v>2.4999999999417923</v>
      </c>
      <c r="AQ21" s="91">
        <f t="shared" si="4"/>
        <v>2.4999999999417923</v>
      </c>
      <c r="AR21" s="89">
        <f t="shared" si="5"/>
        <v>5</v>
      </c>
      <c r="AS21" s="92">
        <f t="shared" si="6"/>
        <v>0</v>
      </c>
      <c r="AT21" s="92">
        <f t="shared" si="7"/>
        <v>12.499999999708962</v>
      </c>
      <c r="AU21" s="92">
        <f t="shared" si="8"/>
        <v>12.499999999708962</v>
      </c>
      <c r="AV21" s="93" t="str">
        <f t="shared" si="9"/>
        <v>22_12</v>
      </c>
      <c r="AW21" s="89" t="str">
        <f t="shared" si="10"/>
        <v>22</v>
      </c>
      <c r="AX21" s="89" t="str">
        <f t="shared" si="11"/>
        <v>12</v>
      </c>
      <c r="AY21" s="89"/>
      <c r="AZ21" s="89" t="str">
        <f t="shared" si="12"/>
        <v/>
      </c>
    </row>
    <row r="22" spans="1:52" ht="18" hidden="1" x14ac:dyDescent="0.2">
      <c r="A22" s="105">
        <v>44905.337951793983</v>
      </c>
      <c r="B22" s="106" t="s">
        <v>30</v>
      </c>
      <c r="C22" s="106" t="s">
        <v>38</v>
      </c>
      <c r="D22" s="106" t="s">
        <v>44</v>
      </c>
      <c r="E22" s="106" t="s">
        <v>33</v>
      </c>
      <c r="F22" s="106" t="s">
        <v>34</v>
      </c>
      <c r="G22" s="106" t="s">
        <v>322</v>
      </c>
      <c r="H22" s="106" t="s">
        <v>198</v>
      </c>
      <c r="I22" s="178" t="s">
        <v>42</v>
      </c>
      <c r="J22" s="178" t="s">
        <v>43</v>
      </c>
      <c r="K22" s="178" t="s">
        <v>36</v>
      </c>
      <c r="L22" s="106" t="s">
        <v>114</v>
      </c>
      <c r="M22" s="106" t="s">
        <v>220</v>
      </c>
      <c r="N22" s="107">
        <v>44904.166666666672</v>
      </c>
      <c r="O22" s="107">
        <v>44904.75</v>
      </c>
      <c r="P22" s="107">
        <v>44904.3125</v>
      </c>
      <c r="Q22" s="107">
        <v>44904.770833333336</v>
      </c>
      <c r="R22" s="108" t="s">
        <v>55</v>
      </c>
      <c r="S22" s="106" t="s">
        <v>40</v>
      </c>
      <c r="T22" s="106"/>
      <c r="U22" s="106" t="s">
        <v>36</v>
      </c>
      <c r="V22" s="106" t="s">
        <v>36</v>
      </c>
      <c r="W22" s="106" t="s">
        <v>36</v>
      </c>
      <c r="X22" s="106" t="s">
        <v>36</v>
      </c>
      <c r="Y22" s="106" t="s">
        <v>36</v>
      </c>
      <c r="Z22" s="106" t="s">
        <v>36</v>
      </c>
      <c r="AA22" s="106" t="s">
        <v>36</v>
      </c>
      <c r="AB22" s="106" t="s">
        <v>36</v>
      </c>
      <c r="AC22" s="106" t="s">
        <v>36</v>
      </c>
      <c r="AD22" s="106" t="s">
        <v>48</v>
      </c>
      <c r="AE22" s="106" t="s">
        <v>36</v>
      </c>
      <c r="AF22" s="106" t="s">
        <v>36</v>
      </c>
      <c r="AG22" s="106" t="s">
        <v>48</v>
      </c>
      <c r="AH22" s="106" t="str">
        <f t="shared" si="0"/>
        <v>MC</v>
      </c>
      <c r="AI22" s="109">
        <f t="shared" si="1"/>
        <v>13.999999999883585</v>
      </c>
      <c r="AJ22" s="109" t="s">
        <v>559</v>
      </c>
      <c r="AK22" s="109" t="s">
        <v>577</v>
      </c>
      <c r="AL22" s="88" t="s">
        <v>617</v>
      </c>
      <c r="AM22" s="88" t="s">
        <v>616</v>
      </c>
      <c r="AN22" s="89"/>
      <c r="AO22" s="90">
        <f t="shared" si="2"/>
        <v>0</v>
      </c>
      <c r="AP22" s="91">
        <f t="shared" si="3"/>
        <v>11.000000000058208</v>
      </c>
      <c r="AQ22" s="91">
        <f t="shared" si="4"/>
        <v>11.000000000058208</v>
      </c>
      <c r="AR22" s="89">
        <f t="shared" si="5"/>
        <v>5</v>
      </c>
      <c r="AS22" s="92">
        <f t="shared" si="6"/>
        <v>0</v>
      </c>
      <c r="AT22" s="92">
        <f t="shared" si="7"/>
        <v>55.000000000291038</v>
      </c>
      <c r="AU22" s="92">
        <f t="shared" si="8"/>
        <v>55.000000000291038</v>
      </c>
      <c r="AV22" s="110" t="str">
        <f t="shared" si="9"/>
        <v>22_12</v>
      </c>
      <c r="AW22" s="111" t="str">
        <f t="shared" si="10"/>
        <v>22</v>
      </c>
      <c r="AX22" s="111" t="str">
        <f t="shared" si="11"/>
        <v>12</v>
      </c>
      <c r="AY22" s="111"/>
      <c r="AZ22" s="89" t="str">
        <f t="shared" si="12"/>
        <v>REVISAR</v>
      </c>
    </row>
    <row r="23" spans="1:52" ht="18" hidden="1" x14ac:dyDescent="0.2">
      <c r="A23" s="86">
        <v>44905.524395520828</v>
      </c>
      <c r="B23" s="73" t="s">
        <v>30</v>
      </c>
      <c r="C23" s="73" t="s">
        <v>38</v>
      </c>
      <c r="D23" s="73" t="s">
        <v>32</v>
      </c>
      <c r="E23" s="73" t="s">
        <v>33</v>
      </c>
      <c r="F23" s="73" t="s">
        <v>34</v>
      </c>
      <c r="G23" s="73" t="s">
        <v>322</v>
      </c>
      <c r="H23" s="73" t="s">
        <v>198</v>
      </c>
      <c r="I23" s="176" t="s">
        <v>42</v>
      </c>
      <c r="J23" s="176" t="s">
        <v>43</v>
      </c>
      <c r="K23" s="176" t="s">
        <v>36</v>
      </c>
      <c r="L23" s="73" t="s">
        <v>114</v>
      </c>
      <c r="M23" s="73" t="s">
        <v>220</v>
      </c>
      <c r="N23" s="74">
        <v>44905.302083333336</v>
      </c>
      <c r="O23" s="74">
        <v>44905.416666666672</v>
      </c>
      <c r="P23" s="74">
        <v>44905.291666666672</v>
      </c>
      <c r="Q23" s="74">
        <v>44905.375</v>
      </c>
      <c r="R23" s="87" t="s">
        <v>70</v>
      </c>
      <c r="S23" s="73" t="s">
        <v>40</v>
      </c>
      <c r="U23" s="73" t="s">
        <v>36</v>
      </c>
      <c r="V23" s="73" t="s">
        <v>36</v>
      </c>
      <c r="W23" s="73" t="s">
        <v>36</v>
      </c>
      <c r="X23" s="73" t="s">
        <v>36</v>
      </c>
      <c r="Y23" s="73" t="s">
        <v>36</v>
      </c>
      <c r="Z23" s="73" t="s">
        <v>36</v>
      </c>
      <c r="AA23" s="73" t="s">
        <v>36</v>
      </c>
      <c r="AB23" s="73" t="s">
        <v>36</v>
      </c>
      <c r="AC23" s="73" t="s">
        <v>36</v>
      </c>
      <c r="AD23" s="73" t="s">
        <v>48</v>
      </c>
      <c r="AE23" s="73" t="s">
        <v>36</v>
      </c>
      <c r="AF23" s="73" t="s">
        <v>36</v>
      </c>
      <c r="AG23" s="73" t="s">
        <v>48</v>
      </c>
      <c r="AH23" s="73" t="str">
        <f t="shared" si="0"/>
        <v>MC</v>
      </c>
      <c r="AI23" s="88">
        <f t="shared" si="1"/>
        <v>2.7500000000582077</v>
      </c>
      <c r="AJ23" s="88" t="s">
        <v>567</v>
      </c>
      <c r="AK23" s="88" t="s">
        <v>577</v>
      </c>
      <c r="AL23" s="88" t="s">
        <v>617</v>
      </c>
      <c r="AM23" s="88" t="s">
        <v>616</v>
      </c>
      <c r="AN23" s="89"/>
      <c r="AO23" s="90">
        <f t="shared" si="2"/>
        <v>0</v>
      </c>
      <c r="AP23" s="91">
        <f t="shared" si="3"/>
        <v>1.9999999998835847</v>
      </c>
      <c r="AQ23" s="91">
        <f t="shared" si="4"/>
        <v>1.9999999998835847</v>
      </c>
      <c r="AR23" s="89">
        <f t="shared" si="5"/>
        <v>4</v>
      </c>
      <c r="AS23" s="92">
        <f t="shared" si="6"/>
        <v>0</v>
      </c>
      <c r="AT23" s="92">
        <f t="shared" si="7"/>
        <v>7.9999999995343387</v>
      </c>
      <c r="AU23" s="92">
        <f t="shared" si="8"/>
        <v>7.9999999995343387</v>
      </c>
      <c r="AV23" s="93" t="str">
        <f t="shared" si="9"/>
        <v>22_12</v>
      </c>
      <c r="AW23" s="89" t="str">
        <f t="shared" si="10"/>
        <v>22</v>
      </c>
      <c r="AX23" s="89" t="str">
        <f t="shared" si="11"/>
        <v>12</v>
      </c>
      <c r="AY23" s="89"/>
      <c r="AZ23" s="89" t="str">
        <f t="shared" si="12"/>
        <v>REVISAR</v>
      </c>
    </row>
    <row r="24" spans="1:52" ht="18" hidden="1" x14ac:dyDescent="0.2">
      <c r="A24" s="86">
        <v>44905.721820300925</v>
      </c>
      <c r="B24" s="73" t="s">
        <v>30</v>
      </c>
      <c r="C24" s="73" t="s">
        <v>38</v>
      </c>
      <c r="D24" s="73" t="s">
        <v>32</v>
      </c>
      <c r="E24" s="73" t="s">
        <v>33</v>
      </c>
      <c r="F24" s="73" t="s">
        <v>34</v>
      </c>
      <c r="G24" s="73" t="s">
        <v>322</v>
      </c>
      <c r="H24" s="73" t="s">
        <v>198</v>
      </c>
      <c r="I24" s="176" t="s">
        <v>444</v>
      </c>
      <c r="J24" s="176" t="s">
        <v>251</v>
      </c>
      <c r="K24" s="176" t="s">
        <v>36</v>
      </c>
      <c r="L24" s="73" t="s">
        <v>114</v>
      </c>
      <c r="M24" s="73" t="s">
        <v>221</v>
      </c>
      <c r="N24" s="74">
        <v>44905.375</v>
      </c>
      <c r="O24" s="74">
        <v>44905.447916666664</v>
      </c>
      <c r="P24" s="74">
        <v>44905.375011574077</v>
      </c>
      <c r="Q24" s="74">
        <v>44905.4375</v>
      </c>
      <c r="R24" s="87" t="s">
        <v>71</v>
      </c>
      <c r="S24" s="73" t="s">
        <v>62</v>
      </c>
      <c r="U24" s="73" t="s">
        <v>36</v>
      </c>
      <c r="V24" s="73" t="s">
        <v>36</v>
      </c>
      <c r="W24" s="73" t="s">
        <v>36</v>
      </c>
      <c r="X24" s="73" t="s">
        <v>36</v>
      </c>
      <c r="Y24" s="73" t="s">
        <v>36</v>
      </c>
      <c r="Z24" s="73" t="s">
        <v>36</v>
      </c>
      <c r="AA24" s="73" t="s">
        <v>36</v>
      </c>
      <c r="AB24" s="73" t="s">
        <v>36</v>
      </c>
      <c r="AC24" s="73" t="s">
        <v>36</v>
      </c>
      <c r="AD24" s="73" t="s">
        <v>48</v>
      </c>
      <c r="AE24" s="73" t="s">
        <v>36</v>
      </c>
      <c r="AF24" s="73" t="s">
        <v>36</v>
      </c>
      <c r="AG24" s="73" t="s">
        <v>48</v>
      </c>
      <c r="AH24" s="73" t="str">
        <f t="shared" si="0"/>
        <v>MC</v>
      </c>
      <c r="AI24" s="88">
        <f t="shared" si="1"/>
        <v>1.7499999999417923</v>
      </c>
      <c r="AJ24" s="88" t="s">
        <v>559</v>
      </c>
      <c r="AK24" s="88" t="s">
        <v>586</v>
      </c>
      <c r="AL24" s="88" t="s">
        <v>617</v>
      </c>
      <c r="AM24" s="88" t="s">
        <v>616</v>
      </c>
      <c r="AN24" s="89"/>
      <c r="AO24" s="90">
        <f t="shared" si="2"/>
        <v>0</v>
      </c>
      <c r="AP24" s="91">
        <f t="shared" si="3"/>
        <v>1.4997222221572883</v>
      </c>
      <c r="AQ24" s="91">
        <f t="shared" si="4"/>
        <v>1.4997222221572883</v>
      </c>
      <c r="AR24" s="89">
        <f t="shared" si="5"/>
        <v>4</v>
      </c>
      <c r="AS24" s="92">
        <f t="shared" si="6"/>
        <v>0</v>
      </c>
      <c r="AT24" s="92">
        <f t="shared" si="7"/>
        <v>5.9988888886291534</v>
      </c>
      <c r="AU24" s="92">
        <f t="shared" si="8"/>
        <v>5.9988888886291534</v>
      </c>
      <c r="AV24" s="93" t="str">
        <f t="shared" si="9"/>
        <v>22_12</v>
      </c>
      <c r="AW24" s="89" t="str">
        <f t="shared" si="10"/>
        <v>22</v>
      </c>
      <c r="AX24" s="89" t="str">
        <f t="shared" si="11"/>
        <v>12</v>
      </c>
      <c r="AY24" s="89"/>
      <c r="AZ24" s="89" t="str">
        <f t="shared" si="12"/>
        <v>REVISAR</v>
      </c>
    </row>
    <row r="25" spans="1:52" s="117" customFormat="1" ht="9" hidden="1" x14ac:dyDescent="0.2">
      <c r="A25" s="112">
        <v>44905.716981874997</v>
      </c>
      <c r="B25" s="113" t="s">
        <v>30</v>
      </c>
      <c r="C25" s="113" t="s">
        <v>38</v>
      </c>
      <c r="D25" s="113" t="s">
        <v>32</v>
      </c>
      <c r="E25" s="113" t="s">
        <v>33</v>
      </c>
      <c r="F25" s="113" t="s">
        <v>34</v>
      </c>
      <c r="G25" s="113" t="s">
        <v>322</v>
      </c>
      <c r="H25" s="113" t="s">
        <v>198</v>
      </c>
      <c r="I25" s="179" t="s">
        <v>491</v>
      </c>
      <c r="J25" s="179" t="s">
        <v>496</v>
      </c>
      <c r="K25" s="179" t="s">
        <v>501</v>
      </c>
      <c r="L25" s="113" t="s">
        <v>118</v>
      </c>
      <c r="M25" s="113" t="s">
        <v>134</v>
      </c>
      <c r="N25" s="114">
        <v>44905.458333333328</v>
      </c>
      <c r="O25" s="114">
        <v>44905.520833333336</v>
      </c>
      <c r="P25" s="114">
        <v>44905.437511574077</v>
      </c>
      <c r="Q25" s="114">
        <v>44905.458333333336</v>
      </c>
      <c r="R25" s="115" t="s">
        <v>359</v>
      </c>
      <c r="S25" s="113" t="s">
        <v>37</v>
      </c>
      <c r="T25" s="113" t="s">
        <v>37</v>
      </c>
      <c r="U25" s="113" t="s">
        <v>36</v>
      </c>
      <c r="V25" s="113" t="s">
        <v>36</v>
      </c>
      <c r="W25" s="113" t="s">
        <v>36</v>
      </c>
      <c r="X25" s="113" t="s">
        <v>36</v>
      </c>
      <c r="Y25" s="113" t="s">
        <v>36</v>
      </c>
      <c r="Z25" s="113" t="s">
        <v>36</v>
      </c>
      <c r="AA25" s="113" t="s">
        <v>36</v>
      </c>
      <c r="AB25" s="113" t="s">
        <v>36</v>
      </c>
      <c r="AC25" s="113" t="s">
        <v>36</v>
      </c>
      <c r="AD25" s="113" t="s">
        <v>48</v>
      </c>
      <c r="AE25" s="113" t="s">
        <v>36</v>
      </c>
      <c r="AF25" s="113" t="s">
        <v>36</v>
      </c>
      <c r="AG25" s="113" t="s">
        <v>48</v>
      </c>
      <c r="AH25" s="113" t="str">
        <f>TRIM(LEFT(L25,3))</f>
        <v>MP</v>
      </c>
      <c r="AI25" s="116">
        <f>IFERROR(IF(N25&gt;O25,24+(O25-N25)*24,(O25-N25)*24),0)</f>
        <v>1.500000000174623</v>
      </c>
      <c r="AJ25" s="116" t="s">
        <v>36</v>
      </c>
      <c r="AK25" s="116" t="s">
        <v>36</v>
      </c>
      <c r="AL25" s="116"/>
      <c r="AM25" s="116"/>
      <c r="AN25" s="89"/>
      <c r="AO25" s="90">
        <f>IF(AND(Y25="-",AB25="-"),0,IF(OR(Y25="-",AB25="-"),IF(Y25="-",AB25,Y25),Y25+AB25))</f>
        <v>0</v>
      </c>
      <c r="AP25" s="91">
        <f>IFERROR(IF(P25&gt;Q25,24+(Q25-P25)*24,(Q25-P25)*24),0)</f>
        <v>0.499722222215496</v>
      </c>
      <c r="AQ25" s="91">
        <f>AP25-(AO25*24)</f>
        <v>0.499722222215496</v>
      </c>
      <c r="AR25" s="89">
        <f>IF(AY25=1,(LEN(D25)-LEN(SUBSTITUTE(D25,",",""))+1),IF(LEN(D25)=LEN(SUBSTITUTE(D25,"RONCAL FANNYNG","")),IF(LEN(D25)=LEN(SUBSTITUTE(D25,"LIBERATO AMAEL","")),(LEN(D25)-LEN(SUBSTITUTE(D25,",",""))+1+2),(LEN(D25)-LEN(SUBSTITUTE(D25,",",""))+1+1)),IF(LEN(D25)=LEN(SUBSTITUTE(D25,"LIBERATO AMAEL","")),(LEN(D25)-LEN(SUBSTITUTE(D25,",",""))+1+1),(LEN(D25)-LEN(SUBSTITUTE(D25,",",""))+1))))</f>
        <v>4</v>
      </c>
      <c r="AS25" s="92">
        <f>IFERROR(AN25*24,0)</f>
        <v>0</v>
      </c>
      <c r="AT25" s="92">
        <f>AR25*AQ25</f>
        <v>1.998888888861984</v>
      </c>
      <c r="AU25" s="92">
        <f>AT25-AS25</f>
        <v>1.998888888861984</v>
      </c>
      <c r="AV25" s="93" t="str">
        <f>AW25&amp;"_"&amp;AX25</f>
        <v>22_12</v>
      </c>
      <c r="AW25" s="89" t="str">
        <f>TEXT(Q25,"YY")</f>
        <v>22</v>
      </c>
      <c r="AX25" s="89" t="str">
        <f>TEXT(Q25,"mm")</f>
        <v>12</v>
      </c>
      <c r="AY25" s="89"/>
      <c r="AZ25" s="89" t="str">
        <f>IF(AQ25&lt;=AI25,"REVISAR","")</f>
        <v>REVISAR</v>
      </c>
    </row>
    <row r="26" spans="1:52" s="113" customFormat="1" ht="18" x14ac:dyDescent="0.2">
      <c r="A26" s="86">
        <v>44905.520430370365</v>
      </c>
      <c r="B26" s="73" t="s">
        <v>30</v>
      </c>
      <c r="C26" s="73" t="s">
        <v>38</v>
      </c>
      <c r="D26" s="73" t="s">
        <v>32</v>
      </c>
      <c r="E26" s="73" t="s">
        <v>33</v>
      </c>
      <c r="F26" s="73" t="s">
        <v>34</v>
      </c>
      <c r="G26" s="73" t="s">
        <v>322</v>
      </c>
      <c r="H26" s="73" t="s">
        <v>198</v>
      </c>
      <c r="I26" s="176" t="s">
        <v>450</v>
      </c>
      <c r="J26" s="176" t="s">
        <v>68</v>
      </c>
      <c r="K26" s="176" t="s">
        <v>36</v>
      </c>
      <c r="L26" s="73" t="s">
        <v>114</v>
      </c>
      <c r="M26" s="73" t="s">
        <v>221</v>
      </c>
      <c r="N26" s="74">
        <v>44905.395833333336</v>
      </c>
      <c r="O26" s="74">
        <v>44905.520833333328</v>
      </c>
      <c r="P26" s="74">
        <v>44905.458344907405</v>
      </c>
      <c r="Q26" s="74">
        <v>44905.520833333328</v>
      </c>
      <c r="R26" s="87" t="s">
        <v>69</v>
      </c>
      <c r="S26" s="73" t="s">
        <v>37</v>
      </c>
      <c r="T26" s="73"/>
      <c r="U26" s="73" t="s">
        <v>36</v>
      </c>
      <c r="V26" s="73" t="s">
        <v>36</v>
      </c>
      <c r="W26" s="73" t="s">
        <v>36</v>
      </c>
      <c r="X26" s="73" t="s">
        <v>36</v>
      </c>
      <c r="Y26" s="73" t="s">
        <v>36</v>
      </c>
      <c r="Z26" s="73" t="s">
        <v>36</v>
      </c>
      <c r="AA26" s="73" t="s">
        <v>36</v>
      </c>
      <c r="AB26" s="73" t="s">
        <v>36</v>
      </c>
      <c r="AC26" s="73" t="s">
        <v>36</v>
      </c>
      <c r="AD26" s="73" t="s">
        <v>46</v>
      </c>
      <c r="AE26" s="73" t="s">
        <v>36</v>
      </c>
      <c r="AF26" s="73" t="s">
        <v>36</v>
      </c>
      <c r="AG26" s="73" t="s">
        <v>48</v>
      </c>
      <c r="AH26" s="73" t="str">
        <f t="shared" si="0"/>
        <v>MC</v>
      </c>
      <c r="AI26" s="88">
        <f t="shared" si="1"/>
        <v>2.999999999825377</v>
      </c>
      <c r="AJ26" s="88" t="s">
        <v>563</v>
      </c>
      <c r="AK26" s="88" t="s">
        <v>586</v>
      </c>
      <c r="AL26" s="88" t="s">
        <v>617</v>
      </c>
      <c r="AM26" s="88" t="s">
        <v>616</v>
      </c>
      <c r="AN26" s="89"/>
      <c r="AO26" s="90">
        <f t="shared" si="2"/>
        <v>0</v>
      </c>
      <c r="AP26" s="91">
        <f t="shared" si="3"/>
        <v>1.4997222221572883</v>
      </c>
      <c r="AQ26" s="91">
        <f t="shared" si="4"/>
        <v>1.4997222221572883</v>
      </c>
      <c r="AR26" s="89">
        <f t="shared" si="5"/>
        <v>4</v>
      </c>
      <c r="AS26" s="92">
        <f t="shared" si="6"/>
        <v>0</v>
      </c>
      <c r="AT26" s="92">
        <f t="shared" si="7"/>
        <v>5.9988888886291534</v>
      </c>
      <c r="AU26" s="92">
        <f t="shared" si="8"/>
        <v>5.9988888886291534</v>
      </c>
      <c r="AV26" s="93" t="str">
        <f t="shared" si="9"/>
        <v>22_12</v>
      </c>
      <c r="AW26" s="89" t="str">
        <f t="shared" si="10"/>
        <v>22</v>
      </c>
      <c r="AX26" s="89" t="str">
        <f t="shared" si="11"/>
        <v>12</v>
      </c>
      <c r="AY26" s="89"/>
      <c r="AZ26" s="89" t="str">
        <f t="shared" si="12"/>
        <v>REVISAR</v>
      </c>
    </row>
    <row r="27" spans="1:52" s="257" customFormat="1" ht="36.75" hidden="1" customHeight="1" x14ac:dyDescent="0.2">
      <c r="A27" s="118">
        <v>44905.743049826386</v>
      </c>
      <c r="B27" s="119" t="s">
        <v>30</v>
      </c>
      <c r="C27" s="119" t="s">
        <v>49</v>
      </c>
      <c r="D27" s="119" t="s">
        <v>49</v>
      </c>
      <c r="E27" s="119" t="s">
        <v>33</v>
      </c>
      <c r="F27" s="119" t="s">
        <v>34</v>
      </c>
      <c r="G27" s="119" t="s">
        <v>322</v>
      </c>
      <c r="H27" s="119" t="s">
        <v>198</v>
      </c>
      <c r="I27" s="180" t="s">
        <v>175</v>
      </c>
      <c r="J27" s="180" t="s">
        <v>245</v>
      </c>
      <c r="K27" s="180" t="s">
        <v>36</v>
      </c>
      <c r="L27" s="119" t="s">
        <v>114</v>
      </c>
      <c r="M27" s="119" t="s">
        <v>221</v>
      </c>
      <c r="N27" s="120">
        <v>44905.375</v>
      </c>
      <c r="O27" s="120">
        <v>44905.513888888891</v>
      </c>
      <c r="P27" s="120">
        <v>44905.399305555555</v>
      </c>
      <c r="Q27" s="120">
        <v>44905.458333333336</v>
      </c>
      <c r="R27" s="121" t="s">
        <v>375</v>
      </c>
      <c r="S27" s="119" t="s">
        <v>40</v>
      </c>
      <c r="T27" s="119"/>
      <c r="U27" s="119" t="s">
        <v>36</v>
      </c>
      <c r="V27" s="119" t="s">
        <v>36</v>
      </c>
      <c r="W27" s="119" t="s">
        <v>36</v>
      </c>
      <c r="X27" s="119" t="s">
        <v>36</v>
      </c>
      <c r="Y27" s="119" t="s">
        <v>36</v>
      </c>
      <c r="Z27" s="119" t="s">
        <v>36</v>
      </c>
      <c r="AA27" s="119" t="s">
        <v>36</v>
      </c>
      <c r="AB27" s="119" t="s">
        <v>36</v>
      </c>
      <c r="AC27" s="119" t="s">
        <v>36</v>
      </c>
      <c r="AD27" s="119" t="s">
        <v>48</v>
      </c>
      <c r="AE27" s="119" t="s">
        <v>36</v>
      </c>
      <c r="AF27" s="119" t="s">
        <v>36</v>
      </c>
      <c r="AG27" s="119" t="s">
        <v>48</v>
      </c>
      <c r="AH27" s="119" t="str">
        <f>TRIM(LEFT(L27,3))</f>
        <v>MC</v>
      </c>
      <c r="AI27" s="122">
        <f>IFERROR(IF(N27&gt;O27,24+(O27-N27)*24,(O27-N27)*24),0)</f>
        <v>3.3333333333721384</v>
      </c>
      <c r="AJ27" s="122" t="s">
        <v>561</v>
      </c>
      <c r="AK27" s="122" t="s">
        <v>577</v>
      </c>
      <c r="AL27" s="88" t="s">
        <v>617</v>
      </c>
      <c r="AM27" s="88" t="s">
        <v>616</v>
      </c>
      <c r="AN27" s="119"/>
      <c r="AO27" s="123">
        <f>IF(AND(Y27="-",AB27="-"),0,IF(OR(Y27="-",AB27="-"),IF(Y27="-",AB27,Y27),Y27+AB27))</f>
        <v>0</v>
      </c>
      <c r="AP27" s="122">
        <f>IFERROR(IF(P27&gt;Q27,24+(Q27-P27)*24,(Q27-P27)*24),0)</f>
        <v>1.4166666667442769</v>
      </c>
      <c r="AQ27" s="122">
        <f>AP27-(AO27*24)</f>
        <v>1.4166666667442769</v>
      </c>
      <c r="AR27" s="119">
        <f>IF(AY27=1,(LEN(D27)-LEN(SUBSTITUTE(D27,",",""))+1),IF(LEN(D27)=LEN(SUBSTITUTE(D27,"RONCAL FANNYNG","")),IF(LEN(D27)=LEN(SUBSTITUTE(D27,"LIBERATO AMAEL","")),(LEN(D27)-LEN(SUBSTITUTE(D27,",",""))+1+2),(LEN(D27)-LEN(SUBSTITUTE(D27,",",""))+1+1)),IF(LEN(D27)=LEN(SUBSTITUTE(D27,"LIBERATO AMAEL","")),(LEN(D27)-LEN(SUBSTITUTE(D27,",",""))+1+1),(LEN(D27)-LEN(SUBSTITUTE(D27,",",""))+1))))</f>
        <v>1</v>
      </c>
      <c r="AS27" s="124">
        <f>IFERROR(AN27*24,0)</f>
        <v>0</v>
      </c>
      <c r="AT27" s="124">
        <f>AR27*AQ27</f>
        <v>1.4166666667442769</v>
      </c>
      <c r="AU27" s="124">
        <f>AT27-AS27</f>
        <v>1.4166666667442769</v>
      </c>
      <c r="AV27" s="125" t="str">
        <f>AW27&amp;"_"&amp;AX27</f>
        <v>22_12</v>
      </c>
      <c r="AW27" s="119" t="str">
        <f>TEXT(Q27,"YY")</f>
        <v>22</v>
      </c>
      <c r="AX27" s="119" t="str">
        <f>TEXT(Q27,"mm")</f>
        <v>12</v>
      </c>
      <c r="AY27" s="119">
        <v>1</v>
      </c>
      <c r="AZ27" s="119" t="str">
        <f>IF(AQ27&lt;=AI27,"REVISAR","")</f>
        <v>REVISAR</v>
      </c>
    </row>
    <row r="28" spans="1:52" s="257" customFormat="1" ht="45.75" hidden="1" customHeight="1" x14ac:dyDescent="0.2">
      <c r="A28" s="118">
        <v>44905.743049826386</v>
      </c>
      <c r="B28" s="119" t="s">
        <v>30</v>
      </c>
      <c r="C28" s="119" t="s">
        <v>49</v>
      </c>
      <c r="D28" s="119" t="s">
        <v>49</v>
      </c>
      <c r="E28" s="119" t="s">
        <v>33</v>
      </c>
      <c r="F28" s="119" t="s">
        <v>34</v>
      </c>
      <c r="G28" s="119" t="s">
        <v>322</v>
      </c>
      <c r="H28" s="119" t="s">
        <v>198</v>
      </c>
      <c r="I28" s="180" t="s">
        <v>175</v>
      </c>
      <c r="J28" s="180" t="s">
        <v>246</v>
      </c>
      <c r="K28" s="180" t="s">
        <v>36</v>
      </c>
      <c r="L28" s="119" t="s">
        <v>114</v>
      </c>
      <c r="M28" s="119" t="s">
        <v>221</v>
      </c>
      <c r="N28" s="120">
        <v>44905.375</v>
      </c>
      <c r="O28" s="120">
        <v>44905.513888888891</v>
      </c>
      <c r="P28" s="120">
        <v>44905.458344907405</v>
      </c>
      <c r="Q28" s="120">
        <v>44905.527777777781</v>
      </c>
      <c r="R28" s="121" t="s">
        <v>375</v>
      </c>
      <c r="S28" s="119" t="s">
        <v>40</v>
      </c>
      <c r="T28" s="119"/>
      <c r="U28" s="119" t="s">
        <v>36</v>
      </c>
      <c r="V28" s="119" t="s">
        <v>36</v>
      </c>
      <c r="W28" s="119" t="s">
        <v>36</v>
      </c>
      <c r="X28" s="119" t="s">
        <v>36</v>
      </c>
      <c r="Y28" s="119" t="s">
        <v>36</v>
      </c>
      <c r="Z28" s="119" t="s">
        <v>36</v>
      </c>
      <c r="AA28" s="119" t="s">
        <v>36</v>
      </c>
      <c r="AB28" s="119" t="s">
        <v>36</v>
      </c>
      <c r="AC28" s="119" t="s">
        <v>36</v>
      </c>
      <c r="AD28" s="119" t="s">
        <v>48</v>
      </c>
      <c r="AE28" s="119" t="s">
        <v>36</v>
      </c>
      <c r="AF28" s="119" t="s">
        <v>36</v>
      </c>
      <c r="AG28" s="119" t="s">
        <v>48</v>
      </c>
      <c r="AH28" s="119" t="str">
        <f>TRIM(LEFT(L28,3))</f>
        <v>MC</v>
      </c>
      <c r="AI28" s="122">
        <f>IFERROR(IF(N28&gt;O28,24+(O28-N28)*24,(O28-N28)*24),0)</f>
        <v>3.3333333333721384</v>
      </c>
      <c r="AJ28" s="122" t="s">
        <v>561</v>
      </c>
      <c r="AK28" s="122" t="s">
        <v>577</v>
      </c>
      <c r="AL28" s="88" t="s">
        <v>617</v>
      </c>
      <c r="AM28" s="88" t="s">
        <v>616</v>
      </c>
      <c r="AN28" s="119"/>
      <c r="AO28" s="123">
        <f>IF(AND(Y28="-",AB28="-"),0,IF(OR(Y28="-",AB28="-"),IF(Y28="-",AB28,Y28),Y28+AB28))</f>
        <v>0</v>
      </c>
      <c r="AP28" s="122">
        <f>IFERROR(IF(P28&gt;Q28,24+(Q28-P28)*24,(Q28-P28)*24),0)</f>
        <v>1.6663888890179805</v>
      </c>
      <c r="AQ28" s="122">
        <f>AP28-(AO28*24)</f>
        <v>1.6663888890179805</v>
      </c>
      <c r="AR28" s="119">
        <f>IF(AY28=1,(LEN(D28)-LEN(SUBSTITUTE(D28,",",""))+1),IF(LEN(D28)=LEN(SUBSTITUTE(D28,"RONCAL FANNYNG","")),IF(LEN(D28)=LEN(SUBSTITUTE(D28,"LIBERATO AMAEL","")),(LEN(D28)-LEN(SUBSTITUTE(D28,",",""))+1+2),(LEN(D28)-LEN(SUBSTITUTE(D28,",",""))+1+1)),IF(LEN(D28)=LEN(SUBSTITUTE(D28,"LIBERATO AMAEL","")),(LEN(D28)-LEN(SUBSTITUTE(D28,",",""))+1+1),(LEN(D28)-LEN(SUBSTITUTE(D28,",",""))+1))))</f>
        <v>1</v>
      </c>
      <c r="AS28" s="124">
        <f>IFERROR(AN28*24,0)</f>
        <v>0</v>
      </c>
      <c r="AT28" s="124">
        <f>AR28*AQ28</f>
        <v>1.6663888890179805</v>
      </c>
      <c r="AU28" s="124">
        <f>AT28-AS28</f>
        <v>1.6663888890179805</v>
      </c>
      <c r="AV28" s="125" t="str">
        <f>AW28&amp;"_"&amp;AX28</f>
        <v>22_12</v>
      </c>
      <c r="AW28" s="119" t="str">
        <f>TEXT(Q28,"YY")</f>
        <v>22</v>
      </c>
      <c r="AX28" s="119" t="str">
        <f>TEXT(Q28,"mm")</f>
        <v>12</v>
      </c>
      <c r="AY28" s="119">
        <v>1</v>
      </c>
      <c r="AZ28" s="119" t="str">
        <f>IF(AQ28&lt;=AI28,"REVISAR","")</f>
        <v>REVISAR</v>
      </c>
    </row>
    <row r="29" spans="1:52" ht="18" hidden="1" x14ac:dyDescent="0.2">
      <c r="A29" s="95">
        <v>44905.746936215277</v>
      </c>
      <c r="B29" s="96" t="s">
        <v>30</v>
      </c>
      <c r="C29" s="96" t="s">
        <v>49</v>
      </c>
      <c r="D29" s="96" t="s">
        <v>49</v>
      </c>
      <c r="E29" s="96" t="s">
        <v>33</v>
      </c>
      <c r="F29" s="96" t="s">
        <v>34</v>
      </c>
      <c r="G29" s="96" t="s">
        <v>322</v>
      </c>
      <c r="H29" s="96" t="s">
        <v>198</v>
      </c>
      <c r="I29" s="177" t="s">
        <v>72</v>
      </c>
      <c r="J29" s="177" t="s">
        <v>73</v>
      </c>
      <c r="K29" s="177" t="s">
        <v>36</v>
      </c>
      <c r="L29" s="96" t="s">
        <v>114</v>
      </c>
      <c r="M29" s="96" t="s">
        <v>221</v>
      </c>
      <c r="N29" s="97">
        <v>44905.341666666667</v>
      </c>
      <c r="O29" s="97">
        <v>44905.708333333328</v>
      </c>
      <c r="P29" s="97">
        <v>44905.666666666672</v>
      </c>
      <c r="Q29" s="97">
        <v>44905.736111111109</v>
      </c>
      <c r="R29" s="98" t="s">
        <v>424</v>
      </c>
      <c r="S29" s="96" t="s">
        <v>40</v>
      </c>
      <c r="T29" s="96"/>
      <c r="U29" s="96" t="s">
        <v>36</v>
      </c>
      <c r="V29" s="96" t="s">
        <v>36</v>
      </c>
      <c r="W29" s="96" t="s">
        <v>36</v>
      </c>
      <c r="X29" s="96" t="s">
        <v>36</v>
      </c>
      <c r="Y29" s="96" t="s">
        <v>36</v>
      </c>
      <c r="Z29" s="96" t="s">
        <v>36</v>
      </c>
      <c r="AA29" s="96" t="s">
        <v>36</v>
      </c>
      <c r="AB29" s="96" t="s">
        <v>36</v>
      </c>
      <c r="AC29" s="96" t="s">
        <v>36</v>
      </c>
      <c r="AD29" s="96" t="s">
        <v>46</v>
      </c>
      <c r="AE29" s="96" t="s">
        <v>36</v>
      </c>
      <c r="AF29" s="96" t="s">
        <v>36</v>
      </c>
      <c r="AG29" s="96" t="s">
        <v>48</v>
      </c>
      <c r="AH29" s="96" t="str">
        <f t="shared" si="0"/>
        <v>MC</v>
      </c>
      <c r="AI29" s="99">
        <f t="shared" si="1"/>
        <v>8.7999999998719431</v>
      </c>
      <c r="AJ29" s="99" t="s">
        <v>561</v>
      </c>
      <c r="AK29" s="99" t="s">
        <v>587</v>
      </c>
      <c r="AL29" s="88" t="s">
        <v>617</v>
      </c>
      <c r="AM29" s="88" t="s">
        <v>616</v>
      </c>
      <c r="AN29" s="119"/>
      <c r="AO29" s="123">
        <f t="shared" si="2"/>
        <v>0</v>
      </c>
      <c r="AP29" s="122">
        <f t="shared" si="3"/>
        <v>1.6666666665114462</v>
      </c>
      <c r="AQ29" s="122">
        <f t="shared" si="4"/>
        <v>1.6666666665114462</v>
      </c>
      <c r="AR29" s="119">
        <f t="shared" si="5"/>
        <v>1</v>
      </c>
      <c r="AS29" s="124">
        <f t="shared" si="6"/>
        <v>0</v>
      </c>
      <c r="AT29" s="124">
        <f t="shared" si="7"/>
        <v>1.6666666665114462</v>
      </c>
      <c r="AU29" s="124">
        <f t="shared" si="8"/>
        <v>1.6666666665114462</v>
      </c>
      <c r="AV29" s="125" t="str">
        <f t="shared" si="9"/>
        <v>22_12</v>
      </c>
      <c r="AW29" s="119" t="str">
        <f t="shared" si="10"/>
        <v>22</v>
      </c>
      <c r="AX29" s="119" t="str">
        <f t="shared" si="11"/>
        <v>12</v>
      </c>
      <c r="AY29" s="119">
        <v>1</v>
      </c>
      <c r="AZ29" s="119" t="str">
        <f t="shared" si="12"/>
        <v>REVISAR</v>
      </c>
    </row>
    <row r="30" spans="1:52" s="113" customFormat="1" ht="9" hidden="1" x14ac:dyDescent="0.2">
      <c r="A30" s="112">
        <v>44905.716981874997</v>
      </c>
      <c r="B30" s="113" t="s">
        <v>30</v>
      </c>
      <c r="C30" s="113" t="s">
        <v>38</v>
      </c>
      <c r="D30" s="113" t="s">
        <v>32</v>
      </c>
      <c r="E30" s="113" t="s">
        <v>33</v>
      </c>
      <c r="F30" s="113" t="s">
        <v>34</v>
      </c>
      <c r="G30" s="113" t="s">
        <v>322</v>
      </c>
      <c r="H30" s="113" t="s">
        <v>198</v>
      </c>
      <c r="I30" s="179" t="s">
        <v>491</v>
      </c>
      <c r="J30" s="179" t="s">
        <v>497</v>
      </c>
      <c r="K30" s="179" t="s">
        <v>502</v>
      </c>
      <c r="L30" s="113" t="s">
        <v>118</v>
      </c>
      <c r="M30" s="113" t="s">
        <v>134</v>
      </c>
      <c r="N30" s="114">
        <v>44905.563194444447</v>
      </c>
      <c r="O30" s="114">
        <v>44905.625</v>
      </c>
      <c r="P30" s="114">
        <v>44905.563194444447</v>
      </c>
      <c r="Q30" s="114">
        <v>44905.625</v>
      </c>
      <c r="R30" s="115" t="s">
        <v>358</v>
      </c>
      <c r="S30" s="113" t="s">
        <v>37</v>
      </c>
      <c r="T30" s="113" t="s">
        <v>37</v>
      </c>
      <c r="U30" s="113" t="s">
        <v>36</v>
      </c>
      <c r="V30" s="113" t="s">
        <v>36</v>
      </c>
      <c r="W30" s="113" t="s">
        <v>36</v>
      </c>
      <c r="X30" s="113" t="s">
        <v>36</v>
      </c>
      <c r="Y30" s="113" t="s">
        <v>36</v>
      </c>
      <c r="Z30" s="113" t="s">
        <v>36</v>
      </c>
      <c r="AA30" s="113" t="s">
        <v>36</v>
      </c>
      <c r="AB30" s="113" t="s">
        <v>36</v>
      </c>
      <c r="AC30" s="113" t="s">
        <v>36</v>
      </c>
      <c r="AD30" s="113" t="s">
        <v>48</v>
      </c>
      <c r="AE30" s="113" t="s">
        <v>36</v>
      </c>
      <c r="AF30" s="113" t="s">
        <v>36</v>
      </c>
      <c r="AG30" s="113" t="s">
        <v>48</v>
      </c>
      <c r="AH30" s="113" t="str">
        <f t="shared" si="0"/>
        <v>MP</v>
      </c>
      <c r="AI30" s="116">
        <f t="shared" si="1"/>
        <v>1.4833333332790062</v>
      </c>
      <c r="AJ30" s="116" t="s">
        <v>36</v>
      </c>
      <c r="AK30" s="116" t="s">
        <v>36</v>
      </c>
      <c r="AL30" s="116"/>
      <c r="AM30" s="116"/>
      <c r="AN30" s="89"/>
      <c r="AO30" s="90">
        <f t="shared" si="2"/>
        <v>0</v>
      </c>
      <c r="AP30" s="91">
        <f t="shared" si="3"/>
        <v>1.4833333332790062</v>
      </c>
      <c r="AQ30" s="91">
        <f t="shared" si="4"/>
        <v>1.4833333332790062</v>
      </c>
      <c r="AR30" s="89">
        <f t="shared" si="5"/>
        <v>4</v>
      </c>
      <c r="AS30" s="92">
        <f t="shared" si="6"/>
        <v>0</v>
      </c>
      <c r="AT30" s="92">
        <f t="shared" si="7"/>
        <v>5.9333333331160247</v>
      </c>
      <c r="AU30" s="92">
        <f t="shared" si="8"/>
        <v>5.9333333331160247</v>
      </c>
      <c r="AV30" s="93" t="str">
        <f t="shared" si="9"/>
        <v>22_12</v>
      </c>
      <c r="AW30" s="89" t="str">
        <f t="shared" si="10"/>
        <v>22</v>
      </c>
      <c r="AX30" s="89" t="str">
        <f t="shared" si="11"/>
        <v>12</v>
      </c>
      <c r="AY30" s="89"/>
      <c r="AZ30" s="89" t="str">
        <f t="shared" si="12"/>
        <v>REVISAR</v>
      </c>
    </row>
    <row r="31" spans="1:52" s="113" customFormat="1" ht="9" hidden="1" x14ac:dyDescent="0.2">
      <c r="A31" s="112">
        <v>44905.716981874997</v>
      </c>
      <c r="B31" s="113" t="s">
        <v>30</v>
      </c>
      <c r="C31" s="113" t="s">
        <v>38</v>
      </c>
      <c r="D31" s="113" t="s">
        <v>32</v>
      </c>
      <c r="E31" s="113" t="s">
        <v>33</v>
      </c>
      <c r="F31" s="113" t="s">
        <v>34</v>
      </c>
      <c r="G31" s="113" t="s">
        <v>322</v>
      </c>
      <c r="H31" s="113" t="s">
        <v>198</v>
      </c>
      <c r="I31" s="179" t="s">
        <v>491</v>
      </c>
      <c r="J31" s="179" t="s">
        <v>498</v>
      </c>
      <c r="K31" s="179" t="s">
        <v>503</v>
      </c>
      <c r="L31" s="113" t="s">
        <v>118</v>
      </c>
      <c r="M31" s="113" t="s">
        <v>134</v>
      </c>
      <c r="N31" s="114">
        <v>44905.625694444447</v>
      </c>
      <c r="O31" s="114">
        <v>44905.6875</v>
      </c>
      <c r="P31" s="114">
        <v>44905.625694444447</v>
      </c>
      <c r="Q31" s="114">
        <v>44905.6875</v>
      </c>
      <c r="R31" s="115" t="s">
        <v>357</v>
      </c>
      <c r="S31" s="113" t="s">
        <v>37</v>
      </c>
      <c r="T31" s="113" t="s">
        <v>37</v>
      </c>
      <c r="U31" s="113" t="s">
        <v>36</v>
      </c>
      <c r="V31" s="113" t="s">
        <v>36</v>
      </c>
      <c r="W31" s="113" t="s">
        <v>36</v>
      </c>
      <c r="X31" s="113" t="s">
        <v>36</v>
      </c>
      <c r="Y31" s="113" t="s">
        <v>36</v>
      </c>
      <c r="Z31" s="113" t="s">
        <v>36</v>
      </c>
      <c r="AA31" s="113" t="s">
        <v>36</v>
      </c>
      <c r="AB31" s="113" t="s">
        <v>36</v>
      </c>
      <c r="AC31" s="113" t="s">
        <v>36</v>
      </c>
      <c r="AD31" s="113" t="s">
        <v>48</v>
      </c>
      <c r="AE31" s="113" t="s">
        <v>36</v>
      </c>
      <c r="AF31" s="113" t="s">
        <v>36</v>
      </c>
      <c r="AG31" s="113" t="s">
        <v>48</v>
      </c>
      <c r="AH31" s="113" t="str">
        <f t="shared" si="0"/>
        <v>MP</v>
      </c>
      <c r="AI31" s="116">
        <f t="shared" si="1"/>
        <v>1.4833333332790062</v>
      </c>
      <c r="AJ31" s="116" t="s">
        <v>36</v>
      </c>
      <c r="AK31" s="116" t="s">
        <v>36</v>
      </c>
      <c r="AL31" s="116"/>
      <c r="AM31" s="116"/>
      <c r="AN31" s="89"/>
      <c r="AO31" s="90">
        <f t="shared" si="2"/>
        <v>0</v>
      </c>
      <c r="AP31" s="91">
        <f t="shared" si="3"/>
        <v>1.4833333332790062</v>
      </c>
      <c r="AQ31" s="91">
        <f t="shared" si="4"/>
        <v>1.4833333332790062</v>
      </c>
      <c r="AR31" s="89">
        <f t="shared" si="5"/>
        <v>4</v>
      </c>
      <c r="AS31" s="92">
        <f t="shared" si="6"/>
        <v>0</v>
      </c>
      <c r="AT31" s="92">
        <f t="shared" si="7"/>
        <v>5.9333333331160247</v>
      </c>
      <c r="AU31" s="92">
        <f t="shared" si="8"/>
        <v>5.9333333331160247</v>
      </c>
      <c r="AV31" s="93" t="str">
        <f t="shared" si="9"/>
        <v>22_12</v>
      </c>
      <c r="AW31" s="89" t="str">
        <f t="shared" si="10"/>
        <v>22</v>
      </c>
      <c r="AX31" s="89" t="str">
        <f t="shared" si="11"/>
        <v>12</v>
      </c>
      <c r="AY31" s="89"/>
      <c r="AZ31" s="89" t="str">
        <f t="shared" si="12"/>
        <v>REVISAR</v>
      </c>
    </row>
    <row r="32" spans="1:52" ht="9" hidden="1" x14ac:dyDescent="0.2">
      <c r="A32" s="112">
        <v>44905.716981874997</v>
      </c>
      <c r="B32" s="113" t="s">
        <v>30</v>
      </c>
      <c r="C32" s="113" t="s">
        <v>38</v>
      </c>
      <c r="D32" s="113" t="s">
        <v>32</v>
      </c>
      <c r="E32" s="113" t="s">
        <v>33</v>
      </c>
      <c r="F32" s="113" t="s">
        <v>34</v>
      </c>
      <c r="G32" s="113" t="s">
        <v>322</v>
      </c>
      <c r="H32" s="113" t="s">
        <v>198</v>
      </c>
      <c r="I32" s="179" t="s">
        <v>491</v>
      </c>
      <c r="J32" s="179" t="s">
        <v>499</v>
      </c>
      <c r="K32" s="179" t="s">
        <v>506</v>
      </c>
      <c r="L32" s="113" t="s">
        <v>118</v>
      </c>
      <c r="M32" s="113" t="s">
        <v>134</v>
      </c>
      <c r="N32" s="114">
        <v>44905.688194444447</v>
      </c>
      <c r="O32" s="114">
        <v>44905.75</v>
      </c>
      <c r="P32" s="114">
        <v>44905.688194444447</v>
      </c>
      <c r="Q32" s="114">
        <v>44905.763888888891</v>
      </c>
      <c r="R32" s="115" t="s">
        <v>356</v>
      </c>
      <c r="S32" s="113" t="s">
        <v>37</v>
      </c>
      <c r="T32" s="113" t="s">
        <v>37</v>
      </c>
      <c r="U32" s="113" t="s">
        <v>36</v>
      </c>
      <c r="V32" s="113" t="s">
        <v>36</v>
      </c>
      <c r="W32" s="113" t="s">
        <v>36</v>
      </c>
      <c r="X32" s="113" t="s">
        <v>36</v>
      </c>
      <c r="Y32" s="113" t="s">
        <v>36</v>
      </c>
      <c r="Z32" s="113" t="s">
        <v>36</v>
      </c>
      <c r="AA32" s="113" t="s">
        <v>36</v>
      </c>
      <c r="AB32" s="113" t="s">
        <v>36</v>
      </c>
      <c r="AC32" s="113" t="s">
        <v>36</v>
      </c>
      <c r="AD32" s="113" t="s">
        <v>48</v>
      </c>
      <c r="AE32" s="113" t="s">
        <v>36</v>
      </c>
      <c r="AF32" s="113" t="s">
        <v>36</v>
      </c>
      <c r="AG32" s="113" t="s">
        <v>48</v>
      </c>
      <c r="AH32" s="113" t="str">
        <f t="shared" si="0"/>
        <v>MP</v>
      </c>
      <c r="AI32" s="116">
        <f t="shared" si="1"/>
        <v>1.4833333332790062</v>
      </c>
      <c r="AJ32" s="116" t="s">
        <v>36</v>
      </c>
      <c r="AK32" s="116" t="s">
        <v>36</v>
      </c>
      <c r="AL32" s="116"/>
      <c r="AM32" s="116"/>
      <c r="AN32" s="89"/>
      <c r="AO32" s="90">
        <f t="shared" si="2"/>
        <v>0</v>
      </c>
      <c r="AP32" s="91">
        <f t="shared" si="3"/>
        <v>1.8166666666511446</v>
      </c>
      <c r="AQ32" s="91">
        <f t="shared" si="4"/>
        <v>1.8166666666511446</v>
      </c>
      <c r="AR32" s="89">
        <f t="shared" si="5"/>
        <v>4</v>
      </c>
      <c r="AS32" s="92">
        <f t="shared" si="6"/>
        <v>0</v>
      </c>
      <c r="AT32" s="92">
        <f t="shared" si="7"/>
        <v>7.2666666666045785</v>
      </c>
      <c r="AU32" s="92">
        <f t="shared" si="8"/>
        <v>7.2666666666045785</v>
      </c>
      <c r="AV32" s="93" t="str">
        <f t="shared" si="9"/>
        <v>22_12</v>
      </c>
      <c r="AW32" s="89" t="str">
        <f t="shared" si="10"/>
        <v>22</v>
      </c>
      <c r="AX32" s="89" t="str">
        <f t="shared" si="11"/>
        <v>12</v>
      </c>
      <c r="AY32" s="89"/>
      <c r="AZ32" s="89" t="str">
        <f t="shared" si="12"/>
        <v/>
      </c>
    </row>
    <row r="33" spans="1:52" s="113" customFormat="1" ht="9" hidden="1" x14ac:dyDescent="0.2">
      <c r="A33" s="112">
        <v>44906.564833611112</v>
      </c>
      <c r="B33" s="113" t="s">
        <v>30</v>
      </c>
      <c r="C33" s="113" t="s">
        <v>38</v>
      </c>
      <c r="D33" s="113" t="s">
        <v>32</v>
      </c>
      <c r="E33" s="113" t="s">
        <v>33</v>
      </c>
      <c r="F33" s="113" t="s">
        <v>34</v>
      </c>
      <c r="G33" s="113" t="s">
        <v>322</v>
      </c>
      <c r="H33" s="113" t="s">
        <v>198</v>
      </c>
      <c r="I33" s="179" t="s">
        <v>491</v>
      </c>
      <c r="J33" s="179" t="s">
        <v>504</v>
      </c>
      <c r="K33" s="179" t="s">
        <v>505</v>
      </c>
      <c r="L33" s="113" t="s">
        <v>118</v>
      </c>
      <c r="M33" s="113" t="s">
        <v>134</v>
      </c>
      <c r="N33" s="114">
        <v>44906.3125</v>
      </c>
      <c r="O33" s="114">
        <v>44906.354166666664</v>
      </c>
      <c r="P33" s="114">
        <v>44906.3125</v>
      </c>
      <c r="Q33" s="114">
        <v>44906.354166666664</v>
      </c>
      <c r="R33" s="115" t="s">
        <v>354</v>
      </c>
      <c r="S33" s="113" t="s">
        <v>37</v>
      </c>
      <c r="T33" s="113" t="s">
        <v>37</v>
      </c>
      <c r="U33" s="113" t="s">
        <v>36</v>
      </c>
      <c r="V33" s="113" t="s">
        <v>36</v>
      </c>
      <c r="W33" s="113" t="s">
        <v>36</v>
      </c>
      <c r="X33" s="113" t="s">
        <v>36</v>
      </c>
      <c r="Y33" s="113" t="s">
        <v>36</v>
      </c>
      <c r="Z33" s="113" t="s">
        <v>36</v>
      </c>
      <c r="AA33" s="113" t="s">
        <v>36</v>
      </c>
      <c r="AB33" s="113" t="s">
        <v>36</v>
      </c>
      <c r="AC33" s="113" t="s">
        <v>36</v>
      </c>
      <c r="AD33" s="113" t="s">
        <v>48</v>
      </c>
      <c r="AE33" s="113" t="s">
        <v>36</v>
      </c>
      <c r="AF33" s="113" t="s">
        <v>36</v>
      </c>
      <c r="AG33" s="113" t="s">
        <v>48</v>
      </c>
      <c r="AH33" s="113" t="str">
        <f t="shared" ref="AH33:AH67" si="13">TRIM(LEFT(L33,3))</f>
        <v>MP</v>
      </c>
      <c r="AI33" s="116">
        <f t="shared" ref="AI33:AI67" si="14">IFERROR(IF(N33&gt;O33,24+(O33-N33)*24,(O33-N33)*24),0)</f>
        <v>0.99999999994179234</v>
      </c>
      <c r="AJ33" s="116" t="s">
        <v>36</v>
      </c>
      <c r="AK33" s="116" t="s">
        <v>36</v>
      </c>
      <c r="AL33" s="116"/>
      <c r="AM33" s="116"/>
      <c r="AN33" s="89"/>
      <c r="AO33" s="90">
        <f t="shared" ref="AO33:AO67" si="15">IF(AND(Y33="-",AB33="-"),0,IF(OR(Y33="-",AB33="-"),IF(Y33="-",AB33,Y33),Y33+AB33))</f>
        <v>0</v>
      </c>
      <c r="AP33" s="91">
        <f t="shared" ref="AP33:AP67" si="16">IFERROR(IF(P33&gt;Q33,24+(Q33-P33)*24,(Q33-P33)*24),0)</f>
        <v>0.99999999994179234</v>
      </c>
      <c r="AQ33" s="91">
        <f t="shared" ref="AQ33:AQ67" si="17">AP33-(AO33*24)</f>
        <v>0.99999999994179234</v>
      </c>
      <c r="AR33" s="89">
        <f t="shared" ref="AR33:AR67" si="18">IF(AY33=1,(LEN(D33)-LEN(SUBSTITUTE(D33,",",""))+1),IF(LEN(D33)=LEN(SUBSTITUTE(D33,"RONCAL FANNYNG","")),IF(LEN(D33)=LEN(SUBSTITUTE(D33,"LIBERATO AMAEL","")),(LEN(D33)-LEN(SUBSTITUTE(D33,",",""))+1+2),(LEN(D33)-LEN(SUBSTITUTE(D33,",",""))+1+1)),IF(LEN(D33)=LEN(SUBSTITUTE(D33,"LIBERATO AMAEL","")),(LEN(D33)-LEN(SUBSTITUTE(D33,",",""))+1+1),(LEN(D33)-LEN(SUBSTITUTE(D33,",",""))+1))))</f>
        <v>4</v>
      </c>
      <c r="AS33" s="92">
        <f t="shared" ref="AS33:AS67" si="19">IFERROR(AN33*24,0)</f>
        <v>0</v>
      </c>
      <c r="AT33" s="92">
        <f t="shared" ref="AT33:AT67" si="20">AR33*AQ33</f>
        <v>3.9999999997671694</v>
      </c>
      <c r="AU33" s="92">
        <f t="shared" ref="AU33:AU67" si="21">AT33-AS33</f>
        <v>3.9999999997671694</v>
      </c>
      <c r="AV33" s="93" t="str">
        <f t="shared" ref="AV33:AV67" si="22">AW33&amp;"_"&amp;AX33</f>
        <v>22_12</v>
      </c>
      <c r="AW33" s="89" t="str">
        <f t="shared" ref="AW33:AW67" si="23">TEXT(Q33,"YY")</f>
        <v>22</v>
      </c>
      <c r="AX33" s="89" t="str">
        <f t="shared" ref="AX33:AX67" si="24">TEXT(Q33,"mm")</f>
        <v>12</v>
      </c>
      <c r="AY33" s="89"/>
      <c r="AZ33" s="89" t="str">
        <f t="shared" ref="AZ33:AZ67" si="25">IF(AQ33&lt;=AI33,"REVISAR","")</f>
        <v>REVISAR</v>
      </c>
    </row>
    <row r="34" spans="1:52" s="113" customFormat="1" ht="9" hidden="1" x14ac:dyDescent="0.2">
      <c r="A34" s="112">
        <v>44906.564833611112</v>
      </c>
      <c r="B34" s="113" t="s">
        <v>30</v>
      </c>
      <c r="C34" s="113" t="s">
        <v>38</v>
      </c>
      <c r="D34" s="113" t="s">
        <v>32</v>
      </c>
      <c r="E34" s="113" t="s">
        <v>33</v>
      </c>
      <c r="F34" s="113" t="s">
        <v>34</v>
      </c>
      <c r="G34" s="113" t="s">
        <v>322</v>
      </c>
      <c r="H34" s="113" t="s">
        <v>198</v>
      </c>
      <c r="I34" s="179" t="s">
        <v>491</v>
      </c>
      <c r="J34" s="179" t="s">
        <v>496</v>
      </c>
      <c r="K34" s="179" t="s">
        <v>500</v>
      </c>
      <c r="L34" s="113" t="s">
        <v>118</v>
      </c>
      <c r="M34" s="113" t="s">
        <v>134</v>
      </c>
      <c r="N34" s="114">
        <v>44906.354861111111</v>
      </c>
      <c r="O34" s="114">
        <v>44906.395833333328</v>
      </c>
      <c r="P34" s="114">
        <v>44906.354861111111</v>
      </c>
      <c r="Q34" s="114">
        <v>44906.409722222219</v>
      </c>
      <c r="R34" s="115" t="s">
        <v>355</v>
      </c>
      <c r="S34" s="113" t="s">
        <v>37</v>
      </c>
      <c r="T34" s="113" t="s">
        <v>37</v>
      </c>
      <c r="U34" s="113" t="s">
        <v>36</v>
      </c>
      <c r="V34" s="113" t="s">
        <v>36</v>
      </c>
      <c r="W34" s="113" t="s">
        <v>36</v>
      </c>
      <c r="X34" s="113" t="s">
        <v>36</v>
      </c>
      <c r="Y34" s="113" t="s">
        <v>36</v>
      </c>
      <c r="Z34" s="113" t="s">
        <v>36</v>
      </c>
      <c r="AA34" s="113" t="s">
        <v>36</v>
      </c>
      <c r="AB34" s="113" t="s">
        <v>36</v>
      </c>
      <c r="AC34" s="113" t="s">
        <v>36</v>
      </c>
      <c r="AD34" s="113" t="s">
        <v>48</v>
      </c>
      <c r="AE34" s="113" t="s">
        <v>36</v>
      </c>
      <c r="AF34" s="113" t="s">
        <v>36</v>
      </c>
      <c r="AG34" s="113" t="s">
        <v>48</v>
      </c>
      <c r="AH34" s="113" t="str">
        <f t="shared" si="13"/>
        <v>MP</v>
      </c>
      <c r="AI34" s="116">
        <f t="shared" si="14"/>
        <v>0.98333333322079852</v>
      </c>
      <c r="AJ34" s="116" t="s">
        <v>36</v>
      </c>
      <c r="AK34" s="116" t="s">
        <v>36</v>
      </c>
      <c r="AL34" s="116"/>
      <c r="AM34" s="116"/>
      <c r="AN34" s="89"/>
      <c r="AO34" s="90">
        <f t="shared" si="15"/>
        <v>0</v>
      </c>
      <c r="AP34" s="91">
        <f t="shared" si="16"/>
        <v>1.316666666592937</v>
      </c>
      <c r="AQ34" s="91">
        <f t="shared" si="17"/>
        <v>1.316666666592937</v>
      </c>
      <c r="AR34" s="89">
        <f t="shared" si="18"/>
        <v>4</v>
      </c>
      <c r="AS34" s="92">
        <f t="shared" si="19"/>
        <v>0</v>
      </c>
      <c r="AT34" s="92">
        <f t="shared" si="20"/>
        <v>5.2666666663717479</v>
      </c>
      <c r="AU34" s="92">
        <f t="shared" si="21"/>
        <v>5.2666666663717479</v>
      </c>
      <c r="AV34" s="93" t="str">
        <f t="shared" si="22"/>
        <v>22_12</v>
      </c>
      <c r="AW34" s="89" t="str">
        <f t="shared" si="23"/>
        <v>22</v>
      </c>
      <c r="AX34" s="89" t="str">
        <f t="shared" si="24"/>
        <v>12</v>
      </c>
      <c r="AY34" s="89"/>
      <c r="AZ34" s="89" t="str">
        <f t="shared" si="25"/>
        <v/>
      </c>
    </row>
    <row r="35" spans="1:52" s="113" customFormat="1" ht="9" hidden="1" x14ac:dyDescent="0.2">
      <c r="A35" s="86">
        <v>44906.738584675928</v>
      </c>
      <c r="B35" s="73" t="s">
        <v>30</v>
      </c>
      <c r="C35" s="73" t="s">
        <v>38</v>
      </c>
      <c r="D35" s="113" t="s">
        <v>32</v>
      </c>
      <c r="E35" s="73" t="s">
        <v>33</v>
      </c>
      <c r="F35" s="73" t="s">
        <v>34</v>
      </c>
      <c r="G35" s="73" t="s">
        <v>322</v>
      </c>
      <c r="H35" s="73" t="s">
        <v>198</v>
      </c>
      <c r="I35" s="176" t="s">
        <v>443</v>
      </c>
      <c r="J35" s="176" t="s">
        <v>443</v>
      </c>
      <c r="K35" s="176" t="s">
        <v>36</v>
      </c>
      <c r="L35" s="73" t="s">
        <v>118</v>
      </c>
      <c r="M35" s="73" t="s">
        <v>120</v>
      </c>
      <c r="N35" s="74">
        <v>44906.395833333328</v>
      </c>
      <c r="O35" s="74">
        <v>44906.5</v>
      </c>
      <c r="P35" s="74">
        <v>44906.409733796296</v>
      </c>
      <c r="Q35" s="74">
        <v>44906.520833333328</v>
      </c>
      <c r="R35" s="87" t="s">
        <v>377</v>
      </c>
      <c r="S35" s="73" t="s">
        <v>62</v>
      </c>
      <c r="T35" s="73"/>
      <c r="U35" s="73" t="s">
        <v>36</v>
      </c>
      <c r="V35" s="73" t="s">
        <v>36</v>
      </c>
      <c r="W35" s="73" t="s">
        <v>36</v>
      </c>
      <c r="X35" s="73" t="s">
        <v>36</v>
      </c>
      <c r="Y35" s="73" t="s">
        <v>36</v>
      </c>
      <c r="Z35" s="73" t="s">
        <v>36</v>
      </c>
      <c r="AA35" s="73" t="s">
        <v>36</v>
      </c>
      <c r="AB35" s="73" t="s">
        <v>36</v>
      </c>
      <c r="AC35" s="73" t="s">
        <v>36</v>
      </c>
      <c r="AD35" s="73" t="s">
        <v>48</v>
      </c>
      <c r="AE35" s="73" t="s">
        <v>36</v>
      </c>
      <c r="AF35" s="73" t="s">
        <v>36</v>
      </c>
      <c r="AG35" s="73" t="s">
        <v>48</v>
      </c>
      <c r="AH35" s="73" t="str">
        <f t="shared" si="13"/>
        <v>MP</v>
      </c>
      <c r="AI35" s="88">
        <f t="shared" si="14"/>
        <v>2.5000000001164153</v>
      </c>
      <c r="AJ35" s="88" t="s">
        <v>36</v>
      </c>
      <c r="AK35" s="88" t="s">
        <v>36</v>
      </c>
      <c r="AL35" s="88"/>
      <c r="AM35" s="88"/>
      <c r="AN35" s="89"/>
      <c r="AO35" s="90">
        <f t="shared" si="15"/>
        <v>0</v>
      </c>
      <c r="AP35" s="91">
        <f t="shared" si="16"/>
        <v>2.6663888887851499</v>
      </c>
      <c r="AQ35" s="91">
        <f t="shared" si="17"/>
        <v>2.6663888887851499</v>
      </c>
      <c r="AR35" s="89">
        <f t="shared" si="18"/>
        <v>4</v>
      </c>
      <c r="AS35" s="92">
        <f t="shared" si="19"/>
        <v>0</v>
      </c>
      <c r="AT35" s="92">
        <f t="shared" si="20"/>
        <v>10.6655555551406</v>
      </c>
      <c r="AU35" s="92">
        <f t="shared" si="21"/>
        <v>10.6655555551406</v>
      </c>
      <c r="AV35" s="93" t="str">
        <f t="shared" si="22"/>
        <v>22_12</v>
      </c>
      <c r="AW35" s="89" t="str">
        <f t="shared" si="23"/>
        <v>22</v>
      </c>
      <c r="AX35" s="89" t="str">
        <f t="shared" si="24"/>
        <v>12</v>
      </c>
      <c r="AY35" s="89"/>
      <c r="AZ35" s="89" t="str">
        <f t="shared" si="25"/>
        <v/>
      </c>
    </row>
    <row r="36" spans="1:52" s="257" customFormat="1" ht="18" hidden="1" x14ac:dyDescent="0.2">
      <c r="A36" s="95">
        <v>44906.67916457176</v>
      </c>
      <c r="B36" s="96" t="s">
        <v>30</v>
      </c>
      <c r="C36" s="96" t="s">
        <v>49</v>
      </c>
      <c r="D36" s="96" t="s">
        <v>49</v>
      </c>
      <c r="E36" s="96" t="s">
        <v>33</v>
      </c>
      <c r="F36" s="96" t="s">
        <v>34</v>
      </c>
      <c r="G36" s="96" t="s">
        <v>322</v>
      </c>
      <c r="H36" s="96" t="s">
        <v>198</v>
      </c>
      <c r="I36" s="177" t="s">
        <v>175</v>
      </c>
      <c r="J36" s="177" t="s">
        <v>54</v>
      </c>
      <c r="K36" s="177" t="s">
        <v>36</v>
      </c>
      <c r="L36" s="96" t="s">
        <v>114</v>
      </c>
      <c r="M36" s="96" t="s">
        <v>221</v>
      </c>
      <c r="N36" s="97">
        <v>44906.3125</v>
      </c>
      <c r="O36" s="97">
        <v>44906.451388888891</v>
      </c>
      <c r="P36" s="97">
        <v>44906.444444444445</v>
      </c>
      <c r="Q36" s="97">
        <v>44906.454861111109</v>
      </c>
      <c r="R36" s="98" t="s">
        <v>74</v>
      </c>
      <c r="S36" s="96" t="s">
        <v>40</v>
      </c>
      <c r="T36" s="96"/>
      <c r="U36" s="96" t="s">
        <v>36</v>
      </c>
      <c r="V36" s="96" t="s">
        <v>36</v>
      </c>
      <c r="W36" s="96" t="s">
        <v>36</v>
      </c>
      <c r="X36" s="96" t="s">
        <v>36</v>
      </c>
      <c r="Y36" s="126" t="s">
        <v>36</v>
      </c>
      <c r="Z36" s="96" t="s">
        <v>36</v>
      </c>
      <c r="AA36" s="96" t="s">
        <v>36</v>
      </c>
      <c r="AB36" s="96" t="s">
        <v>36</v>
      </c>
      <c r="AC36" s="96" t="s">
        <v>36</v>
      </c>
      <c r="AD36" s="96" t="s">
        <v>48</v>
      </c>
      <c r="AE36" s="96" t="s">
        <v>36</v>
      </c>
      <c r="AF36" s="96" t="s">
        <v>36</v>
      </c>
      <c r="AG36" s="96" t="s">
        <v>48</v>
      </c>
      <c r="AH36" s="96" t="str">
        <f t="shared" si="13"/>
        <v>MC</v>
      </c>
      <c r="AI36" s="99">
        <f t="shared" si="14"/>
        <v>3.3333333333721384</v>
      </c>
      <c r="AJ36" s="99" t="s">
        <v>561</v>
      </c>
      <c r="AK36" s="99" t="s">
        <v>577</v>
      </c>
      <c r="AL36" s="88" t="s">
        <v>617</v>
      </c>
      <c r="AM36" s="88" t="s">
        <v>616</v>
      </c>
      <c r="AN36" s="119"/>
      <c r="AO36" s="123">
        <f t="shared" si="15"/>
        <v>0</v>
      </c>
      <c r="AP36" s="122">
        <f t="shared" si="16"/>
        <v>0.24999999994179234</v>
      </c>
      <c r="AQ36" s="122">
        <f t="shared" si="17"/>
        <v>0.24999999994179234</v>
      </c>
      <c r="AR36" s="119">
        <f t="shared" si="18"/>
        <v>1</v>
      </c>
      <c r="AS36" s="124">
        <f t="shared" si="19"/>
        <v>0</v>
      </c>
      <c r="AT36" s="124">
        <f t="shared" si="20"/>
        <v>0.24999999994179234</v>
      </c>
      <c r="AU36" s="124">
        <f t="shared" si="21"/>
        <v>0.24999999994179234</v>
      </c>
      <c r="AV36" s="125" t="str">
        <f t="shared" si="22"/>
        <v>22_12</v>
      </c>
      <c r="AW36" s="119" t="str">
        <f t="shared" si="23"/>
        <v>22</v>
      </c>
      <c r="AX36" s="119" t="str">
        <f t="shared" si="24"/>
        <v>12</v>
      </c>
      <c r="AY36" s="119">
        <v>1</v>
      </c>
      <c r="AZ36" s="119" t="str">
        <f t="shared" si="25"/>
        <v>REVISAR</v>
      </c>
    </row>
    <row r="37" spans="1:52" s="257" customFormat="1" ht="27" hidden="1" x14ac:dyDescent="0.2">
      <c r="A37" s="118">
        <v>44906.671631273144</v>
      </c>
      <c r="B37" s="119" t="s">
        <v>30</v>
      </c>
      <c r="C37" s="119" t="s">
        <v>49</v>
      </c>
      <c r="D37" s="119" t="s">
        <v>49</v>
      </c>
      <c r="E37" s="119" t="s">
        <v>33</v>
      </c>
      <c r="F37" s="119" t="s">
        <v>34</v>
      </c>
      <c r="G37" s="119" t="s">
        <v>322</v>
      </c>
      <c r="H37" s="119" t="s">
        <v>198</v>
      </c>
      <c r="I37" s="180" t="s">
        <v>226</v>
      </c>
      <c r="J37" s="180" t="s">
        <v>213</v>
      </c>
      <c r="K37" s="180" t="s">
        <v>36</v>
      </c>
      <c r="L37" s="119" t="s">
        <v>114</v>
      </c>
      <c r="M37" s="119" t="s">
        <v>220</v>
      </c>
      <c r="N37" s="120" t="s">
        <v>36</v>
      </c>
      <c r="O37" s="120" t="s">
        <v>36</v>
      </c>
      <c r="P37" s="120">
        <v>44906.454872685186</v>
      </c>
      <c r="Q37" s="120">
        <v>44906.496527777781</v>
      </c>
      <c r="R37" s="121" t="s">
        <v>248</v>
      </c>
      <c r="S37" s="119" t="s">
        <v>40</v>
      </c>
      <c r="T37" s="119"/>
      <c r="U37" s="119" t="s">
        <v>36</v>
      </c>
      <c r="V37" s="119" t="s">
        <v>36</v>
      </c>
      <c r="W37" s="119" t="s">
        <v>36</v>
      </c>
      <c r="X37" s="119" t="s">
        <v>36</v>
      </c>
      <c r="Y37" s="119" t="s">
        <v>36</v>
      </c>
      <c r="Z37" s="119" t="s">
        <v>36</v>
      </c>
      <c r="AA37" s="119" t="s">
        <v>36</v>
      </c>
      <c r="AB37" s="119" t="s">
        <v>36</v>
      </c>
      <c r="AC37" s="119" t="s">
        <v>36</v>
      </c>
      <c r="AD37" s="119" t="s">
        <v>48</v>
      </c>
      <c r="AE37" s="119" t="s">
        <v>36</v>
      </c>
      <c r="AF37" s="119" t="s">
        <v>36</v>
      </c>
      <c r="AG37" s="119" t="s">
        <v>48</v>
      </c>
      <c r="AH37" s="119" t="str">
        <f t="shared" si="13"/>
        <v>MC</v>
      </c>
      <c r="AI37" s="122">
        <f t="shared" si="14"/>
        <v>0</v>
      </c>
      <c r="AJ37" s="122" t="s">
        <v>566</v>
      </c>
      <c r="AK37" s="122" t="s">
        <v>578</v>
      </c>
      <c r="AL37" s="88" t="s">
        <v>617</v>
      </c>
      <c r="AM37" s="88" t="s">
        <v>616</v>
      </c>
      <c r="AN37" s="119"/>
      <c r="AO37" s="123">
        <f t="shared" si="15"/>
        <v>0</v>
      </c>
      <c r="AP37" s="122">
        <f t="shared" si="16"/>
        <v>0.99972222227370366</v>
      </c>
      <c r="AQ37" s="122">
        <f t="shared" si="17"/>
        <v>0.99972222227370366</v>
      </c>
      <c r="AR37" s="119">
        <f t="shared" si="18"/>
        <v>1</v>
      </c>
      <c r="AS37" s="124">
        <f t="shared" si="19"/>
        <v>0</v>
      </c>
      <c r="AT37" s="124">
        <f t="shared" si="20"/>
        <v>0.99972222227370366</v>
      </c>
      <c r="AU37" s="124">
        <f t="shared" si="21"/>
        <v>0.99972222227370366</v>
      </c>
      <c r="AV37" s="125" t="str">
        <f t="shared" si="22"/>
        <v>22_12</v>
      </c>
      <c r="AW37" s="119" t="str">
        <f t="shared" si="23"/>
        <v>22</v>
      </c>
      <c r="AX37" s="119" t="str">
        <f t="shared" si="24"/>
        <v>12</v>
      </c>
      <c r="AY37" s="119">
        <v>1</v>
      </c>
      <c r="AZ37" s="119" t="str">
        <f t="shared" si="25"/>
        <v/>
      </c>
    </row>
    <row r="38" spans="1:52" s="113" customFormat="1" ht="18" hidden="1" x14ac:dyDescent="0.2">
      <c r="A38" s="95">
        <v>44906.675207060187</v>
      </c>
      <c r="B38" s="96" t="s">
        <v>30</v>
      </c>
      <c r="C38" s="96" t="s">
        <v>49</v>
      </c>
      <c r="D38" s="96" t="s">
        <v>33</v>
      </c>
      <c r="E38" s="96" t="s">
        <v>33</v>
      </c>
      <c r="F38" s="96" t="s">
        <v>34</v>
      </c>
      <c r="G38" s="96" t="s">
        <v>322</v>
      </c>
      <c r="H38" s="96" t="s">
        <v>198</v>
      </c>
      <c r="I38" s="177" t="s">
        <v>175</v>
      </c>
      <c r="J38" s="177" t="s">
        <v>35</v>
      </c>
      <c r="K38" s="177" t="s">
        <v>36</v>
      </c>
      <c r="L38" s="96" t="s">
        <v>114</v>
      </c>
      <c r="M38" s="96" t="s">
        <v>220</v>
      </c>
      <c r="N38" s="97" t="s">
        <v>36</v>
      </c>
      <c r="O38" s="97" t="s">
        <v>36</v>
      </c>
      <c r="P38" s="97">
        <v>44906.496539351851</v>
      </c>
      <c r="Q38" s="97">
        <v>44906.513888888891</v>
      </c>
      <c r="R38" s="98" t="s">
        <v>376</v>
      </c>
      <c r="S38" s="96" t="s">
        <v>40</v>
      </c>
      <c r="T38" s="96"/>
      <c r="U38" s="96" t="s">
        <v>36</v>
      </c>
      <c r="V38" s="96" t="s">
        <v>36</v>
      </c>
      <c r="W38" s="96" t="s">
        <v>36</v>
      </c>
      <c r="X38" s="96" t="s">
        <v>36</v>
      </c>
      <c r="Y38" s="96" t="s">
        <v>36</v>
      </c>
      <c r="Z38" s="96" t="s">
        <v>36</v>
      </c>
      <c r="AA38" s="96" t="s">
        <v>36</v>
      </c>
      <c r="AB38" s="96" t="s">
        <v>36</v>
      </c>
      <c r="AC38" s="96" t="s">
        <v>36</v>
      </c>
      <c r="AD38" s="96" t="s">
        <v>48</v>
      </c>
      <c r="AE38" s="96" t="s">
        <v>36</v>
      </c>
      <c r="AF38" s="96" t="s">
        <v>36</v>
      </c>
      <c r="AG38" s="96" t="s">
        <v>48</v>
      </c>
      <c r="AH38" s="96" t="str">
        <f t="shared" si="13"/>
        <v>MC</v>
      </c>
      <c r="AI38" s="99">
        <f t="shared" si="14"/>
        <v>0</v>
      </c>
      <c r="AJ38" s="99" t="s">
        <v>559</v>
      </c>
      <c r="AK38" s="99" t="s">
        <v>568</v>
      </c>
      <c r="AL38" s="99" t="s">
        <v>617</v>
      </c>
      <c r="AM38" s="99" t="s">
        <v>617</v>
      </c>
      <c r="AN38" s="100"/>
      <c r="AO38" s="101">
        <f t="shared" si="15"/>
        <v>0</v>
      </c>
      <c r="AP38" s="102">
        <f t="shared" si="16"/>
        <v>0.41638888895977288</v>
      </c>
      <c r="AQ38" s="102">
        <f t="shared" si="17"/>
        <v>0.41638888895977288</v>
      </c>
      <c r="AR38" s="100">
        <f t="shared" si="18"/>
        <v>1</v>
      </c>
      <c r="AS38" s="103">
        <f t="shared" si="19"/>
        <v>0</v>
      </c>
      <c r="AT38" s="103">
        <f t="shared" si="20"/>
        <v>0.41638888895977288</v>
      </c>
      <c r="AU38" s="103">
        <f t="shared" si="21"/>
        <v>0.41638888895977288</v>
      </c>
      <c r="AV38" s="104" t="str">
        <f t="shared" si="22"/>
        <v>22_12</v>
      </c>
      <c r="AW38" s="100" t="str">
        <f t="shared" si="23"/>
        <v>22</v>
      </c>
      <c r="AX38" s="100" t="str">
        <f t="shared" si="24"/>
        <v>12</v>
      </c>
      <c r="AY38" s="100">
        <v>1</v>
      </c>
      <c r="AZ38" s="100" t="str">
        <f t="shared" si="25"/>
        <v/>
      </c>
    </row>
    <row r="39" spans="1:52" s="113" customFormat="1" ht="9" hidden="1" x14ac:dyDescent="0.2">
      <c r="A39" s="86">
        <v>44906.76425896991</v>
      </c>
      <c r="B39" s="73" t="s">
        <v>30</v>
      </c>
      <c r="C39" s="73" t="s">
        <v>38</v>
      </c>
      <c r="D39" s="73" t="s">
        <v>32</v>
      </c>
      <c r="E39" s="73" t="s">
        <v>33</v>
      </c>
      <c r="F39" s="73" t="s">
        <v>34</v>
      </c>
      <c r="G39" s="73" t="s">
        <v>322</v>
      </c>
      <c r="H39" s="73" t="s">
        <v>198</v>
      </c>
      <c r="I39" s="176" t="s">
        <v>453</v>
      </c>
      <c r="J39" s="176" t="s">
        <v>453</v>
      </c>
      <c r="K39" s="176" t="s">
        <v>36</v>
      </c>
      <c r="L39" s="73" t="s">
        <v>118</v>
      </c>
      <c r="M39" s="73" t="s">
        <v>120</v>
      </c>
      <c r="N39" s="74">
        <v>44906.583333333336</v>
      </c>
      <c r="O39" s="74">
        <v>44906.75</v>
      </c>
      <c r="P39" s="74">
        <v>44906.5625</v>
      </c>
      <c r="Q39" s="74">
        <v>44906.770833333336</v>
      </c>
      <c r="R39" s="87" t="s">
        <v>75</v>
      </c>
      <c r="S39" s="73" t="s">
        <v>62</v>
      </c>
      <c r="T39" s="73"/>
      <c r="U39" s="73" t="s">
        <v>36</v>
      </c>
      <c r="V39" s="73" t="s">
        <v>36</v>
      </c>
      <c r="W39" s="73" t="s">
        <v>36</v>
      </c>
      <c r="X39" s="73" t="s">
        <v>36</v>
      </c>
      <c r="Y39" s="73" t="s">
        <v>36</v>
      </c>
      <c r="Z39" s="73" t="s">
        <v>36</v>
      </c>
      <c r="AA39" s="73" t="s">
        <v>36</v>
      </c>
      <c r="AB39" s="73" t="s">
        <v>36</v>
      </c>
      <c r="AC39" s="73" t="s">
        <v>36</v>
      </c>
      <c r="AD39" s="73" t="s">
        <v>48</v>
      </c>
      <c r="AE39" s="73" t="s">
        <v>36</v>
      </c>
      <c r="AF39" s="73" t="s">
        <v>36</v>
      </c>
      <c r="AG39" s="73" t="s">
        <v>48</v>
      </c>
      <c r="AH39" s="73" t="str">
        <f t="shared" si="13"/>
        <v>MP</v>
      </c>
      <c r="AI39" s="88">
        <f t="shared" si="14"/>
        <v>3.9999999999417923</v>
      </c>
      <c r="AJ39" s="88" t="s">
        <v>36</v>
      </c>
      <c r="AK39" s="88" t="s">
        <v>36</v>
      </c>
      <c r="AL39" s="88"/>
      <c r="AM39" s="88"/>
      <c r="AN39" s="89"/>
      <c r="AO39" s="90">
        <f t="shared" si="15"/>
        <v>0</v>
      </c>
      <c r="AP39" s="91">
        <f t="shared" si="16"/>
        <v>5.0000000000582077</v>
      </c>
      <c r="AQ39" s="91">
        <f t="shared" si="17"/>
        <v>5.0000000000582077</v>
      </c>
      <c r="AR39" s="89">
        <f t="shared" si="18"/>
        <v>4</v>
      </c>
      <c r="AS39" s="92">
        <f t="shared" si="19"/>
        <v>0</v>
      </c>
      <c r="AT39" s="92">
        <f t="shared" si="20"/>
        <v>20.000000000232831</v>
      </c>
      <c r="AU39" s="92">
        <f t="shared" si="21"/>
        <v>20.000000000232831</v>
      </c>
      <c r="AV39" s="93" t="str">
        <f t="shared" si="22"/>
        <v>22_12</v>
      </c>
      <c r="AW39" s="89" t="str">
        <f t="shared" si="23"/>
        <v>22</v>
      </c>
      <c r="AX39" s="89" t="str">
        <f t="shared" si="24"/>
        <v>12</v>
      </c>
      <c r="AY39" s="89"/>
      <c r="AZ39" s="89" t="str">
        <f t="shared" si="25"/>
        <v/>
      </c>
    </row>
    <row r="40" spans="1:52" s="257" customFormat="1" ht="27" hidden="1" x14ac:dyDescent="0.2">
      <c r="A40" s="118">
        <v>44906.671631273144</v>
      </c>
      <c r="B40" s="119" t="s">
        <v>30</v>
      </c>
      <c r="C40" s="119" t="s">
        <v>49</v>
      </c>
      <c r="D40" s="119" t="s">
        <v>49</v>
      </c>
      <c r="E40" s="119" t="s">
        <v>33</v>
      </c>
      <c r="F40" s="119" t="s">
        <v>34</v>
      </c>
      <c r="G40" s="119" t="s">
        <v>322</v>
      </c>
      <c r="H40" s="119" t="s">
        <v>198</v>
      </c>
      <c r="I40" s="180" t="s">
        <v>226</v>
      </c>
      <c r="J40" s="180" t="s">
        <v>214</v>
      </c>
      <c r="K40" s="180" t="s">
        <v>36</v>
      </c>
      <c r="L40" s="119" t="s">
        <v>114</v>
      </c>
      <c r="M40" s="119" t="s">
        <v>220</v>
      </c>
      <c r="N40" s="120" t="s">
        <v>36</v>
      </c>
      <c r="O40" s="120" t="s">
        <v>36</v>
      </c>
      <c r="P40" s="120">
        <v>44906.562511574077</v>
      </c>
      <c r="Q40" s="120">
        <v>44906.618055555555</v>
      </c>
      <c r="R40" s="121" t="s">
        <v>248</v>
      </c>
      <c r="S40" s="119" t="s">
        <v>40</v>
      </c>
      <c r="T40" s="119"/>
      <c r="U40" s="119" t="s">
        <v>36</v>
      </c>
      <c r="V40" s="119" t="s">
        <v>36</v>
      </c>
      <c r="W40" s="119" t="s">
        <v>36</v>
      </c>
      <c r="X40" s="119" t="s">
        <v>36</v>
      </c>
      <c r="Y40" s="119" t="s">
        <v>36</v>
      </c>
      <c r="Z40" s="119" t="s">
        <v>36</v>
      </c>
      <c r="AA40" s="119" t="s">
        <v>36</v>
      </c>
      <c r="AB40" s="119" t="s">
        <v>36</v>
      </c>
      <c r="AC40" s="119" t="s">
        <v>36</v>
      </c>
      <c r="AD40" s="119" t="s">
        <v>48</v>
      </c>
      <c r="AE40" s="119" t="s">
        <v>36</v>
      </c>
      <c r="AF40" s="119" t="s">
        <v>36</v>
      </c>
      <c r="AG40" s="119" t="s">
        <v>48</v>
      </c>
      <c r="AH40" s="119" t="str">
        <f t="shared" si="13"/>
        <v>MC</v>
      </c>
      <c r="AI40" s="122">
        <f t="shared" si="14"/>
        <v>0</v>
      </c>
      <c r="AJ40" s="122" t="s">
        <v>566</v>
      </c>
      <c r="AK40" s="122" t="s">
        <v>578</v>
      </c>
      <c r="AL40" s="88" t="s">
        <v>617</v>
      </c>
      <c r="AM40" s="88" t="s">
        <v>616</v>
      </c>
      <c r="AN40" s="119"/>
      <c r="AO40" s="123">
        <f t="shared" si="15"/>
        <v>0</v>
      </c>
      <c r="AP40" s="122">
        <f t="shared" si="16"/>
        <v>1.3330555554712191</v>
      </c>
      <c r="AQ40" s="122">
        <f t="shared" si="17"/>
        <v>1.3330555554712191</v>
      </c>
      <c r="AR40" s="119">
        <f t="shared" si="18"/>
        <v>1</v>
      </c>
      <c r="AS40" s="124">
        <f t="shared" si="19"/>
        <v>0</v>
      </c>
      <c r="AT40" s="124">
        <f t="shared" si="20"/>
        <v>1.3330555554712191</v>
      </c>
      <c r="AU40" s="124">
        <f t="shared" si="21"/>
        <v>1.3330555554712191</v>
      </c>
      <c r="AV40" s="125" t="str">
        <f t="shared" si="22"/>
        <v>22_12</v>
      </c>
      <c r="AW40" s="119" t="str">
        <f t="shared" si="23"/>
        <v>22</v>
      </c>
      <c r="AX40" s="119" t="str">
        <f t="shared" si="24"/>
        <v>12</v>
      </c>
      <c r="AY40" s="119">
        <v>1</v>
      </c>
      <c r="AZ40" s="119" t="str">
        <f t="shared" si="25"/>
        <v/>
      </c>
    </row>
    <row r="41" spans="1:52" ht="45" hidden="1" customHeight="1" x14ac:dyDescent="0.2">
      <c r="A41" s="118">
        <v>44906.671631273144</v>
      </c>
      <c r="B41" s="119" t="s">
        <v>30</v>
      </c>
      <c r="C41" s="119" t="s">
        <v>49</v>
      </c>
      <c r="D41" s="119" t="s">
        <v>49</v>
      </c>
      <c r="E41" s="119" t="s">
        <v>33</v>
      </c>
      <c r="F41" s="119" t="s">
        <v>34</v>
      </c>
      <c r="G41" s="119" t="s">
        <v>322</v>
      </c>
      <c r="H41" s="119" t="s">
        <v>198</v>
      </c>
      <c r="I41" s="180" t="s">
        <v>226</v>
      </c>
      <c r="J41" s="180" t="s">
        <v>215</v>
      </c>
      <c r="K41" s="180" t="s">
        <v>36</v>
      </c>
      <c r="L41" s="119" t="s">
        <v>114</v>
      </c>
      <c r="M41" s="119" t="s">
        <v>220</v>
      </c>
      <c r="N41" s="120" t="s">
        <v>36</v>
      </c>
      <c r="O41" s="120" t="s">
        <v>36</v>
      </c>
      <c r="P41" s="120">
        <v>44906.618750000001</v>
      </c>
      <c r="Q41" s="120">
        <v>44906.666666666672</v>
      </c>
      <c r="R41" s="121" t="s">
        <v>248</v>
      </c>
      <c r="S41" s="119" t="s">
        <v>40</v>
      </c>
      <c r="T41" s="119"/>
      <c r="U41" s="119" t="s">
        <v>36</v>
      </c>
      <c r="V41" s="119" t="s">
        <v>36</v>
      </c>
      <c r="W41" s="119" t="s">
        <v>36</v>
      </c>
      <c r="X41" s="119" t="s">
        <v>36</v>
      </c>
      <c r="Y41" s="119" t="s">
        <v>36</v>
      </c>
      <c r="Z41" s="119" t="s">
        <v>36</v>
      </c>
      <c r="AA41" s="119" t="s">
        <v>36</v>
      </c>
      <c r="AB41" s="119" t="s">
        <v>36</v>
      </c>
      <c r="AC41" s="119" t="s">
        <v>36</v>
      </c>
      <c r="AD41" s="119" t="s">
        <v>48</v>
      </c>
      <c r="AE41" s="119" t="s">
        <v>36</v>
      </c>
      <c r="AF41" s="119" t="s">
        <v>36</v>
      </c>
      <c r="AG41" s="119" t="s">
        <v>48</v>
      </c>
      <c r="AH41" s="119" t="str">
        <f t="shared" si="13"/>
        <v>MC</v>
      </c>
      <c r="AI41" s="122">
        <f t="shared" si="14"/>
        <v>0</v>
      </c>
      <c r="AJ41" s="122" t="s">
        <v>566</v>
      </c>
      <c r="AK41" s="122" t="s">
        <v>578</v>
      </c>
      <c r="AL41" s="122"/>
      <c r="AM41" s="122"/>
      <c r="AN41" s="119"/>
      <c r="AO41" s="123">
        <f t="shared" si="15"/>
        <v>0</v>
      </c>
      <c r="AP41" s="122">
        <f t="shared" si="16"/>
        <v>1.1500000000814907</v>
      </c>
      <c r="AQ41" s="122">
        <f t="shared" si="17"/>
        <v>1.1500000000814907</v>
      </c>
      <c r="AR41" s="119">
        <f t="shared" si="18"/>
        <v>1</v>
      </c>
      <c r="AS41" s="124">
        <f t="shared" si="19"/>
        <v>0</v>
      </c>
      <c r="AT41" s="124">
        <f t="shared" si="20"/>
        <v>1.1500000000814907</v>
      </c>
      <c r="AU41" s="124">
        <f t="shared" si="21"/>
        <v>1.1500000000814907</v>
      </c>
      <c r="AV41" s="125" t="str">
        <f t="shared" si="22"/>
        <v>22_12</v>
      </c>
      <c r="AW41" s="119" t="str">
        <f t="shared" si="23"/>
        <v>22</v>
      </c>
      <c r="AX41" s="119" t="str">
        <f t="shared" si="24"/>
        <v>12</v>
      </c>
      <c r="AY41" s="119">
        <v>1</v>
      </c>
      <c r="AZ41" s="119" t="str">
        <f t="shared" si="25"/>
        <v/>
      </c>
    </row>
    <row r="42" spans="1:52" s="113" customFormat="1" ht="18" hidden="1" x14ac:dyDescent="0.2">
      <c r="A42" s="86">
        <v>44907.742338495373</v>
      </c>
      <c r="B42" s="73" t="s">
        <v>30</v>
      </c>
      <c r="C42" s="73" t="s">
        <v>49</v>
      </c>
      <c r="D42" s="73" t="s">
        <v>49</v>
      </c>
      <c r="E42" s="73" t="s">
        <v>33</v>
      </c>
      <c r="F42" s="73" t="s">
        <v>34</v>
      </c>
      <c r="G42" s="73" t="s">
        <v>322</v>
      </c>
      <c r="H42" s="73" t="s">
        <v>198</v>
      </c>
      <c r="I42" s="176" t="s">
        <v>313</v>
      </c>
      <c r="J42" s="176" t="s">
        <v>64</v>
      </c>
      <c r="K42" s="176" t="s">
        <v>36</v>
      </c>
      <c r="L42" s="73" t="s">
        <v>114</v>
      </c>
      <c r="M42" s="73" t="s">
        <v>221</v>
      </c>
      <c r="N42" s="74">
        <v>44907.305555555555</v>
      </c>
      <c r="O42" s="74">
        <v>44907.472222222219</v>
      </c>
      <c r="P42" s="74">
        <v>44907.3125</v>
      </c>
      <c r="Q42" s="74">
        <v>44907.479166666672</v>
      </c>
      <c r="R42" s="87" t="s">
        <v>378</v>
      </c>
      <c r="S42" s="73" t="s">
        <v>40</v>
      </c>
      <c r="T42" s="73"/>
      <c r="U42" s="73" t="s">
        <v>36</v>
      </c>
      <c r="V42" s="73" t="s">
        <v>36</v>
      </c>
      <c r="W42" s="73" t="s">
        <v>36</v>
      </c>
      <c r="X42" s="73" t="s">
        <v>36</v>
      </c>
      <c r="Y42" s="73" t="s">
        <v>36</v>
      </c>
      <c r="Z42" s="73" t="s">
        <v>36</v>
      </c>
      <c r="AA42" s="73" t="s">
        <v>36</v>
      </c>
      <c r="AB42" s="73" t="s">
        <v>36</v>
      </c>
      <c r="AC42" s="73" t="s">
        <v>36</v>
      </c>
      <c r="AD42" s="73" t="s">
        <v>48</v>
      </c>
      <c r="AE42" s="73" t="s">
        <v>36</v>
      </c>
      <c r="AF42" s="73" t="s">
        <v>36</v>
      </c>
      <c r="AG42" s="73" t="s">
        <v>48</v>
      </c>
      <c r="AH42" s="73" t="str">
        <f t="shared" si="13"/>
        <v>MC</v>
      </c>
      <c r="AI42" s="88">
        <f t="shared" si="14"/>
        <v>3.9999999999417923</v>
      </c>
      <c r="AJ42" s="88" t="s">
        <v>561</v>
      </c>
      <c r="AK42" s="88" t="s">
        <v>577</v>
      </c>
      <c r="AL42" s="88"/>
      <c r="AM42" s="88"/>
      <c r="AN42" s="89"/>
      <c r="AO42" s="90">
        <f t="shared" si="15"/>
        <v>0</v>
      </c>
      <c r="AP42" s="91">
        <f t="shared" si="16"/>
        <v>4.0000000001164153</v>
      </c>
      <c r="AQ42" s="91">
        <f t="shared" si="17"/>
        <v>4.0000000001164153</v>
      </c>
      <c r="AR42" s="89">
        <f t="shared" si="18"/>
        <v>3</v>
      </c>
      <c r="AS42" s="92">
        <f t="shared" si="19"/>
        <v>0</v>
      </c>
      <c r="AT42" s="92">
        <f t="shared" si="20"/>
        <v>12.000000000349246</v>
      </c>
      <c r="AU42" s="92">
        <f t="shared" si="21"/>
        <v>12.000000000349246</v>
      </c>
      <c r="AV42" s="93" t="str">
        <f t="shared" si="22"/>
        <v>22_12</v>
      </c>
      <c r="AW42" s="89" t="str">
        <f t="shared" si="23"/>
        <v>22</v>
      </c>
      <c r="AX42" s="89" t="str">
        <f t="shared" si="24"/>
        <v>12</v>
      </c>
      <c r="AY42" s="89"/>
      <c r="AZ42" s="89" t="str">
        <f t="shared" si="25"/>
        <v/>
      </c>
    </row>
    <row r="43" spans="1:52" ht="18" hidden="1" x14ac:dyDescent="0.2">
      <c r="A43" s="105">
        <v>44907.750753067128</v>
      </c>
      <c r="B43" s="106" t="s">
        <v>30</v>
      </c>
      <c r="C43" s="106" t="s">
        <v>38</v>
      </c>
      <c r="D43" s="106" t="s">
        <v>32</v>
      </c>
      <c r="E43" s="106" t="s">
        <v>33</v>
      </c>
      <c r="F43" s="106" t="s">
        <v>34</v>
      </c>
      <c r="G43" s="106" t="s">
        <v>322</v>
      </c>
      <c r="H43" s="106" t="s">
        <v>198</v>
      </c>
      <c r="I43" s="178" t="s">
        <v>450</v>
      </c>
      <c r="J43" s="178" t="s">
        <v>58</v>
      </c>
      <c r="K43" s="178" t="s">
        <v>36</v>
      </c>
      <c r="L43" s="106" t="s">
        <v>114</v>
      </c>
      <c r="M43" s="106" t="s">
        <v>221</v>
      </c>
      <c r="N43" s="107">
        <v>44907.3125</v>
      </c>
      <c r="O43" s="107">
        <v>44907.510416666664</v>
      </c>
      <c r="P43" s="107">
        <v>44907.322916666664</v>
      </c>
      <c r="Q43" s="107">
        <v>44907.520833333328</v>
      </c>
      <c r="R43" s="108" t="s">
        <v>76</v>
      </c>
      <c r="S43" s="106" t="s">
        <v>62</v>
      </c>
      <c r="T43" s="106"/>
      <c r="U43" s="106" t="s">
        <v>36</v>
      </c>
      <c r="V43" s="106" t="s">
        <v>36</v>
      </c>
      <c r="W43" s="106" t="s">
        <v>36</v>
      </c>
      <c r="X43" s="106" t="s">
        <v>36</v>
      </c>
      <c r="Y43" s="106" t="s">
        <v>36</v>
      </c>
      <c r="Z43" s="106" t="s">
        <v>36</v>
      </c>
      <c r="AA43" s="106" t="s">
        <v>36</v>
      </c>
      <c r="AB43" s="106" t="s">
        <v>36</v>
      </c>
      <c r="AC43" s="106" t="s">
        <v>36</v>
      </c>
      <c r="AD43" s="106" t="s">
        <v>46</v>
      </c>
      <c r="AE43" s="106" t="s">
        <v>36</v>
      </c>
      <c r="AF43" s="106" t="s">
        <v>36</v>
      </c>
      <c r="AG43" s="106" t="s">
        <v>48</v>
      </c>
      <c r="AH43" s="106" t="str">
        <f t="shared" si="13"/>
        <v>MC</v>
      </c>
      <c r="AI43" s="109">
        <f t="shared" si="14"/>
        <v>4.7499999999417923</v>
      </c>
      <c r="AJ43" s="109" t="s">
        <v>563</v>
      </c>
      <c r="AK43" s="109" t="s">
        <v>562</v>
      </c>
      <c r="AL43" s="109"/>
      <c r="AM43" s="109"/>
      <c r="AN43" s="89"/>
      <c r="AO43" s="90">
        <f t="shared" si="15"/>
        <v>0</v>
      </c>
      <c r="AP43" s="91">
        <f t="shared" si="16"/>
        <v>4.7499999999417923</v>
      </c>
      <c r="AQ43" s="91">
        <f t="shared" si="17"/>
        <v>4.7499999999417923</v>
      </c>
      <c r="AR43" s="89">
        <f t="shared" si="18"/>
        <v>4</v>
      </c>
      <c r="AS43" s="92">
        <f t="shared" si="19"/>
        <v>0</v>
      </c>
      <c r="AT43" s="92">
        <f t="shared" si="20"/>
        <v>18.999999999767169</v>
      </c>
      <c r="AU43" s="92">
        <f t="shared" si="21"/>
        <v>18.999999999767169</v>
      </c>
      <c r="AV43" s="110" t="str">
        <f t="shared" si="22"/>
        <v>22_12</v>
      </c>
      <c r="AW43" s="111" t="str">
        <f t="shared" si="23"/>
        <v>22</v>
      </c>
      <c r="AX43" s="111" t="str">
        <f t="shared" si="24"/>
        <v>12</v>
      </c>
      <c r="AY43" s="111"/>
      <c r="AZ43" s="89" t="str">
        <f t="shared" si="25"/>
        <v>REVISAR</v>
      </c>
    </row>
    <row r="44" spans="1:52" s="113" customFormat="1" ht="27" hidden="1" x14ac:dyDescent="0.2">
      <c r="A44" s="86">
        <v>44907.75868550926</v>
      </c>
      <c r="B44" s="73" t="s">
        <v>30</v>
      </c>
      <c r="C44" s="73" t="s">
        <v>49</v>
      </c>
      <c r="D44" s="73" t="s">
        <v>49</v>
      </c>
      <c r="E44" s="73" t="s">
        <v>33</v>
      </c>
      <c r="F44" s="73" t="s">
        <v>34</v>
      </c>
      <c r="G44" s="73" t="s">
        <v>322</v>
      </c>
      <c r="H44" s="73" t="s">
        <v>198</v>
      </c>
      <c r="I44" s="176" t="s">
        <v>42</v>
      </c>
      <c r="J44" s="176" t="s">
        <v>77</v>
      </c>
      <c r="K44" s="176" t="s">
        <v>36</v>
      </c>
      <c r="L44" s="73" t="s">
        <v>114</v>
      </c>
      <c r="M44" s="73" t="s">
        <v>220</v>
      </c>
      <c r="N44" s="74">
        <v>44907.604166666672</v>
      </c>
      <c r="O44" s="74">
        <v>44907.71875</v>
      </c>
      <c r="P44" s="74">
        <v>44907.583333333336</v>
      </c>
      <c r="Q44" s="74">
        <v>44907.729166666672</v>
      </c>
      <c r="R44" s="87" t="s">
        <v>379</v>
      </c>
      <c r="S44" s="73" t="s">
        <v>40</v>
      </c>
      <c r="T44" s="73"/>
      <c r="U44" s="73" t="s">
        <v>36</v>
      </c>
      <c r="V44" s="73" t="s">
        <v>36</v>
      </c>
      <c r="W44" s="73" t="s">
        <v>36</v>
      </c>
      <c r="X44" s="73" t="s">
        <v>36</v>
      </c>
      <c r="Y44" s="73" t="s">
        <v>36</v>
      </c>
      <c r="Z44" s="73" t="s">
        <v>36</v>
      </c>
      <c r="AA44" s="73" t="s">
        <v>36</v>
      </c>
      <c r="AB44" s="73" t="s">
        <v>36</v>
      </c>
      <c r="AC44" s="73" t="s">
        <v>36</v>
      </c>
      <c r="AD44" s="73" t="s">
        <v>48</v>
      </c>
      <c r="AE44" s="73" t="s">
        <v>36</v>
      </c>
      <c r="AF44" s="73" t="s">
        <v>36</v>
      </c>
      <c r="AG44" s="73" t="s">
        <v>48</v>
      </c>
      <c r="AH44" s="73" t="str">
        <f t="shared" si="13"/>
        <v>MC</v>
      </c>
      <c r="AI44" s="88">
        <f t="shared" si="14"/>
        <v>2.7499999998835847</v>
      </c>
      <c r="AJ44" s="88" t="s">
        <v>561</v>
      </c>
      <c r="AK44" s="88" t="s">
        <v>577</v>
      </c>
      <c r="AL44" s="88" t="s">
        <v>617</v>
      </c>
      <c r="AM44" s="88" t="s">
        <v>616</v>
      </c>
      <c r="AN44" s="89"/>
      <c r="AO44" s="90">
        <f t="shared" si="15"/>
        <v>0</v>
      </c>
      <c r="AP44" s="91">
        <f t="shared" si="16"/>
        <v>3.5000000000582077</v>
      </c>
      <c r="AQ44" s="91">
        <f t="shared" si="17"/>
        <v>3.5000000000582077</v>
      </c>
      <c r="AR44" s="89">
        <f t="shared" si="18"/>
        <v>3</v>
      </c>
      <c r="AS44" s="92">
        <f t="shared" si="19"/>
        <v>0</v>
      </c>
      <c r="AT44" s="92">
        <f t="shared" si="20"/>
        <v>10.500000000174623</v>
      </c>
      <c r="AU44" s="92">
        <f t="shared" si="21"/>
        <v>10.500000000174623</v>
      </c>
      <c r="AV44" s="93" t="str">
        <f t="shared" si="22"/>
        <v>22_12</v>
      </c>
      <c r="AW44" s="89" t="str">
        <f t="shared" si="23"/>
        <v>22</v>
      </c>
      <c r="AX44" s="89" t="str">
        <f t="shared" si="24"/>
        <v>12</v>
      </c>
      <c r="AY44" s="89"/>
      <c r="AZ44" s="89" t="str">
        <f t="shared" si="25"/>
        <v/>
      </c>
    </row>
    <row r="45" spans="1:52" s="113" customFormat="1" ht="18" hidden="1" x14ac:dyDescent="0.2">
      <c r="A45" s="105">
        <v>44908.663060150458</v>
      </c>
      <c r="B45" s="106" t="s">
        <v>30</v>
      </c>
      <c r="C45" s="106" t="s">
        <v>49</v>
      </c>
      <c r="D45" s="106" t="s">
        <v>44</v>
      </c>
      <c r="E45" s="106" t="s">
        <v>33</v>
      </c>
      <c r="F45" s="106" t="s">
        <v>34</v>
      </c>
      <c r="G45" s="106" t="s">
        <v>322</v>
      </c>
      <c r="H45" s="106" t="s">
        <v>198</v>
      </c>
      <c r="I45" s="178" t="s">
        <v>56</v>
      </c>
      <c r="J45" s="178" t="s">
        <v>78</v>
      </c>
      <c r="K45" s="178" t="s">
        <v>36</v>
      </c>
      <c r="L45" s="106" t="s">
        <v>114</v>
      </c>
      <c r="M45" s="106" t="s">
        <v>221</v>
      </c>
      <c r="N45" s="107">
        <v>44907.916666666672</v>
      </c>
      <c r="O45" s="107">
        <v>44908.055555555555</v>
      </c>
      <c r="P45" s="107">
        <v>44907.958333333336</v>
      </c>
      <c r="Q45" s="107">
        <v>44908.083333333336</v>
      </c>
      <c r="R45" s="108" t="s">
        <v>380</v>
      </c>
      <c r="S45" s="106" t="s">
        <v>40</v>
      </c>
      <c r="T45" s="106"/>
      <c r="U45" s="106" t="s">
        <v>36</v>
      </c>
      <c r="V45" s="106" t="s">
        <v>36</v>
      </c>
      <c r="W45" s="106" t="s">
        <v>36</v>
      </c>
      <c r="X45" s="106" t="s">
        <v>36</v>
      </c>
      <c r="Y45" s="106" t="s">
        <v>36</v>
      </c>
      <c r="Z45" s="106" t="s">
        <v>36</v>
      </c>
      <c r="AA45" s="106" t="s">
        <v>36</v>
      </c>
      <c r="AB45" s="106" t="s">
        <v>36</v>
      </c>
      <c r="AC45" s="106" t="s">
        <v>36</v>
      </c>
      <c r="AD45" s="106" t="s">
        <v>48</v>
      </c>
      <c r="AE45" s="106" t="s">
        <v>36</v>
      </c>
      <c r="AF45" s="106" t="s">
        <v>36</v>
      </c>
      <c r="AG45" s="106" t="s">
        <v>48</v>
      </c>
      <c r="AH45" s="106" t="str">
        <f t="shared" si="13"/>
        <v>MC</v>
      </c>
      <c r="AI45" s="109">
        <f t="shared" si="14"/>
        <v>3.3333333331975155</v>
      </c>
      <c r="AJ45" s="109" t="s">
        <v>561</v>
      </c>
      <c r="AK45" s="109" t="s">
        <v>534</v>
      </c>
      <c r="AL45" s="109" t="s">
        <v>617</v>
      </c>
      <c r="AM45" s="109" t="s">
        <v>616</v>
      </c>
      <c r="AN45" s="89"/>
      <c r="AO45" s="90">
        <f t="shared" si="15"/>
        <v>0</v>
      </c>
      <c r="AP45" s="91">
        <f t="shared" si="16"/>
        <v>3</v>
      </c>
      <c r="AQ45" s="91">
        <f t="shared" si="17"/>
        <v>3</v>
      </c>
      <c r="AR45" s="89">
        <f t="shared" si="18"/>
        <v>5</v>
      </c>
      <c r="AS45" s="92">
        <f t="shared" si="19"/>
        <v>0</v>
      </c>
      <c r="AT45" s="92">
        <f t="shared" si="20"/>
        <v>15</v>
      </c>
      <c r="AU45" s="92">
        <f t="shared" si="21"/>
        <v>15</v>
      </c>
      <c r="AV45" s="110" t="str">
        <f t="shared" si="22"/>
        <v>22_12</v>
      </c>
      <c r="AW45" s="111" t="str">
        <f t="shared" si="23"/>
        <v>22</v>
      </c>
      <c r="AX45" s="111" t="str">
        <f t="shared" si="24"/>
        <v>12</v>
      </c>
      <c r="AY45" s="111"/>
      <c r="AZ45" s="89" t="str">
        <f t="shared" si="25"/>
        <v>REVISAR</v>
      </c>
    </row>
    <row r="46" spans="1:52" ht="27" hidden="1" x14ac:dyDescent="0.2">
      <c r="A46" s="105">
        <v>44908.667218449074</v>
      </c>
      <c r="B46" s="106" t="s">
        <v>30</v>
      </c>
      <c r="C46" s="106" t="s">
        <v>49</v>
      </c>
      <c r="D46" s="106" t="s">
        <v>44</v>
      </c>
      <c r="E46" s="106" t="s">
        <v>33</v>
      </c>
      <c r="F46" s="106" t="s">
        <v>34</v>
      </c>
      <c r="G46" s="106" t="s">
        <v>322</v>
      </c>
      <c r="H46" s="106" t="s">
        <v>198</v>
      </c>
      <c r="I46" s="178" t="s">
        <v>56</v>
      </c>
      <c r="J46" s="178" t="s">
        <v>57</v>
      </c>
      <c r="K46" s="178" t="s">
        <v>36</v>
      </c>
      <c r="L46" s="106" t="s">
        <v>114</v>
      </c>
      <c r="M46" s="106" t="s">
        <v>221</v>
      </c>
      <c r="N46" s="107">
        <v>44907.916666666672</v>
      </c>
      <c r="O46" s="107">
        <v>44908.666666666672</v>
      </c>
      <c r="P46" s="107">
        <v>44908.5625</v>
      </c>
      <c r="Q46" s="107">
        <v>44908.708333333336</v>
      </c>
      <c r="R46" s="108" t="s">
        <v>592</v>
      </c>
      <c r="S46" s="106" t="s">
        <v>40</v>
      </c>
      <c r="T46" s="106"/>
      <c r="U46" s="106" t="s">
        <v>36</v>
      </c>
      <c r="V46" s="106" t="s">
        <v>36</v>
      </c>
      <c r="W46" s="106" t="s">
        <v>36</v>
      </c>
      <c r="X46" s="106" t="s">
        <v>36</v>
      </c>
      <c r="Y46" s="106" t="s">
        <v>36</v>
      </c>
      <c r="Z46" s="106" t="s">
        <v>36</v>
      </c>
      <c r="AA46" s="106" t="s">
        <v>36</v>
      </c>
      <c r="AB46" s="106" t="s">
        <v>36</v>
      </c>
      <c r="AC46" s="106" t="s">
        <v>36</v>
      </c>
      <c r="AD46" s="106" t="s">
        <v>48</v>
      </c>
      <c r="AE46" s="106" t="s">
        <v>36</v>
      </c>
      <c r="AF46" s="106" t="s">
        <v>36</v>
      </c>
      <c r="AG46" s="106" t="s">
        <v>48</v>
      </c>
      <c r="AH46" s="106" t="str">
        <f t="shared" si="13"/>
        <v>MC</v>
      </c>
      <c r="AI46" s="109">
        <f t="shared" si="14"/>
        <v>18</v>
      </c>
      <c r="AJ46" s="109" t="s">
        <v>559</v>
      </c>
      <c r="AK46" s="109" t="s">
        <v>572</v>
      </c>
      <c r="AL46" s="109" t="s">
        <v>617</v>
      </c>
      <c r="AM46" s="109" t="s">
        <v>616</v>
      </c>
      <c r="AN46" s="89"/>
      <c r="AO46" s="90">
        <f t="shared" si="15"/>
        <v>0</v>
      </c>
      <c r="AP46" s="91">
        <f t="shared" si="16"/>
        <v>3.5000000000582077</v>
      </c>
      <c r="AQ46" s="91">
        <f t="shared" si="17"/>
        <v>3.5000000000582077</v>
      </c>
      <c r="AR46" s="89">
        <f t="shared" si="18"/>
        <v>5</v>
      </c>
      <c r="AS46" s="92">
        <f t="shared" si="19"/>
        <v>0</v>
      </c>
      <c r="AT46" s="92">
        <f t="shared" si="20"/>
        <v>17.500000000291038</v>
      </c>
      <c r="AU46" s="92">
        <f t="shared" si="21"/>
        <v>17.500000000291038</v>
      </c>
      <c r="AV46" s="110" t="str">
        <f t="shared" si="22"/>
        <v>22_12</v>
      </c>
      <c r="AW46" s="111" t="str">
        <f t="shared" si="23"/>
        <v>22</v>
      </c>
      <c r="AX46" s="111" t="str">
        <f t="shared" si="24"/>
        <v>12</v>
      </c>
      <c r="AY46" s="111"/>
      <c r="AZ46" s="89" t="str">
        <f t="shared" si="25"/>
        <v>REVISAR</v>
      </c>
    </row>
    <row r="47" spans="1:52" ht="18" hidden="1" x14ac:dyDescent="0.2">
      <c r="A47" s="105">
        <v>44909.688204097227</v>
      </c>
      <c r="B47" s="106" t="s">
        <v>30</v>
      </c>
      <c r="C47" s="106" t="s">
        <v>49</v>
      </c>
      <c r="D47" s="106" t="s">
        <v>49</v>
      </c>
      <c r="E47" s="106" t="s">
        <v>33</v>
      </c>
      <c r="F47" s="106" t="s">
        <v>34</v>
      </c>
      <c r="G47" s="106" t="s">
        <v>322</v>
      </c>
      <c r="H47" s="106" t="s">
        <v>198</v>
      </c>
      <c r="I47" s="178" t="s">
        <v>175</v>
      </c>
      <c r="J47" s="178" t="s">
        <v>54</v>
      </c>
      <c r="K47" s="178" t="s">
        <v>36</v>
      </c>
      <c r="L47" s="106" t="s">
        <v>114</v>
      </c>
      <c r="M47" s="106" t="s">
        <v>221</v>
      </c>
      <c r="N47" s="107">
        <v>44909.173611111109</v>
      </c>
      <c r="O47" s="107">
        <v>44909.361111111109</v>
      </c>
      <c r="P47" s="107">
        <v>44909.319444444445</v>
      </c>
      <c r="Q47" s="107">
        <v>44909.368055555555</v>
      </c>
      <c r="R47" s="108" t="s">
        <v>79</v>
      </c>
      <c r="S47" s="106" t="s">
        <v>40</v>
      </c>
      <c r="T47" s="106"/>
      <c r="U47" s="106" t="s">
        <v>36</v>
      </c>
      <c r="V47" s="106" t="s">
        <v>36</v>
      </c>
      <c r="W47" s="106" t="s">
        <v>36</v>
      </c>
      <c r="X47" s="106" t="s">
        <v>36</v>
      </c>
      <c r="Y47" s="106" t="s">
        <v>36</v>
      </c>
      <c r="Z47" s="106" t="s">
        <v>36</v>
      </c>
      <c r="AA47" s="106" t="s">
        <v>36</v>
      </c>
      <c r="AB47" s="106" t="s">
        <v>36</v>
      </c>
      <c r="AC47" s="106" t="s">
        <v>36</v>
      </c>
      <c r="AD47" s="106" t="s">
        <v>48</v>
      </c>
      <c r="AE47" s="106" t="s">
        <v>36</v>
      </c>
      <c r="AF47" s="106" t="s">
        <v>36</v>
      </c>
      <c r="AG47" s="106" t="s">
        <v>48</v>
      </c>
      <c r="AH47" s="106" t="str">
        <f t="shared" si="13"/>
        <v>MC</v>
      </c>
      <c r="AI47" s="109">
        <f t="shared" si="14"/>
        <v>4.5</v>
      </c>
      <c r="AJ47" s="109" t="s">
        <v>561</v>
      </c>
      <c r="AK47" s="109" t="s">
        <v>577</v>
      </c>
      <c r="AL47" s="109"/>
      <c r="AM47" s="109"/>
      <c r="AN47" s="89"/>
      <c r="AO47" s="90">
        <f t="shared" si="15"/>
        <v>0</v>
      </c>
      <c r="AP47" s="91">
        <f t="shared" si="16"/>
        <v>1.1666666666278616</v>
      </c>
      <c r="AQ47" s="91">
        <f t="shared" si="17"/>
        <v>1.1666666666278616</v>
      </c>
      <c r="AR47" s="89">
        <f t="shared" si="18"/>
        <v>3</v>
      </c>
      <c r="AS47" s="92">
        <f t="shared" si="19"/>
        <v>0</v>
      </c>
      <c r="AT47" s="92">
        <f t="shared" si="20"/>
        <v>3.4999999998835847</v>
      </c>
      <c r="AU47" s="92">
        <f t="shared" si="21"/>
        <v>3.4999999998835847</v>
      </c>
      <c r="AV47" s="110" t="str">
        <f t="shared" si="22"/>
        <v>22_12</v>
      </c>
      <c r="AW47" s="111" t="str">
        <f t="shared" si="23"/>
        <v>22</v>
      </c>
      <c r="AX47" s="111" t="str">
        <f t="shared" si="24"/>
        <v>12</v>
      </c>
      <c r="AY47" s="111"/>
      <c r="AZ47" s="89" t="str">
        <f t="shared" si="25"/>
        <v>REVISAR</v>
      </c>
    </row>
    <row r="48" spans="1:52" s="113" customFormat="1" ht="18" hidden="1" x14ac:dyDescent="0.2">
      <c r="A48" s="105">
        <v>44909.693053113428</v>
      </c>
      <c r="B48" s="106" t="s">
        <v>30</v>
      </c>
      <c r="C48" s="106" t="s">
        <v>49</v>
      </c>
      <c r="D48" s="106" t="s">
        <v>49</v>
      </c>
      <c r="E48" s="106" t="s">
        <v>33</v>
      </c>
      <c r="F48" s="106" t="s">
        <v>34</v>
      </c>
      <c r="G48" s="106" t="s">
        <v>322</v>
      </c>
      <c r="H48" s="106" t="s">
        <v>198</v>
      </c>
      <c r="I48" s="178" t="s">
        <v>313</v>
      </c>
      <c r="J48" s="178" t="s">
        <v>64</v>
      </c>
      <c r="K48" s="178" t="s">
        <v>36</v>
      </c>
      <c r="L48" s="106" t="s">
        <v>114</v>
      </c>
      <c r="M48" s="106" t="s">
        <v>221</v>
      </c>
      <c r="N48" s="107">
        <v>44909.298611111109</v>
      </c>
      <c r="O48" s="107">
        <v>44909.40625</v>
      </c>
      <c r="P48" s="107">
        <v>44909.326388888891</v>
      </c>
      <c r="Q48" s="107">
        <v>44909.409722222219</v>
      </c>
      <c r="R48" s="108" t="s">
        <v>79</v>
      </c>
      <c r="S48" s="106" t="s">
        <v>40</v>
      </c>
      <c r="T48" s="106"/>
      <c r="U48" s="106" t="s">
        <v>36</v>
      </c>
      <c r="V48" s="106" t="s">
        <v>36</v>
      </c>
      <c r="W48" s="106" t="s">
        <v>36</v>
      </c>
      <c r="X48" s="106" t="s">
        <v>36</v>
      </c>
      <c r="Y48" s="106" t="s">
        <v>36</v>
      </c>
      <c r="Z48" s="106" t="s">
        <v>36</v>
      </c>
      <c r="AA48" s="106" t="s">
        <v>36</v>
      </c>
      <c r="AB48" s="106" t="s">
        <v>36</v>
      </c>
      <c r="AC48" s="106" t="s">
        <v>36</v>
      </c>
      <c r="AD48" s="106" t="s">
        <v>48</v>
      </c>
      <c r="AE48" s="106" t="s">
        <v>36</v>
      </c>
      <c r="AF48" s="106" t="s">
        <v>36</v>
      </c>
      <c r="AG48" s="106" t="s">
        <v>48</v>
      </c>
      <c r="AH48" s="106" t="str">
        <f t="shared" si="13"/>
        <v>MC</v>
      </c>
      <c r="AI48" s="109">
        <f t="shared" si="14"/>
        <v>2.5833333333721384</v>
      </c>
      <c r="AJ48" s="109" t="s">
        <v>561</v>
      </c>
      <c r="AK48" s="109" t="s">
        <v>577</v>
      </c>
      <c r="AL48" s="109"/>
      <c r="AM48" s="109"/>
      <c r="AN48" s="89"/>
      <c r="AO48" s="90">
        <f t="shared" si="15"/>
        <v>0</v>
      </c>
      <c r="AP48" s="91">
        <f t="shared" si="16"/>
        <v>1.9999999998835847</v>
      </c>
      <c r="AQ48" s="91">
        <f t="shared" si="17"/>
        <v>1.9999999998835847</v>
      </c>
      <c r="AR48" s="89">
        <f t="shared" si="18"/>
        <v>3</v>
      </c>
      <c r="AS48" s="92">
        <f t="shared" si="19"/>
        <v>0</v>
      </c>
      <c r="AT48" s="92">
        <f t="shared" si="20"/>
        <v>5.999999999650754</v>
      </c>
      <c r="AU48" s="92">
        <f t="shared" si="21"/>
        <v>5.999999999650754</v>
      </c>
      <c r="AV48" s="110" t="str">
        <f t="shared" si="22"/>
        <v>22_12</v>
      </c>
      <c r="AW48" s="111" t="str">
        <f t="shared" si="23"/>
        <v>22</v>
      </c>
      <c r="AX48" s="111" t="str">
        <f t="shared" si="24"/>
        <v>12</v>
      </c>
      <c r="AY48" s="111"/>
      <c r="AZ48" s="89" t="str">
        <f t="shared" si="25"/>
        <v>REVISAR</v>
      </c>
    </row>
    <row r="49" spans="1:52" ht="18" hidden="1" x14ac:dyDescent="0.2">
      <c r="A49" s="105">
        <v>44909.844624270831</v>
      </c>
      <c r="B49" s="106" t="s">
        <v>30</v>
      </c>
      <c r="C49" s="106" t="s">
        <v>49</v>
      </c>
      <c r="D49" s="106" t="s">
        <v>49</v>
      </c>
      <c r="E49" s="106" t="s">
        <v>33</v>
      </c>
      <c r="F49" s="106" t="s">
        <v>34</v>
      </c>
      <c r="G49" s="106" t="s">
        <v>322</v>
      </c>
      <c r="H49" s="106" t="s">
        <v>198</v>
      </c>
      <c r="I49" s="178" t="s">
        <v>175</v>
      </c>
      <c r="J49" s="178" t="s">
        <v>80</v>
      </c>
      <c r="K49" s="178" t="s">
        <v>81</v>
      </c>
      <c r="L49" s="106" t="s">
        <v>114</v>
      </c>
      <c r="M49" s="106" t="s">
        <v>221</v>
      </c>
      <c r="N49" s="107" t="s">
        <v>36</v>
      </c>
      <c r="O49" s="107" t="s">
        <v>36</v>
      </c>
      <c r="P49" s="107">
        <v>44909.458333333328</v>
      </c>
      <c r="Q49" s="107">
        <v>44909.708333333336</v>
      </c>
      <c r="R49" s="108" t="s">
        <v>83</v>
      </c>
      <c r="S49" s="106" t="s">
        <v>40</v>
      </c>
      <c r="T49" s="106"/>
      <c r="U49" s="106" t="s">
        <v>36</v>
      </c>
      <c r="V49" s="106" t="s">
        <v>36</v>
      </c>
      <c r="W49" s="127">
        <v>0.10416666666424135</v>
      </c>
      <c r="X49" s="106" t="s">
        <v>36</v>
      </c>
      <c r="Y49" s="106" t="s">
        <v>36</v>
      </c>
      <c r="Z49" s="106" t="s">
        <v>36</v>
      </c>
      <c r="AA49" s="127">
        <v>6.25E-2</v>
      </c>
      <c r="AB49" s="106" t="s">
        <v>36</v>
      </c>
      <c r="AC49" s="106" t="s">
        <v>36</v>
      </c>
      <c r="AD49" s="106" t="s">
        <v>46</v>
      </c>
      <c r="AE49" s="106" t="s">
        <v>36</v>
      </c>
      <c r="AF49" s="106" t="s">
        <v>36</v>
      </c>
      <c r="AG49" s="106" t="s">
        <v>48</v>
      </c>
      <c r="AH49" s="106" t="str">
        <f t="shared" si="13"/>
        <v>MC</v>
      </c>
      <c r="AI49" s="109">
        <f t="shared" si="14"/>
        <v>0</v>
      </c>
      <c r="AJ49" s="109" t="s">
        <v>567</v>
      </c>
      <c r="AK49" s="109" t="s">
        <v>578</v>
      </c>
      <c r="AL49" s="109" t="s">
        <v>617</v>
      </c>
      <c r="AM49" s="109" t="s">
        <v>616</v>
      </c>
      <c r="AN49" s="89"/>
      <c r="AO49" s="90">
        <f t="shared" si="15"/>
        <v>0</v>
      </c>
      <c r="AP49" s="91">
        <f t="shared" si="16"/>
        <v>6.000000000174623</v>
      </c>
      <c r="AQ49" s="91">
        <f t="shared" si="17"/>
        <v>6.000000000174623</v>
      </c>
      <c r="AR49" s="89">
        <f t="shared" si="18"/>
        <v>3</v>
      </c>
      <c r="AS49" s="92">
        <f t="shared" si="19"/>
        <v>0</v>
      </c>
      <c r="AT49" s="92">
        <f t="shared" si="20"/>
        <v>18.000000000523869</v>
      </c>
      <c r="AU49" s="92">
        <f t="shared" si="21"/>
        <v>18.000000000523869</v>
      </c>
      <c r="AV49" s="110" t="str">
        <f t="shared" si="22"/>
        <v>22_12</v>
      </c>
      <c r="AW49" s="111" t="str">
        <f t="shared" si="23"/>
        <v>22</v>
      </c>
      <c r="AX49" s="111" t="str">
        <f t="shared" si="24"/>
        <v>12</v>
      </c>
      <c r="AY49" s="111"/>
      <c r="AZ49" s="89" t="str">
        <f t="shared" si="25"/>
        <v/>
      </c>
    </row>
    <row r="50" spans="1:52" ht="27" hidden="1" x14ac:dyDescent="0.2">
      <c r="A50" s="86">
        <v>44910.315972222219</v>
      </c>
      <c r="B50" s="73" t="s">
        <v>30</v>
      </c>
      <c r="C50" s="73" t="s">
        <v>33</v>
      </c>
      <c r="D50" s="73" t="s">
        <v>49</v>
      </c>
      <c r="E50" s="73" t="s">
        <v>33</v>
      </c>
      <c r="F50" s="73" t="s">
        <v>34</v>
      </c>
      <c r="G50" s="73" t="s">
        <v>204</v>
      </c>
      <c r="H50" s="73" t="s">
        <v>174</v>
      </c>
      <c r="I50" s="176" t="s">
        <v>313</v>
      </c>
      <c r="J50" s="176" t="s">
        <v>64</v>
      </c>
      <c r="K50" s="176" t="s">
        <v>36</v>
      </c>
      <c r="L50" s="73" t="s">
        <v>118</v>
      </c>
      <c r="M50" s="73" t="s">
        <v>205</v>
      </c>
      <c r="N50" s="74" t="s">
        <v>36</v>
      </c>
      <c r="O50" s="74" t="s">
        <v>36</v>
      </c>
      <c r="P50" s="74">
        <v>44910.305555555555</v>
      </c>
      <c r="Q50" s="74">
        <v>44910.315972222219</v>
      </c>
      <c r="R50" s="128" t="s">
        <v>594</v>
      </c>
      <c r="S50" s="73" t="s">
        <v>37</v>
      </c>
      <c r="U50" s="73" t="s">
        <v>36</v>
      </c>
      <c r="V50" s="73" t="s">
        <v>36</v>
      </c>
      <c r="W50" s="73" t="s">
        <v>36</v>
      </c>
      <c r="X50" s="73" t="s">
        <v>36</v>
      </c>
      <c r="Y50" s="73" t="s">
        <v>36</v>
      </c>
      <c r="Z50" s="73" t="s">
        <v>36</v>
      </c>
      <c r="AA50" s="73" t="s">
        <v>36</v>
      </c>
      <c r="AB50" s="73" t="s">
        <v>36</v>
      </c>
      <c r="AC50" s="73" t="s">
        <v>36</v>
      </c>
      <c r="AD50" s="73" t="s">
        <v>48</v>
      </c>
      <c r="AE50" s="73" t="s">
        <v>36</v>
      </c>
      <c r="AF50" s="73" t="s">
        <v>36</v>
      </c>
      <c r="AG50" s="73" t="s">
        <v>48</v>
      </c>
      <c r="AH50" s="73" t="str">
        <f t="shared" si="13"/>
        <v>MP</v>
      </c>
      <c r="AI50" s="88">
        <f t="shared" si="14"/>
        <v>0</v>
      </c>
      <c r="AJ50" s="88" t="s">
        <v>36</v>
      </c>
      <c r="AK50" s="88" t="s">
        <v>36</v>
      </c>
      <c r="AL50" s="88"/>
      <c r="AM50" s="88"/>
      <c r="AN50" s="89"/>
      <c r="AO50" s="90">
        <f t="shared" si="15"/>
        <v>0</v>
      </c>
      <c r="AP50" s="91">
        <f t="shared" si="16"/>
        <v>0.24999999994179234</v>
      </c>
      <c r="AQ50" s="91">
        <f t="shared" si="17"/>
        <v>0.24999999994179234</v>
      </c>
      <c r="AR50" s="89">
        <f t="shared" si="18"/>
        <v>3</v>
      </c>
      <c r="AS50" s="92">
        <f t="shared" si="19"/>
        <v>0</v>
      </c>
      <c r="AT50" s="92">
        <f t="shared" si="20"/>
        <v>0.74999999982537702</v>
      </c>
      <c r="AU50" s="92">
        <f t="shared" si="21"/>
        <v>0.74999999982537702</v>
      </c>
      <c r="AV50" s="93" t="str">
        <f t="shared" si="22"/>
        <v>22_12</v>
      </c>
      <c r="AW50" s="89" t="str">
        <f t="shared" si="23"/>
        <v>22</v>
      </c>
      <c r="AX50" s="89" t="str">
        <f t="shared" si="24"/>
        <v>12</v>
      </c>
      <c r="AY50" s="89"/>
      <c r="AZ50" s="89" t="str">
        <f t="shared" si="25"/>
        <v/>
      </c>
    </row>
    <row r="51" spans="1:52" ht="81" hidden="1" x14ac:dyDescent="0.2">
      <c r="A51" s="105">
        <v>44910.68220466435</v>
      </c>
      <c r="B51" s="106" t="s">
        <v>30</v>
      </c>
      <c r="C51" s="106" t="s">
        <v>49</v>
      </c>
      <c r="D51" s="106" t="s">
        <v>49</v>
      </c>
      <c r="E51" s="106" t="s">
        <v>33</v>
      </c>
      <c r="F51" s="106" t="s">
        <v>34</v>
      </c>
      <c r="G51" s="106" t="s">
        <v>204</v>
      </c>
      <c r="H51" s="106" t="s">
        <v>174</v>
      </c>
      <c r="I51" s="178" t="s">
        <v>178</v>
      </c>
      <c r="J51" s="178" t="s">
        <v>168</v>
      </c>
      <c r="K51" s="178" t="s">
        <v>169</v>
      </c>
      <c r="L51" s="106" t="s">
        <v>114</v>
      </c>
      <c r="M51" s="106" t="s">
        <v>221</v>
      </c>
      <c r="N51" s="107">
        <v>44910.28125</v>
      </c>
      <c r="O51" s="107">
        <v>44910.479166666672</v>
      </c>
      <c r="P51" s="107">
        <v>44910.322916666672</v>
      </c>
      <c r="Q51" s="107">
        <v>44910.479166666672</v>
      </c>
      <c r="R51" s="129" t="s">
        <v>630</v>
      </c>
      <c r="S51" s="106" t="s">
        <v>40</v>
      </c>
      <c r="T51" s="106"/>
      <c r="U51" s="106" t="s">
        <v>36</v>
      </c>
      <c r="V51" s="106" t="s">
        <v>36</v>
      </c>
      <c r="W51" s="106" t="s">
        <v>36</v>
      </c>
      <c r="X51" s="106" t="s">
        <v>36</v>
      </c>
      <c r="Y51" s="130">
        <v>6.9444444444444441E-3</v>
      </c>
      <c r="Z51" s="106" t="s">
        <v>36</v>
      </c>
      <c r="AA51" s="106" t="s">
        <v>36</v>
      </c>
      <c r="AB51" s="106" t="s">
        <v>36</v>
      </c>
      <c r="AC51" s="106" t="s">
        <v>36</v>
      </c>
      <c r="AD51" s="106" t="s">
        <v>48</v>
      </c>
      <c r="AE51" s="106" t="s">
        <v>36</v>
      </c>
      <c r="AF51" s="106" t="s">
        <v>36</v>
      </c>
      <c r="AG51" s="106" t="s">
        <v>48</v>
      </c>
      <c r="AH51" s="106" t="str">
        <f t="shared" si="13"/>
        <v>MC</v>
      </c>
      <c r="AI51" s="109">
        <f t="shared" si="14"/>
        <v>4.7500000001164153</v>
      </c>
      <c r="AJ51" s="109" t="s">
        <v>565</v>
      </c>
      <c r="AK51" s="109" t="s">
        <v>566</v>
      </c>
      <c r="AL51" s="109" t="s">
        <v>617</v>
      </c>
      <c r="AM51" s="109" t="s">
        <v>617</v>
      </c>
      <c r="AN51" s="89"/>
      <c r="AO51" s="90">
        <f t="shared" si="15"/>
        <v>6.9444444444444441E-3</v>
      </c>
      <c r="AP51" s="91">
        <f t="shared" si="16"/>
        <v>3.75</v>
      </c>
      <c r="AQ51" s="91">
        <f t="shared" si="17"/>
        <v>3.5833333333333335</v>
      </c>
      <c r="AR51" s="89">
        <f t="shared" si="18"/>
        <v>3</v>
      </c>
      <c r="AS51" s="92">
        <f t="shared" si="19"/>
        <v>0</v>
      </c>
      <c r="AT51" s="92">
        <f t="shared" si="20"/>
        <v>10.75</v>
      </c>
      <c r="AU51" s="92">
        <f t="shared" si="21"/>
        <v>10.75</v>
      </c>
      <c r="AV51" s="110" t="str">
        <f t="shared" si="22"/>
        <v>22_12</v>
      </c>
      <c r="AW51" s="111" t="str">
        <f t="shared" si="23"/>
        <v>22</v>
      </c>
      <c r="AX51" s="111" t="str">
        <f t="shared" si="24"/>
        <v>12</v>
      </c>
      <c r="AY51" s="111"/>
      <c r="AZ51" s="89" t="str">
        <f t="shared" si="25"/>
        <v>REVISAR</v>
      </c>
    </row>
    <row r="52" spans="1:52" ht="81" hidden="1" x14ac:dyDescent="0.2">
      <c r="A52" s="105">
        <v>44910.68220466435</v>
      </c>
      <c r="B52" s="106" t="s">
        <v>30</v>
      </c>
      <c r="C52" s="106" t="s">
        <v>33</v>
      </c>
      <c r="D52" s="106" t="s">
        <v>49</v>
      </c>
      <c r="E52" s="106" t="s">
        <v>33</v>
      </c>
      <c r="F52" s="106" t="s">
        <v>34</v>
      </c>
      <c r="G52" s="106" t="s">
        <v>204</v>
      </c>
      <c r="H52" s="106" t="s">
        <v>174</v>
      </c>
      <c r="I52" s="178" t="s">
        <v>113</v>
      </c>
      <c r="J52" s="178" t="s">
        <v>84</v>
      </c>
      <c r="K52" s="178" t="s">
        <v>36</v>
      </c>
      <c r="L52" s="106" t="s">
        <v>114</v>
      </c>
      <c r="M52" s="106" t="s">
        <v>221</v>
      </c>
      <c r="N52" s="107">
        <v>44910.479178240741</v>
      </c>
      <c r="O52" s="107" t="s">
        <v>108</v>
      </c>
      <c r="P52" s="107">
        <v>44910.479178240741</v>
      </c>
      <c r="Q52" s="107">
        <v>44910.520833333336</v>
      </c>
      <c r="R52" s="129" t="s">
        <v>593</v>
      </c>
      <c r="S52" s="106" t="s">
        <v>40</v>
      </c>
      <c r="T52" s="106"/>
      <c r="U52" s="106" t="s">
        <v>36</v>
      </c>
      <c r="V52" s="106" t="s">
        <v>36</v>
      </c>
      <c r="W52" s="106" t="s">
        <v>36</v>
      </c>
      <c r="X52" s="106" t="s">
        <v>36</v>
      </c>
      <c r="Y52" s="130">
        <v>6.9444444444444441E-3</v>
      </c>
      <c r="Z52" s="106" t="s">
        <v>36</v>
      </c>
      <c r="AA52" s="106" t="s">
        <v>36</v>
      </c>
      <c r="AB52" s="106" t="s">
        <v>36</v>
      </c>
      <c r="AC52" s="106" t="s">
        <v>36</v>
      </c>
      <c r="AD52" s="106" t="s">
        <v>48</v>
      </c>
      <c r="AE52" s="106" t="s">
        <v>36</v>
      </c>
      <c r="AF52" s="106" t="s">
        <v>36</v>
      </c>
      <c r="AG52" s="106" t="s">
        <v>48</v>
      </c>
      <c r="AH52" s="106" t="str">
        <f t="shared" si="13"/>
        <v>MC</v>
      </c>
      <c r="AI52" s="109">
        <f t="shared" si="14"/>
        <v>0</v>
      </c>
      <c r="AJ52" s="109" t="s">
        <v>565</v>
      </c>
      <c r="AK52" s="109" t="s">
        <v>566</v>
      </c>
      <c r="AL52" s="109" t="s">
        <v>617</v>
      </c>
      <c r="AM52" s="109" t="s">
        <v>617</v>
      </c>
      <c r="AN52" s="89"/>
      <c r="AO52" s="90">
        <f t="shared" si="15"/>
        <v>6.9444444444444441E-3</v>
      </c>
      <c r="AP52" s="91">
        <f t="shared" si="16"/>
        <v>0.99972222227370366</v>
      </c>
      <c r="AQ52" s="91">
        <f t="shared" si="17"/>
        <v>0.83305555560703703</v>
      </c>
      <c r="AR52" s="89">
        <f t="shared" si="18"/>
        <v>3</v>
      </c>
      <c r="AS52" s="92">
        <f t="shared" si="19"/>
        <v>0</v>
      </c>
      <c r="AT52" s="92">
        <f t="shared" si="20"/>
        <v>2.499166666821111</v>
      </c>
      <c r="AU52" s="92">
        <f t="shared" si="21"/>
        <v>2.499166666821111</v>
      </c>
      <c r="AV52" s="110" t="str">
        <f t="shared" si="22"/>
        <v>22_12</v>
      </c>
      <c r="AW52" s="111" t="str">
        <f t="shared" si="23"/>
        <v>22</v>
      </c>
      <c r="AX52" s="111" t="str">
        <f t="shared" si="24"/>
        <v>12</v>
      </c>
      <c r="AY52" s="111"/>
      <c r="AZ52" s="89" t="str">
        <f t="shared" si="25"/>
        <v/>
      </c>
    </row>
    <row r="53" spans="1:52" s="113" customFormat="1" ht="45" hidden="1" x14ac:dyDescent="0.2">
      <c r="A53" s="95">
        <v>44910.34375</v>
      </c>
      <c r="B53" s="96" t="s">
        <v>30</v>
      </c>
      <c r="C53" s="96" t="s">
        <v>33</v>
      </c>
      <c r="D53" s="96" t="s">
        <v>49</v>
      </c>
      <c r="E53" s="96" t="s">
        <v>33</v>
      </c>
      <c r="F53" s="96" t="s">
        <v>34</v>
      </c>
      <c r="G53" s="96" t="s">
        <v>204</v>
      </c>
      <c r="H53" s="96" t="s">
        <v>174</v>
      </c>
      <c r="I53" s="177" t="s">
        <v>175</v>
      </c>
      <c r="J53" s="177" t="s">
        <v>54</v>
      </c>
      <c r="K53" s="177" t="s">
        <v>36</v>
      </c>
      <c r="L53" s="96" t="s">
        <v>114</v>
      </c>
      <c r="M53" s="96" t="s">
        <v>221</v>
      </c>
      <c r="N53" s="97">
        <v>44910.284722222219</v>
      </c>
      <c r="O53" s="97">
        <v>44910.347222222219</v>
      </c>
      <c r="P53" s="97">
        <v>44910.340277777781</v>
      </c>
      <c r="Q53" s="97">
        <v>44910.34375</v>
      </c>
      <c r="R53" s="99" t="s">
        <v>595</v>
      </c>
      <c r="S53" s="96" t="s">
        <v>40</v>
      </c>
      <c r="T53" s="96"/>
      <c r="U53" s="96" t="s">
        <v>36</v>
      </c>
      <c r="V53" s="96" t="s">
        <v>36</v>
      </c>
      <c r="W53" s="96" t="s">
        <v>36</v>
      </c>
      <c r="X53" s="96" t="s">
        <v>36</v>
      </c>
      <c r="Y53" s="96" t="s">
        <v>36</v>
      </c>
      <c r="Z53" s="96" t="s">
        <v>36</v>
      </c>
      <c r="AA53" s="96" t="s">
        <v>36</v>
      </c>
      <c r="AB53" s="96" t="s">
        <v>36</v>
      </c>
      <c r="AC53" s="96" t="s">
        <v>36</v>
      </c>
      <c r="AD53" s="96" t="s">
        <v>48</v>
      </c>
      <c r="AE53" s="96" t="s">
        <v>36</v>
      </c>
      <c r="AF53" s="96" t="s">
        <v>36</v>
      </c>
      <c r="AG53" s="96" t="s">
        <v>48</v>
      </c>
      <c r="AH53" s="96" t="str">
        <f t="shared" si="13"/>
        <v>MC</v>
      </c>
      <c r="AI53" s="99">
        <f t="shared" si="14"/>
        <v>1.5</v>
      </c>
      <c r="AJ53" s="99" t="s">
        <v>561</v>
      </c>
      <c r="AK53" s="99" t="s">
        <v>577</v>
      </c>
      <c r="AL53" s="99"/>
      <c r="AM53" s="99"/>
      <c r="AN53" s="100"/>
      <c r="AO53" s="101">
        <f t="shared" si="15"/>
        <v>0</v>
      </c>
      <c r="AP53" s="102">
        <f t="shared" si="16"/>
        <v>8.3333333255723119E-2</v>
      </c>
      <c r="AQ53" s="102">
        <f t="shared" si="17"/>
        <v>8.3333333255723119E-2</v>
      </c>
      <c r="AR53" s="100">
        <f t="shared" si="18"/>
        <v>1</v>
      </c>
      <c r="AS53" s="103">
        <f t="shared" si="19"/>
        <v>0</v>
      </c>
      <c r="AT53" s="103">
        <f t="shared" si="20"/>
        <v>8.3333333255723119E-2</v>
      </c>
      <c r="AU53" s="103">
        <f t="shared" si="21"/>
        <v>8.3333333255723119E-2</v>
      </c>
      <c r="AV53" s="104" t="str">
        <f t="shared" si="22"/>
        <v>22_12</v>
      </c>
      <c r="AW53" s="100" t="str">
        <f t="shared" si="23"/>
        <v>22</v>
      </c>
      <c r="AX53" s="100" t="str">
        <f t="shared" si="24"/>
        <v>12</v>
      </c>
      <c r="AY53" s="100">
        <v>1</v>
      </c>
      <c r="AZ53" s="100" t="str">
        <f t="shared" si="25"/>
        <v>REVISAR</v>
      </c>
    </row>
    <row r="54" spans="1:52" s="113" customFormat="1" ht="45" hidden="1" x14ac:dyDescent="0.2">
      <c r="A54" s="95">
        <v>44910.347222222219</v>
      </c>
      <c r="B54" s="96" t="s">
        <v>30</v>
      </c>
      <c r="C54" s="96" t="s">
        <v>33</v>
      </c>
      <c r="D54" s="96" t="s">
        <v>49</v>
      </c>
      <c r="E54" s="96" t="s">
        <v>33</v>
      </c>
      <c r="F54" s="96" t="s">
        <v>34</v>
      </c>
      <c r="G54" s="96" t="s">
        <v>204</v>
      </c>
      <c r="H54" s="96" t="s">
        <v>174</v>
      </c>
      <c r="I54" s="177" t="s">
        <v>175</v>
      </c>
      <c r="J54" s="177" t="s">
        <v>66</v>
      </c>
      <c r="K54" s="177" t="s">
        <v>36</v>
      </c>
      <c r="L54" s="96" t="s">
        <v>114</v>
      </c>
      <c r="M54" s="96" t="s">
        <v>221</v>
      </c>
      <c r="N54" s="97">
        <v>44910.284722222219</v>
      </c>
      <c r="O54" s="97">
        <v>44910.347222222219</v>
      </c>
      <c r="P54" s="97">
        <v>44910.343761574077</v>
      </c>
      <c r="Q54" s="97">
        <v>44910.347222222219</v>
      </c>
      <c r="R54" s="99" t="s">
        <v>596</v>
      </c>
      <c r="S54" s="96" t="s">
        <v>40</v>
      </c>
      <c r="T54" s="96"/>
      <c r="U54" s="96" t="s">
        <v>36</v>
      </c>
      <c r="V54" s="96" t="s">
        <v>36</v>
      </c>
      <c r="W54" s="96" t="s">
        <v>36</v>
      </c>
      <c r="X54" s="96" t="s">
        <v>36</v>
      </c>
      <c r="Y54" s="96" t="s">
        <v>36</v>
      </c>
      <c r="Z54" s="96" t="s">
        <v>36</v>
      </c>
      <c r="AA54" s="96" t="s">
        <v>36</v>
      </c>
      <c r="AB54" s="96" t="s">
        <v>36</v>
      </c>
      <c r="AC54" s="96" t="s">
        <v>36</v>
      </c>
      <c r="AD54" s="96" t="s">
        <v>48</v>
      </c>
      <c r="AE54" s="96" t="s">
        <v>36</v>
      </c>
      <c r="AF54" s="96" t="s">
        <v>36</v>
      </c>
      <c r="AG54" s="96" t="s">
        <v>48</v>
      </c>
      <c r="AH54" s="96" t="str">
        <f t="shared" si="13"/>
        <v>MC</v>
      </c>
      <c r="AI54" s="99">
        <f t="shared" si="14"/>
        <v>1.5</v>
      </c>
      <c r="AJ54" s="99" t="s">
        <v>561</v>
      </c>
      <c r="AK54" s="99" t="s">
        <v>577</v>
      </c>
      <c r="AL54" s="99"/>
      <c r="AM54" s="99"/>
      <c r="AN54" s="100"/>
      <c r="AO54" s="101">
        <f t="shared" si="15"/>
        <v>0</v>
      </c>
      <c r="AP54" s="102">
        <f t="shared" si="16"/>
        <v>8.3055555413011461E-2</v>
      </c>
      <c r="AQ54" s="102">
        <f t="shared" si="17"/>
        <v>8.3055555413011461E-2</v>
      </c>
      <c r="AR54" s="100">
        <f t="shared" si="18"/>
        <v>1</v>
      </c>
      <c r="AS54" s="103">
        <f t="shared" si="19"/>
        <v>0</v>
      </c>
      <c r="AT54" s="103">
        <f t="shared" si="20"/>
        <v>8.3055555413011461E-2</v>
      </c>
      <c r="AU54" s="103">
        <f t="shared" si="21"/>
        <v>8.3055555413011461E-2</v>
      </c>
      <c r="AV54" s="104" t="str">
        <f t="shared" si="22"/>
        <v>22_12</v>
      </c>
      <c r="AW54" s="100" t="str">
        <f t="shared" si="23"/>
        <v>22</v>
      </c>
      <c r="AX54" s="100" t="str">
        <f t="shared" si="24"/>
        <v>12</v>
      </c>
      <c r="AY54" s="100">
        <v>1</v>
      </c>
      <c r="AZ54" s="100" t="str">
        <f t="shared" si="25"/>
        <v>REVISAR</v>
      </c>
    </row>
    <row r="55" spans="1:52" ht="18" hidden="1" x14ac:dyDescent="0.2">
      <c r="A55" s="105">
        <v>44911.768696250001</v>
      </c>
      <c r="B55" s="106" t="s">
        <v>30</v>
      </c>
      <c r="C55" s="106" t="s">
        <v>49</v>
      </c>
      <c r="D55" s="106" t="s">
        <v>49</v>
      </c>
      <c r="E55" s="106" t="s">
        <v>33</v>
      </c>
      <c r="F55" s="106" t="s">
        <v>34</v>
      </c>
      <c r="G55" s="106" t="s">
        <v>204</v>
      </c>
      <c r="H55" s="106" t="s">
        <v>174</v>
      </c>
      <c r="I55" s="178" t="s">
        <v>452</v>
      </c>
      <c r="J55" s="178" t="s">
        <v>59</v>
      </c>
      <c r="K55" s="178" t="s">
        <v>36</v>
      </c>
      <c r="L55" s="106" t="s">
        <v>114</v>
      </c>
      <c r="M55" s="106" t="s">
        <v>221</v>
      </c>
      <c r="N55" s="107">
        <v>44911.5625</v>
      </c>
      <c r="O55" s="107">
        <v>44911.618055555555</v>
      </c>
      <c r="P55" s="107">
        <v>44911.583333333328</v>
      </c>
      <c r="Q55" s="107">
        <v>44911.618055555555</v>
      </c>
      <c r="R55" s="108" t="s">
        <v>85</v>
      </c>
      <c r="S55" s="106" t="s">
        <v>40</v>
      </c>
      <c r="T55" s="106"/>
      <c r="U55" s="106" t="s">
        <v>36</v>
      </c>
      <c r="V55" s="106" t="s">
        <v>36</v>
      </c>
      <c r="W55" s="106" t="s">
        <v>36</v>
      </c>
      <c r="X55" s="106" t="s">
        <v>36</v>
      </c>
      <c r="Y55" s="127" t="s">
        <v>36</v>
      </c>
      <c r="Z55" s="106" t="s">
        <v>36</v>
      </c>
      <c r="AA55" s="106" t="s">
        <v>36</v>
      </c>
      <c r="AB55" s="106" t="s">
        <v>36</v>
      </c>
      <c r="AC55" s="106" t="s">
        <v>36</v>
      </c>
      <c r="AD55" s="106" t="s">
        <v>48</v>
      </c>
      <c r="AE55" s="106" t="s">
        <v>36</v>
      </c>
      <c r="AF55" s="106" t="s">
        <v>36</v>
      </c>
      <c r="AG55" s="106" t="s">
        <v>48</v>
      </c>
      <c r="AH55" s="106" t="str">
        <f t="shared" si="13"/>
        <v>MC</v>
      </c>
      <c r="AI55" s="109">
        <f t="shared" si="14"/>
        <v>1.3333333333139308</v>
      </c>
      <c r="AJ55" s="109" t="s">
        <v>561</v>
      </c>
      <c r="AK55" s="109" t="s">
        <v>577</v>
      </c>
      <c r="AL55" s="109"/>
      <c r="AM55" s="109"/>
      <c r="AN55" s="89"/>
      <c r="AO55" s="90">
        <f t="shared" si="15"/>
        <v>0</v>
      </c>
      <c r="AP55" s="91">
        <f t="shared" si="16"/>
        <v>0.8333333334303461</v>
      </c>
      <c r="AQ55" s="91">
        <f t="shared" si="17"/>
        <v>0.8333333334303461</v>
      </c>
      <c r="AR55" s="89">
        <f t="shared" si="18"/>
        <v>3</v>
      </c>
      <c r="AS55" s="92">
        <f t="shared" si="19"/>
        <v>0</v>
      </c>
      <c r="AT55" s="92">
        <f t="shared" si="20"/>
        <v>2.5000000002910383</v>
      </c>
      <c r="AU55" s="92">
        <f t="shared" si="21"/>
        <v>2.5000000002910383</v>
      </c>
      <c r="AV55" s="110" t="str">
        <f t="shared" si="22"/>
        <v>22_12</v>
      </c>
      <c r="AW55" s="111" t="str">
        <f t="shared" si="23"/>
        <v>22</v>
      </c>
      <c r="AX55" s="111" t="str">
        <f t="shared" si="24"/>
        <v>12</v>
      </c>
      <c r="AY55" s="111"/>
      <c r="AZ55" s="89" t="str">
        <f t="shared" si="25"/>
        <v>REVISAR</v>
      </c>
    </row>
    <row r="56" spans="1:52" ht="9" hidden="1" x14ac:dyDescent="0.2">
      <c r="A56" s="86">
        <v>44911.775459166667</v>
      </c>
      <c r="B56" s="73" t="s">
        <v>30</v>
      </c>
      <c r="C56" s="73" t="s">
        <v>49</v>
      </c>
      <c r="D56" s="73" t="s">
        <v>49</v>
      </c>
      <c r="E56" s="73" t="s">
        <v>33</v>
      </c>
      <c r="F56" s="73" t="s">
        <v>34</v>
      </c>
      <c r="G56" s="73" t="s">
        <v>204</v>
      </c>
      <c r="H56" s="73" t="s">
        <v>174</v>
      </c>
      <c r="I56" s="176" t="s">
        <v>42</v>
      </c>
      <c r="J56" s="176" t="s">
        <v>86</v>
      </c>
      <c r="K56" s="176" t="s">
        <v>36</v>
      </c>
      <c r="L56" s="73" t="s">
        <v>114</v>
      </c>
      <c r="M56" s="73" t="s">
        <v>221</v>
      </c>
      <c r="N56" s="74">
        <v>44911.694444444445</v>
      </c>
      <c r="O56" s="74">
        <v>44911.722222222219</v>
      </c>
      <c r="P56" s="74">
        <v>44911.701388888891</v>
      </c>
      <c r="Q56" s="74">
        <v>44911.736111111109</v>
      </c>
      <c r="R56" s="87" t="s">
        <v>87</v>
      </c>
      <c r="S56" s="73" t="s">
        <v>40</v>
      </c>
      <c r="U56" s="73" t="s">
        <v>36</v>
      </c>
      <c r="V56" s="73" t="s">
        <v>36</v>
      </c>
      <c r="W56" s="73" t="s">
        <v>36</v>
      </c>
      <c r="X56" s="73" t="s">
        <v>36</v>
      </c>
      <c r="Y56" s="73" t="s">
        <v>36</v>
      </c>
      <c r="Z56" s="73" t="s">
        <v>36</v>
      </c>
      <c r="AA56" s="73" t="s">
        <v>36</v>
      </c>
      <c r="AB56" s="73" t="s">
        <v>36</v>
      </c>
      <c r="AC56" s="73" t="s">
        <v>36</v>
      </c>
      <c r="AD56" s="73" t="s">
        <v>48</v>
      </c>
      <c r="AE56" s="73" t="s">
        <v>36</v>
      </c>
      <c r="AF56" s="73" t="s">
        <v>36</v>
      </c>
      <c r="AG56" s="73" t="s">
        <v>48</v>
      </c>
      <c r="AH56" s="73" t="str">
        <f t="shared" si="13"/>
        <v>MC</v>
      </c>
      <c r="AI56" s="88">
        <f t="shared" si="14"/>
        <v>0.6666666665696539</v>
      </c>
      <c r="AJ56" s="88" t="s">
        <v>561</v>
      </c>
      <c r="AK56" s="88" t="s">
        <v>534</v>
      </c>
      <c r="AL56" s="88"/>
      <c r="AM56" s="88"/>
      <c r="AN56" s="89"/>
      <c r="AO56" s="90">
        <f t="shared" si="15"/>
        <v>0</v>
      </c>
      <c r="AP56" s="91">
        <f t="shared" si="16"/>
        <v>0.83333333325572312</v>
      </c>
      <c r="AQ56" s="91">
        <f t="shared" si="17"/>
        <v>0.83333333325572312</v>
      </c>
      <c r="AR56" s="89">
        <f t="shared" si="18"/>
        <v>3</v>
      </c>
      <c r="AS56" s="92">
        <f t="shared" si="19"/>
        <v>0</v>
      </c>
      <c r="AT56" s="92">
        <f t="shared" si="20"/>
        <v>2.4999999997671694</v>
      </c>
      <c r="AU56" s="92">
        <f t="shared" si="21"/>
        <v>2.4999999997671694</v>
      </c>
      <c r="AV56" s="93" t="str">
        <f t="shared" si="22"/>
        <v>22_12</v>
      </c>
      <c r="AW56" s="89" t="str">
        <f t="shared" si="23"/>
        <v>22</v>
      </c>
      <c r="AX56" s="89" t="str">
        <f t="shared" si="24"/>
        <v>12</v>
      </c>
      <c r="AY56" s="89"/>
      <c r="AZ56" s="89" t="str">
        <f t="shared" si="25"/>
        <v/>
      </c>
    </row>
    <row r="57" spans="1:52" ht="18" hidden="1" x14ac:dyDescent="0.2">
      <c r="A57" s="86">
        <v>44911.77953078704</v>
      </c>
      <c r="B57" s="73" t="s">
        <v>30</v>
      </c>
      <c r="C57" s="73" t="s">
        <v>49</v>
      </c>
      <c r="D57" s="73" t="s">
        <v>49</v>
      </c>
      <c r="E57" s="73" t="s">
        <v>33</v>
      </c>
      <c r="F57" s="73" t="s">
        <v>34</v>
      </c>
      <c r="G57" s="73" t="s">
        <v>204</v>
      </c>
      <c r="H57" s="73" t="s">
        <v>174</v>
      </c>
      <c r="I57" s="176" t="s">
        <v>42</v>
      </c>
      <c r="J57" s="176" t="s">
        <v>43</v>
      </c>
      <c r="K57" s="176" t="s">
        <v>36</v>
      </c>
      <c r="L57" s="73" t="s">
        <v>114</v>
      </c>
      <c r="M57" s="73" t="s">
        <v>221</v>
      </c>
      <c r="N57" s="74">
        <v>44911.708333333328</v>
      </c>
      <c r="O57" s="74">
        <v>44911.760416666672</v>
      </c>
      <c r="P57" s="74">
        <v>44911.708333333336</v>
      </c>
      <c r="Q57" s="74">
        <v>44911.777777777781</v>
      </c>
      <c r="R57" s="87" t="s">
        <v>588</v>
      </c>
      <c r="S57" s="73" t="s">
        <v>40</v>
      </c>
      <c r="U57" s="73" t="s">
        <v>36</v>
      </c>
      <c r="V57" s="73" t="s">
        <v>36</v>
      </c>
      <c r="W57" s="73" t="s">
        <v>36</v>
      </c>
      <c r="X57" s="73" t="s">
        <v>36</v>
      </c>
      <c r="Y57" s="73" t="s">
        <v>36</v>
      </c>
      <c r="Z57" s="73" t="s">
        <v>36</v>
      </c>
      <c r="AA57" s="73" t="s">
        <v>36</v>
      </c>
      <c r="AB57" s="73" t="s">
        <v>36</v>
      </c>
      <c r="AC57" s="73" t="s">
        <v>36</v>
      </c>
      <c r="AD57" s="73" t="s">
        <v>48</v>
      </c>
      <c r="AE57" s="73" t="s">
        <v>36</v>
      </c>
      <c r="AF57" s="73" t="s">
        <v>36</v>
      </c>
      <c r="AG57" s="73" t="s">
        <v>48</v>
      </c>
      <c r="AH57" s="73" t="str">
        <f t="shared" si="13"/>
        <v>MC</v>
      </c>
      <c r="AI57" s="88">
        <f t="shared" si="14"/>
        <v>1.2500000002328306</v>
      </c>
      <c r="AJ57" s="88" t="s">
        <v>561</v>
      </c>
      <c r="AK57" s="88" t="s">
        <v>577</v>
      </c>
      <c r="AL57" s="88" t="s">
        <v>617</v>
      </c>
      <c r="AM57" s="88" t="s">
        <v>616</v>
      </c>
      <c r="AN57" s="89"/>
      <c r="AO57" s="90">
        <f t="shared" si="15"/>
        <v>0</v>
      </c>
      <c r="AP57" s="91">
        <f t="shared" si="16"/>
        <v>1.6666666666860692</v>
      </c>
      <c r="AQ57" s="91">
        <f t="shared" si="17"/>
        <v>1.6666666666860692</v>
      </c>
      <c r="AR57" s="89">
        <f t="shared" si="18"/>
        <v>3</v>
      </c>
      <c r="AS57" s="92">
        <f t="shared" si="19"/>
        <v>0</v>
      </c>
      <c r="AT57" s="92">
        <f t="shared" si="20"/>
        <v>5.0000000000582077</v>
      </c>
      <c r="AU57" s="92">
        <f t="shared" si="21"/>
        <v>5.0000000000582077</v>
      </c>
      <c r="AV57" s="93" t="str">
        <f t="shared" si="22"/>
        <v>22_12</v>
      </c>
      <c r="AW57" s="89" t="str">
        <f t="shared" si="23"/>
        <v>22</v>
      </c>
      <c r="AX57" s="89" t="str">
        <f t="shared" si="24"/>
        <v>12</v>
      </c>
      <c r="AY57" s="89"/>
      <c r="AZ57" s="89" t="str">
        <f t="shared" si="25"/>
        <v/>
      </c>
    </row>
    <row r="58" spans="1:52" ht="9" hidden="1" x14ac:dyDescent="0.2">
      <c r="A58" s="131">
        <v>44912.397222222222</v>
      </c>
      <c r="B58" s="117" t="s">
        <v>30</v>
      </c>
      <c r="C58" s="117" t="s">
        <v>33</v>
      </c>
      <c r="D58" s="73" t="s">
        <v>103</v>
      </c>
      <c r="E58" s="117" t="s">
        <v>33</v>
      </c>
      <c r="F58" s="117" t="s">
        <v>34</v>
      </c>
      <c r="G58" s="117" t="s">
        <v>272</v>
      </c>
      <c r="H58" s="117" t="s">
        <v>269</v>
      </c>
      <c r="I58" s="181" t="s">
        <v>56</v>
      </c>
      <c r="J58" s="181" t="s">
        <v>421</v>
      </c>
      <c r="K58" s="176" t="s">
        <v>36</v>
      </c>
      <c r="L58" s="117" t="s">
        <v>118</v>
      </c>
      <c r="M58" s="117" t="s">
        <v>205</v>
      </c>
      <c r="N58" s="132" t="s">
        <v>36</v>
      </c>
      <c r="O58" s="132" t="s">
        <v>36</v>
      </c>
      <c r="P58" s="132">
        <v>44912.395833333336</v>
      </c>
      <c r="Q58" s="132">
        <v>44912.397222222222</v>
      </c>
      <c r="R58" s="133" t="s">
        <v>422</v>
      </c>
      <c r="S58" s="117" t="s">
        <v>37</v>
      </c>
      <c r="T58" s="117" t="s">
        <v>37</v>
      </c>
      <c r="U58" s="117"/>
      <c r="V58" s="117"/>
      <c r="W58" s="117"/>
      <c r="X58" s="117"/>
      <c r="Y58" s="117"/>
      <c r="Z58" s="117"/>
      <c r="AA58" s="117"/>
      <c r="AB58" s="73" t="s">
        <v>36</v>
      </c>
      <c r="AC58" s="117"/>
      <c r="AD58" s="117" t="s">
        <v>48</v>
      </c>
      <c r="AE58" s="117"/>
      <c r="AF58" s="117" t="s">
        <v>48</v>
      </c>
      <c r="AG58" s="134" t="s">
        <v>48</v>
      </c>
      <c r="AH58" s="134" t="str">
        <f t="shared" si="13"/>
        <v>MP</v>
      </c>
      <c r="AI58" s="135">
        <f t="shared" si="14"/>
        <v>0</v>
      </c>
      <c r="AJ58" s="88" t="s">
        <v>36</v>
      </c>
      <c r="AK58" s="88" t="s">
        <v>36</v>
      </c>
      <c r="AL58" s="88"/>
      <c r="AM58" s="88"/>
      <c r="AN58" s="89"/>
      <c r="AO58" s="90">
        <f t="shared" si="15"/>
        <v>0</v>
      </c>
      <c r="AP58" s="91">
        <f t="shared" si="16"/>
        <v>3.3333333267364651E-2</v>
      </c>
      <c r="AQ58" s="91">
        <f t="shared" si="17"/>
        <v>3.3333333267364651E-2</v>
      </c>
      <c r="AR58" s="89">
        <f t="shared" si="18"/>
        <v>5</v>
      </c>
      <c r="AS58" s="92">
        <f t="shared" si="19"/>
        <v>0</v>
      </c>
      <c r="AT58" s="92">
        <f t="shared" si="20"/>
        <v>0.16666666633682325</v>
      </c>
      <c r="AU58" s="92">
        <f t="shared" si="21"/>
        <v>0.16666666633682325</v>
      </c>
      <c r="AV58" s="93" t="str">
        <f t="shared" si="22"/>
        <v>22_12</v>
      </c>
      <c r="AW58" s="89" t="str">
        <f t="shared" si="23"/>
        <v>22</v>
      </c>
      <c r="AX58" s="89" t="str">
        <f t="shared" si="24"/>
        <v>12</v>
      </c>
      <c r="AY58" s="89"/>
      <c r="AZ58" s="89" t="str">
        <f t="shared" si="25"/>
        <v/>
      </c>
    </row>
    <row r="59" spans="1:52" ht="9" hidden="1" x14ac:dyDescent="0.2">
      <c r="A59" s="131">
        <v>44912.398611111108</v>
      </c>
      <c r="B59" s="117" t="s">
        <v>30</v>
      </c>
      <c r="C59" s="117" t="s">
        <v>33</v>
      </c>
      <c r="D59" s="73" t="s">
        <v>103</v>
      </c>
      <c r="E59" s="117" t="s">
        <v>33</v>
      </c>
      <c r="F59" s="117" t="s">
        <v>34</v>
      </c>
      <c r="G59" s="117" t="s">
        <v>272</v>
      </c>
      <c r="H59" s="117" t="s">
        <v>269</v>
      </c>
      <c r="I59" s="181" t="s">
        <v>56</v>
      </c>
      <c r="J59" s="181" t="s">
        <v>57</v>
      </c>
      <c r="K59" s="176" t="s">
        <v>36</v>
      </c>
      <c r="L59" s="117" t="s">
        <v>118</v>
      </c>
      <c r="M59" s="117" t="s">
        <v>205</v>
      </c>
      <c r="N59" s="132" t="s">
        <v>36</v>
      </c>
      <c r="O59" s="132" t="s">
        <v>36</v>
      </c>
      <c r="P59" s="132">
        <v>44912.397233796299</v>
      </c>
      <c r="Q59" s="132">
        <v>44912.398611111108</v>
      </c>
      <c r="R59" s="133" t="s">
        <v>422</v>
      </c>
      <c r="S59" s="117" t="s">
        <v>37</v>
      </c>
      <c r="T59" s="117" t="s">
        <v>37</v>
      </c>
      <c r="U59" s="117"/>
      <c r="V59" s="117"/>
      <c r="W59" s="117"/>
      <c r="X59" s="117"/>
      <c r="Y59" s="117"/>
      <c r="Z59" s="117"/>
      <c r="AA59" s="117"/>
      <c r="AB59" s="73" t="s">
        <v>36</v>
      </c>
      <c r="AC59" s="117"/>
      <c r="AD59" s="117" t="s">
        <v>48</v>
      </c>
      <c r="AE59" s="117"/>
      <c r="AF59" s="117" t="s">
        <v>48</v>
      </c>
      <c r="AG59" s="134" t="s">
        <v>48</v>
      </c>
      <c r="AH59" s="134" t="str">
        <f t="shared" si="13"/>
        <v>MP</v>
      </c>
      <c r="AI59" s="135">
        <f t="shared" si="14"/>
        <v>0</v>
      </c>
      <c r="AJ59" s="88" t="s">
        <v>36</v>
      </c>
      <c r="AK59" s="88" t="s">
        <v>36</v>
      </c>
      <c r="AL59" s="88"/>
      <c r="AM59" s="88"/>
      <c r="AN59" s="89"/>
      <c r="AO59" s="90">
        <f t="shared" si="15"/>
        <v>0</v>
      </c>
      <c r="AP59" s="91">
        <f t="shared" si="16"/>
        <v>3.3055555424652994E-2</v>
      </c>
      <c r="AQ59" s="91">
        <f t="shared" si="17"/>
        <v>3.3055555424652994E-2</v>
      </c>
      <c r="AR59" s="89">
        <f t="shared" si="18"/>
        <v>5</v>
      </c>
      <c r="AS59" s="92">
        <f t="shared" si="19"/>
        <v>0</v>
      </c>
      <c r="AT59" s="92">
        <f t="shared" si="20"/>
        <v>0.16527777712326497</v>
      </c>
      <c r="AU59" s="92">
        <f t="shared" si="21"/>
        <v>0.16527777712326497</v>
      </c>
      <c r="AV59" s="93" t="str">
        <f t="shared" si="22"/>
        <v>22_12</v>
      </c>
      <c r="AW59" s="89" t="str">
        <f t="shared" si="23"/>
        <v>22</v>
      </c>
      <c r="AX59" s="89" t="str">
        <f t="shared" si="24"/>
        <v>12</v>
      </c>
      <c r="AY59" s="89"/>
      <c r="AZ59" s="89" t="str">
        <f t="shared" si="25"/>
        <v/>
      </c>
    </row>
    <row r="60" spans="1:52" ht="9" hidden="1" x14ac:dyDescent="0.2">
      <c r="A60" s="131">
        <v>44912.4</v>
      </c>
      <c r="B60" s="117" t="s">
        <v>30</v>
      </c>
      <c r="C60" s="117" t="s">
        <v>33</v>
      </c>
      <c r="D60" s="73" t="s">
        <v>103</v>
      </c>
      <c r="E60" s="117" t="s">
        <v>33</v>
      </c>
      <c r="F60" s="117" t="s">
        <v>34</v>
      </c>
      <c r="G60" s="117" t="s">
        <v>272</v>
      </c>
      <c r="H60" s="117" t="s">
        <v>269</v>
      </c>
      <c r="I60" s="181" t="s">
        <v>56</v>
      </c>
      <c r="J60" s="181" t="s">
        <v>78</v>
      </c>
      <c r="K60" s="176" t="s">
        <v>36</v>
      </c>
      <c r="L60" s="117" t="s">
        <v>118</v>
      </c>
      <c r="M60" s="117" t="s">
        <v>205</v>
      </c>
      <c r="N60" s="132" t="s">
        <v>36</v>
      </c>
      <c r="O60" s="132" t="s">
        <v>36</v>
      </c>
      <c r="P60" s="132">
        <v>44912.398622685185</v>
      </c>
      <c r="Q60" s="132">
        <v>44912.4</v>
      </c>
      <c r="R60" s="133" t="s">
        <v>422</v>
      </c>
      <c r="S60" s="117" t="s">
        <v>37</v>
      </c>
      <c r="T60" s="117" t="s">
        <v>37</v>
      </c>
      <c r="U60" s="117"/>
      <c r="V60" s="117"/>
      <c r="W60" s="117"/>
      <c r="X60" s="117"/>
      <c r="Y60" s="117"/>
      <c r="Z60" s="117"/>
      <c r="AA60" s="117"/>
      <c r="AB60" s="73" t="s">
        <v>36</v>
      </c>
      <c r="AC60" s="117"/>
      <c r="AD60" s="117" t="s">
        <v>48</v>
      </c>
      <c r="AE60" s="117"/>
      <c r="AF60" s="117" t="s">
        <v>48</v>
      </c>
      <c r="AG60" s="134" t="s">
        <v>48</v>
      </c>
      <c r="AH60" s="134" t="str">
        <f t="shared" si="13"/>
        <v>MP</v>
      </c>
      <c r="AI60" s="135">
        <f t="shared" si="14"/>
        <v>0</v>
      </c>
      <c r="AJ60" s="88" t="s">
        <v>36</v>
      </c>
      <c r="AK60" s="88" t="s">
        <v>36</v>
      </c>
      <c r="AL60" s="88" t="s">
        <v>616</v>
      </c>
      <c r="AM60" s="88" t="s">
        <v>616</v>
      </c>
      <c r="AN60" s="89"/>
      <c r="AO60" s="90">
        <f t="shared" si="15"/>
        <v>0</v>
      </c>
      <c r="AP60" s="91">
        <f t="shared" si="16"/>
        <v>3.3055555599275976E-2</v>
      </c>
      <c r="AQ60" s="91">
        <f t="shared" si="17"/>
        <v>3.3055555599275976E-2</v>
      </c>
      <c r="AR60" s="89">
        <f t="shared" si="18"/>
        <v>5</v>
      </c>
      <c r="AS60" s="92">
        <f t="shared" si="19"/>
        <v>0</v>
      </c>
      <c r="AT60" s="92">
        <f t="shared" si="20"/>
        <v>0.16527777799637988</v>
      </c>
      <c r="AU60" s="92">
        <f t="shared" si="21"/>
        <v>0.16527777799637988</v>
      </c>
      <c r="AV60" s="93" t="str">
        <f t="shared" si="22"/>
        <v>22_12</v>
      </c>
      <c r="AW60" s="89" t="str">
        <f t="shared" si="23"/>
        <v>22</v>
      </c>
      <c r="AX60" s="89" t="str">
        <f t="shared" si="24"/>
        <v>12</v>
      </c>
      <c r="AY60" s="89"/>
      <c r="AZ60" s="89" t="str">
        <f t="shared" si="25"/>
        <v/>
      </c>
    </row>
    <row r="61" spans="1:52" ht="9" hidden="1" x14ac:dyDescent="0.2">
      <c r="A61" s="131">
        <v>44912.401388888888</v>
      </c>
      <c r="B61" s="117" t="s">
        <v>30</v>
      </c>
      <c r="C61" s="117" t="s">
        <v>33</v>
      </c>
      <c r="D61" s="73" t="s">
        <v>103</v>
      </c>
      <c r="E61" s="117" t="s">
        <v>33</v>
      </c>
      <c r="F61" s="117" t="s">
        <v>34</v>
      </c>
      <c r="G61" s="117" t="s">
        <v>272</v>
      </c>
      <c r="H61" s="117" t="s">
        <v>269</v>
      </c>
      <c r="I61" s="181" t="s">
        <v>56</v>
      </c>
      <c r="J61" s="181" t="s">
        <v>93</v>
      </c>
      <c r="K61" s="176" t="s">
        <v>36</v>
      </c>
      <c r="L61" s="117" t="s">
        <v>118</v>
      </c>
      <c r="M61" s="117" t="s">
        <v>205</v>
      </c>
      <c r="N61" s="132" t="s">
        <v>36</v>
      </c>
      <c r="O61" s="132" t="s">
        <v>36</v>
      </c>
      <c r="P61" s="132">
        <v>44912.400011574071</v>
      </c>
      <c r="Q61" s="132">
        <v>44912.401388888888</v>
      </c>
      <c r="R61" s="133" t="s">
        <v>422</v>
      </c>
      <c r="S61" s="117" t="s">
        <v>37</v>
      </c>
      <c r="T61" s="117" t="s">
        <v>37</v>
      </c>
      <c r="U61" s="117"/>
      <c r="V61" s="117"/>
      <c r="W61" s="117"/>
      <c r="X61" s="117"/>
      <c r="Y61" s="117"/>
      <c r="Z61" s="117"/>
      <c r="AA61" s="117"/>
      <c r="AB61" s="73" t="s">
        <v>36</v>
      </c>
      <c r="AC61" s="117"/>
      <c r="AD61" s="117" t="s">
        <v>48</v>
      </c>
      <c r="AE61" s="117"/>
      <c r="AF61" s="117" t="s">
        <v>48</v>
      </c>
      <c r="AG61" s="134" t="s">
        <v>48</v>
      </c>
      <c r="AH61" s="134" t="str">
        <f t="shared" si="13"/>
        <v>MP</v>
      </c>
      <c r="AI61" s="135">
        <f t="shared" si="14"/>
        <v>0</v>
      </c>
      <c r="AJ61" s="88" t="s">
        <v>36</v>
      </c>
      <c r="AK61" s="88" t="s">
        <v>36</v>
      </c>
      <c r="AL61" s="88"/>
      <c r="AM61" s="88"/>
      <c r="AN61" s="89"/>
      <c r="AO61" s="90">
        <f t="shared" si="15"/>
        <v>0</v>
      </c>
      <c r="AP61" s="91">
        <f t="shared" si="16"/>
        <v>3.3055555599275976E-2</v>
      </c>
      <c r="AQ61" s="91">
        <f t="shared" si="17"/>
        <v>3.3055555599275976E-2</v>
      </c>
      <c r="AR61" s="89">
        <f t="shared" si="18"/>
        <v>5</v>
      </c>
      <c r="AS61" s="92">
        <f t="shared" si="19"/>
        <v>0</v>
      </c>
      <c r="AT61" s="92">
        <f t="shared" si="20"/>
        <v>0.16527777799637988</v>
      </c>
      <c r="AU61" s="92">
        <f t="shared" si="21"/>
        <v>0.16527777799637988</v>
      </c>
      <c r="AV61" s="93" t="str">
        <f t="shared" si="22"/>
        <v>22_12</v>
      </c>
      <c r="AW61" s="89" t="str">
        <f t="shared" si="23"/>
        <v>22</v>
      </c>
      <c r="AX61" s="89" t="str">
        <f t="shared" si="24"/>
        <v>12</v>
      </c>
      <c r="AY61" s="89"/>
      <c r="AZ61" s="89" t="str">
        <f t="shared" si="25"/>
        <v/>
      </c>
    </row>
    <row r="62" spans="1:52" ht="18" hidden="1" x14ac:dyDescent="0.2">
      <c r="A62" s="86">
        <v>44912.444444444445</v>
      </c>
      <c r="B62" s="73" t="s">
        <v>30</v>
      </c>
      <c r="C62" s="73" t="s">
        <v>33</v>
      </c>
      <c r="D62" s="73" t="s">
        <v>49</v>
      </c>
      <c r="E62" s="73" t="s">
        <v>33</v>
      </c>
      <c r="F62" s="73" t="s">
        <v>34</v>
      </c>
      <c r="G62" s="73" t="s">
        <v>204</v>
      </c>
      <c r="H62" s="73" t="s">
        <v>174</v>
      </c>
      <c r="I62" s="176" t="s">
        <v>313</v>
      </c>
      <c r="J62" s="176" t="s">
        <v>64</v>
      </c>
      <c r="K62" s="176" t="s">
        <v>36</v>
      </c>
      <c r="L62" s="73" t="s">
        <v>118</v>
      </c>
      <c r="M62" s="73" t="s">
        <v>205</v>
      </c>
      <c r="N62" s="132" t="s">
        <v>36</v>
      </c>
      <c r="O62" s="132" t="s">
        <v>36</v>
      </c>
      <c r="P62" s="74">
        <v>44912.4375</v>
      </c>
      <c r="Q62" s="74">
        <v>44912.444444444445</v>
      </c>
      <c r="R62" s="128" t="s">
        <v>597</v>
      </c>
      <c r="S62" s="73" t="s">
        <v>37</v>
      </c>
      <c r="U62" s="73" t="s">
        <v>36</v>
      </c>
      <c r="V62" s="73" t="s">
        <v>36</v>
      </c>
      <c r="W62" s="73" t="s">
        <v>36</v>
      </c>
      <c r="X62" s="73" t="s">
        <v>36</v>
      </c>
      <c r="Y62" s="73" t="s">
        <v>36</v>
      </c>
      <c r="Z62" s="73" t="s">
        <v>36</v>
      </c>
      <c r="AA62" s="73" t="s">
        <v>36</v>
      </c>
      <c r="AB62" s="73" t="s">
        <v>36</v>
      </c>
      <c r="AC62" s="73" t="s">
        <v>36</v>
      </c>
      <c r="AD62" s="73" t="s">
        <v>48</v>
      </c>
      <c r="AE62" s="73" t="s">
        <v>36</v>
      </c>
      <c r="AF62" s="73" t="s">
        <v>36</v>
      </c>
      <c r="AG62" s="73" t="s">
        <v>48</v>
      </c>
      <c r="AH62" s="73" t="str">
        <f t="shared" si="13"/>
        <v>MP</v>
      </c>
      <c r="AI62" s="88">
        <f t="shared" si="14"/>
        <v>0</v>
      </c>
      <c r="AJ62" s="88" t="s">
        <v>36</v>
      </c>
      <c r="AK62" s="88" t="s">
        <v>36</v>
      </c>
      <c r="AL62" s="88"/>
      <c r="AM62" s="88"/>
      <c r="AN62" s="89"/>
      <c r="AO62" s="90">
        <f t="shared" si="15"/>
        <v>0</v>
      </c>
      <c r="AP62" s="91">
        <f t="shared" si="16"/>
        <v>0.16666666668606922</v>
      </c>
      <c r="AQ62" s="91">
        <f t="shared" si="17"/>
        <v>0.16666666668606922</v>
      </c>
      <c r="AR62" s="89">
        <f t="shared" si="18"/>
        <v>3</v>
      </c>
      <c r="AS62" s="92">
        <f t="shared" si="19"/>
        <v>0</v>
      </c>
      <c r="AT62" s="92">
        <f t="shared" si="20"/>
        <v>0.50000000005820766</v>
      </c>
      <c r="AU62" s="92">
        <f t="shared" si="21"/>
        <v>0.50000000005820766</v>
      </c>
      <c r="AV62" s="93" t="str">
        <f t="shared" si="22"/>
        <v>22_12</v>
      </c>
      <c r="AW62" s="89" t="str">
        <f t="shared" si="23"/>
        <v>22</v>
      </c>
      <c r="AX62" s="89" t="str">
        <f t="shared" si="24"/>
        <v>12</v>
      </c>
      <c r="AY62" s="89"/>
      <c r="AZ62" s="89" t="str">
        <f t="shared" si="25"/>
        <v/>
      </c>
    </row>
    <row r="63" spans="1:52" ht="63" hidden="1" x14ac:dyDescent="0.2">
      <c r="A63" s="86">
        <v>44913.489583333328</v>
      </c>
      <c r="B63" s="73" t="s">
        <v>30</v>
      </c>
      <c r="C63" s="73" t="s">
        <v>33</v>
      </c>
      <c r="D63" s="73" t="s">
        <v>49</v>
      </c>
      <c r="E63" s="73" t="s">
        <v>33</v>
      </c>
      <c r="F63" s="73" t="s">
        <v>34</v>
      </c>
      <c r="G63" s="73" t="s">
        <v>204</v>
      </c>
      <c r="H63" s="73" t="s">
        <v>174</v>
      </c>
      <c r="I63" s="176" t="s">
        <v>180</v>
      </c>
      <c r="J63" s="176" t="s">
        <v>180</v>
      </c>
      <c r="K63" s="176" t="s">
        <v>36</v>
      </c>
      <c r="L63" s="73" t="s">
        <v>116</v>
      </c>
      <c r="M63" s="73" t="s">
        <v>220</v>
      </c>
      <c r="N63" s="74" t="s">
        <v>36</v>
      </c>
      <c r="O63" s="74" t="s">
        <v>36</v>
      </c>
      <c r="P63" s="74">
        <v>44913.3125</v>
      </c>
      <c r="Q63" s="74">
        <v>44913.489583333328</v>
      </c>
      <c r="R63" s="87" t="s">
        <v>598</v>
      </c>
      <c r="S63" s="73" t="s">
        <v>37</v>
      </c>
      <c r="U63" s="73" t="s">
        <v>36</v>
      </c>
      <c r="V63" s="73" t="s">
        <v>36</v>
      </c>
      <c r="W63" s="73" t="s">
        <v>36</v>
      </c>
      <c r="X63" s="73" t="s">
        <v>36</v>
      </c>
      <c r="Y63" s="73" t="s">
        <v>36</v>
      </c>
      <c r="Z63" s="73" t="s">
        <v>36</v>
      </c>
      <c r="AA63" s="73" t="s">
        <v>36</v>
      </c>
      <c r="AB63" s="73" t="s">
        <v>36</v>
      </c>
      <c r="AC63" s="73" t="s">
        <v>36</v>
      </c>
      <c r="AD63" s="73" t="s">
        <v>48</v>
      </c>
      <c r="AE63" s="73" t="s">
        <v>36</v>
      </c>
      <c r="AF63" s="73" t="s">
        <v>36</v>
      </c>
      <c r="AG63" s="73" t="s">
        <v>48</v>
      </c>
      <c r="AH63" s="73" t="str">
        <f t="shared" si="13"/>
        <v>RdD</v>
      </c>
      <c r="AI63" s="88">
        <f t="shared" si="14"/>
        <v>0</v>
      </c>
      <c r="AJ63" s="88" t="s">
        <v>36</v>
      </c>
      <c r="AK63" s="88" t="s">
        <v>36</v>
      </c>
      <c r="AL63" s="88"/>
      <c r="AM63" s="88"/>
      <c r="AN63" s="89"/>
      <c r="AO63" s="90">
        <f t="shared" si="15"/>
        <v>0</v>
      </c>
      <c r="AP63" s="91">
        <f t="shared" si="16"/>
        <v>4.2499999998835847</v>
      </c>
      <c r="AQ63" s="91">
        <f t="shared" si="17"/>
        <v>4.2499999998835847</v>
      </c>
      <c r="AR63" s="89">
        <f t="shared" si="18"/>
        <v>3</v>
      </c>
      <c r="AS63" s="92">
        <f t="shared" si="19"/>
        <v>0</v>
      </c>
      <c r="AT63" s="92">
        <f t="shared" si="20"/>
        <v>12.749999999650754</v>
      </c>
      <c r="AU63" s="92">
        <f t="shared" si="21"/>
        <v>12.749999999650754</v>
      </c>
      <c r="AV63" s="93" t="str">
        <f t="shared" si="22"/>
        <v>22_12</v>
      </c>
      <c r="AW63" s="89" t="str">
        <f t="shared" si="23"/>
        <v>22</v>
      </c>
      <c r="AX63" s="89" t="str">
        <f t="shared" si="24"/>
        <v>12</v>
      </c>
      <c r="AY63" s="89"/>
      <c r="AZ63" s="89" t="str">
        <f t="shared" si="25"/>
        <v/>
      </c>
    </row>
    <row r="64" spans="1:52" ht="18" hidden="1" x14ac:dyDescent="0.2">
      <c r="A64" s="86">
        <v>44913.675686909723</v>
      </c>
      <c r="B64" s="73" t="s">
        <v>30</v>
      </c>
      <c r="C64" s="73" t="s">
        <v>49</v>
      </c>
      <c r="D64" s="73" t="s">
        <v>49</v>
      </c>
      <c r="E64" s="73" t="s">
        <v>33</v>
      </c>
      <c r="F64" s="73" t="s">
        <v>34</v>
      </c>
      <c r="G64" s="73" t="s">
        <v>204</v>
      </c>
      <c r="H64" s="73" t="s">
        <v>174</v>
      </c>
      <c r="I64" s="176" t="s">
        <v>42</v>
      </c>
      <c r="J64" s="176" t="s">
        <v>88</v>
      </c>
      <c r="K64" s="176" t="s">
        <v>36</v>
      </c>
      <c r="L64" s="73" t="s">
        <v>114</v>
      </c>
      <c r="M64" s="73" t="s">
        <v>220</v>
      </c>
      <c r="N64" s="74">
        <v>44913.5625</v>
      </c>
      <c r="O64" s="74">
        <v>44913.625</v>
      </c>
      <c r="P64" s="74">
        <v>44913.489594907405</v>
      </c>
      <c r="Q64" s="74">
        <v>44913.666666666672</v>
      </c>
      <c r="R64" s="87" t="s">
        <v>89</v>
      </c>
      <c r="S64" s="73" t="s">
        <v>40</v>
      </c>
      <c r="U64" s="73" t="s">
        <v>36</v>
      </c>
      <c r="V64" s="73" t="s">
        <v>36</v>
      </c>
      <c r="W64" s="73" t="s">
        <v>36</v>
      </c>
      <c r="X64" s="73" t="s">
        <v>36</v>
      </c>
      <c r="Y64" s="73" t="s">
        <v>36</v>
      </c>
      <c r="Z64" s="73" t="s">
        <v>36</v>
      </c>
      <c r="AA64" s="73" t="s">
        <v>36</v>
      </c>
      <c r="AB64" s="73" t="s">
        <v>36</v>
      </c>
      <c r="AC64" s="73" t="s">
        <v>36</v>
      </c>
      <c r="AD64" s="73" t="s">
        <v>48</v>
      </c>
      <c r="AE64" s="73" t="s">
        <v>36</v>
      </c>
      <c r="AF64" s="73" t="s">
        <v>36</v>
      </c>
      <c r="AG64" s="73" t="s">
        <v>48</v>
      </c>
      <c r="AH64" s="73" t="str">
        <f t="shared" si="13"/>
        <v>MC</v>
      </c>
      <c r="AI64" s="88">
        <f t="shared" si="14"/>
        <v>1.5</v>
      </c>
      <c r="AJ64" s="88" t="s">
        <v>567</v>
      </c>
      <c r="AK64" s="88" t="s">
        <v>589</v>
      </c>
      <c r="AL64" s="88"/>
      <c r="AM64" s="88"/>
      <c r="AN64" s="89"/>
      <c r="AO64" s="90">
        <f t="shared" si="15"/>
        <v>0</v>
      </c>
      <c r="AP64" s="91">
        <f t="shared" si="16"/>
        <v>4.249722222390119</v>
      </c>
      <c r="AQ64" s="91">
        <f t="shared" si="17"/>
        <v>4.249722222390119</v>
      </c>
      <c r="AR64" s="89">
        <f t="shared" si="18"/>
        <v>3</v>
      </c>
      <c r="AS64" s="92">
        <f t="shared" si="19"/>
        <v>0</v>
      </c>
      <c r="AT64" s="92">
        <f t="shared" si="20"/>
        <v>12.749166667170357</v>
      </c>
      <c r="AU64" s="92">
        <f t="shared" si="21"/>
        <v>12.749166667170357</v>
      </c>
      <c r="AV64" s="93" t="str">
        <f t="shared" si="22"/>
        <v>22_12</v>
      </c>
      <c r="AW64" s="89" t="str">
        <f t="shared" si="23"/>
        <v>22</v>
      </c>
      <c r="AX64" s="89" t="str">
        <f t="shared" si="24"/>
        <v>12</v>
      </c>
      <c r="AY64" s="89"/>
      <c r="AZ64" s="89" t="str">
        <f t="shared" si="25"/>
        <v/>
      </c>
    </row>
    <row r="65" spans="1:52" ht="18" hidden="1" x14ac:dyDescent="0.2">
      <c r="A65" s="86">
        <v>44923.701330335651</v>
      </c>
      <c r="B65" s="73" t="s">
        <v>30</v>
      </c>
      <c r="C65" s="73" t="s">
        <v>38</v>
      </c>
      <c r="D65" s="73" t="s">
        <v>32</v>
      </c>
      <c r="E65" s="73" t="s">
        <v>33</v>
      </c>
      <c r="F65" s="73" t="s">
        <v>34</v>
      </c>
      <c r="G65" s="73" t="s">
        <v>322</v>
      </c>
      <c r="H65" s="73" t="s">
        <v>197</v>
      </c>
      <c r="I65" s="176" t="s">
        <v>175</v>
      </c>
      <c r="J65" s="176" t="s">
        <v>35</v>
      </c>
      <c r="K65" s="176" t="s">
        <v>36</v>
      </c>
      <c r="L65" s="73" t="s">
        <v>114</v>
      </c>
      <c r="M65" s="73" t="s">
        <v>220</v>
      </c>
      <c r="N65" s="74" t="s">
        <v>36</v>
      </c>
      <c r="O65" s="74" t="s">
        <v>36</v>
      </c>
      <c r="P65" s="74">
        <v>44923.333333333328</v>
      </c>
      <c r="Q65" s="74">
        <v>44923.583333333328</v>
      </c>
      <c r="R65" s="87" t="s">
        <v>360</v>
      </c>
      <c r="S65" s="73" t="s">
        <v>37</v>
      </c>
      <c r="T65" s="73" t="s">
        <v>37</v>
      </c>
      <c r="U65" s="73" t="s">
        <v>36</v>
      </c>
      <c r="V65" s="73" t="s">
        <v>36</v>
      </c>
      <c r="W65" s="73" t="s">
        <v>36</v>
      </c>
      <c r="X65" s="73" t="s">
        <v>36</v>
      </c>
      <c r="Y65" s="73" t="s">
        <v>36</v>
      </c>
      <c r="Z65" s="73" t="s">
        <v>36</v>
      </c>
      <c r="AA65" s="73" t="s">
        <v>36</v>
      </c>
      <c r="AB65" s="73" t="s">
        <v>36</v>
      </c>
      <c r="AC65" s="73" t="s">
        <v>36</v>
      </c>
      <c r="AD65" s="73" t="s">
        <v>46</v>
      </c>
      <c r="AE65" s="73" t="s">
        <v>36</v>
      </c>
      <c r="AF65" s="73" t="s">
        <v>36</v>
      </c>
      <c r="AG65" s="73" t="s">
        <v>48</v>
      </c>
      <c r="AH65" s="73" t="str">
        <f t="shared" si="13"/>
        <v>MC</v>
      </c>
      <c r="AI65" s="88">
        <f t="shared" si="14"/>
        <v>0</v>
      </c>
      <c r="AJ65" s="88" t="s">
        <v>567</v>
      </c>
      <c r="AK65" s="88" t="s">
        <v>585</v>
      </c>
      <c r="AL65" s="88" t="s">
        <v>617</v>
      </c>
      <c r="AM65" s="88" t="s">
        <v>617</v>
      </c>
      <c r="AN65" s="89"/>
      <c r="AO65" s="90">
        <f t="shared" si="15"/>
        <v>0</v>
      </c>
      <c r="AP65" s="91">
        <f t="shared" si="16"/>
        <v>6</v>
      </c>
      <c r="AQ65" s="91">
        <f t="shared" si="17"/>
        <v>6</v>
      </c>
      <c r="AR65" s="89">
        <f t="shared" si="18"/>
        <v>4</v>
      </c>
      <c r="AS65" s="92">
        <f t="shared" si="19"/>
        <v>0</v>
      </c>
      <c r="AT65" s="92">
        <f t="shared" si="20"/>
        <v>24</v>
      </c>
      <c r="AU65" s="92">
        <f t="shared" si="21"/>
        <v>24</v>
      </c>
      <c r="AV65" s="93" t="str">
        <f t="shared" si="22"/>
        <v>22_12</v>
      </c>
      <c r="AW65" s="89" t="str">
        <f t="shared" si="23"/>
        <v>22</v>
      </c>
      <c r="AX65" s="89" t="str">
        <f t="shared" si="24"/>
        <v>12</v>
      </c>
      <c r="AY65" s="89"/>
      <c r="AZ65" s="89" t="str">
        <f t="shared" si="25"/>
        <v/>
      </c>
    </row>
    <row r="66" spans="1:52" ht="18" hidden="1" x14ac:dyDescent="0.2">
      <c r="A66" s="105">
        <v>44923.682156990741</v>
      </c>
      <c r="B66" s="106" t="s">
        <v>30</v>
      </c>
      <c r="C66" s="106" t="s">
        <v>49</v>
      </c>
      <c r="D66" s="106" t="s">
        <v>44</v>
      </c>
      <c r="E66" s="106" t="s">
        <v>33</v>
      </c>
      <c r="F66" s="106" t="s">
        <v>34</v>
      </c>
      <c r="G66" s="106" t="s">
        <v>322</v>
      </c>
      <c r="H66" s="106" t="s">
        <v>197</v>
      </c>
      <c r="I66" s="178" t="s">
        <v>90</v>
      </c>
      <c r="J66" s="178" t="s">
        <v>442</v>
      </c>
      <c r="K66" s="178" t="s">
        <v>36</v>
      </c>
      <c r="L66" s="106" t="s">
        <v>114</v>
      </c>
      <c r="M66" s="106" t="s">
        <v>221</v>
      </c>
      <c r="N66" s="107">
        <v>44923.319444444445</v>
      </c>
      <c r="O66" s="107">
        <v>44923.666666666672</v>
      </c>
      <c r="P66" s="107">
        <v>44923.395833333328</v>
      </c>
      <c r="Q66" s="107">
        <v>44923.6875</v>
      </c>
      <c r="R66" s="108" t="s">
        <v>91</v>
      </c>
      <c r="S66" s="106" t="s">
        <v>40</v>
      </c>
      <c r="T66" s="106"/>
      <c r="U66" s="106" t="s">
        <v>36</v>
      </c>
      <c r="V66" s="106" t="s">
        <v>36</v>
      </c>
      <c r="W66" s="106" t="s">
        <v>36</v>
      </c>
      <c r="X66" s="106" t="s">
        <v>36</v>
      </c>
      <c r="Y66" s="106" t="s">
        <v>36</v>
      </c>
      <c r="Z66" s="106" t="s">
        <v>36</v>
      </c>
      <c r="AA66" s="106" t="s">
        <v>36</v>
      </c>
      <c r="AB66" s="106" t="s">
        <v>36</v>
      </c>
      <c r="AC66" s="106" t="s">
        <v>36</v>
      </c>
      <c r="AD66" s="106" t="s">
        <v>48</v>
      </c>
      <c r="AE66" s="106" t="s">
        <v>36</v>
      </c>
      <c r="AF66" s="106" t="s">
        <v>36</v>
      </c>
      <c r="AG66" s="106" t="s">
        <v>48</v>
      </c>
      <c r="AH66" s="106" t="str">
        <f t="shared" si="13"/>
        <v>MC</v>
      </c>
      <c r="AI66" s="109">
        <f t="shared" si="14"/>
        <v>8.3333333334303461</v>
      </c>
      <c r="AJ66" s="109" t="s">
        <v>561</v>
      </c>
      <c r="AK66" s="109" t="s">
        <v>586</v>
      </c>
      <c r="AL66" s="109"/>
      <c r="AM66" s="109"/>
      <c r="AN66" s="89"/>
      <c r="AO66" s="90">
        <f t="shared" si="15"/>
        <v>0</v>
      </c>
      <c r="AP66" s="91">
        <f t="shared" si="16"/>
        <v>7.0000000001164153</v>
      </c>
      <c r="AQ66" s="91">
        <f t="shared" si="17"/>
        <v>7.0000000001164153</v>
      </c>
      <c r="AR66" s="89">
        <f t="shared" si="18"/>
        <v>5</v>
      </c>
      <c r="AS66" s="92">
        <f t="shared" si="19"/>
        <v>0</v>
      </c>
      <c r="AT66" s="92">
        <f t="shared" si="20"/>
        <v>35.000000000582077</v>
      </c>
      <c r="AU66" s="92">
        <f t="shared" si="21"/>
        <v>35.000000000582077</v>
      </c>
      <c r="AV66" s="110" t="str">
        <f t="shared" si="22"/>
        <v>22_12</v>
      </c>
      <c r="AW66" s="111" t="str">
        <f t="shared" si="23"/>
        <v>22</v>
      </c>
      <c r="AX66" s="111" t="str">
        <f t="shared" si="24"/>
        <v>12</v>
      </c>
      <c r="AY66" s="111"/>
      <c r="AZ66" s="89" t="str">
        <f t="shared" si="25"/>
        <v>REVISAR</v>
      </c>
    </row>
    <row r="67" spans="1:52" ht="18" hidden="1" x14ac:dyDescent="0.2">
      <c r="A67" s="86">
        <v>44924.767753749999</v>
      </c>
      <c r="B67" s="73" t="s">
        <v>30</v>
      </c>
      <c r="C67" s="73" t="s">
        <v>38</v>
      </c>
      <c r="D67" s="73" t="s">
        <v>32</v>
      </c>
      <c r="E67" s="73" t="s">
        <v>33</v>
      </c>
      <c r="F67" s="73" t="s">
        <v>34</v>
      </c>
      <c r="G67" s="73" t="s">
        <v>202</v>
      </c>
      <c r="H67" s="73" t="s">
        <v>196</v>
      </c>
      <c r="I67" s="176" t="s">
        <v>175</v>
      </c>
      <c r="J67" s="176" t="s">
        <v>35</v>
      </c>
      <c r="K67" s="176" t="s">
        <v>36</v>
      </c>
      <c r="L67" s="73" t="s">
        <v>114</v>
      </c>
      <c r="M67" s="73" t="s">
        <v>220</v>
      </c>
      <c r="N67" s="74" t="s">
        <v>36</v>
      </c>
      <c r="O67" s="74" t="s">
        <v>36</v>
      </c>
      <c r="P67" s="74">
        <v>44924.302083333336</v>
      </c>
      <c r="Q67" s="74">
        <v>44924.770833333328</v>
      </c>
      <c r="R67" s="87" t="s">
        <v>349</v>
      </c>
      <c r="S67" s="73" t="s">
        <v>37</v>
      </c>
      <c r="T67" s="73" t="s">
        <v>37</v>
      </c>
      <c r="U67" s="73" t="s">
        <v>36</v>
      </c>
      <c r="V67" s="73" t="s">
        <v>36</v>
      </c>
      <c r="W67" s="94">
        <v>6.25E-2</v>
      </c>
      <c r="X67" s="73" t="s">
        <v>36</v>
      </c>
      <c r="Y67" s="73" t="s">
        <v>36</v>
      </c>
      <c r="Z67" s="73" t="s">
        <v>36</v>
      </c>
      <c r="AA67" s="94">
        <v>8.3333333335758653E-2</v>
      </c>
      <c r="AB67" s="73" t="s">
        <v>36</v>
      </c>
      <c r="AC67" s="73" t="s">
        <v>36</v>
      </c>
      <c r="AD67" s="73" t="s">
        <v>48</v>
      </c>
      <c r="AE67" s="73" t="s">
        <v>36</v>
      </c>
      <c r="AF67" s="73" t="s">
        <v>36</v>
      </c>
      <c r="AG67" s="73" t="s">
        <v>48</v>
      </c>
      <c r="AH67" s="73" t="str">
        <f t="shared" si="13"/>
        <v>MC</v>
      </c>
      <c r="AI67" s="88">
        <f t="shared" si="14"/>
        <v>0</v>
      </c>
      <c r="AJ67" s="88" t="s">
        <v>559</v>
      </c>
      <c r="AK67" s="88" t="s">
        <v>590</v>
      </c>
      <c r="AL67" s="88" t="s">
        <v>617</v>
      </c>
      <c r="AM67" s="88" t="s">
        <v>617</v>
      </c>
      <c r="AN67" s="89"/>
      <c r="AO67" s="90">
        <f t="shared" si="15"/>
        <v>0</v>
      </c>
      <c r="AP67" s="91">
        <f t="shared" si="16"/>
        <v>11.249999999825377</v>
      </c>
      <c r="AQ67" s="91">
        <f t="shared" si="17"/>
        <v>11.249999999825377</v>
      </c>
      <c r="AR67" s="89">
        <f t="shared" si="18"/>
        <v>4</v>
      </c>
      <c r="AS67" s="92">
        <f t="shared" si="19"/>
        <v>0</v>
      </c>
      <c r="AT67" s="92">
        <f t="shared" si="20"/>
        <v>44.999999999301508</v>
      </c>
      <c r="AU67" s="92">
        <f t="shared" si="21"/>
        <v>44.999999999301508</v>
      </c>
      <c r="AV67" s="93" t="str">
        <f t="shared" si="22"/>
        <v>22_12</v>
      </c>
      <c r="AW67" s="89" t="str">
        <f t="shared" si="23"/>
        <v>22</v>
      </c>
      <c r="AX67" s="89" t="str">
        <f t="shared" si="24"/>
        <v>12</v>
      </c>
      <c r="AY67" s="89"/>
      <c r="AZ67" s="89" t="str">
        <f t="shared" si="25"/>
        <v/>
      </c>
    </row>
    <row r="68" spans="1:52" ht="27" hidden="1" x14ac:dyDescent="0.2">
      <c r="A68" s="136">
        <v>44924.488648206017</v>
      </c>
      <c r="B68" s="137" t="s">
        <v>30</v>
      </c>
      <c r="C68" s="137" t="s">
        <v>49</v>
      </c>
      <c r="D68" s="137" t="s">
        <v>49</v>
      </c>
      <c r="E68" s="137" t="s">
        <v>33</v>
      </c>
      <c r="F68" s="137" t="s">
        <v>34</v>
      </c>
      <c r="G68" s="137" t="s">
        <v>202</v>
      </c>
      <c r="H68" s="137" t="s">
        <v>196</v>
      </c>
      <c r="I68" s="182" t="s">
        <v>175</v>
      </c>
      <c r="J68" s="182" t="s">
        <v>54</v>
      </c>
      <c r="K68" s="182" t="s">
        <v>36</v>
      </c>
      <c r="L68" s="137" t="s">
        <v>114</v>
      </c>
      <c r="M68" s="137" t="s">
        <v>221</v>
      </c>
      <c r="N68" s="138">
        <v>44924.277777777781</v>
      </c>
      <c r="O68" s="138">
        <v>44924.444444444445</v>
      </c>
      <c r="P68" s="138">
        <v>44924.319444444445</v>
      </c>
      <c r="Q68" s="138">
        <v>44924.381944444445</v>
      </c>
      <c r="R68" s="139" t="s">
        <v>328</v>
      </c>
      <c r="S68" s="137" t="s">
        <v>40</v>
      </c>
      <c r="T68" s="137"/>
      <c r="U68" s="137" t="s">
        <v>36</v>
      </c>
      <c r="V68" s="140">
        <v>2.4305555554747116E-2</v>
      </c>
      <c r="W68" s="137" t="s">
        <v>36</v>
      </c>
      <c r="X68" s="137" t="s">
        <v>36</v>
      </c>
      <c r="Y68" s="137" t="s">
        <v>36</v>
      </c>
      <c r="Z68" s="137" t="s">
        <v>36</v>
      </c>
      <c r="AA68" s="137" t="s">
        <v>36</v>
      </c>
      <c r="AB68" s="137" t="s">
        <v>36</v>
      </c>
      <c r="AC68" s="137" t="s">
        <v>36</v>
      </c>
      <c r="AD68" s="137" t="s">
        <v>48</v>
      </c>
      <c r="AE68" s="137" t="s">
        <v>36</v>
      </c>
      <c r="AF68" s="137" t="s">
        <v>36</v>
      </c>
      <c r="AG68" s="137" t="s">
        <v>48</v>
      </c>
      <c r="AH68" s="137" t="str">
        <f t="shared" si="0"/>
        <v>MC</v>
      </c>
      <c r="AI68" s="141">
        <f t="shared" si="1"/>
        <v>3.9999999999417923</v>
      </c>
      <c r="AJ68" s="141" t="s">
        <v>561</v>
      </c>
      <c r="AK68" s="141" t="s">
        <v>577</v>
      </c>
      <c r="AL68" s="141"/>
      <c r="AM68" s="141"/>
      <c r="AN68" s="111"/>
      <c r="AO68" s="142">
        <f t="shared" si="2"/>
        <v>0</v>
      </c>
      <c r="AP68" s="143">
        <f t="shared" si="3"/>
        <v>1.5</v>
      </c>
      <c r="AQ68" s="143">
        <f t="shared" si="4"/>
        <v>1.5</v>
      </c>
      <c r="AR68" s="111">
        <f t="shared" si="5"/>
        <v>3</v>
      </c>
      <c r="AS68" s="144">
        <f t="shared" si="6"/>
        <v>0</v>
      </c>
      <c r="AT68" s="144">
        <f t="shared" si="7"/>
        <v>4.5</v>
      </c>
      <c r="AU68" s="144">
        <f t="shared" si="8"/>
        <v>4.5</v>
      </c>
      <c r="AV68" s="110" t="str">
        <f t="shared" si="9"/>
        <v>22_12</v>
      </c>
      <c r="AW68" s="111" t="str">
        <f t="shared" si="10"/>
        <v>22</v>
      </c>
      <c r="AX68" s="111" t="str">
        <f t="shared" si="11"/>
        <v>12</v>
      </c>
      <c r="AY68" s="111"/>
      <c r="AZ68" s="111" t="str">
        <f t="shared" si="12"/>
        <v>REVISAR</v>
      </c>
    </row>
    <row r="69" spans="1:52" s="117" customFormat="1" ht="27" hidden="1" x14ac:dyDescent="0.2">
      <c r="A69" s="136">
        <v>44924.488648206017</v>
      </c>
      <c r="B69" s="137" t="s">
        <v>30</v>
      </c>
      <c r="C69" s="137" t="s">
        <v>49</v>
      </c>
      <c r="D69" s="137" t="s">
        <v>49</v>
      </c>
      <c r="E69" s="137" t="s">
        <v>33</v>
      </c>
      <c r="F69" s="137" t="s">
        <v>34</v>
      </c>
      <c r="G69" s="137" t="s">
        <v>202</v>
      </c>
      <c r="H69" s="137" t="s">
        <v>196</v>
      </c>
      <c r="I69" s="182" t="s">
        <v>175</v>
      </c>
      <c r="J69" s="182" t="s">
        <v>66</v>
      </c>
      <c r="K69" s="182" t="s">
        <v>36</v>
      </c>
      <c r="L69" s="137" t="s">
        <v>114</v>
      </c>
      <c r="M69" s="137" t="s">
        <v>221</v>
      </c>
      <c r="N69" s="138">
        <v>44924.277777777781</v>
      </c>
      <c r="O69" s="138">
        <v>44924.444444444445</v>
      </c>
      <c r="P69" s="138">
        <v>44924.381956018522</v>
      </c>
      <c r="Q69" s="138">
        <v>44924.444444444445</v>
      </c>
      <c r="R69" s="139" t="s">
        <v>328</v>
      </c>
      <c r="S69" s="137" t="s">
        <v>40</v>
      </c>
      <c r="T69" s="137"/>
      <c r="U69" s="137" t="s">
        <v>36</v>
      </c>
      <c r="V69" s="140">
        <v>2.4305555554747116E-2</v>
      </c>
      <c r="W69" s="137" t="s">
        <v>36</v>
      </c>
      <c r="X69" s="137" t="s">
        <v>36</v>
      </c>
      <c r="Y69" s="137" t="s">
        <v>36</v>
      </c>
      <c r="Z69" s="137" t="s">
        <v>36</v>
      </c>
      <c r="AA69" s="137" t="s">
        <v>36</v>
      </c>
      <c r="AB69" s="137" t="s">
        <v>36</v>
      </c>
      <c r="AC69" s="137" t="s">
        <v>36</v>
      </c>
      <c r="AD69" s="137" t="s">
        <v>48</v>
      </c>
      <c r="AE69" s="137" t="s">
        <v>36</v>
      </c>
      <c r="AF69" s="137" t="s">
        <v>36</v>
      </c>
      <c r="AG69" s="137" t="s">
        <v>48</v>
      </c>
      <c r="AH69" s="137" t="str">
        <f t="shared" si="0"/>
        <v>MC</v>
      </c>
      <c r="AI69" s="141">
        <f t="shared" si="1"/>
        <v>3.9999999999417923</v>
      </c>
      <c r="AJ69" s="141" t="s">
        <v>561</v>
      </c>
      <c r="AK69" s="141" t="s">
        <v>577</v>
      </c>
      <c r="AL69" s="141"/>
      <c r="AM69" s="141"/>
      <c r="AN69" s="111"/>
      <c r="AO69" s="142">
        <f t="shared" si="2"/>
        <v>0</v>
      </c>
      <c r="AP69" s="143">
        <f t="shared" si="3"/>
        <v>1.4997222221572883</v>
      </c>
      <c r="AQ69" s="143">
        <f t="shared" si="4"/>
        <v>1.4997222221572883</v>
      </c>
      <c r="AR69" s="111">
        <f t="shared" si="5"/>
        <v>3</v>
      </c>
      <c r="AS69" s="144">
        <f t="shared" si="6"/>
        <v>0</v>
      </c>
      <c r="AT69" s="144">
        <f t="shared" si="7"/>
        <v>4.499166666471865</v>
      </c>
      <c r="AU69" s="144">
        <f t="shared" si="8"/>
        <v>4.499166666471865</v>
      </c>
      <c r="AV69" s="110" t="str">
        <f t="shared" si="9"/>
        <v>22_12</v>
      </c>
      <c r="AW69" s="111" t="str">
        <f t="shared" si="10"/>
        <v>22</v>
      </c>
      <c r="AX69" s="111" t="str">
        <f t="shared" si="11"/>
        <v>12</v>
      </c>
      <c r="AY69" s="111"/>
      <c r="AZ69" s="111" t="str">
        <f t="shared" si="12"/>
        <v>REVISAR</v>
      </c>
    </row>
    <row r="70" spans="1:52" s="117" customFormat="1" ht="45" hidden="1" x14ac:dyDescent="0.2">
      <c r="A70" s="131">
        <v>44925.75</v>
      </c>
      <c r="B70" s="117" t="s">
        <v>30</v>
      </c>
      <c r="C70" s="117" t="s">
        <v>38</v>
      </c>
      <c r="D70" s="117" t="s">
        <v>32</v>
      </c>
      <c r="E70" s="117" t="s">
        <v>33</v>
      </c>
      <c r="F70" s="117" t="s">
        <v>34</v>
      </c>
      <c r="G70" s="117" t="s">
        <v>202</v>
      </c>
      <c r="H70" s="117" t="s">
        <v>196</v>
      </c>
      <c r="I70" s="181" t="s">
        <v>175</v>
      </c>
      <c r="J70" s="181" t="s">
        <v>35</v>
      </c>
      <c r="K70" s="181" t="s">
        <v>36</v>
      </c>
      <c r="L70" s="117" t="s">
        <v>114</v>
      </c>
      <c r="M70" s="117" t="s">
        <v>220</v>
      </c>
      <c r="N70" s="132" t="s">
        <v>36</v>
      </c>
      <c r="O70" s="132" t="s">
        <v>36</v>
      </c>
      <c r="P70" s="132">
        <v>44925.583333333336</v>
      </c>
      <c r="Q70" s="132">
        <v>44925.75</v>
      </c>
      <c r="R70" s="133" t="s">
        <v>599</v>
      </c>
      <c r="S70" s="117" t="s">
        <v>40</v>
      </c>
      <c r="U70" s="117" t="s">
        <v>36</v>
      </c>
      <c r="V70" s="117" t="s">
        <v>36</v>
      </c>
      <c r="W70" s="117" t="s">
        <v>36</v>
      </c>
      <c r="X70" s="117" t="s">
        <v>36</v>
      </c>
      <c r="Y70" s="145" t="s">
        <v>36</v>
      </c>
      <c r="Z70" s="117" t="s">
        <v>36</v>
      </c>
      <c r="AA70" s="117" t="s">
        <v>36</v>
      </c>
      <c r="AB70" s="117" t="s">
        <v>36</v>
      </c>
      <c r="AC70" s="117" t="s">
        <v>36</v>
      </c>
      <c r="AD70" s="117" t="s">
        <v>46</v>
      </c>
      <c r="AE70" s="117" t="s">
        <v>36</v>
      </c>
      <c r="AF70" s="117" t="s">
        <v>36</v>
      </c>
      <c r="AG70" s="117" t="s">
        <v>48</v>
      </c>
      <c r="AH70" s="117" t="str">
        <f t="shared" si="0"/>
        <v>MC</v>
      </c>
      <c r="AI70" s="146">
        <f t="shared" si="1"/>
        <v>0</v>
      </c>
      <c r="AJ70" s="146" t="s">
        <v>559</v>
      </c>
      <c r="AK70" s="146" t="s">
        <v>590</v>
      </c>
      <c r="AL70" s="88" t="s">
        <v>617</v>
      </c>
      <c r="AM70" s="88" t="s">
        <v>617</v>
      </c>
      <c r="AN70" s="89"/>
      <c r="AO70" s="90">
        <f t="shared" si="2"/>
        <v>0</v>
      </c>
      <c r="AP70" s="91">
        <f t="shared" si="3"/>
        <v>3.9999999999417923</v>
      </c>
      <c r="AQ70" s="91">
        <f t="shared" si="4"/>
        <v>3.9999999999417923</v>
      </c>
      <c r="AR70" s="89">
        <f t="shared" si="5"/>
        <v>4</v>
      </c>
      <c r="AS70" s="92">
        <f t="shared" si="6"/>
        <v>0</v>
      </c>
      <c r="AT70" s="92">
        <f t="shared" si="7"/>
        <v>15.999999999767169</v>
      </c>
      <c r="AU70" s="92">
        <f t="shared" si="8"/>
        <v>15.999999999767169</v>
      </c>
      <c r="AV70" s="93" t="str">
        <f t="shared" si="9"/>
        <v>22_12</v>
      </c>
      <c r="AW70" s="89" t="str">
        <f t="shared" si="10"/>
        <v>22</v>
      </c>
      <c r="AX70" s="89" t="str">
        <f t="shared" si="11"/>
        <v>12</v>
      </c>
      <c r="AY70" s="89"/>
      <c r="AZ70" s="89" t="str">
        <f t="shared" si="12"/>
        <v/>
      </c>
    </row>
    <row r="71" spans="1:52" ht="18" hidden="1" x14ac:dyDescent="0.2">
      <c r="A71" s="147">
        <v>44925.75</v>
      </c>
      <c r="B71" s="148" t="s">
        <v>30</v>
      </c>
      <c r="C71" s="148" t="s">
        <v>33</v>
      </c>
      <c r="D71" s="148" t="s">
        <v>49</v>
      </c>
      <c r="E71" s="148" t="s">
        <v>33</v>
      </c>
      <c r="F71" s="148" t="s">
        <v>34</v>
      </c>
      <c r="G71" s="148" t="s">
        <v>204</v>
      </c>
      <c r="H71" s="148" t="s">
        <v>174</v>
      </c>
      <c r="I71" s="183" t="s">
        <v>180</v>
      </c>
      <c r="J71" s="183" t="s">
        <v>180</v>
      </c>
      <c r="K71" s="183" t="s">
        <v>36</v>
      </c>
      <c r="L71" s="148" t="s">
        <v>116</v>
      </c>
      <c r="M71" s="148" t="s">
        <v>220</v>
      </c>
      <c r="N71" s="149" t="s">
        <v>36</v>
      </c>
      <c r="O71" s="149" t="s">
        <v>36</v>
      </c>
      <c r="P71" s="149">
        <v>44925.642361111109</v>
      </c>
      <c r="Q71" s="149">
        <v>44925.75</v>
      </c>
      <c r="R71" s="150" t="s">
        <v>600</v>
      </c>
      <c r="S71" s="148" t="s">
        <v>37</v>
      </c>
      <c r="T71" s="148"/>
      <c r="U71" s="148" t="s">
        <v>36</v>
      </c>
      <c r="V71" s="148" t="s">
        <v>36</v>
      </c>
      <c r="W71" s="148" t="s">
        <v>36</v>
      </c>
      <c r="X71" s="148" t="s">
        <v>36</v>
      </c>
      <c r="Y71" s="148" t="s">
        <v>36</v>
      </c>
      <c r="Z71" s="148" t="s">
        <v>36</v>
      </c>
      <c r="AA71" s="148" t="s">
        <v>36</v>
      </c>
      <c r="AB71" s="148" t="s">
        <v>36</v>
      </c>
      <c r="AC71" s="148" t="s">
        <v>36</v>
      </c>
      <c r="AD71" s="148" t="s">
        <v>48</v>
      </c>
      <c r="AE71" s="148" t="s">
        <v>36</v>
      </c>
      <c r="AF71" s="148" t="s">
        <v>36</v>
      </c>
      <c r="AG71" s="148" t="s">
        <v>48</v>
      </c>
      <c r="AH71" s="148" t="str">
        <f t="shared" si="0"/>
        <v>RdD</v>
      </c>
      <c r="AI71" s="151">
        <f t="shared" si="1"/>
        <v>0</v>
      </c>
      <c r="AJ71" s="151" t="s">
        <v>36</v>
      </c>
      <c r="AK71" s="151" t="s">
        <v>36</v>
      </c>
      <c r="AL71" s="151"/>
      <c r="AM71" s="151"/>
      <c r="AN71" s="100"/>
      <c r="AO71" s="101">
        <f t="shared" si="2"/>
        <v>0</v>
      </c>
      <c r="AP71" s="102">
        <f t="shared" si="3"/>
        <v>2.5833333333721384</v>
      </c>
      <c r="AQ71" s="102">
        <f t="shared" si="4"/>
        <v>2.5833333333721384</v>
      </c>
      <c r="AR71" s="100">
        <f t="shared" si="5"/>
        <v>1</v>
      </c>
      <c r="AS71" s="103">
        <f t="shared" si="6"/>
        <v>0</v>
      </c>
      <c r="AT71" s="103">
        <f t="shared" si="7"/>
        <v>2.5833333333721384</v>
      </c>
      <c r="AU71" s="103">
        <f t="shared" si="8"/>
        <v>2.5833333333721384</v>
      </c>
      <c r="AV71" s="104" t="str">
        <f t="shared" si="9"/>
        <v>22_12</v>
      </c>
      <c r="AW71" s="100" t="str">
        <f t="shared" si="10"/>
        <v>22</v>
      </c>
      <c r="AX71" s="100" t="str">
        <f t="shared" si="11"/>
        <v>12</v>
      </c>
      <c r="AY71" s="100">
        <v>1</v>
      </c>
      <c r="AZ71" s="100" t="str">
        <f t="shared" si="12"/>
        <v/>
      </c>
    </row>
    <row r="72" spans="1:52" s="257" customFormat="1" ht="36" hidden="1" x14ac:dyDescent="0.2">
      <c r="A72" s="131">
        <v>44926.75</v>
      </c>
      <c r="B72" s="117" t="s">
        <v>30</v>
      </c>
      <c r="C72" s="117" t="s">
        <v>33</v>
      </c>
      <c r="D72" s="117" t="s">
        <v>103</v>
      </c>
      <c r="E72" s="117" t="s">
        <v>33</v>
      </c>
      <c r="F72" s="117" t="s">
        <v>34</v>
      </c>
      <c r="G72" s="117" t="s">
        <v>204</v>
      </c>
      <c r="H72" s="117" t="s">
        <v>174</v>
      </c>
      <c r="I72" s="181" t="s">
        <v>180</v>
      </c>
      <c r="J72" s="181" t="s">
        <v>180</v>
      </c>
      <c r="K72" s="181" t="s">
        <v>36</v>
      </c>
      <c r="L72" s="117" t="s">
        <v>116</v>
      </c>
      <c r="M72" s="117" t="s">
        <v>220</v>
      </c>
      <c r="N72" s="132" t="s">
        <v>36</v>
      </c>
      <c r="O72" s="132" t="s">
        <v>36</v>
      </c>
      <c r="P72" s="132">
        <v>44926.387499999997</v>
      </c>
      <c r="Q72" s="132">
        <v>44926.75</v>
      </c>
      <c r="R72" s="133" t="s">
        <v>601</v>
      </c>
      <c r="S72" s="117" t="s">
        <v>37</v>
      </c>
      <c r="T72" s="117"/>
      <c r="U72" s="117" t="s">
        <v>36</v>
      </c>
      <c r="V72" s="117" t="s">
        <v>36</v>
      </c>
      <c r="W72" s="117" t="s">
        <v>36</v>
      </c>
      <c r="X72" s="117" t="s">
        <v>36</v>
      </c>
      <c r="Y72" s="117" t="s">
        <v>36</v>
      </c>
      <c r="Z72" s="117" t="s">
        <v>36</v>
      </c>
      <c r="AA72" s="117" t="s">
        <v>36</v>
      </c>
      <c r="AB72" s="117" t="s">
        <v>36</v>
      </c>
      <c r="AC72" s="117" t="s">
        <v>36</v>
      </c>
      <c r="AD72" s="117" t="s">
        <v>48</v>
      </c>
      <c r="AE72" s="117" t="s">
        <v>36</v>
      </c>
      <c r="AF72" s="117" t="s">
        <v>36</v>
      </c>
      <c r="AG72" s="117" t="s">
        <v>48</v>
      </c>
      <c r="AH72" s="117" t="str">
        <f t="shared" si="0"/>
        <v>RdD</v>
      </c>
      <c r="AI72" s="146">
        <f t="shared" si="1"/>
        <v>0</v>
      </c>
      <c r="AJ72" s="146" t="s">
        <v>36</v>
      </c>
      <c r="AK72" s="146" t="s">
        <v>36</v>
      </c>
      <c r="AL72" s="146"/>
      <c r="AM72" s="146"/>
      <c r="AN72" s="89"/>
      <c r="AO72" s="90">
        <f t="shared" si="2"/>
        <v>0</v>
      </c>
      <c r="AP72" s="91">
        <f t="shared" si="3"/>
        <v>8.7000000000698492</v>
      </c>
      <c r="AQ72" s="91">
        <f t="shared" si="4"/>
        <v>8.7000000000698492</v>
      </c>
      <c r="AR72" s="89">
        <f t="shared" si="5"/>
        <v>5</v>
      </c>
      <c r="AS72" s="92">
        <f t="shared" si="6"/>
        <v>0</v>
      </c>
      <c r="AT72" s="92">
        <f t="shared" si="7"/>
        <v>43.500000000349246</v>
      </c>
      <c r="AU72" s="92">
        <f t="shared" si="8"/>
        <v>43.500000000349246</v>
      </c>
      <c r="AV72" s="93" t="str">
        <f t="shared" si="9"/>
        <v>22_12</v>
      </c>
      <c r="AW72" s="89" t="str">
        <f t="shared" si="10"/>
        <v>22</v>
      </c>
      <c r="AX72" s="89" t="str">
        <f t="shared" si="11"/>
        <v>12</v>
      </c>
      <c r="AY72" s="89"/>
      <c r="AZ72" s="89" t="str">
        <f t="shared" si="12"/>
        <v/>
      </c>
    </row>
    <row r="73" spans="1:52" ht="18" hidden="1" x14ac:dyDescent="0.2">
      <c r="A73" s="95">
        <v>44927.75603956019</v>
      </c>
      <c r="B73" s="96" t="s">
        <v>30</v>
      </c>
      <c r="C73" s="96" t="s">
        <v>49</v>
      </c>
      <c r="D73" s="96" t="s">
        <v>49</v>
      </c>
      <c r="E73" s="96" t="s">
        <v>33</v>
      </c>
      <c r="F73" s="96" t="s">
        <v>34</v>
      </c>
      <c r="G73" s="96" t="s">
        <v>202</v>
      </c>
      <c r="H73" s="96" t="s">
        <v>196</v>
      </c>
      <c r="I73" s="177" t="s">
        <v>176</v>
      </c>
      <c r="J73" s="177" t="s">
        <v>95</v>
      </c>
      <c r="K73" s="177" t="s">
        <v>36</v>
      </c>
      <c r="L73" s="96" t="s">
        <v>219</v>
      </c>
      <c r="M73" s="96" t="s">
        <v>220</v>
      </c>
      <c r="N73" s="97" t="s">
        <v>36</v>
      </c>
      <c r="O73" s="97" t="s">
        <v>36</v>
      </c>
      <c r="P73" s="97">
        <v>44927.290277777778</v>
      </c>
      <c r="Q73" s="97">
        <v>44927.666666666672</v>
      </c>
      <c r="R73" s="98" t="s">
        <v>329</v>
      </c>
      <c r="S73" s="96" t="s">
        <v>40</v>
      </c>
      <c r="T73" s="96"/>
      <c r="U73" s="96" t="s">
        <v>36</v>
      </c>
      <c r="V73" s="96" t="s">
        <v>36</v>
      </c>
      <c r="W73" s="96" t="s">
        <v>36</v>
      </c>
      <c r="X73" s="96" t="s">
        <v>36</v>
      </c>
      <c r="Y73" s="96" t="s">
        <v>36</v>
      </c>
      <c r="Z73" s="96" t="s">
        <v>36</v>
      </c>
      <c r="AA73" s="96" t="s">
        <v>36</v>
      </c>
      <c r="AB73" s="96" t="s">
        <v>36</v>
      </c>
      <c r="AC73" s="96" t="s">
        <v>36</v>
      </c>
      <c r="AD73" s="96" t="s">
        <v>48</v>
      </c>
      <c r="AE73" s="96" t="s">
        <v>36</v>
      </c>
      <c r="AF73" s="96" t="s">
        <v>36</v>
      </c>
      <c r="AG73" s="96" t="s">
        <v>48</v>
      </c>
      <c r="AH73" s="96" t="str">
        <f t="shared" ref="AH73:AH91" si="26">TRIM(LEFT(L73,3))</f>
        <v>COM</v>
      </c>
      <c r="AI73" s="99">
        <f t="shared" ref="AI73:AI91" si="27">IFERROR(IF(N73&gt;O73,24+(O73-N73)*24,(O73-N73)*24),0)</f>
        <v>0</v>
      </c>
      <c r="AJ73" s="99" t="s">
        <v>561</v>
      </c>
      <c r="AK73" s="99" t="s">
        <v>590</v>
      </c>
      <c r="AL73" s="99"/>
      <c r="AM73" s="99"/>
      <c r="AN73" s="100"/>
      <c r="AO73" s="101">
        <f t="shared" ref="AO73:AO91" si="28">IF(AND(Y73="-",AB73="-"),0,IF(OR(Y73="-",AB73="-"),IF(Y73="-",AB73,Y73),Y73+AB73))</f>
        <v>0</v>
      </c>
      <c r="AP73" s="102">
        <f t="shared" ref="AP73:AP91" si="29">IFERROR(IF(P73&gt;Q73,24+(Q73-P73)*24,(Q73-P73)*24),0)</f>
        <v>9.0333333334419876</v>
      </c>
      <c r="AQ73" s="102">
        <f t="shared" ref="AQ73:AQ91" si="30">AP73-(AO73*24)</f>
        <v>9.0333333334419876</v>
      </c>
      <c r="AR73" s="100">
        <f t="shared" ref="AR73:AR91" si="31">IF(AY73=1,(LEN(D73)-LEN(SUBSTITUTE(D73,",",""))+1),IF(LEN(D73)=LEN(SUBSTITUTE(D73,"RONCAL FANNYNG","")),IF(LEN(D73)=LEN(SUBSTITUTE(D73,"LIBERATO AMAEL","")),(LEN(D73)-LEN(SUBSTITUTE(D73,",",""))+1+2),(LEN(D73)-LEN(SUBSTITUTE(D73,",",""))+1+1)),IF(LEN(D73)=LEN(SUBSTITUTE(D73,"LIBERATO AMAEL","")),(LEN(D73)-LEN(SUBSTITUTE(D73,",",""))+1+1),(LEN(D73)-LEN(SUBSTITUTE(D73,",",""))+1))))</f>
        <v>1</v>
      </c>
      <c r="AS73" s="103">
        <f t="shared" ref="AS73:AS91" si="32">IFERROR(AN73*24,0)</f>
        <v>0</v>
      </c>
      <c r="AT73" s="103">
        <f t="shared" ref="AT73:AT91" si="33">AR73*AQ73</f>
        <v>9.0333333334419876</v>
      </c>
      <c r="AU73" s="103">
        <f t="shared" ref="AU73:AU91" si="34">AT73-AS73</f>
        <v>9.0333333334419876</v>
      </c>
      <c r="AV73" s="104" t="str">
        <f t="shared" ref="AV73:AV91" si="35">AW73&amp;"_"&amp;AX73</f>
        <v>23_01</v>
      </c>
      <c r="AW73" s="100" t="str">
        <f t="shared" ref="AW73:AW91" si="36">TEXT(Q73,"YY")</f>
        <v>23</v>
      </c>
      <c r="AX73" s="100" t="str">
        <f t="shared" ref="AX73:AX91" si="37">TEXT(Q73,"mm")</f>
        <v>01</v>
      </c>
      <c r="AY73" s="100">
        <v>1</v>
      </c>
      <c r="AZ73" s="100" t="str">
        <f t="shared" ref="AZ73:AZ91" si="38">IF(AQ73&lt;=AI73,"REVISAR","")</f>
        <v/>
      </c>
    </row>
    <row r="74" spans="1:52" s="257" customFormat="1" ht="18" hidden="1" x14ac:dyDescent="0.2">
      <c r="A74" s="112">
        <v>44927.719066770835</v>
      </c>
      <c r="B74" s="113" t="s">
        <v>30</v>
      </c>
      <c r="C74" s="113" t="s">
        <v>38</v>
      </c>
      <c r="D74" s="113" t="s">
        <v>32</v>
      </c>
      <c r="E74" s="113" t="s">
        <v>33</v>
      </c>
      <c r="F74" s="113" t="s">
        <v>34</v>
      </c>
      <c r="G74" s="113" t="s">
        <v>202</v>
      </c>
      <c r="H74" s="113" t="s">
        <v>196</v>
      </c>
      <c r="I74" s="179" t="s">
        <v>56</v>
      </c>
      <c r="J74" s="179" t="s">
        <v>57</v>
      </c>
      <c r="K74" s="179" t="s">
        <v>36</v>
      </c>
      <c r="L74" s="113" t="s">
        <v>116</v>
      </c>
      <c r="M74" s="113" t="s">
        <v>220</v>
      </c>
      <c r="N74" s="114" t="s">
        <v>36</v>
      </c>
      <c r="O74" s="114" t="s">
        <v>36</v>
      </c>
      <c r="P74" s="114">
        <v>44927.3125</v>
      </c>
      <c r="Q74" s="114">
        <v>44927.395833333336</v>
      </c>
      <c r="R74" s="115" t="s">
        <v>92</v>
      </c>
      <c r="S74" s="113" t="s">
        <v>37</v>
      </c>
      <c r="T74" s="113" t="s">
        <v>37</v>
      </c>
      <c r="U74" s="113" t="s">
        <v>36</v>
      </c>
      <c r="V74" s="113" t="s">
        <v>36</v>
      </c>
      <c r="W74" s="113" t="s">
        <v>36</v>
      </c>
      <c r="X74" s="113" t="s">
        <v>36</v>
      </c>
      <c r="Y74" s="113" t="s">
        <v>36</v>
      </c>
      <c r="Z74" s="113" t="s">
        <v>36</v>
      </c>
      <c r="AA74" s="113" t="s">
        <v>36</v>
      </c>
      <c r="AB74" s="113" t="s">
        <v>36</v>
      </c>
      <c r="AC74" s="113" t="s">
        <v>36</v>
      </c>
      <c r="AD74" s="113" t="s">
        <v>48</v>
      </c>
      <c r="AE74" s="113" t="s">
        <v>36</v>
      </c>
      <c r="AF74" s="113" t="s">
        <v>36</v>
      </c>
      <c r="AG74" s="113" t="s">
        <v>48</v>
      </c>
      <c r="AH74" s="113" t="str">
        <f t="shared" si="26"/>
        <v>RdD</v>
      </c>
      <c r="AI74" s="116">
        <f t="shared" si="27"/>
        <v>0</v>
      </c>
      <c r="AJ74" s="116" t="s">
        <v>36</v>
      </c>
      <c r="AK74" s="116" t="s">
        <v>36</v>
      </c>
      <c r="AL74" s="116"/>
      <c r="AM74" s="116"/>
      <c r="AN74" s="89"/>
      <c r="AO74" s="90">
        <f t="shared" si="28"/>
        <v>0</v>
      </c>
      <c r="AP74" s="91">
        <f t="shared" si="29"/>
        <v>2.0000000000582077</v>
      </c>
      <c r="AQ74" s="91">
        <f t="shared" si="30"/>
        <v>2.0000000000582077</v>
      </c>
      <c r="AR74" s="89">
        <f t="shared" si="31"/>
        <v>4</v>
      </c>
      <c r="AS74" s="92">
        <f t="shared" si="32"/>
        <v>0</v>
      </c>
      <c r="AT74" s="92">
        <f t="shared" si="33"/>
        <v>8.0000000002328306</v>
      </c>
      <c r="AU74" s="92">
        <f t="shared" si="34"/>
        <v>8.0000000002328306</v>
      </c>
      <c r="AV74" s="93" t="str">
        <f t="shared" si="35"/>
        <v>23_01</v>
      </c>
      <c r="AW74" s="89" t="str">
        <f t="shared" si="36"/>
        <v>23</v>
      </c>
      <c r="AX74" s="89" t="str">
        <f t="shared" si="37"/>
        <v>01</v>
      </c>
      <c r="AY74" s="89"/>
      <c r="AZ74" s="89" t="str">
        <f t="shared" si="38"/>
        <v/>
      </c>
    </row>
    <row r="75" spans="1:52" s="257" customFormat="1" ht="18" hidden="1" x14ac:dyDescent="0.2">
      <c r="A75" s="112">
        <v>44927.719066770835</v>
      </c>
      <c r="B75" s="113" t="s">
        <v>30</v>
      </c>
      <c r="C75" s="113" t="s">
        <v>38</v>
      </c>
      <c r="D75" s="113" t="s">
        <v>32</v>
      </c>
      <c r="E75" s="113" t="s">
        <v>33</v>
      </c>
      <c r="F75" s="113" t="s">
        <v>34</v>
      </c>
      <c r="G75" s="113" t="s">
        <v>202</v>
      </c>
      <c r="H75" s="113" t="s">
        <v>196</v>
      </c>
      <c r="I75" s="179" t="s">
        <v>56</v>
      </c>
      <c r="J75" s="179" t="s">
        <v>78</v>
      </c>
      <c r="K75" s="179" t="s">
        <v>36</v>
      </c>
      <c r="L75" s="113" t="s">
        <v>116</v>
      </c>
      <c r="M75" s="113" t="s">
        <v>220</v>
      </c>
      <c r="N75" s="114" t="s">
        <v>36</v>
      </c>
      <c r="O75" s="114" t="s">
        <v>36</v>
      </c>
      <c r="P75" s="114">
        <v>44927.396527777775</v>
      </c>
      <c r="Q75" s="114">
        <v>44927.458333333336</v>
      </c>
      <c r="R75" s="115" t="s">
        <v>92</v>
      </c>
      <c r="S75" s="113" t="s">
        <v>37</v>
      </c>
      <c r="T75" s="113" t="s">
        <v>37</v>
      </c>
      <c r="U75" s="113" t="s">
        <v>36</v>
      </c>
      <c r="V75" s="113" t="s">
        <v>36</v>
      </c>
      <c r="W75" s="113" t="s">
        <v>36</v>
      </c>
      <c r="X75" s="113" t="s">
        <v>36</v>
      </c>
      <c r="Y75" s="113" t="s">
        <v>36</v>
      </c>
      <c r="Z75" s="113" t="s">
        <v>36</v>
      </c>
      <c r="AA75" s="113" t="s">
        <v>36</v>
      </c>
      <c r="AB75" s="113" t="s">
        <v>36</v>
      </c>
      <c r="AC75" s="113" t="s">
        <v>36</v>
      </c>
      <c r="AD75" s="113" t="s">
        <v>48</v>
      </c>
      <c r="AE75" s="113" t="s">
        <v>36</v>
      </c>
      <c r="AF75" s="113" t="s">
        <v>36</v>
      </c>
      <c r="AG75" s="113" t="s">
        <v>48</v>
      </c>
      <c r="AH75" s="113" t="str">
        <f t="shared" si="26"/>
        <v>RdD</v>
      </c>
      <c r="AI75" s="116">
        <f t="shared" si="27"/>
        <v>0</v>
      </c>
      <c r="AJ75" s="116" t="s">
        <v>36</v>
      </c>
      <c r="AK75" s="116" t="s">
        <v>36</v>
      </c>
      <c r="AL75" s="88" t="s">
        <v>616</v>
      </c>
      <c r="AM75" s="88" t="s">
        <v>616</v>
      </c>
      <c r="AN75" s="89"/>
      <c r="AO75" s="90">
        <f t="shared" si="28"/>
        <v>0</v>
      </c>
      <c r="AP75" s="91">
        <f t="shared" si="29"/>
        <v>1.4833333334536292</v>
      </c>
      <c r="AQ75" s="91">
        <f t="shared" si="30"/>
        <v>1.4833333334536292</v>
      </c>
      <c r="AR75" s="89">
        <f t="shared" si="31"/>
        <v>4</v>
      </c>
      <c r="AS75" s="92">
        <f t="shared" si="32"/>
        <v>0</v>
      </c>
      <c r="AT75" s="92">
        <f t="shared" si="33"/>
        <v>5.9333333338145167</v>
      </c>
      <c r="AU75" s="92">
        <f t="shared" si="34"/>
        <v>5.9333333338145167</v>
      </c>
      <c r="AV75" s="93" t="str">
        <f t="shared" si="35"/>
        <v>23_01</v>
      </c>
      <c r="AW75" s="89" t="str">
        <f t="shared" si="36"/>
        <v>23</v>
      </c>
      <c r="AX75" s="89" t="str">
        <f t="shared" si="37"/>
        <v>01</v>
      </c>
      <c r="AY75" s="89"/>
      <c r="AZ75" s="89" t="str">
        <f t="shared" si="38"/>
        <v/>
      </c>
    </row>
    <row r="76" spans="1:52" ht="18" hidden="1" x14ac:dyDescent="0.2">
      <c r="A76" s="112">
        <v>44927.719066770835</v>
      </c>
      <c r="B76" s="113" t="s">
        <v>30</v>
      </c>
      <c r="C76" s="113" t="s">
        <v>38</v>
      </c>
      <c r="D76" s="113" t="s">
        <v>32</v>
      </c>
      <c r="E76" s="113" t="s">
        <v>33</v>
      </c>
      <c r="F76" s="113" t="s">
        <v>34</v>
      </c>
      <c r="G76" s="113" t="s">
        <v>202</v>
      </c>
      <c r="H76" s="113" t="s">
        <v>196</v>
      </c>
      <c r="I76" s="179" t="s">
        <v>56</v>
      </c>
      <c r="J76" s="179" t="s">
        <v>93</v>
      </c>
      <c r="K76" s="179" t="s">
        <v>36</v>
      </c>
      <c r="L76" s="113" t="s">
        <v>116</v>
      </c>
      <c r="M76" s="113" t="s">
        <v>220</v>
      </c>
      <c r="N76" s="114" t="s">
        <v>36</v>
      </c>
      <c r="O76" s="114" t="s">
        <v>36</v>
      </c>
      <c r="P76" s="114">
        <v>44927.458344907405</v>
      </c>
      <c r="Q76" s="114">
        <v>44927.520833333328</v>
      </c>
      <c r="R76" s="115" t="s">
        <v>92</v>
      </c>
      <c r="S76" s="113" t="s">
        <v>37</v>
      </c>
      <c r="T76" s="113" t="s">
        <v>37</v>
      </c>
      <c r="U76" s="113" t="s">
        <v>36</v>
      </c>
      <c r="V76" s="113" t="s">
        <v>36</v>
      </c>
      <c r="W76" s="113" t="s">
        <v>36</v>
      </c>
      <c r="X76" s="113" t="s">
        <v>36</v>
      </c>
      <c r="Y76" s="113" t="s">
        <v>36</v>
      </c>
      <c r="Z76" s="113" t="s">
        <v>36</v>
      </c>
      <c r="AA76" s="113" t="s">
        <v>36</v>
      </c>
      <c r="AB76" s="113" t="s">
        <v>36</v>
      </c>
      <c r="AC76" s="113" t="s">
        <v>36</v>
      </c>
      <c r="AD76" s="113" t="s">
        <v>48</v>
      </c>
      <c r="AE76" s="113" t="s">
        <v>36</v>
      </c>
      <c r="AF76" s="113" t="s">
        <v>36</v>
      </c>
      <c r="AG76" s="113" t="s">
        <v>48</v>
      </c>
      <c r="AH76" s="113" t="str">
        <f t="shared" si="26"/>
        <v>RdD</v>
      </c>
      <c r="AI76" s="116">
        <f t="shared" si="27"/>
        <v>0</v>
      </c>
      <c r="AJ76" s="116" t="s">
        <v>36</v>
      </c>
      <c r="AK76" s="116" t="s">
        <v>36</v>
      </c>
      <c r="AL76" s="116"/>
      <c r="AM76" s="116"/>
      <c r="AN76" s="89"/>
      <c r="AO76" s="90">
        <f t="shared" si="28"/>
        <v>0</v>
      </c>
      <c r="AP76" s="91">
        <f t="shared" si="29"/>
        <v>1.4997222221572883</v>
      </c>
      <c r="AQ76" s="91">
        <f t="shared" si="30"/>
        <v>1.4997222221572883</v>
      </c>
      <c r="AR76" s="89">
        <f t="shared" si="31"/>
        <v>4</v>
      </c>
      <c r="AS76" s="92">
        <f t="shared" si="32"/>
        <v>0</v>
      </c>
      <c r="AT76" s="92">
        <f t="shared" si="33"/>
        <v>5.9988888886291534</v>
      </c>
      <c r="AU76" s="92">
        <f t="shared" si="34"/>
        <v>5.9988888886291534</v>
      </c>
      <c r="AV76" s="93" t="str">
        <f t="shared" si="35"/>
        <v>23_01</v>
      </c>
      <c r="AW76" s="89" t="str">
        <f t="shared" si="36"/>
        <v>23</v>
      </c>
      <c r="AX76" s="89" t="str">
        <f t="shared" si="37"/>
        <v>01</v>
      </c>
      <c r="AY76" s="89"/>
      <c r="AZ76" s="89" t="str">
        <f t="shared" si="38"/>
        <v/>
      </c>
    </row>
    <row r="77" spans="1:52" s="117" customFormat="1" ht="18" hidden="1" x14ac:dyDescent="0.2">
      <c r="A77" s="86">
        <v>44927.723886747684</v>
      </c>
      <c r="B77" s="73" t="s">
        <v>30</v>
      </c>
      <c r="C77" s="73" t="s">
        <v>38</v>
      </c>
      <c r="D77" s="73" t="s">
        <v>32</v>
      </c>
      <c r="E77" s="73" t="s">
        <v>33</v>
      </c>
      <c r="F77" s="73" t="s">
        <v>34</v>
      </c>
      <c r="G77" s="73" t="s">
        <v>202</v>
      </c>
      <c r="H77" s="73" t="s">
        <v>196</v>
      </c>
      <c r="I77" s="176" t="s">
        <v>175</v>
      </c>
      <c r="J77" s="176" t="s">
        <v>35</v>
      </c>
      <c r="K77" s="176" t="s">
        <v>36</v>
      </c>
      <c r="L77" s="73" t="s">
        <v>114</v>
      </c>
      <c r="M77" s="73" t="s">
        <v>220</v>
      </c>
      <c r="N77" s="74" t="s">
        <v>36</v>
      </c>
      <c r="O77" s="74" t="s">
        <v>36</v>
      </c>
      <c r="P77" s="74">
        <v>44927.583333333328</v>
      </c>
      <c r="Q77" s="74">
        <v>44927.770833333328</v>
      </c>
      <c r="R77" s="87" t="s">
        <v>94</v>
      </c>
      <c r="S77" s="73" t="s">
        <v>40</v>
      </c>
      <c r="T77" s="73"/>
      <c r="U77" s="73" t="s">
        <v>36</v>
      </c>
      <c r="V77" s="73" t="s">
        <v>36</v>
      </c>
      <c r="W77" s="73" t="s">
        <v>36</v>
      </c>
      <c r="X77" s="73" t="s">
        <v>36</v>
      </c>
      <c r="Y77" s="94" t="s">
        <v>36</v>
      </c>
      <c r="Z77" s="73" t="s">
        <v>36</v>
      </c>
      <c r="AA77" s="73" t="s">
        <v>36</v>
      </c>
      <c r="AB77" s="73" t="s">
        <v>36</v>
      </c>
      <c r="AC77" s="73" t="s">
        <v>36</v>
      </c>
      <c r="AD77" s="73" t="s">
        <v>46</v>
      </c>
      <c r="AE77" s="73" t="s">
        <v>36</v>
      </c>
      <c r="AF77" s="73" t="s">
        <v>36</v>
      </c>
      <c r="AG77" s="73" t="s">
        <v>48</v>
      </c>
      <c r="AH77" s="73" t="str">
        <f t="shared" si="26"/>
        <v>MC</v>
      </c>
      <c r="AI77" s="88">
        <f t="shared" si="27"/>
        <v>0</v>
      </c>
      <c r="AJ77" s="88" t="s">
        <v>559</v>
      </c>
      <c r="AK77" s="88" t="s">
        <v>577</v>
      </c>
      <c r="AL77" s="88" t="s">
        <v>617</v>
      </c>
      <c r="AM77" s="88" t="s">
        <v>617</v>
      </c>
      <c r="AN77" s="89"/>
      <c r="AO77" s="90">
        <f t="shared" si="28"/>
        <v>0</v>
      </c>
      <c r="AP77" s="91">
        <f t="shared" si="29"/>
        <v>4.5</v>
      </c>
      <c r="AQ77" s="91">
        <f t="shared" si="30"/>
        <v>4.5</v>
      </c>
      <c r="AR77" s="89">
        <f t="shared" si="31"/>
        <v>4</v>
      </c>
      <c r="AS77" s="92">
        <f t="shared" si="32"/>
        <v>0</v>
      </c>
      <c r="AT77" s="92">
        <f t="shared" si="33"/>
        <v>18</v>
      </c>
      <c r="AU77" s="92">
        <f t="shared" si="34"/>
        <v>18</v>
      </c>
      <c r="AV77" s="93" t="str">
        <f t="shared" si="35"/>
        <v>23_01</v>
      </c>
      <c r="AW77" s="89" t="str">
        <f t="shared" si="36"/>
        <v>23</v>
      </c>
      <c r="AX77" s="89" t="str">
        <f t="shared" si="37"/>
        <v>01</v>
      </c>
      <c r="AY77" s="89"/>
      <c r="AZ77" s="89" t="str">
        <f t="shared" si="38"/>
        <v/>
      </c>
    </row>
    <row r="78" spans="1:52" s="117" customFormat="1" ht="18" hidden="1" x14ac:dyDescent="0.2">
      <c r="A78" s="86">
        <v>44929.66725893518</v>
      </c>
      <c r="B78" s="73" t="s">
        <v>30</v>
      </c>
      <c r="C78" s="73" t="s">
        <v>38</v>
      </c>
      <c r="D78" s="73" t="s">
        <v>32</v>
      </c>
      <c r="E78" s="73" t="s">
        <v>33</v>
      </c>
      <c r="F78" s="73" t="s">
        <v>34</v>
      </c>
      <c r="G78" s="73" t="s">
        <v>202</v>
      </c>
      <c r="H78" s="73" t="s">
        <v>196</v>
      </c>
      <c r="I78" s="176" t="s">
        <v>175</v>
      </c>
      <c r="J78" s="176" t="s">
        <v>35</v>
      </c>
      <c r="K78" s="176" t="s">
        <v>36</v>
      </c>
      <c r="L78" s="73" t="s">
        <v>114</v>
      </c>
      <c r="M78" s="73" t="s">
        <v>220</v>
      </c>
      <c r="N78" s="74" t="s">
        <v>36</v>
      </c>
      <c r="O78" s="74" t="s">
        <v>36</v>
      </c>
      <c r="P78" s="74">
        <v>44928.3125</v>
      </c>
      <c r="Q78" s="74">
        <v>44928.520833333328</v>
      </c>
      <c r="R78" s="87" t="s">
        <v>96</v>
      </c>
      <c r="S78" s="73" t="s">
        <v>37</v>
      </c>
      <c r="T78" s="73"/>
      <c r="U78" s="73" t="s">
        <v>36</v>
      </c>
      <c r="V78" s="73" t="s">
        <v>36</v>
      </c>
      <c r="W78" s="73" t="s">
        <v>36</v>
      </c>
      <c r="X78" s="73" t="s">
        <v>36</v>
      </c>
      <c r="Y78" s="73" t="s">
        <v>36</v>
      </c>
      <c r="Z78" s="73" t="s">
        <v>36</v>
      </c>
      <c r="AA78" s="73" t="s">
        <v>36</v>
      </c>
      <c r="AB78" s="73" t="s">
        <v>36</v>
      </c>
      <c r="AC78" s="73" t="s">
        <v>36</v>
      </c>
      <c r="AD78" s="73" t="s">
        <v>48</v>
      </c>
      <c r="AE78" s="73" t="s">
        <v>36</v>
      </c>
      <c r="AF78" s="73" t="s">
        <v>36</v>
      </c>
      <c r="AG78" s="73" t="s">
        <v>48</v>
      </c>
      <c r="AH78" s="73" t="str">
        <f t="shared" si="26"/>
        <v>MC</v>
      </c>
      <c r="AI78" s="88">
        <f t="shared" si="27"/>
        <v>0</v>
      </c>
      <c r="AJ78" s="88" t="s">
        <v>559</v>
      </c>
      <c r="AK78" s="88" t="s">
        <v>577</v>
      </c>
      <c r="AL78" s="88" t="s">
        <v>617</v>
      </c>
      <c r="AM78" s="88" t="s">
        <v>617</v>
      </c>
      <c r="AN78" s="89"/>
      <c r="AO78" s="90">
        <f t="shared" si="28"/>
        <v>0</v>
      </c>
      <c r="AP78" s="91">
        <f t="shared" si="29"/>
        <v>4.9999999998835847</v>
      </c>
      <c r="AQ78" s="91">
        <f t="shared" si="30"/>
        <v>4.9999999998835847</v>
      </c>
      <c r="AR78" s="89">
        <f t="shared" si="31"/>
        <v>4</v>
      </c>
      <c r="AS78" s="92">
        <f t="shared" si="32"/>
        <v>0</v>
      </c>
      <c r="AT78" s="92">
        <f t="shared" si="33"/>
        <v>19.999999999534339</v>
      </c>
      <c r="AU78" s="92">
        <f t="shared" si="34"/>
        <v>19.999999999534339</v>
      </c>
      <c r="AV78" s="93" t="str">
        <f t="shared" si="35"/>
        <v>23_01</v>
      </c>
      <c r="AW78" s="89" t="str">
        <f t="shared" si="36"/>
        <v>23</v>
      </c>
      <c r="AX78" s="89" t="str">
        <f t="shared" si="37"/>
        <v>01</v>
      </c>
      <c r="AY78" s="89"/>
      <c r="AZ78" s="89" t="str">
        <f t="shared" si="38"/>
        <v/>
      </c>
    </row>
    <row r="79" spans="1:52" s="113" customFormat="1" ht="46.5" hidden="1" customHeight="1" x14ac:dyDescent="0.2">
      <c r="A79" s="112">
        <v>44929.744796678242</v>
      </c>
      <c r="B79" s="113" t="s">
        <v>30</v>
      </c>
      <c r="C79" s="113" t="s">
        <v>38</v>
      </c>
      <c r="D79" s="113" t="s">
        <v>103</v>
      </c>
      <c r="E79" s="113" t="s">
        <v>33</v>
      </c>
      <c r="F79" s="113" t="s">
        <v>34</v>
      </c>
      <c r="G79" s="113" t="s">
        <v>202</v>
      </c>
      <c r="H79" s="113" t="s">
        <v>200</v>
      </c>
      <c r="I79" s="179" t="s">
        <v>447</v>
      </c>
      <c r="J79" s="179" t="s">
        <v>97</v>
      </c>
      <c r="K79" s="179" t="s">
        <v>36</v>
      </c>
      <c r="L79" s="113" t="s">
        <v>219</v>
      </c>
      <c r="M79" s="113" t="s">
        <v>220</v>
      </c>
      <c r="N79" s="114" t="s">
        <v>36</v>
      </c>
      <c r="O79" s="114" t="s">
        <v>36</v>
      </c>
      <c r="P79" s="114">
        <v>44929.291666666664</v>
      </c>
      <c r="Q79" s="114">
        <v>44929.677083333328</v>
      </c>
      <c r="R79" s="115" t="s">
        <v>625</v>
      </c>
      <c r="S79" s="113" t="s">
        <v>40</v>
      </c>
      <c r="U79" s="113" t="s">
        <v>36</v>
      </c>
      <c r="V79" s="113" t="s">
        <v>36</v>
      </c>
      <c r="W79" s="113" t="s">
        <v>36</v>
      </c>
      <c r="X79" s="113" t="s">
        <v>36</v>
      </c>
      <c r="Y79" s="113" t="s">
        <v>36</v>
      </c>
      <c r="Z79" s="113" t="s">
        <v>36</v>
      </c>
      <c r="AA79" s="152">
        <v>0.1875</v>
      </c>
      <c r="AB79" s="113" t="s">
        <v>36</v>
      </c>
      <c r="AC79" s="113" t="s">
        <v>36</v>
      </c>
      <c r="AD79" s="113" t="s">
        <v>46</v>
      </c>
      <c r="AE79" s="113" t="s">
        <v>36</v>
      </c>
      <c r="AF79" s="113" t="s">
        <v>36</v>
      </c>
      <c r="AG79" s="113" t="s">
        <v>48</v>
      </c>
      <c r="AH79" s="113" t="str">
        <f t="shared" si="26"/>
        <v>COM</v>
      </c>
      <c r="AI79" s="116">
        <f t="shared" si="27"/>
        <v>0</v>
      </c>
      <c r="AJ79" s="116" t="s">
        <v>565</v>
      </c>
      <c r="AK79" s="116" t="s">
        <v>590</v>
      </c>
      <c r="AL79" s="116"/>
      <c r="AM79" s="116"/>
      <c r="AN79" s="89"/>
      <c r="AO79" s="90">
        <f t="shared" si="28"/>
        <v>0</v>
      </c>
      <c r="AP79" s="91">
        <f t="shared" si="29"/>
        <v>9.2499999999417923</v>
      </c>
      <c r="AQ79" s="91">
        <f t="shared" si="30"/>
        <v>9.2499999999417923</v>
      </c>
      <c r="AR79" s="89">
        <f t="shared" si="31"/>
        <v>5</v>
      </c>
      <c r="AS79" s="92">
        <f t="shared" si="32"/>
        <v>0</v>
      </c>
      <c r="AT79" s="92">
        <f t="shared" si="33"/>
        <v>46.249999999708962</v>
      </c>
      <c r="AU79" s="92">
        <f t="shared" si="34"/>
        <v>46.249999999708962</v>
      </c>
      <c r="AV79" s="93" t="str">
        <f t="shared" si="35"/>
        <v>23_01</v>
      </c>
      <c r="AW79" s="89" t="str">
        <f t="shared" si="36"/>
        <v>23</v>
      </c>
      <c r="AX79" s="89" t="str">
        <f t="shared" si="37"/>
        <v>01</v>
      </c>
      <c r="AY79" s="89"/>
      <c r="AZ79" s="89" t="str">
        <f t="shared" si="38"/>
        <v/>
      </c>
    </row>
    <row r="80" spans="1:52" s="117" customFormat="1" ht="41.25" hidden="1" customHeight="1" x14ac:dyDescent="0.2">
      <c r="A80" s="86">
        <v>44930.713167199079</v>
      </c>
      <c r="B80" s="73" t="s">
        <v>30</v>
      </c>
      <c r="C80" s="73" t="s">
        <v>49</v>
      </c>
      <c r="D80" s="73" t="s">
        <v>49</v>
      </c>
      <c r="E80" s="73" t="s">
        <v>33</v>
      </c>
      <c r="F80" s="73" t="s">
        <v>34</v>
      </c>
      <c r="G80" s="73" t="s">
        <v>202</v>
      </c>
      <c r="H80" s="73" t="s">
        <v>200</v>
      </c>
      <c r="I80" s="176" t="s">
        <v>447</v>
      </c>
      <c r="J80" s="176" t="s">
        <v>98</v>
      </c>
      <c r="K80" s="176" t="s">
        <v>36</v>
      </c>
      <c r="L80" s="73" t="s">
        <v>219</v>
      </c>
      <c r="M80" s="73" t="s">
        <v>220</v>
      </c>
      <c r="N80" s="74" t="s">
        <v>36</v>
      </c>
      <c r="O80" s="74" t="s">
        <v>36</v>
      </c>
      <c r="P80" s="74">
        <v>44930.291666666672</v>
      </c>
      <c r="Q80" s="74">
        <v>44930.354166666664</v>
      </c>
      <c r="R80" s="87" t="s">
        <v>626</v>
      </c>
      <c r="S80" s="73" t="s">
        <v>40</v>
      </c>
      <c r="T80" s="73"/>
      <c r="U80" s="73" t="s">
        <v>36</v>
      </c>
      <c r="V80" s="73" t="s">
        <v>36</v>
      </c>
      <c r="W80" s="73" t="s">
        <v>36</v>
      </c>
      <c r="X80" s="73" t="s">
        <v>36</v>
      </c>
      <c r="Y80" s="73" t="s">
        <v>36</v>
      </c>
      <c r="Z80" s="73" t="s">
        <v>36</v>
      </c>
      <c r="AA80" s="73" t="s">
        <v>36</v>
      </c>
      <c r="AB80" s="73" t="s">
        <v>36</v>
      </c>
      <c r="AC80" s="73" t="s">
        <v>36</v>
      </c>
      <c r="AD80" s="73" t="s">
        <v>48</v>
      </c>
      <c r="AE80" s="73" t="s">
        <v>36</v>
      </c>
      <c r="AF80" s="73" t="s">
        <v>36</v>
      </c>
      <c r="AG80" s="73" t="s">
        <v>48</v>
      </c>
      <c r="AH80" s="73" t="str">
        <f t="shared" si="26"/>
        <v>COM</v>
      </c>
      <c r="AI80" s="88">
        <f t="shared" si="27"/>
        <v>0</v>
      </c>
      <c r="AJ80" s="88" t="s">
        <v>565</v>
      </c>
      <c r="AK80" s="88" t="s">
        <v>585</v>
      </c>
      <c r="AL80" s="88"/>
      <c r="AM80" s="88"/>
      <c r="AN80" s="89"/>
      <c r="AO80" s="90">
        <f t="shared" si="28"/>
        <v>0</v>
      </c>
      <c r="AP80" s="91">
        <f t="shared" si="29"/>
        <v>1.499999999825377</v>
      </c>
      <c r="AQ80" s="91">
        <f t="shared" si="30"/>
        <v>1.499999999825377</v>
      </c>
      <c r="AR80" s="89">
        <f t="shared" si="31"/>
        <v>3</v>
      </c>
      <c r="AS80" s="92">
        <f t="shared" si="32"/>
        <v>0</v>
      </c>
      <c r="AT80" s="92">
        <f t="shared" si="33"/>
        <v>4.4999999994761311</v>
      </c>
      <c r="AU80" s="92">
        <f t="shared" si="34"/>
        <v>4.4999999994761311</v>
      </c>
      <c r="AV80" s="93" t="str">
        <f t="shared" si="35"/>
        <v>23_01</v>
      </c>
      <c r="AW80" s="89" t="str">
        <f t="shared" si="36"/>
        <v>23</v>
      </c>
      <c r="AX80" s="89" t="str">
        <f t="shared" si="37"/>
        <v>01</v>
      </c>
      <c r="AY80" s="89"/>
      <c r="AZ80" s="89" t="str">
        <f t="shared" si="38"/>
        <v/>
      </c>
    </row>
    <row r="81" spans="1:52" ht="45" hidden="1" x14ac:dyDescent="0.2">
      <c r="A81" s="112">
        <v>44930.713167199079</v>
      </c>
      <c r="B81" s="113" t="s">
        <v>30</v>
      </c>
      <c r="C81" s="113" t="s">
        <v>49</v>
      </c>
      <c r="D81" s="113" t="s">
        <v>49</v>
      </c>
      <c r="E81" s="113" t="s">
        <v>33</v>
      </c>
      <c r="F81" s="113" t="s">
        <v>34</v>
      </c>
      <c r="G81" s="113" t="s">
        <v>202</v>
      </c>
      <c r="H81" s="113" t="s">
        <v>200</v>
      </c>
      <c r="I81" s="179" t="s">
        <v>449</v>
      </c>
      <c r="J81" s="179" t="s">
        <v>101</v>
      </c>
      <c r="K81" s="179" t="s">
        <v>36</v>
      </c>
      <c r="L81" s="113" t="s">
        <v>219</v>
      </c>
      <c r="M81" s="113" t="s">
        <v>220</v>
      </c>
      <c r="N81" s="114" t="s">
        <v>36</v>
      </c>
      <c r="O81" s="114" t="s">
        <v>36</v>
      </c>
      <c r="P81" s="114">
        <v>44930.354178240741</v>
      </c>
      <c r="Q81" s="114">
        <v>44930.395833333336</v>
      </c>
      <c r="R81" s="115" t="s">
        <v>627</v>
      </c>
      <c r="S81" s="113" t="s">
        <v>40</v>
      </c>
      <c r="T81" s="113"/>
      <c r="U81" s="113" t="s">
        <v>36</v>
      </c>
      <c r="V81" s="113" t="s">
        <v>36</v>
      </c>
      <c r="W81" s="113" t="s">
        <v>36</v>
      </c>
      <c r="X81" s="113" t="s">
        <v>36</v>
      </c>
      <c r="Y81" s="113" t="s">
        <v>36</v>
      </c>
      <c r="Z81" s="113" t="s">
        <v>36</v>
      </c>
      <c r="AA81" s="113" t="s">
        <v>36</v>
      </c>
      <c r="AB81" s="113" t="s">
        <v>36</v>
      </c>
      <c r="AC81" s="113" t="s">
        <v>36</v>
      </c>
      <c r="AD81" s="113" t="s">
        <v>48</v>
      </c>
      <c r="AE81" s="113" t="s">
        <v>36</v>
      </c>
      <c r="AF81" s="113" t="s">
        <v>36</v>
      </c>
      <c r="AG81" s="113" t="s">
        <v>48</v>
      </c>
      <c r="AH81" s="113" t="str">
        <f t="shared" si="26"/>
        <v>COM</v>
      </c>
      <c r="AI81" s="116">
        <f t="shared" si="27"/>
        <v>0</v>
      </c>
      <c r="AJ81" s="116" t="s">
        <v>565</v>
      </c>
      <c r="AK81" s="116" t="s">
        <v>585</v>
      </c>
      <c r="AL81" s="116"/>
      <c r="AM81" s="116"/>
      <c r="AN81" s="89"/>
      <c r="AO81" s="90">
        <f t="shared" si="28"/>
        <v>0</v>
      </c>
      <c r="AP81" s="91">
        <f t="shared" si="29"/>
        <v>0.99972222227370366</v>
      </c>
      <c r="AQ81" s="91">
        <f t="shared" si="30"/>
        <v>0.99972222227370366</v>
      </c>
      <c r="AR81" s="89">
        <f t="shared" si="31"/>
        <v>3</v>
      </c>
      <c r="AS81" s="92">
        <f t="shared" si="32"/>
        <v>0</v>
      </c>
      <c r="AT81" s="92">
        <f t="shared" si="33"/>
        <v>2.999166666821111</v>
      </c>
      <c r="AU81" s="92">
        <f t="shared" si="34"/>
        <v>2.999166666821111</v>
      </c>
      <c r="AV81" s="93" t="str">
        <f t="shared" si="35"/>
        <v>23_01</v>
      </c>
      <c r="AW81" s="89" t="str">
        <f t="shared" si="36"/>
        <v>23</v>
      </c>
      <c r="AX81" s="89" t="str">
        <f t="shared" si="37"/>
        <v>01</v>
      </c>
      <c r="AY81" s="89"/>
      <c r="AZ81" s="89" t="str">
        <f t="shared" si="38"/>
        <v/>
      </c>
    </row>
    <row r="82" spans="1:52" s="117" customFormat="1" ht="46.5" hidden="1" customHeight="1" x14ac:dyDescent="0.2">
      <c r="A82" s="86">
        <v>44930.713167199079</v>
      </c>
      <c r="B82" s="73" t="s">
        <v>30</v>
      </c>
      <c r="C82" s="73" t="s">
        <v>49</v>
      </c>
      <c r="D82" s="73" t="s">
        <v>49</v>
      </c>
      <c r="E82" s="73" t="s">
        <v>33</v>
      </c>
      <c r="F82" s="73" t="s">
        <v>34</v>
      </c>
      <c r="G82" s="73" t="s">
        <v>202</v>
      </c>
      <c r="H82" s="73" t="s">
        <v>200</v>
      </c>
      <c r="I82" s="176" t="s">
        <v>447</v>
      </c>
      <c r="J82" s="176" t="s">
        <v>99</v>
      </c>
      <c r="K82" s="176" t="s">
        <v>36</v>
      </c>
      <c r="L82" s="73" t="s">
        <v>219</v>
      </c>
      <c r="M82" s="73" t="s">
        <v>220</v>
      </c>
      <c r="N82" s="74" t="s">
        <v>36</v>
      </c>
      <c r="O82" s="74" t="s">
        <v>36</v>
      </c>
      <c r="P82" s="74">
        <v>44930.395844907405</v>
      </c>
      <c r="Q82" s="74">
        <v>44930.4375</v>
      </c>
      <c r="R82" s="87" t="s">
        <v>629</v>
      </c>
      <c r="S82" s="73" t="s">
        <v>40</v>
      </c>
      <c r="T82" s="73"/>
      <c r="U82" s="73" t="s">
        <v>36</v>
      </c>
      <c r="V82" s="73" t="s">
        <v>36</v>
      </c>
      <c r="W82" s="73" t="s">
        <v>36</v>
      </c>
      <c r="X82" s="73" t="s">
        <v>36</v>
      </c>
      <c r="Y82" s="73" t="s">
        <v>36</v>
      </c>
      <c r="Z82" s="73" t="s">
        <v>36</v>
      </c>
      <c r="AA82" s="73" t="s">
        <v>36</v>
      </c>
      <c r="AB82" s="73" t="s">
        <v>36</v>
      </c>
      <c r="AC82" s="73" t="s">
        <v>36</v>
      </c>
      <c r="AD82" s="73" t="s">
        <v>48</v>
      </c>
      <c r="AE82" s="73" t="s">
        <v>36</v>
      </c>
      <c r="AF82" s="73" t="s">
        <v>36</v>
      </c>
      <c r="AG82" s="73" t="s">
        <v>48</v>
      </c>
      <c r="AH82" s="73" t="str">
        <f t="shared" si="26"/>
        <v>COM</v>
      </c>
      <c r="AI82" s="88">
        <f t="shared" si="27"/>
        <v>0</v>
      </c>
      <c r="AJ82" s="88" t="s">
        <v>565</v>
      </c>
      <c r="AK82" s="88" t="s">
        <v>585</v>
      </c>
      <c r="AL82" s="88"/>
      <c r="AM82" s="88"/>
      <c r="AN82" s="89"/>
      <c r="AO82" s="90">
        <f t="shared" si="28"/>
        <v>0</v>
      </c>
      <c r="AP82" s="91">
        <f t="shared" si="29"/>
        <v>0.99972222227370366</v>
      </c>
      <c r="AQ82" s="91">
        <f t="shared" si="30"/>
        <v>0.99972222227370366</v>
      </c>
      <c r="AR82" s="89">
        <f t="shared" si="31"/>
        <v>3</v>
      </c>
      <c r="AS82" s="92">
        <f t="shared" si="32"/>
        <v>0</v>
      </c>
      <c r="AT82" s="92">
        <f t="shared" si="33"/>
        <v>2.999166666821111</v>
      </c>
      <c r="AU82" s="92">
        <f t="shared" si="34"/>
        <v>2.999166666821111</v>
      </c>
      <c r="AV82" s="93" t="str">
        <f t="shared" si="35"/>
        <v>23_01</v>
      </c>
      <c r="AW82" s="89" t="str">
        <f t="shared" si="36"/>
        <v>23</v>
      </c>
      <c r="AX82" s="89" t="str">
        <f t="shared" si="37"/>
        <v>01</v>
      </c>
      <c r="AY82" s="89"/>
      <c r="AZ82" s="89" t="str">
        <f t="shared" si="38"/>
        <v/>
      </c>
    </row>
    <row r="83" spans="1:52" ht="43.5" hidden="1" customHeight="1" x14ac:dyDescent="0.2">
      <c r="A83" s="86">
        <v>44930.713167199079</v>
      </c>
      <c r="B83" s="73" t="s">
        <v>30</v>
      </c>
      <c r="C83" s="73" t="s">
        <v>49</v>
      </c>
      <c r="D83" s="73" t="s">
        <v>49</v>
      </c>
      <c r="E83" s="73" t="s">
        <v>33</v>
      </c>
      <c r="F83" s="73" t="s">
        <v>34</v>
      </c>
      <c r="G83" s="73" t="s">
        <v>202</v>
      </c>
      <c r="H83" s="73" t="s">
        <v>200</v>
      </c>
      <c r="I83" s="176" t="s">
        <v>447</v>
      </c>
      <c r="J83" s="176" t="s">
        <v>100</v>
      </c>
      <c r="K83" s="176" t="s">
        <v>36</v>
      </c>
      <c r="L83" s="73" t="s">
        <v>219</v>
      </c>
      <c r="M83" s="73" t="s">
        <v>220</v>
      </c>
      <c r="N83" s="74" t="s">
        <v>36</v>
      </c>
      <c r="O83" s="74" t="s">
        <v>36</v>
      </c>
      <c r="P83" s="74">
        <v>44930.438194444447</v>
      </c>
      <c r="Q83" s="74">
        <v>44930.510416666672</v>
      </c>
      <c r="R83" s="87" t="s">
        <v>628</v>
      </c>
      <c r="S83" s="73" t="s">
        <v>40</v>
      </c>
      <c r="U83" s="73" t="s">
        <v>36</v>
      </c>
      <c r="V83" s="73" t="s">
        <v>36</v>
      </c>
      <c r="W83" s="73" t="s">
        <v>36</v>
      </c>
      <c r="X83" s="73" t="s">
        <v>36</v>
      </c>
      <c r="Y83" s="73" t="s">
        <v>36</v>
      </c>
      <c r="Z83" s="73" t="s">
        <v>36</v>
      </c>
      <c r="AA83" s="73" t="s">
        <v>36</v>
      </c>
      <c r="AB83" s="73" t="s">
        <v>36</v>
      </c>
      <c r="AC83" s="73" t="s">
        <v>36</v>
      </c>
      <c r="AD83" s="73" t="s">
        <v>48</v>
      </c>
      <c r="AE83" s="73" t="s">
        <v>36</v>
      </c>
      <c r="AF83" s="73" t="s">
        <v>36</v>
      </c>
      <c r="AG83" s="73" t="s">
        <v>48</v>
      </c>
      <c r="AH83" s="73" t="str">
        <f t="shared" si="26"/>
        <v>COM</v>
      </c>
      <c r="AI83" s="88">
        <f t="shared" si="27"/>
        <v>0</v>
      </c>
      <c r="AJ83" s="88" t="s">
        <v>565</v>
      </c>
      <c r="AK83" s="88" t="s">
        <v>585</v>
      </c>
      <c r="AL83" s="88"/>
      <c r="AM83" s="88"/>
      <c r="AN83" s="89"/>
      <c r="AO83" s="90">
        <f t="shared" si="28"/>
        <v>0</v>
      </c>
      <c r="AP83" s="91">
        <f t="shared" si="29"/>
        <v>1.7333333333954215</v>
      </c>
      <c r="AQ83" s="91">
        <f t="shared" si="30"/>
        <v>1.7333333333954215</v>
      </c>
      <c r="AR83" s="89">
        <f t="shared" si="31"/>
        <v>3</v>
      </c>
      <c r="AS83" s="92">
        <f t="shared" si="32"/>
        <v>0</v>
      </c>
      <c r="AT83" s="92">
        <f t="shared" si="33"/>
        <v>5.2000000001862645</v>
      </c>
      <c r="AU83" s="92">
        <f t="shared" si="34"/>
        <v>5.2000000001862645</v>
      </c>
      <c r="AV83" s="93" t="str">
        <f t="shared" si="35"/>
        <v>23_01</v>
      </c>
      <c r="AW83" s="89" t="str">
        <f t="shared" si="36"/>
        <v>23</v>
      </c>
      <c r="AX83" s="89" t="str">
        <f t="shared" si="37"/>
        <v>01</v>
      </c>
      <c r="AY83" s="89"/>
      <c r="AZ83" s="89" t="str">
        <f t="shared" si="38"/>
        <v/>
      </c>
    </row>
    <row r="84" spans="1:52" ht="18" hidden="1" x14ac:dyDescent="0.2">
      <c r="A84" s="86">
        <v>44931.750770474537</v>
      </c>
      <c r="B84" s="73" t="s">
        <v>30</v>
      </c>
      <c r="C84" s="73" t="s">
        <v>38</v>
      </c>
      <c r="D84" s="73" t="s">
        <v>32</v>
      </c>
      <c r="E84" s="73" t="s">
        <v>33</v>
      </c>
      <c r="F84" s="73" t="s">
        <v>34</v>
      </c>
      <c r="G84" s="73" t="s">
        <v>204</v>
      </c>
      <c r="H84" s="73" t="s">
        <v>198</v>
      </c>
      <c r="I84" s="176" t="s">
        <v>450</v>
      </c>
      <c r="J84" s="176" t="s">
        <v>61</v>
      </c>
      <c r="K84" s="176" t="s">
        <v>36</v>
      </c>
      <c r="L84" s="73" t="s">
        <v>114</v>
      </c>
      <c r="M84" s="73" t="s">
        <v>221</v>
      </c>
      <c r="N84" s="74">
        <v>44931.3125</v>
      </c>
      <c r="O84" s="74">
        <v>44931.5</v>
      </c>
      <c r="P84" s="74">
        <v>44931.302083333336</v>
      </c>
      <c r="Q84" s="74">
        <v>44931.510416666664</v>
      </c>
      <c r="R84" s="87" t="s">
        <v>102</v>
      </c>
      <c r="S84" s="73" t="s">
        <v>62</v>
      </c>
      <c r="U84" s="73" t="s">
        <v>36</v>
      </c>
      <c r="V84" s="73" t="s">
        <v>36</v>
      </c>
      <c r="W84" s="73" t="s">
        <v>36</v>
      </c>
      <c r="X84" s="73" t="s">
        <v>36</v>
      </c>
      <c r="Y84" s="94" t="s">
        <v>36</v>
      </c>
      <c r="Z84" s="73" t="s">
        <v>36</v>
      </c>
      <c r="AA84" s="73" t="s">
        <v>36</v>
      </c>
      <c r="AB84" s="73" t="s">
        <v>36</v>
      </c>
      <c r="AC84" s="73" t="s">
        <v>36</v>
      </c>
      <c r="AD84" s="73" t="s">
        <v>46</v>
      </c>
      <c r="AE84" s="73" t="s">
        <v>36</v>
      </c>
      <c r="AF84" s="73" t="s">
        <v>36</v>
      </c>
      <c r="AG84" s="73" t="s">
        <v>48</v>
      </c>
      <c r="AH84" s="73" t="str">
        <f t="shared" si="26"/>
        <v>MC</v>
      </c>
      <c r="AI84" s="88">
        <f t="shared" si="27"/>
        <v>4.5</v>
      </c>
      <c r="AJ84" s="88" t="s">
        <v>563</v>
      </c>
      <c r="AK84" s="88" t="s">
        <v>586</v>
      </c>
      <c r="AL84" s="88" t="s">
        <v>617</v>
      </c>
      <c r="AM84" s="88" t="s">
        <v>616</v>
      </c>
      <c r="AN84" s="89"/>
      <c r="AO84" s="90">
        <f t="shared" si="28"/>
        <v>0</v>
      </c>
      <c r="AP84" s="91">
        <f t="shared" si="29"/>
        <v>4.9999999998835847</v>
      </c>
      <c r="AQ84" s="91">
        <f t="shared" si="30"/>
        <v>4.9999999998835847</v>
      </c>
      <c r="AR84" s="89">
        <f t="shared" si="31"/>
        <v>4</v>
      </c>
      <c r="AS84" s="92">
        <f t="shared" si="32"/>
        <v>0</v>
      </c>
      <c r="AT84" s="92">
        <f t="shared" si="33"/>
        <v>19.999999999534339</v>
      </c>
      <c r="AU84" s="92">
        <f t="shared" si="34"/>
        <v>19.999999999534339</v>
      </c>
      <c r="AV84" s="93" t="str">
        <f t="shared" si="35"/>
        <v>23_01</v>
      </c>
      <c r="AW84" s="89" t="str">
        <f t="shared" si="36"/>
        <v>23</v>
      </c>
      <c r="AX84" s="89" t="str">
        <f t="shared" si="37"/>
        <v>01</v>
      </c>
      <c r="AY84" s="89"/>
      <c r="AZ84" s="89" t="str">
        <f t="shared" si="38"/>
        <v/>
      </c>
    </row>
    <row r="85" spans="1:52" ht="18" hidden="1" x14ac:dyDescent="0.2">
      <c r="A85" s="112">
        <v>44932.741457824071</v>
      </c>
      <c r="B85" s="113" t="s">
        <v>30</v>
      </c>
      <c r="C85" s="113" t="s">
        <v>49</v>
      </c>
      <c r="D85" s="113" t="s">
        <v>49</v>
      </c>
      <c r="E85" s="113" t="s">
        <v>33</v>
      </c>
      <c r="F85" s="113" t="s">
        <v>34</v>
      </c>
      <c r="G85" s="113" t="s">
        <v>204</v>
      </c>
      <c r="H85" s="113" t="s">
        <v>198</v>
      </c>
      <c r="I85" s="179" t="s">
        <v>182</v>
      </c>
      <c r="J85" s="179" t="s">
        <v>36</v>
      </c>
      <c r="K85" s="179" t="s">
        <v>36</v>
      </c>
      <c r="L85" s="113" t="s">
        <v>154</v>
      </c>
      <c r="M85" s="113" t="s">
        <v>220</v>
      </c>
      <c r="N85" s="114" t="s">
        <v>36</v>
      </c>
      <c r="O85" s="114" t="s">
        <v>36</v>
      </c>
      <c r="P85" s="114">
        <v>44931.5625</v>
      </c>
      <c r="Q85" s="114">
        <v>44931.729166666664</v>
      </c>
      <c r="R85" s="115" t="s">
        <v>343</v>
      </c>
      <c r="S85" s="113" t="s">
        <v>37</v>
      </c>
      <c r="T85" s="113" t="s">
        <v>347</v>
      </c>
      <c r="U85" s="113" t="s">
        <v>36</v>
      </c>
      <c r="V85" s="113" t="s">
        <v>36</v>
      </c>
      <c r="W85" s="113" t="s">
        <v>36</v>
      </c>
      <c r="X85" s="113" t="s">
        <v>36</v>
      </c>
      <c r="Y85" s="113" t="s">
        <v>36</v>
      </c>
      <c r="Z85" s="113" t="s">
        <v>36</v>
      </c>
      <c r="AA85" s="152">
        <v>0.15625</v>
      </c>
      <c r="AB85" s="152" t="s">
        <v>36</v>
      </c>
      <c r="AC85" s="113" t="s">
        <v>36</v>
      </c>
      <c r="AD85" s="113" t="s">
        <v>48</v>
      </c>
      <c r="AE85" s="113" t="s">
        <v>36</v>
      </c>
      <c r="AF85" s="113" t="s">
        <v>36</v>
      </c>
      <c r="AG85" s="113" t="s">
        <v>48</v>
      </c>
      <c r="AH85" s="113" t="str">
        <f t="shared" si="26"/>
        <v>PdM</v>
      </c>
      <c r="AI85" s="116">
        <f t="shared" si="27"/>
        <v>0</v>
      </c>
      <c r="AJ85" s="116" t="s">
        <v>36</v>
      </c>
      <c r="AK85" s="116" t="s">
        <v>36</v>
      </c>
      <c r="AL85" s="116"/>
      <c r="AM85" s="116"/>
      <c r="AN85" s="89"/>
      <c r="AO85" s="90">
        <f t="shared" si="28"/>
        <v>0</v>
      </c>
      <c r="AP85" s="91">
        <f t="shared" si="29"/>
        <v>3.9999999999417923</v>
      </c>
      <c r="AQ85" s="91">
        <f t="shared" si="30"/>
        <v>3.9999999999417923</v>
      </c>
      <c r="AR85" s="89">
        <f t="shared" si="31"/>
        <v>3</v>
      </c>
      <c r="AS85" s="92">
        <f t="shared" si="32"/>
        <v>0</v>
      </c>
      <c r="AT85" s="92">
        <f t="shared" si="33"/>
        <v>11.999999999825377</v>
      </c>
      <c r="AU85" s="92">
        <f t="shared" si="34"/>
        <v>11.999999999825377</v>
      </c>
      <c r="AV85" s="93" t="str">
        <f t="shared" si="35"/>
        <v>23_01</v>
      </c>
      <c r="AW85" s="89" t="str">
        <f t="shared" si="36"/>
        <v>23</v>
      </c>
      <c r="AX85" s="89" t="str">
        <f t="shared" si="37"/>
        <v>01</v>
      </c>
      <c r="AY85" s="89"/>
      <c r="AZ85" s="89" t="str">
        <f t="shared" si="38"/>
        <v/>
      </c>
    </row>
    <row r="86" spans="1:52" ht="18" hidden="1" x14ac:dyDescent="0.2">
      <c r="A86" s="86">
        <v>44931.75819079861</v>
      </c>
      <c r="B86" s="73" t="s">
        <v>30</v>
      </c>
      <c r="C86" s="73" t="s">
        <v>38</v>
      </c>
      <c r="D86" s="73" t="s">
        <v>103</v>
      </c>
      <c r="E86" s="73" t="s">
        <v>33</v>
      </c>
      <c r="F86" s="73" t="s">
        <v>34</v>
      </c>
      <c r="G86" s="73" t="s">
        <v>204</v>
      </c>
      <c r="H86" s="73" t="s">
        <v>198</v>
      </c>
      <c r="I86" s="176" t="s">
        <v>447</v>
      </c>
      <c r="J86" s="176" t="s">
        <v>97</v>
      </c>
      <c r="K86" s="176" t="s">
        <v>36</v>
      </c>
      <c r="L86" s="73" t="s">
        <v>219</v>
      </c>
      <c r="M86" s="73" t="s">
        <v>220</v>
      </c>
      <c r="N86" s="74" t="s">
        <v>36</v>
      </c>
      <c r="O86" s="74" t="s">
        <v>36</v>
      </c>
      <c r="P86" s="74">
        <v>44931.583333333328</v>
      </c>
      <c r="Q86" s="74">
        <v>44931.75</v>
      </c>
      <c r="R86" s="87" t="s">
        <v>104</v>
      </c>
      <c r="S86" s="73" t="s">
        <v>40</v>
      </c>
      <c r="U86" s="73" t="s">
        <v>36</v>
      </c>
      <c r="V86" s="73" t="s">
        <v>36</v>
      </c>
      <c r="W86" s="73" t="s">
        <v>36</v>
      </c>
      <c r="X86" s="73" t="s">
        <v>36</v>
      </c>
      <c r="Y86" s="73" t="s">
        <v>36</v>
      </c>
      <c r="Z86" s="73" t="s">
        <v>36</v>
      </c>
      <c r="AA86" s="94">
        <v>8.3333333335758653E-2</v>
      </c>
      <c r="AB86" s="73" t="s">
        <v>36</v>
      </c>
      <c r="AC86" s="73" t="s">
        <v>36</v>
      </c>
      <c r="AD86" s="73" t="s">
        <v>46</v>
      </c>
      <c r="AE86" s="73" t="s">
        <v>36</v>
      </c>
      <c r="AF86" s="73" t="s">
        <v>36</v>
      </c>
      <c r="AG86" s="73" t="s">
        <v>48</v>
      </c>
      <c r="AH86" s="73" t="str">
        <f t="shared" si="26"/>
        <v>COM</v>
      </c>
      <c r="AI86" s="88">
        <f t="shared" si="27"/>
        <v>0</v>
      </c>
      <c r="AJ86" s="88" t="s">
        <v>583</v>
      </c>
      <c r="AK86" s="88" t="s">
        <v>590</v>
      </c>
      <c r="AL86" s="88"/>
      <c r="AM86" s="88"/>
      <c r="AN86" s="89"/>
      <c r="AO86" s="90">
        <f t="shared" si="28"/>
        <v>0</v>
      </c>
      <c r="AP86" s="91">
        <f t="shared" si="29"/>
        <v>4.0000000001164153</v>
      </c>
      <c r="AQ86" s="91">
        <f t="shared" si="30"/>
        <v>4.0000000001164153</v>
      </c>
      <c r="AR86" s="89">
        <f t="shared" si="31"/>
        <v>5</v>
      </c>
      <c r="AS86" s="92">
        <f t="shared" si="32"/>
        <v>0</v>
      </c>
      <c r="AT86" s="92">
        <f t="shared" si="33"/>
        <v>20.000000000582077</v>
      </c>
      <c r="AU86" s="92">
        <f t="shared" si="34"/>
        <v>20.000000000582077</v>
      </c>
      <c r="AV86" s="93" t="str">
        <f t="shared" si="35"/>
        <v>23_01</v>
      </c>
      <c r="AW86" s="89" t="str">
        <f t="shared" si="36"/>
        <v>23</v>
      </c>
      <c r="AX86" s="89" t="str">
        <f t="shared" si="37"/>
        <v>01</v>
      </c>
      <c r="AY86" s="89"/>
      <c r="AZ86" s="89" t="str">
        <f t="shared" si="38"/>
        <v/>
      </c>
    </row>
    <row r="87" spans="1:52" ht="18" hidden="1" x14ac:dyDescent="0.2">
      <c r="A87" s="86">
        <v>44932.727381168981</v>
      </c>
      <c r="B87" s="73" t="s">
        <v>30</v>
      </c>
      <c r="C87" s="73" t="s">
        <v>38</v>
      </c>
      <c r="D87" s="73" t="s">
        <v>32</v>
      </c>
      <c r="E87" s="73" t="s">
        <v>33</v>
      </c>
      <c r="F87" s="73" t="s">
        <v>34</v>
      </c>
      <c r="G87" s="73" t="s">
        <v>204</v>
      </c>
      <c r="H87" s="73" t="s">
        <v>198</v>
      </c>
      <c r="I87" s="176" t="s">
        <v>447</v>
      </c>
      <c r="J87" s="176" t="s">
        <v>97</v>
      </c>
      <c r="K87" s="176" t="s">
        <v>36</v>
      </c>
      <c r="L87" s="73" t="s">
        <v>219</v>
      </c>
      <c r="M87" s="73" t="s">
        <v>220</v>
      </c>
      <c r="N87" s="74" t="s">
        <v>36</v>
      </c>
      <c r="O87" s="74" t="s">
        <v>36</v>
      </c>
      <c r="P87" s="74">
        <v>44932.3125</v>
      </c>
      <c r="Q87" s="74">
        <v>44932.729166666672</v>
      </c>
      <c r="R87" s="87" t="s">
        <v>105</v>
      </c>
      <c r="S87" s="73" t="s">
        <v>40</v>
      </c>
      <c r="U87" s="73" t="s">
        <v>36</v>
      </c>
      <c r="V87" s="73" t="s">
        <v>36</v>
      </c>
      <c r="W87" s="94">
        <v>8.3333333335758653E-2</v>
      </c>
      <c r="X87" s="73" t="s">
        <v>36</v>
      </c>
      <c r="Y87" s="73" t="s">
        <v>36</v>
      </c>
      <c r="Z87" s="73" t="s">
        <v>36</v>
      </c>
      <c r="AA87" s="94">
        <v>8.3333333335758653E-2</v>
      </c>
      <c r="AB87" s="73" t="s">
        <v>36</v>
      </c>
      <c r="AC87" s="73" t="s">
        <v>36</v>
      </c>
      <c r="AD87" s="73" t="s">
        <v>46</v>
      </c>
      <c r="AE87" s="73" t="s">
        <v>36</v>
      </c>
      <c r="AF87" s="73" t="s">
        <v>36</v>
      </c>
      <c r="AG87" s="73" t="s">
        <v>48</v>
      </c>
      <c r="AH87" s="73" t="str">
        <f t="shared" si="26"/>
        <v>COM</v>
      </c>
      <c r="AI87" s="88">
        <f t="shared" si="27"/>
        <v>0</v>
      </c>
      <c r="AJ87" s="88" t="s">
        <v>583</v>
      </c>
      <c r="AK87" s="88" t="s">
        <v>590</v>
      </c>
      <c r="AL87" s="88"/>
      <c r="AM87" s="88"/>
      <c r="AN87" s="89"/>
      <c r="AO87" s="90">
        <f t="shared" si="28"/>
        <v>0</v>
      </c>
      <c r="AP87" s="91">
        <f t="shared" si="29"/>
        <v>10.000000000116415</v>
      </c>
      <c r="AQ87" s="91">
        <f t="shared" si="30"/>
        <v>10.000000000116415</v>
      </c>
      <c r="AR87" s="89">
        <f t="shared" si="31"/>
        <v>4</v>
      </c>
      <c r="AS87" s="92">
        <f t="shared" si="32"/>
        <v>0</v>
      </c>
      <c r="AT87" s="92">
        <f t="shared" si="33"/>
        <v>40.000000000465661</v>
      </c>
      <c r="AU87" s="92">
        <f t="shared" si="34"/>
        <v>40.000000000465661</v>
      </c>
      <c r="AV87" s="93" t="str">
        <f t="shared" si="35"/>
        <v>23_01</v>
      </c>
      <c r="AW87" s="89" t="str">
        <f t="shared" si="36"/>
        <v>23</v>
      </c>
      <c r="AX87" s="89" t="str">
        <f t="shared" si="37"/>
        <v>01</v>
      </c>
      <c r="AY87" s="89"/>
      <c r="AZ87" s="89" t="str">
        <f t="shared" si="38"/>
        <v/>
      </c>
    </row>
    <row r="88" spans="1:52" ht="27" hidden="1" x14ac:dyDescent="0.2">
      <c r="A88" s="95">
        <v>44932.752623333334</v>
      </c>
      <c r="B88" s="96" t="s">
        <v>30</v>
      </c>
      <c r="C88" s="96" t="s">
        <v>49</v>
      </c>
      <c r="D88" s="96" t="s">
        <v>49</v>
      </c>
      <c r="E88" s="96" t="s">
        <v>33</v>
      </c>
      <c r="F88" s="96" t="s">
        <v>34</v>
      </c>
      <c r="G88" s="96" t="s">
        <v>204</v>
      </c>
      <c r="H88" s="96" t="s">
        <v>198</v>
      </c>
      <c r="I88" s="177" t="s">
        <v>42</v>
      </c>
      <c r="J88" s="177" t="s">
        <v>43</v>
      </c>
      <c r="K88" s="177" t="s">
        <v>36</v>
      </c>
      <c r="L88" s="96" t="s">
        <v>114</v>
      </c>
      <c r="M88" s="96" t="s">
        <v>221</v>
      </c>
      <c r="N88" s="97">
        <v>44932.520833333336</v>
      </c>
      <c r="O88" s="97">
        <v>44932.71875</v>
      </c>
      <c r="P88" s="97">
        <v>44932.5625</v>
      </c>
      <c r="Q88" s="97">
        <v>44932.739583333336</v>
      </c>
      <c r="R88" s="98" t="s">
        <v>330</v>
      </c>
      <c r="S88" s="96" t="s">
        <v>37</v>
      </c>
      <c r="T88" s="96"/>
      <c r="U88" s="96" t="s">
        <v>36</v>
      </c>
      <c r="V88" s="96" t="s">
        <v>36</v>
      </c>
      <c r="W88" s="126">
        <v>0.1875</v>
      </c>
      <c r="X88" s="96" t="s">
        <v>36</v>
      </c>
      <c r="Y88" s="96" t="s">
        <v>36</v>
      </c>
      <c r="Z88" s="96" t="s">
        <v>36</v>
      </c>
      <c r="AA88" s="96" t="s">
        <v>36</v>
      </c>
      <c r="AB88" s="96" t="s">
        <v>36</v>
      </c>
      <c r="AC88" s="96" t="s">
        <v>36</v>
      </c>
      <c r="AD88" s="96" t="s">
        <v>48</v>
      </c>
      <c r="AE88" s="96" t="s">
        <v>36</v>
      </c>
      <c r="AF88" s="96" t="s">
        <v>36</v>
      </c>
      <c r="AG88" s="96" t="s">
        <v>48</v>
      </c>
      <c r="AH88" s="96" t="str">
        <f t="shared" si="26"/>
        <v>MC</v>
      </c>
      <c r="AI88" s="99">
        <f t="shared" si="27"/>
        <v>4.7499999999417923</v>
      </c>
      <c r="AJ88" s="99" t="s">
        <v>561</v>
      </c>
      <c r="AK88" s="99" t="s">
        <v>577</v>
      </c>
      <c r="AL88" s="88" t="s">
        <v>617</v>
      </c>
      <c r="AM88" s="88" t="s">
        <v>616</v>
      </c>
      <c r="AN88" s="100"/>
      <c r="AO88" s="101">
        <f t="shared" si="28"/>
        <v>0</v>
      </c>
      <c r="AP88" s="102">
        <f t="shared" si="29"/>
        <v>4.2500000000582077</v>
      </c>
      <c r="AQ88" s="102">
        <f t="shared" si="30"/>
        <v>4.2500000000582077</v>
      </c>
      <c r="AR88" s="100">
        <f t="shared" si="31"/>
        <v>1</v>
      </c>
      <c r="AS88" s="103">
        <f t="shared" si="32"/>
        <v>0</v>
      </c>
      <c r="AT88" s="103">
        <f t="shared" si="33"/>
        <v>4.2500000000582077</v>
      </c>
      <c r="AU88" s="103">
        <f t="shared" si="34"/>
        <v>4.2500000000582077</v>
      </c>
      <c r="AV88" s="104" t="str">
        <f t="shared" si="35"/>
        <v>23_01</v>
      </c>
      <c r="AW88" s="100" t="str">
        <f t="shared" si="36"/>
        <v>23</v>
      </c>
      <c r="AX88" s="100" t="str">
        <f t="shared" si="37"/>
        <v>01</v>
      </c>
      <c r="AY88" s="100">
        <v>1</v>
      </c>
      <c r="AZ88" s="100" t="str">
        <f t="shared" si="38"/>
        <v>REVISAR</v>
      </c>
    </row>
    <row r="89" spans="1:52" ht="9" hidden="1" x14ac:dyDescent="0.2">
      <c r="A89" s="95">
        <v>44933.731294722224</v>
      </c>
      <c r="B89" s="96" t="s">
        <v>30</v>
      </c>
      <c r="C89" s="96" t="s">
        <v>49</v>
      </c>
      <c r="D89" s="96" t="s">
        <v>49</v>
      </c>
      <c r="E89" s="96" t="s">
        <v>33</v>
      </c>
      <c r="F89" s="96" t="s">
        <v>34</v>
      </c>
      <c r="G89" s="96" t="s">
        <v>204</v>
      </c>
      <c r="H89" s="96" t="s">
        <v>198</v>
      </c>
      <c r="I89" s="177" t="s">
        <v>452</v>
      </c>
      <c r="J89" s="177" t="s">
        <v>50</v>
      </c>
      <c r="K89" s="177" t="s">
        <v>36</v>
      </c>
      <c r="L89" s="96" t="s">
        <v>114</v>
      </c>
      <c r="M89" s="96" t="s">
        <v>221</v>
      </c>
      <c r="N89" s="97">
        <v>44933.298611111109</v>
      </c>
      <c r="O89" s="97">
        <v>44933.395833333328</v>
      </c>
      <c r="P89" s="97">
        <v>44933.305555555555</v>
      </c>
      <c r="Q89" s="97">
        <v>44933.40625</v>
      </c>
      <c r="R89" s="98" t="s">
        <v>106</v>
      </c>
      <c r="S89" s="96" t="s">
        <v>40</v>
      </c>
      <c r="T89" s="96"/>
      <c r="U89" s="96" t="s">
        <v>36</v>
      </c>
      <c r="V89" s="96" t="s">
        <v>36</v>
      </c>
      <c r="W89" s="96" t="s">
        <v>36</v>
      </c>
      <c r="X89" s="96" t="s">
        <v>36</v>
      </c>
      <c r="Y89" s="96" t="s">
        <v>36</v>
      </c>
      <c r="Z89" s="96" t="s">
        <v>36</v>
      </c>
      <c r="AA89" s="96" t="s">
        <v>36</v>
      </c>
      <c r="AB89" s="96" t="s">
        <v>36</v>
      </c>
      <c r="AC89" s="96" t="s">
        <v>36</v>
      </c>
      <c r="AD89" s="96" t="s">
        <v>48</v>
      </c>
      <c r="AE89" s="96" t="s">
        <v>36</v>
      </c>
      <c r="AF89" s="96" t="s">
        <v>36</v>
      </c>
      <c r="AG89" s="96" t="s">
        <v>48</v>
      </c>
      <c r="AH89" s="96" t="str">
        <f t="shared" si="26"/>
        <v>MC</v>
      </c>
      <c r="AI89" s="99">
        <f t="shared" si="27"/>
        <v>2.3333333332557231</v>
      </c>
      <c r="AJ89" s="99" t="s">
        <v>36</v>
      </c>
      <c r="AK89" s="99" t="s">
        <v>36</v>
      </c>
      <c r="AL89" s="99"/>
      <c r="AM89" s="99"/>
      <c r="AN89" s="100"/>
      <c r="AO89" s="101">
        <f t="shared" si="28"/>
        <v>0</v>
      </c>
      <c r="AP89" s="102">
        <f t="shared" si="29"/>
        <v>2.4166666666860692</v>
      </c>
      <c r="AQ89" s="102">
        <f t="shared" si="30"/>
        <v>2.4166666666860692</v>
      </c>
      <c r="AR89" s="100">
        <f t="shared" si="31"/>
        <v>1</v>
      </c>
      <c r="AS89" s="103">
        <f t="shared" si="32"/>
        <v>0</v>
      </c>
      <c r="AT89" s="103">
        <f t="shared" si="33"/>
        <v>2.4166666666860692</v>
      </c>
      <c r="AU89" s="103">
        <f t="shared" si="34"/>
        <v>2.4166666666860692</v>
      </c>
      <c r="AV89" s="104" t="str">
        <f t="shared" si="35"/>
        <v>23_01</v>
      </c>
      <c r="AW89" s="100" t="str">
        <f t="shared" si="36"/>
        <v>23</v>
      </c>
      <c r="AX89" s="100" t="str">
        <f t="shared" si="37"/>
        <v>01</v>
      </c>
      <c r="AY89" s="100">
        <v>1</v>
      </c>
      <c r="AZ89" s="100" t="str">
        <f t="shared" si="38"/>
        <v/>
      </c>
    </row>
    <row r="90" spans="1:52" ht="18" hidden="1" x14ac:dyDescent="0.2">
      <c r="A90" s="112">
        <v>44933.753109409721</v>
      </c>
      <c r="B90" s="113" t="s">
        <v>30</v>
      </c>
      <c r="C90" s="113" t="s">
        <v>38</v>
      </c>
      <c r="D90" s="113" t="s">
        <v>32</v>
      </c>
      <c r="E90" s="113" t="s">
        <v>33</v>
      </c>
      <c r="F90" s="113" t="s">
        <v>34</v>
      </c>
      <c r="G90" s="113" t="s">
        <v>204</v>
      </c>
      <c r="H90" s="113" t="s">
        <v>198</v>
      </c>
      <c r="I90" s="179" t="s">
        <v>447</v>
      </c>
      <c r="J90" s="179" t="s">
        <v>98</v>
      </c>
      <c r="K90" s="179" t="s">
        <v>36</v>
      </c>
      <c r="L90" s="113" t="s">
        <v>219</v>
      </c>
      <c r="M90" s="113" t="s">
        <v>220</v>
      </c>
      <c r="N90" s="114" t="s">
        <v>36</v>
      </c>
      <c r="O90" s="114" t="s">
        <v>36</v>
      </c>
      <c r="P90" s="114">
        <v>44933.305555555555</v>
      </c>
      <c r="Q90" s="114">
        <v>44933.34375</v>
      </c>
      <c r="R90" s="115" t="s">
        <v>107</v>
      </c>
      <c r="S90" s="113" t="s">
        <v>40</v>
      </c>
      <c r="T90" s="113"/>
      <c r="U90" s="113" t="s">
        <v>36</v>
      </c>
      <c r="V90" s="113" t="s">
        <v>36</v>
      </c>
      <c r="W90" s="113" t="s">
        <v>36</v>
      </c>
      <c r="X90" s="113" t="s">
        <v>36</v>
      </c>
      <c r="Y90" s="113" t="s">
        <v>36</v>
      </c>
      <c r="Z90" s="113" t="s">
        <v>36</v>
      </c>
      <c r="AA90" s="113" t="s">
        <v>36</v>
      </c>
      <c r="AB90" s="113" t="s">
        <v>36</v>
      </c>
      <c r="AC90" s="113" t="s">
        <v>36</v>
      </c>
      <c r="AD90" s="113" t="s">
        <v>48</v>
      </c>
      <c r="AE90" s="113" t="s">
        <v>36</v>
      </c>
      <c r="AF90" s="113" t="s">
        <v>36</v>
      </c>
      <c r="AG90" s="113" t="s">
        <v>48</v>
      </c>
      <c r="AH90" s="113" t="str">
        <f t="shared" si="26"/>
        <v>COM</v>
      </c>
      <c r="AI90" s="116">
        <f t="shared" si="27"/>
        <v>0</v>
      </c>
      <c r="AJ90" s="116" t="s">
        <v>583</v>
      </c>
      <c r="AK90" s="116" t="s">
        <v>590</v>
      </c>
      <c r="AL90" s="116"/>
      <c r="AM90" s="116"/>
      <c r="AN90" s="89"/>
      <c r="AO90" s="90">
        <f t="shared" si="28"/>
        <v>0</v>
      </c>
      <c r="AP90" s="91">
        <f t="shared" si="29"/>
        <v>0.91666666668606922</v>
      </c>
      <c r="AQ90" s="91">
        <f t="shared" si="30"/>
        <v>0.91666666668606922</v>
      </c>
      <c r="AR90" s="89">
        <f t="shared" si="31"/>
        <v>4</v>
      </c>
      <c r="AS90" s="92">
        <f t="shared" si="32"/>
        <v>0</v>
      </c>
      <c r="AT90" s="92">
        <f t="shared" si="33"/>
        <v>3.6666666667442769</v>
      </c>
      <c r="AU90" s="92">
        <f t="shared" si="34"/>
        <v>3.6666666667442769</v>
      </c>
      <c r="AV90" s="93" t="str">
        <f t="shared" si="35"/>
        <v>23_01</v>
      </c>
      <c r="AW90" s="89" t="str">
        <f t="shared" si="36"/>
        <v>23</v>
      </c>
      <c r="AX90" s="89" t="str">
        <f t="shared" si="37"/>
        <v>01</v>
      </c>
      <c r="AY90" s="89"/>
      <c r="AZ90" s="89" t="str">
        <f t="shared" si="38"/>
        <v/>
      </c>
    </row>
    <row r="91" spans="1:52" ht="18" hidden="1" x14ac:dyDescent="0.2">
      <c r="A91" s="112">
        <v>44933.753109409721</v>
      </c>
      <c r="B91" s="113" t="s">
        <v>30</v>
      </c>
      <c r="C91" s="113" t="s">
        <v>38</v>
      </c>
      <c r="D91" s="113" t="s">
        <v>32</v>
      </c>
      <c r="E91" s="113" t="s">
        <v>33</v>
      </c>
      <c r="F91" s="113" t="s">
        <v>34</v>
      </c>
      <c r="G91" s="113" t="s">
        <v>204</v>
      </c>
      <c r="H91" s="113" t="s">
        <v>198</v>
      </c>
      <c r="I91" s="179" t="s">
        <v>447</v>
      </c>
      <c r="J91" s="179" t="s">
        <v>99</v>
      </c>
      <c r="K91" s="179" t="s">
        <v>36</v>
      </c>
      <c r="L91" s="113" t="s">
        <v>219</v>
      </c>
      <c r="M91" s="113" t="s">
        <v>220</v>
      </c>
      <c r="N91" s="114" t="s">
        <v>36</v>
      </c>
      <c r="O91" s="114" t="s">
        <v>36</v>
      </c>
      <c r="P91" s="114">
        <v>44933.343761574077</v>
      </c>
      <c r="Q91" s="114">
        <v>44933.375</v>
      </c>
      <c r="R91" s="115" t="s">
        <v>107</v>
      </c>
      <c r="S91" s="113" t="s">
        <v>40</v>
      </c>
      <c r="T91" s="113"/>
      <c r="U91" s="113" t="s">
        <v>36</v>
      </c>
      <c r="V91" s="113" t="s">
        <v>36</v>
      </c>
      <c r="W91" s="113" t="s">
        <v>36</v>
      </c>
      <c r="X91" s="113" t="s">
        <v>36</v>
      </c>
      <c r="Y91" s="113" t="s">
        <v>36</v>
      </c>
      <c r="Z91" s="113" t="s">
        <v>36</v>
      </c>
      <c r="AA91" s="113" t="s">
        <v>36</v>
      </c>
      <c r="AB91" s="113" t="s">
        <v>36</v>
      </c>
      <c r="AC91" s="113" t="s">
        <v>36</v>
      </c>
      <c r="AD91" s="113" t="s">
        <v>48</v>
      </c>
      <c r="AE91" s="113" t="s">
        <v>36</v>
      </c>
      <c r="AF91" s="113" t="s">
        <v>36</v>
      </c>
      <c r="AG91" s="113" t="s">
        <v>48</v>
      </c>
      <c r="AH91" s="113" t="str">
        <f t="shared" si="26"/>
        <v>COM</v>
      </c>
      <c r="AI91" s="116">
        <f t="shared" si="27"/>
        <v>0</v>
      </c>
      <c r="AJ91" s="116" t="s">
        <v>583</v>
      </c>
      <c r="AK91" s="116" t="s">
        <v>590</v>
      </c>
      <c r="AL91" s="116"/>
      <c r="AM91" s="116"/>
      <c r="AN91" s="89"/>
      <c r="AO91" s="90">
        <f t="shared" si="28"/>
        <v>0</v>
      </c>
      <c r="AP91" s="91">
        <f t="shared" si="29"/>
        <v>0.74972222215728834</v>
      </c>
      <c r="AQ91" s="91">
        <f t="shared" si="30"/>
        <v>0.74972222215728834</v>
      </c>
      <c r="AR91" s="89">
        <f t="shared" si="31"/>
        <v>4</v>
      </c>
      <c r="AS91" s="92">
        <f t="shared" si="32"/>
        <v>0</v>
      </c>
      <c r="AT91" s="92">
        <f t="shared" si="33"/>
        <v>2.9988888886291534</v>
      </c>
      <c r="AU91" s="92">
        <f t="shared" si="34"/>
        <v>2.9988888886291534</v>
      </c>
      <c r="AV91" s="93" t="str">
        <f t="shared" si="35"/>
        <v>23_01</v>
      </c>
      <c r="AW91" s="89" t="str">
        <f t="shared" si="36"/>
        <v>23</v>
      </c>
      <c r="AX91" s="89" t="str">
        <f t="shared" si="37"/>
        <v>01</v>
      </c>
      <c r="AY91" s="89"/>
      <c r="AZ91" s="89" t="str">
        <f t="shared" si="38"/>
        <v/>
      </c>
    </row>
    <row r="92" spans="1:52" ht="18" hidden="1" x14ac:dyDescent="0.2">
      <c r="A92" s="112">
        <v>44933.753109409721</v>
      </c>
      <c r="B92" s="113" t="s">
        <v>30</v>
      </c>
      <c r="C92" s="113" t="s">
        <v>38</v>
      </c>
      <c r="D92" s="113" t="s">
        <v>32</v>
      </c>
      <c r="E92" s="113" t="s">
        <v>33</v>
      </c>
      <c r="F92" s="113" t="s">
        <v>34</v>
      </c>
      <c r="G92" s="113" t="s">
        <v>204</v>
      </c>
      <c r="H92" s="113" t="s">
        <v>198</v>
      </c>
      <c r="I92" s="179" t="s">
        <v>447</v>
      </c>
      <c r="J92" s="179" t="s">
        <v>97</v>
      </c>
      <c r="K92" s="179" t="s">
        <v>36</v>
      </c>
      <c r="L92" s="113" t="s">
        <v>219</v>
      </c>
      <c r="M92" s="113" t="s">
        <v>220</v>
      </c>
      <c r="N92" s="114" t="s">
        <v>36</v>
      </c>
      <c r="O92" s="114" t="s">
        <v>36</v>
      </c>
      <c r="P92" s="114">
        <v>44933.375011574077</v>
      </c>
      <c r="Q92" s="114">
        <v>44933.40625</v>
      </c>
      <c r="R92" s="115" t="s">
        <v>107</v>
      </c>
      <c r="S92" s="113" t="s">
        <v>40</v>
      </c>
      <c r="T92" s="113"/>
      <c r="U92" s="113" t="s">
        <v>36</v>
      </c>
      <c r="V92" s="113" t="s">
        <v>36</v>
      </c>
      <c r="W92" s="113" t="s">
        <v>36</v>
      </c>
      <c r="X92" s="113" t="s">
        <v>36</v>
      </c>
      <c r="Y92" s="113" t="s">
        <v>36</v>
      </c>
      <c r="Z92" s="113" t="s">
        <v>36</v>
      </c>
      <c r="AA92" s="113" t="s">
        <v>36</v>
      </c>
      <c r="AB92" s="113" t="s">
        <v>36</v>
      </c>
      <c r="AC92" s="113" t="s">
        <v>36</v>
      </c>
      <c r="AD92" s="113" t="s">
        <v>48</v>
      </c>
      <c r="AE92" s="113" t="s">
        <v>36</v>
      </c>
      <c r="AF92" s="113" t="s">
        <v>36</v>
      </c>
      <c r="AG92" s="113" t="s">
        <v>48</v>
      </c>
      <c r="AH92" s="113" t="str">
        <f t="shared" ref="AH92:AH109" si="39">TRIM(LEFT(L92,3))</f>
        <v>COM</v>
      </c>
      <c r="AI92" s="116">
        <f t="shared" ref="AI92:AI109" si="40">IFERROR(IF(N92&gt;O92,24+(O92-N92)*24,(O92-N92)*24),0)</f>
        <v>0</v>
      </c>
      <c r="AJ92" s="116" t="s">
        <v>583</v>
      </c>
      <c r="AK92" s="116" t="s">
        <v>590</v>
      </c>
      <c r="AL92" s="116"/>
      <c r="AM92" s="116"/>
      <c r="AN92" s="89"/>
      <c r="AO92" s="90">
        <f t="shared" ref="AO92:AO109" si="41">IF(AND(Y92="-",AB92="-"),0,IF(OR(Y92="-",AB92="-"),IF(Y92="-",AB92,Y92),Y92+AB92))</f>
        <v>0</v>
      </c>
      <c r="AP92" s="91">
        <f t="shared" ref="AP92:AP109" si="42">IFERROR(IF(P92&gt;Q92,24+(Q92-P92)*24,(Q92-P92)*24),0)</f>
        <v>0.74972222215728834</v>
      </c>
      <c r="AQ92" s="91">
        <f t="shared" ref="AQ92:AQ109" si="43">AP92-(AO92*24)</f>
        <v>0.74972222215728834</v>
      </c>
      <c r="AR92" s="89">
        <f t="shared" ref="AR92:AR109" si="44">IF(AY92=1,(LEN(D92)-LEN(SUBSTITUTE(D92,",",""))+1),IF(LEN(D92)=LEN(SUBSTITUTE(D92,"RONCAL FANNYNG","")),IF(LEN(D92)=LEN(SUBSTITUTE(D92,"LIBERATO AMAEL","")),(LEN(D92)-LEN(SUBSTITUTE(D92,",",""))+1+2),(LEN(D92)-LEN(SUBSTITUTE(D92,",",""))+1+1)),IF(LEN(D92)=LEN(SUBSTITUTE(D92,"LIBERATO AMAEL","")),(LEN(D92)-LEN(SUBSTITUTE(D92,",",""))+1+1),(LEN(D92)-LEN(SUBSTITUTE(D92,",",""))+1))))</f>
        <v>4</v>
      </c>
      <c r="AS92" s="92">
        <f t="shared" ref="AS92:AS109" si="45">IFERROR(AN92*24,0)</f>
        <v>0</v>
      </c>
      <c r="AT92" s="92">
        <f t="shared" ref="AT92:AT109" si="46">AR92*AQ92</f>
        <v>2.9988888886291534</v>
      </c>
      <c r="AU92" s="92">
        <f t="shared" ref="AU92:AU109" si="47">AT92-AS92</f>
        <v>2.9988888886291534</v>
      </c>
      <c r="AV92" s="93" t="str">
        <f t="shared" ref="AV92:AV109" si="48">AW92&amp;"_"&amp;AX92</f>
        <v>23_01</v>
      </c>
      <c r="AW92" s="89" t="str">
        <f t="shared" ref="AW92:AW109" si="49">TEXT(Q92,"YY")</f>
        <v>23</v>
      </c>
      <c r="AX92" s="89" t="str">
        <f t="shared" ref="AX92:AX109" si="50">TEXT(Q92,"mm")</f>
        <v>01</v>
      </c>
      <c r="AY92" s="89"/>
      <c r="AZ92" s="89" t="str">
        <f t="shared" ref="AZ92:AZ109" si="51">IF(AQ92&lt;=AI92,"REVISAR","")</f>
        <v/>
      </c>
    </row>
    <row r="93" spans="1:52" s="113" customFormat="1" ht="18" hidden="1" x14ac:dyDescent="0.2">
      <c r="A93" s="112">
        <v>44933.753109409721</v>
      </c>
      <c r="B93" s="113" t="s">
        <v>30</v>
      </c>
      <c r="C93" s="113" t="s">
        <v>38</v>
      </c>
      <c r="D93" s="113" t="s">
        <v>32</v>
      </c>
      <c r="E93" s="113" t="s">
        <v>33</v>
      </c>
      <c r="F93" s="113" t="s">
        <v>34</v>
      </c>
      <c r="G93" s="113" t="s">
        <v>204</v>
      </c>
      <c r="H93" s="113" t="s">
        <v>198</v>
      </c>
      <c r="I93" s="179" t="s">
        <v>447</v>
      </c>
      <c r="J93" s="179" t="s">
        <v>100</v>
      </c>
      <c r="K93" s="179" t="s">
        <v>36</v>
      </c>
      <c r="L93" s="113" t="s">
        <v>219</v>
      </c>
      <c r="M93" s="113" t="s">
        <v>220</v>
      </c>
      <c r="N93" s="114" t="s">
        <v>36</v>
      </c>
      <c r="O93" s="114" t="s">
        <v>36</v>
      </c>
      <c r="P93" s="114">
        <v>44933.406261574077</v>
      </c>
      <c r="Q93" s="114">
        <v>44933.4375</v>
      </c>
      <c r="R93" s="115" t="s">
        <v>107</v>
      </c>
      <c r="S93" s="113" t="s">
        <v>40</v>
      </c>
      <c r="U93" s="113" t="s">
        <v>36</v>
      </c>
      <c r="V93" s="113" t="s">
        <v>36</v>
      </c>
      <c r="W93" s="113" t="s">
        <v>36</v>
      </c>
      <c r="X93" s="113" t="s">
        <v>36</v>
      </c>
      <c r="Y93" s="113" t="s">
        <v>36</v>
      </c>
      <c r="Z93" s="113" t="s">
        <v>36</v>
      </c>
      <c r="AA93" s="113" t="s">
        <v>36</v>
      </c>
      <c r="AB93" s="113" t="s">
        <v>36</v>
      </c>
      <c r="AC93" s="113" t="s">
        <v>36</v>
      </c>
      <c r="AD93" s="113" t="s">
        <v>48</v>
      </c>
      <c r="AE93" s="113" t="s">
        <v>36</v>
      </c>
      <c r="AF93" s="113" t="s">
        <v>36</v>
      </c>
      <c r="AG93" s="113" t="s">
        <v>48</v>
      </c>
      <c r="AH93" s="113" t="str">
        <f t="shared" si="39"/>
        <v>COM</v>
      </c>
      <c r="AI93" s="116">
        <f t="shared" si="40"/>
        <v>0</v>
      </c>
      <c r="AJ93" s="116" t="s">
        <v>583</v>
      </c>
      <c r="AK93" s="116" t="s">
        <v>590</v>
      </c>
      <c r="AL93" s="116"/>
      <c r="AM93" s="116"/>
      <c r="AN93" s="89"/>
      <c r="AO93" s="90">
        <f t="shared" si="41"/>
        <v>0</v>
      </c>
      <c r="AP93" s="91">
        <f t="shared" si="42"/>
        <v>0.74972222215728834</v>
      </c>
      <c r="AQ93" s="91">
        <f t="shared" si="43"/>
        <v>0.74972222215728834</v>
      </c>
      <c r="AR93" s="89">
        <f t="shared" si="44"/>
        <v>4</v>
      </c>
      <c r="AS93" s="92">
        <f t="shared" si="45"/>
        <v>0</v>
      </c>
      <c r="AT93" s="92">
        <f t="shared" si="46"/>
        <v>2.9988888886291534</v>
      </c>
      <c r="AU93" s="92">
        <f t="shared" si="47"/>
        <v>2.9988888886291534</v>
      </c>
      <c r="AV93" s="93" t="str">
        <f t="shared" si="48"/>
        <v>23_01</v>
      </c>
      <c r="AW93" s="89" t="str">
        <f t="shared" si="49"/>
        <v>23</v>
      </c>
      <c r="AX93" s="89" t="str">
        <f t="shared" si="50"/>
        <v>01</v>
      </c>
      <c r="AY93" s="89"/>
      <c r="AZ93" s="89" t="str">
        <f t="shared" si="51"/>
        <v/>
      </c>
    </row>
    <row r="94" spans="1:52" s="113" customFormat="1" ht="18" hidden="1" x14ac:dyDescent="0.2">
      <c r="A94" s="112">
        <v>44933.753109409721</v>
      </c>
      <c r="B94" s="113" t="s">
        <v>30</v>
      </c>
      <c r="C94" s="113" t="s">
        <v>38</v>
      </c>
      <c r="D94" s="113" t="s">
        <v>32</v>
      </c>
      <c r="E94" s="113" t="s">
        <v>33</v>
      </c>
      <c r="F94" s="113" t="s">
        <v>34</v>
      </c>
      <c r="G94" s="113" t="s">
        <v>204</v>
      </c>
      <c r="H94" s="113" t="s">
        <v>198</v>
      </c>
      <c r="I94" s="179" t="s">
        <v>449</v>
      </c>
      <c r="J94" s="179" t="s">
        <v>101</v>
      </c>
      <c r="K94" s="179" t="s">
        <v>36</v>
      </c>
      <c r="L94" s="113" t="s">
        <v>219</v>
      </c>
      <c r="M94" s="113" t="s">
        <v>220</v>
      </c>
      <c r="N94" s="114" t="s">
        <v>36</v>
      </c>
      <c r="O94" s="114" t="s">
        <v>36</v>
      </c>
      <c r="P94" s="114">
        <v>44933.437511574077</v>
      </c>
      <c r="Q94" s="114">
        <v>44933.46875</v>
      </c>
      <c r="R94" s="115" t="s">
        <v>107</v>
      </c>
      <c r="S94" s="113" t="s">
        <v>40</v>
      </c>
      <c r="U94" s="113" t="s">
        <v>36</v>
      </c>
      <c r="V94" s="113" t="s">
        <v>36</v>
      </c>
      <c r="W94" s="113" t="s">
        <v>36</v>
      </c>
      <c r="X94" s="113" t="s">
        <v>36</v>
      </c>
      <c r="Y94" s="113" t="s">
        <v>36</v>
      </c>
      <c r="Z94" s="113" t="s">
        <v>36</v>
      </c>
      <c r="AA94" s="113" t="s">
        <v>36</v>
      </c>
      <c r="AB94" s="113" t="s">
        <v>36</v>
      </c>
      <c r="AC94" s="113" t="s">
        <v>36</v>
      </c>
      <c r="AD94" s="113" t="s">
        <v>48</v>
      </c>
      <c r="AE94" s="113" t="s">
        <v>36</v>
      </c>
      <c r="AF94" s="113" t="s">
        <v>36</v>
      </c>
      <c r="AG94" s="113" t="s">
        <v>48</v>
      </c>
      <c r="AH94" s="113" t="str">
        <f t="shared" si="39"/>
        <v>COM</v>
      </c>
      <c r="AI94" s="116">
        <f t="shared" si="40"/>
        <v>0</v>
      </c>
      <c r="AJ94" s="116" t="s">
        <v>583</v>
      </c>
      <c r="AK94" s="116" t="s">
        <v>590</v>
      </c>
      <c r="AL94" s="116"/>
      <c r="AM94" s="116"/>
      <c r="AN94" s="89"/>
      <c r="AO94" s="90">
        <f t="shared" si="41"/>
        <v>0</v>
      </c>
      <c r="AP94" s="91">
        <f t="shared" si="42"/>
        <v>0.74972222215728834</v>
      </c>
      <c r="AQ94" s="91">
        <f t="shared" si="43"/>
        <v>0.74972222215728834</v>
      </c>
      <c r="AR94" s="89">
        <f t="shared" si="44"/>
        <v>4</v>
      </c>
      <c r="AS94" s="92">
        <f t="shared" si="45"/>
        <v>0</v>
      </c>
      <c r="AT94" s="92">
        <f t="shared" si="46"/>
        <v>2.9988888886291534</v>
      </c>
      <c r="AU94" s="92">
        <f t="shared" si="47"/>
        <v>2.9988888886291534</v>
      </c>
      <c r="AV94" s="93" t="str">
        <f t="shared" si="48"/>
        <v>23_01</v>
      </c>
      <c r="AW94" s="89" t="str">
        <f t="shared" si="49"/>
        <v>23</v>
      </c>
      <c r="AX94" s="89" t="str">
        <f t="shared" si="50"/>
        <v>01</v>
      </c>
      <c r="AY94" s="89"/>
      <c r="AZ94" s="89" t="str">
        <f t="shared" si="51"/>
        <v/>
      </c>
    </row>
    <row r="95" spans="1:52" ht="18" hidden="1" x14ac:dyDescent="0.2">
      <c r="A95" s="112">
        <v>44933.753109409721</v>
      </c>
      <c r="B95" s="113" t="s">
        <v>30</v>
      </c>
      <c r="C95" s="113" t="s">
        <v>38</v>
      </c>
      <c r="D95" s="113" t="s">
        <v>32</v>
      </c>
      <c r="E95" s="113" t="s">
        <v>33</v>
      </c>
      <c r="F95" s="113" t="s">
        <v>34</v>
      </c>
      <c r="G95" s="113" t="s">
        <v>204</v>
      </c>
      <c r="H95" s="113" t="s">
        <v>198</v>
      </c>
      <c r="I95" s="179" t="s">
        <v>472</v>
      </c>
      <c r="J95" s="179" t="s">
        <v>304</v>
      </c>
      <c r="K95" s="179" t="s">
        <v>36</v>
      </c>
      <c r="L95" s="113" t="s">
        <v>219</v>
      </c>
      <c r="M95" s="113" t="s">
        <v>220</v>
      </c>
      <c r="N95" s="114" t="s">
        <v>36</v>
      </c>
      <c r="O95" s="114" t="s">
        <v>36</v>
      </c>
      <c r="P95" s="114">
        <v>44933.468761574077</v>
      </c>
      <c r="Q95" s="114">
        <v>44933.496527777781</v>
      </c>
      <c r="R95" s="115" t="s">
        <v>107</v>
      </c>
      <c r="S95" s="113" t="s">
        <v>40</v>
      </c>
      <c r="T95" s="113"/>
      <c r="U95" s="113" t="s">
        <v>36</v>
      </c>
      <c r="V95" s="113" t="s">
        <v>36</v>
      </c>
      <c r="W95" s="113" t="s">
        <v>36</v>
      </c>
      <c r="X95" s="113" t="s">
        <v>36</v>
      </c>
      <c r="Y95" s="113" t="s">
        <v>36</v>
      </c>
      <c r="Z95" s="113" t="s">
        <v>36</v>
      </c>
      <c r="AA95" s="113" t="s">
        <v>36</v>
      </c>
      <c r="AB95" s="113" t="s">
        <v>36</v>
      </c>
      <c r="AC95" s="113" t="s">
        <v>36</v>
      </c>
      <c r="AD95" s="113" t="s">
        <v>48</v>
      </c>
      <c r="AE95" s="113" t="s">
        <v>36</v>
      </c>
      <c r="AF95" s="113" t="s">
        <v>36</v>
      </c>
      <c r="AG95" s="113" t="s">
        <v>48</v>
      </c>
      <c r="AH95" s="113" t="str">
        <f t="shared" si="39"/>
        <v>COM</v>
      </c>
      <c r="AI95" s="116">
        <f t="shared" si="40"/>
        <v>0</v>
      </c>
      <c r="AJ95" s="116" t="s">
        <v>583</v>
      </c>
      <c r="AK95" s="116" t="s">
        <v>590</v>
      </c>
      <c r="AL95" s="116"/>
      <c r="AM95" s="116"/>
      <c r="AN95" s="89"/>
      <c r="AO95" s="90">
        <f t="shared" si="41"/>
        <v>0</v>
      </c>
      <c r="AP95" s="91">
        <f t="shared" si="42"/>
        <v>0.66638888890156522</v>
      </c>
      <c r="AQ95" s="91">
        <f t="shared" si="43"/>
        <v>0.66638888890156522</v>
      </c>
      <c r="AR95" s="89">
        <f t="shared" si="44"/>
        <v>4</v>
      </c>
      <c r="AS95" s="92">
        <f t="shared" si="45"/>
        <v>0</v>
      </c>
      <c r="AT95" s="92">
        <f t="shared" si="46"/>
        <v>2.6655555556062609</v>
      </c>
      <c r="AU95" s="92">
        <f t="shared" si="47"/>
        <v>2.6655555556062609</v>
      </c>
      <c r="AV95" s="93" t="str">
        <f t="shared" si="48"/>
        <v>23_01</v>
      </c>
      <c r="AW95" s="89" t="str">
        <f t="shared" si="49"/>
        <v>23</v>
      </c>
      <c r="AX95" s="89" t="str">
        <f t="shared" si="50"/>
        <v>01</v>
      </c>
      <c r="AY95" s="89"/>
      <c r="AZ95" s="89" t="str">
        <f t="shared" si="51"/>
        <v/>
      </c>
    </row>
    <row r="96" spans="1:52" s="117" customFormat="1" ht="18" hidden="1" x14ac:dyDescent="0.2">
      <c r="A96" s="112">
        <v>44933.753109409721</v>
      </c>
      <c r="B96" s="113" t="s">
        <v>30</v>
      </c>
      <c r="C96" s="113" t="s">
        <v>38</v>
      </c>
      <c r="D96" s="113" t="s">
        <v>32</v>
      </c>
      <c r="E96" s="113" t="s">
        <v>33</v>
      </c>
      <c r="F96" s="113" t="s">
        <v>34</v>
      </c>
      <c r="G96" s="113" t="s">
        <v>204</v>
      </c>
      <c r="H96" s="113" t="s">
        <v>198</v>
      </c>
      <c r="I96" s="179" t="s">
        <v>445</v>
      </c>
      <c r="J96" s="179" t="s">
        <v>302</v>
      </c>
      <c r="K96" s="179" t="s">
        <v>36</v>
      </c>
      <c r="L96" s="113" t="s">
        <v>219</v>
      </c>
      <c r="M96" s="113" t="s">
        <v>220</v>
      </c>
      <c r="N96" s="114" t="s">
        <v>36</v>
      </c>
      <c r="O96" s="114" t="s">
        <v>36</v>
      </c>
      <c r="P96" s="114">
        <v>44933.496539351851</v>
      </c>
      <c r="Q96" s="114">
        <v>44933.520833333328</v>
      </c>
      <c r="R96" s="115" t="s">
        <v>107</v>
      </c>
      <c r="S96" s="113" t="s">
        <v>40</v>
      </c>
      <c r="T96" s="113"/>
      <c r="U96" s="113" t="s">
        <v>36</v>
      </c>
      <c r="V96" s="113" t="s">
        <v>36</v>
      </c>
      <c r="W96" s="113" t="s">
        <v>36</v>
      </c>
      <c r="X96" s="113" t="s">
        <v>36</v>
      </c>
      <c r="Y96" s="113" t="s">
        <v>36</v>
      </c>
      <c r="Z96" s="113" t="s">
        <v>36</v>
      </c>
      <c r="AA96" s="113" t="s">
        <v>36</v>
      </c>
      <c r="AB96" s="113" t="s">
        <v>36</v>
      </c>
      <c r="AC96" s="113" t="s">
        <v>36</v>
      </c>
      <c r="AD96" s="113" t="s">
        <v>48</v>
      </c>
      <c r="AE96" s="113" t="s">
        <v>36</v>
      </c>
      <c r="AF96" s="113" t="s">
        <v>36</v>
      </c>
      <c r="AG96" s="113" t="s">
        <v>48</v>
      </c>
      <c r="AH96" s="113" t="str">
        <f t="shared" si="39"/>
        <v>COM</v>
      </c>
      <c r="AI96" s="116">
        <f t="shared" si="40"/>
        <v>0</v>
      </c>
      <c r="AJ96" s="116" t="s">
        <v>583</v>
      </c>
      <c r="AK96" s="116" t="s">
        <v>590</v>
      </c>
      <c r="AL96" s="116"/>
      <c r="AM96" s="116"/>
      <c r="AN96" s="89"/>
      <c r="AO96" s="90">
        <f t="shared" si="41"/>
        <v>0</v>
      </c>
      <c r="AP96" s="91">
        <f t="shared" si="42"/>
        <v>0.58305555547121912</v>
      </c>
      <c r="AQ96" s="91">
        <f t="shared" si="43"/>
        <v>0.58305555547121912</v>
      </c>
      <c r="AR96" s="89">
        <f t="shared" si="44"/>
        <v>4</v>
      </c>
      <c r="AS96" s="92">
        <f t="shared" si="45"/>
        <v>0</v>
      </c>
      <c r="AT96" s="92">
        <f t="shared" si="46"/>
        <v>2.3322222218848765</v>
      </c>
      <c r="AU96" s="92">
        <f t="shared" si="47"/>
        <v>2.3322222218848765</v>
      </c>
      <c r="AV96" s="93" t="str">
        <f t="shared" si="48"/>
        <v>23_01</v>
      </c>
      <c r="AW96" s="89" t="str">
        <f t="shared" si="49"/>
        <v>23</v>
      </c>
      <c r="AX96" s="89" t="str">
        <f t="shared" si="50"/>
        <v>01</v>
      </c>
      <c r="AY96" s="89"/>
      <c r="AZ96" s="89" t="str">
        <f t="shared" si="51"/>
        <v/>
      </c>
    </row>
    <row r="97" spans="1:52" s="117" customFormat="1" ht="27" hidden="1" x14ac:dyDescent="0.2">
      <c r="A97" s="112">
        <v>44934.710136932874</v>
      </c>
      <c r="B97" s="113" t="s">
        <v>30</v>
      </c>
      <c r="C97" s="113" t="s">
        <v>38</v>
      </c>
      <c r="D97" s="113" t="s">
        <v>44</v>
      </c>
      <c r="E97" s="113" t="s">
        <v>33</v>
      </c>
      <c r="F97" s="113" t="s">
        <v>34</v>
      </c>
      <c r="G97" s="113" t="s">
        <v>204</v>
      </c>
      <c r="H97" s="113" t="s">
        <v>198</v>
      </c>
      <c r="I97" s="179" t="s">
        <v>450</v>
      </c>
      <c r="J97" s="179" t="s">
        <v>111</v>
      </c>
      <c r="K97" s="179" t="s">
        <v>36</v>
      </c>
      <c r="L97" s="113" t="s">
        <v>114</v>
      </c>
      <c r="M97" s="113" t="s">
        <v>221</v>
      </c>
      <c r="N97" s="114">
        <v>44934.3125</v>
      </c>
      <c r="O97" s="114">
        <v>44934.395833333336</v>
      </c>
      <c r="P97" s="114">
        <v>44934.302083333336</v>
      </c>
      <c r="Q97" s="114">
        <v>44934.395833333336</v>
      </c>
      <c r="R97" s="115" t="s">
        <v>331</v>
      </c>
      <c r="S97" s="113" t="s">
        <v>62</v>
      </c>
      <c r="T97" s="113"/>
      <c r="U97" s="113" t="s">
        <v>36</v>
      </c>
      <c r="V97" s="113" t="s">
        <v>36</v>
      </c>
      <c r="W97" s="113" t="s">
        <v>36</v>
      </c>
      <c r="X97" s="113" t="s">
        <v>36</v>
      </c>
      <c r="Y97" s="113" t="s">
        <v>36</v>
      </c>
      <c r="Z97" s="113" t="s">
        <v>36</v>
      </c>
      <c r="AA97" s="113" t="s">
        <v>36</v>
      </c>
      <c r="AB97" s="113" t="s">
        <v>36</v>
      </c>
      <c r="AC97" s="113" t="s">
        <v>36</v>
      </c>
      <c r="AD97" s="113" t="s">
        <v>46</v>
      </c>
      <c r="AE97" s="113" t="s">
        <v>36</v>
      </c>
      <c r="AF97" s="113" t="s">
        <v>36</v>
      </c>
      <c r="AG97" s="113" t="s">
        <v>48</v>
      </c>
      <c r="AH97" s="113" t="str">
        <f t="shared" si="39"/>
        <v>MC</v>
      </c>
      <c r="AI97" s="116">
        <f t="shared" si="40"/>
        <v>2.0000000000582077</v>
      </c>
      <c r="AJ97" s="116" t="s">
        <v>563</v>
      </c>
      <c r="AK97" s="116" t="s">
        <v>586</v>
      </c>
      <c r="AL97" s="116"/>
      <c r="AM97" s="116"/>
      <c r="AN97" s="89"/>
      <c r="AO97" s="90">
        <f t="shared" si="41"/>
        <v>0</v>
      </c>
      <c r="AP97" s="91">
        <f t="shared" si="42"/>
        <v>2.25</v>
      </c>
      <c r="AQ97" s="91">
        <f t="shared" si="43"/>
        <v>2.25</v>
      </c>
      <c r="AR97" s="89">
        <f t="shared" si="44"/>
        <v>5</v>
      </c>
      <c r="AS97" s="92">
        <f t="shared" si="45"/>
        <v>0</v>
      </c>
      <c r="AT97" s="92">
        <f t="shared" si="46"/>
        <v>11.25</v>
      </c>
      <c r="AU97" s="92">
        <f t="shared" si="47"/>
        <v>11.25</v>
      </c>
      <c r="AV97" s="93" t="str">
        <f t="shared" si="48"/>
        <v>23_01</v>
      </c>
      <c r="AW97" s="89" t="str">
        <f t="shared" si="49"/>
        <v>23</v>
      </c>
      <c r="AX97" s="89" t="str">
        <f t="shared" si="50"/>
        <v>01</v>
      </c>
      <c r="AY97" s="89"/>
      <c r="AZ97" s="89" t="str">
        <f t="shared" si="51"/>
        <v/>
      </c>
    </row>
    <row r="98" spans="1:52" s="113" customFormat="1" ht="27" hidden="1" x14ac:dyDescent="0.2">
      <c r="A98" s="112">
        <v>44934.710136932874</v>
      </c>
      <c r="B98" s="113" t="s">
        <v>30</v>
      </c>
      <c r="C98" s="113" t="s">
        <v>38</v>
      </c>
      <c r="D98" s="113" t="s">
        <v>44</v>
      </c>
      <c r="E98" s="113" t="s">
        <v>33</v>
      </c>
      <c r="F98" s="113" t="s">
        <v>34</v>
      </c>
      <c r="G98" s="113" t="s">
        <v>204</v>
      </c>
      <c r="H98" s="113" t="s">
        <v>198</v>
      </c>
      <c r="I98" s="179" t="s">
        <v>450</v>
      </c>
      <c r="J98" s="179" t="s">
        <v>61</v>
      </c>
      <c r="K98" s="179" t="s">
        <v>36</v>
      </c>
      <c r="L98" s="113" t="s">
        <v>114</v>
      </c>
      <c r="M98" s="113" t="s">
        <v>221</v>
      </c>
      <c r="N98" s="114">
        <v>44934.396527777775</v>
      </c>
      <c r="O98" s="114">
        <v>44934.458333333328</v>
      </c>
      <c r="P98" s="114">
        <v>44934.396527777775</v>
      </c>
      <c r="Q98" s="114">
        <v>44934.479166666664</v>
      </c>
      <c r="R98" s="115" t="s">
        <v>331</v>
      </c>
      <c r="S98" s="113" t="s">
        <v>62</v>
      </c>
      <c r="U98" s="113" t="s">
        <v>36</v>
      </c>
      <c r="V98" s="113" t="s">
        <v>36</v>
      </c>
      <c r="W98" s="113" t="s">
        <v>36</v>
      </c>
      <c r="X98" s="113" t="s">
        <v>36</v>
      </c>
      <c r="Y98" s="113" t="s">
        <v>36</v>
      </c>
      <c r="Z98" s="113" t="s">
        <v>36</v>
      </c>
      <c r="AA98" s="113" t="s">
        <v>36</v>
      </c>
      <c r="AB98" s="113" t="s">
        <v>36</v>
      </c>
      <c r="AC98" s="113" t="s">
        <v>36</v>
      </c>
      <c r="AD98" s="113" t="s">
        <v>46</v>
      </c>
      <c r="AE98" s="113" t="s">
        <v>36</v>
      </c>
      <c r="AF98" s="113" t="s">
        <v>36</v>
      </c>
      <c r="AG98" s="113" t="s">
        <v>48</v>
      </c>
      <c r="AH98" s="113" t="str">
        <f t="shared" si="39"/>
        <v>MC</v>
      </c>
      <c r="AI98" s="116">
        <f t="shared" si="40"/>
        <v>1.4833333332790062</v>
      </c>
      <c r="AJ98" s="116" t="s">
        <v>563</v>
      </c>
      <c r="AK98" s="116" t="s">
        <v>586</v>
      </c>
      <c r="AL98" s="88" t="s">
        <v>617</v>
      </c>
      <c r="AM98" s="88" t="s">
        <v>616</v>
      </c>
      <c r="AN98" s="89"/>
      <c r="AO98" s="90">
        <f t="shared" si="41"/>
        <v>0</v>
      </c>
      <c r="AP98" s="91">
        <f t="shared" si="42"/>
        <v>1.9833333333372138</v>
      </c>
      <c r="AQ98" s="91">
        <f t="shared" si="43"/>
        <v>1.9833333333372138</v>
      </c>
      <c r="AR98" s="89">
        <f t="shared" si="44"/>
        <v>5</v>
      </c>
      <c r="AS98" s="92">
        <f t="shared" si="45"/>
        <v>0</v>
      </c>
      <c r="AT98" s="92">
        <f t="shared" si="46"/>
        <v>9.9166666666860692</v>
      </c>
      <c r="AU98" s="92">
        <f t="shared" si="47"/>
        <v>9.9166666666860692</v>
      </c>
      <c r="AV98" s="93" t="str">
        <f t="shared" si="48"/>
        <v>23_01</v>
      </c>
      <c r="AW98" s="89" t="str">
        <f t="shared" si="49"/>
        <v>23</v>
      </c>
      <c r="AX98" s="89" t="str">
        <f t="shared" si="50"/>
        <v>01</v>
      </c>
      <c r="AY98" s="89"/>
      <c r="AZ98" s="89" t="str">
        <f t="shared" si="51"/>
        <v/>
      </c>
    </row>
    <row r="99" spans="1:52" s="113" customFormat="1" ht="27" hidden="1" x14ac:dyDescent="0.2">
      <c r="A99" s="112">
        <v>44934.706687048616</v>
      </c>
      <c r="B99" s="113" t="s">
        <v>30</v>
      </c>
      <c r="C99" s="113" t="s">
        <v>109</v>
      </c>
      <c r="D99" s="113" t="s">
        <v>44</v>
      </c>
      <c r="E99" s="113" t="s">
        <v>33</v>
      </c>
      <c r="F99" s="113" t="s">
        <v>34</v>
      </c>
      <c r="G99" s="113" t="s">
        <v>204</v>
      </c>
      <c r="H99" s="113" t="s">
        <v>198</v>
      </c>
      <c r="I99" s="179" t="s">
        <v>447</v>
      </c>
      <c r="J99" s="179" t="s">
        <v>98</v>
      </c>
      <c r="K99" s="179" t="s">
        <v>36</v>
      </c>
      <c r="L99" s="113" t="s">
        <v>219</v>
      </c>
      <c r="M99" s="113" t="s">
        <v>220</v>
      </c>
      <c r="N99" s="114" t="s">
        <v>36</v>
      </c>
      <c r="O99" s="114" t="s">
        <v>36</v>
      </c>
      <c r="P99" s="114">
        <v>44934.479178240741</v>
      </c>
      <c r="Q99" s="114">
        <v>44934.520833333336</v>
      </c>
      <c r="R99" s="115" t="s">
        <v>110</v>
      </c>
      <c r="S99" s="113" t="s">
        <v>40</v>
      </c>
      <c r="U99" s="113" t="s">
        <v>36</v>
      </c>
      <c r="V99" s="113" t="s">
        <v>36</v>
      </c>
      <c r="W99" s="113" t="s">
        <v>36</v>
      </c>
      <c r="X99" s="113" t="s">
        <v>36</v>
      </c>
      <c r="Y99" s="113" t="s">
        <v>36</v>
      </c>
      <c r="Z99" s="113" t="s">
        <v>36</v>
      </c>
      <c r="AA99" s="113" t="s">
        <v>36</v>
      </c>
      <c r="AB99" s="113" t="s">
        <v>36</v>
      </c>
      <c r="AC99" s="113" t="s">
        <v>36</v>
      </c>
      <c r="AD99" s="113" t="s">
        <v>48</v>
      </c>
      <c r="AE99" s="113" t="s">
        <v>36</v>
      </c>
      <c r="AF99" s="113" t="s">
        <v>36</v>
      </c>
      <c r="AG99" s="113" t="s">
        <v>48</v>
      </c>
      <c r="AH99" s="113" t="str">
        <f t="shared" si="39"/>
        <v>COM</v>
      </c>
      <c r="AI99" s="116">
        <f t="shared" si="40"/>
        <v>0</v>
      </c>
      <c r="AJ99" s="116" t="s">
        <v>36</v>
      </c>
      <c r="AK99" s="116" t="s">
        <v>36</v>
      </c>
      <c r="AL99" s="116"/>
      <c r="AM99" s="116"/>
      <c r="AN99" s="89"/>
      <c r="AO99" s="90">
        <f t="shared" si="41"/>
        <v>0</v>
      </c>
      <c r="AP99" s="91">
        <f t="shared" si="42"/>
        <v>0.99972222227370366</v>
      </c>
      <c r="AQ99" s="91">
        <f t="shared" si="43"/>
        <v>0.99972222227370366</v>
      </c>
      <c r="AR99" s="89">
        <f t="shared" si="44"/>
        <v>5</v>
      </c>
      <c r="AS99" s="92">
        <f t="shared" si="45"/>
        <v>0</v>
      </c>
      <c r="AT99" s="92">
        <f t="shared" si="46"/>
        <v>4.9986111113685183</v>
      </c>
      <c r="AU99" s="92">
        <f t="shared" si="47"/>
        <v>4.9986111113685183</v>
      </c>
      <c r="AV99" s="93" t="str">
        <f t="shared" si="48"/>
        <v>23_01</v>
      </c>
      <c r="AW99" s="89" t="str">
        <f t="shared" si="49"/>
        <v>23</v>
      </c>
      <c r="AX99" s="89" t="str">
        <f t="shared" si="50"/>
        <v>01</v>
      </c>
      <c r="AY99" s="89"/>
      <c r="AZ99" s="89" t="str">
        <f t="shared" si="51"/>
        <v/>
      </c>
    </row>
    <row r="100" spans="1:52" s="113" customFormat="1" ht="27" hidden="1" x14ac:dyDescent="0.2">
      <c r="A100" s="112">
        <v>44934.706687048616</v>
      </c>
      <c r="B100" s="113" t="s">
        <v>30</v>
      </c>
      <c r="C100" s="113" t="s">
        <v>109</v>
      </c>
      <c r="D100" s="113" t="s">
        <v>44</v>
      </c>
      <c r="E100" s="113" t="s">
        <v>33</v>
      </c>
      <c r="F100" s="113" t="s">
        <v>34</v>
      </c>
      <c r="G100" s="113" t="s">
        <v>204</v>
      </c>
      <c r="H100" s="113" t="s">
        <v>198</v>
      </c>
      <c r="I100" s="179" t="s">
        <v>447</v>
      </c>
      <c r="J100" s="179" t="s">
        <v>100</v>
      </c>
      <c r="K100" s="179" t="s">
        <v>36</v>
      </c>
      <c r="L100" s="113" t="s">
        <v>219</v>
      </c>
      <c r="M100" s="113" t="s">
        <v>220</v>
      </c>
      <c r="N100" s="114" t="s">
        <v>36</v>
      </c>
      <c r="O100" s="114" t="s">
        <v>36</v>
      </c>
      <c r="P100" s="114">
        <v>44934.520844907405</v>
      </c>
      <c r="Q100" s="114">
        <v>44934.5625</v>
      </c>
      <c r="R100" s="115" t="s">
        <v>110</v>
      </c>
      <c r="S100" s="113" t="s">
        <v>40</v>
      </c>
      <c r="U100" s="113" t="s">
        <v>36</v>
      </c>
      <c r="V100" s="113" t="s">
        <v>36</v>
      </c>
      <c r="W100" s="113" t="s">
        <v>36</v>
      </c>
      <c r="X100" s="113" t="s">
        <v>36</v>
      </c>
      <c r="Y100" s="113" t="s">
        <v>36</v>
      </c>
      <c r="Z100" s="113" t="s">
        <v>36</v>
      </c>
      <c r="AA100" s="113" t="s">
        <v>36</v>
      </c>
      <c r="AB100" s="113" t="s">
        <v>36</v>
      </c>
      <c r="AC100" s="113" t="s">
        <v>36</v>
      </c>
      <c r="AD100" s="113" t="s">
        <v>48</v>
      </c>
      <c r="AE100" s="113" t="s">
        <v>36</v>
      </c>
      <c r="AF100" s="113" t="s">
        <v>36</v>
      </c>
      <c r="AG100" s="113" t="s">
        <v>48</v>
      </c>
      <c r="AH100" s="113" t="str">
        <f t="shared" si="39"/>
        <v>COM</v>
      </c>
      <c r="AI100" s="116">
        <f t="shared" si="40"/>
        <v>0</v>
      </c>
      <c r="AJ100" s="116" t="s">
        <v>36</v>
      </c>
      <c r="AK100" s="116" t="s">
        <v>36</v>
      </c>
      <c r="AL100" s="116"/>
      <c r="AM100" s="116"/>
      <c r="AN100" s="89"/>
      <c r="AO100" s="90">
        <f t="shared" si="41"/>
        <v>0</v>
      </c>
      <c r="AP100" s="91">
        <f t="shared" si="42"/>
        <v>0.99972222227370366</v>
      </c>
      <c r="AQ100" s="91">
        <f t="shared" si="43"/>
        <v>0.99972222227370366</v>
      </c>
      <c r="AR100" s="89">
        <f t="shared" si="44"/>
        <v>5</v>
      </c>
      <c r="AS100" s="92">
        <f t="shared" si="45"/>
        <v>0</v>
      </c>
      <c r="AT100" s="92">
        <f t="shared" si="46"/>
        <v>4.9986111113685183</v>
      </c>
      <c r="AU100" s="92">
        <f t="shared" si="47"/>
        <v>4.9986111113685183</v>
      </c>
      <c r="AV100" s="93" t="str">
        <f t="shared" si="48"/>
        <v>23_01</v>
      </c>
      <c r="AW100" s="89" t="str">
        <f t="shared" si="49"/>
        <v>23</v>
      </c>
      <c r="AX100" s="89" t="str">
        <f t="shared" si="50"/>
        <v>01</v>
      </c>
      <c r="AY100" s="89"/>
      <c r="AZ100" s="89" t="str">
        <f t="shared" si="51"/>
        <v/>
      </c>
    </row>
    <row r="101" spans="1:52" s="113" customFormat="1" ht="27" hidden="1" x14ac:dyDescent="0.2">
      <c r="A101" s="112">
        <v>44934.706687048616</v>
      </c>
      <c r="B101" s="113" t="s">
        <v>30</v>
      </c>
      <c r="C101" s="113" t="s">
        <v>109</v>
      </c>
      <c r="D101" s="113" t="s">
        <v>44</v>
      </c>
      <c r="E101" s="113" t="s">
        <v>33</v>
      </c>
      <c r="F101" s="113" t="s">
        <v>34</v>
      </c>
      <c r="G101" s="113" t="s">
        <v>204</v>
      </c>
      <c r="H101" s="113" t="s">
        <v>198</v>
      </c>
      <c r="I101" s="179" t="s">
        <v>449</v>
      </c>
      <c r="J101" s="179" t="s">
        <v>101</v>
      </c>
      <c r="K101" s="179" t="s">
        <v>36</v>
      </c>
      <c r="L101" s="113" t="s">
        <v>219</v>
      </c>
      <c r="M101" s="113" t="s">
        <v>220</v>
      </c>
      <c r="N101" s="114" t="s">
        <v>36</v>
      </c>
      <c r="O101" s="114" t="s">
        <v>36</v>
      </c>
      <c r="P101" s="114">
        <v>44934.562511574077</v>
      </c>
      <c r="Q101" s="114">
        <v>44934.576388888891</v>
      </c>
      <c r="R101" s="115" t="s">
        <v>110</v>
      </c>
      <c r="S101" s="113" t="s">
        <v>40</v>
      </c>
      <c r="U101" s="113" t="s">
        <v>36</v>
      </c>
      <c r="V101" s="113" t="s">
        <v>36</v>
      </c>
      <c r="W101" s="113" t="s">
        <v>36</v>
      </c>
      <c r="X101" s="113" t="s">
        <v>36</v>
      </c>
      <c r="Y101" s="113" t="s">
        <v>36</v>
      </c>
      <c r="Z101" s="113" t="s">
        <v>36</v>
      </c>
      <c r="AA101" s="113" t="s">
        <v>36</v>
      </c>
      <c r="AB101" s="113" t="s">
        <v>36</v>
      </c>
      <c r="AC101" s="113" t="s">
        <v>36</v>
      </c>
      <c r="AD101" s="113" t="s">
        <v>48</v>
      </c>
      <c r="AE101" s="113" t="s">
        <v>36</v>
      </c>
      <c r="AF101" s="113" t="s">
        <v>36</v>
      </c>
      <c r="AG101" s="113" t="s">
        <v>48</v>
      </c>
      <c r="AH101" s="113" t="str">
        <f t="shared" si="39"/>
        <v>COM</v>
      </c>
      <c r="AI101" s="116">
        <f t="shared" si="40"/>
        <v>0</v>
      </c>
      <c r="AJ101" s="116" t="s">
        <v>36</v>
      </c>
      <c r="AK101" s="116" t="s">
        <v>36</v>
      </c>
      <c r="AL101" s="116"/>
      <c r="AM101" s="116"/>
      <c r="AN101" s="89"/>
      <c r="AO101" s="90">
        <f t="shared" si="41"/>
        <v>0</v>
      </c>
      <c r="AP101" s="91">
        <f t="shared" si="42"/>
        <v>0.33305555552942678</v>
      </c>
      <c r="AQ101" s="91">
        <f t="shared" si="43"/>
        <v>0.33305555552942678</v>
      </c>
      <c r="AR101" s="89">
        <f t="shared" si="44"/>
        <v>5</v>
      </c>
      <c r="AS101" s="92">
        <f t="shared" si="45"/>
        <v>0</v>
      </c>
      <c r="AT101" s="92">
        <f t="shared" si="46"/>
        <v>1.6652777776471339</v>
      </c>
      <c r="AU101" s="92">
        <f t="shared" si="47"/>
        <v>1.6652777776471339</v>
      </c>
      <c r="AV101" s="93" t="str">
        <f t="shared" si="48"/>
        <v>23_01</v>
      </c>
      <c r="AW101" s="89" t="str">
        <f t="shared" si="49"/>
        <v>23</v>
      </c>
      <c r="AX101" s="89" t="str">
        <f t="shared" si="50"/>
        <v>01</v>
      </c>
      <c r="AY101" s="89"/>
      <c r="AZ101" s="89" t="str">
        <f t="shared" si="51"/>
        <v/>
      </c>
    </row>
    <row r="102" spans="1:52" s="113" customFormat="1" ht="27" hidden="1" x14ac:dyDescent="0.2">
      <c r="A102" s="112">
        <v>44934.758221805554</v>
      </c>
      <c r="B102" s="113" t="s">
        <v>30</v>
      </c>
      <c r="C102" s="113" t="s">
        <v>49</v>
      </c>
      <c r="D102" s="113" t="s">
        <v>49</v>
      </c>
      <c r="E102" s="113" t="s">
        <v>33</v>
      </c>
      <c r="F102" s="113" t="s">
        <v>34</v>
      </c>
      <c r="G102" s="113" t="s">
        <v>204</v>
      </c>
      <c r="H102" s="113" t="s">
        <v>198</v>
      </c>
      <c r="I102" s="179" t="s">
        <v>452</v>
      </c>
      <c r="J102" s="179" t="s">
        <v>59</v>
      </c>
      <c r="K102" s="179" t="s">
        <v>36</v>
      </c>
      <c r="L102" s="113" t="s">
        <v>114</v>
      </c>
      <c r="M102" s="113" t="s">
        <v>221</v>
      </c>
      <c r="N102" s="114">
        <v>44934.520833333328</v>
      </c>
      <c r="O102" s="114">
        <v>44934.583333333336</v>
      </c>
      <c r="P102" s="114">
        <v>44934.57640046296</v>
      </c>
      <c r="Q102" s="114">
        <v>44934.583333333336</v>
      </c>
      <c r="R102" s="115" t="s">
        <v>332</v>
      </c>
      <c r="S102" s="113" t="s">
        <v>40</v>
      </c>
      <c r="U102" s="113" t="s">
        <v>36</v>
      </c>
      <c r="V102" s="113" t="s">
        <v>36</v>
      </c>
      <c r="W102" s="113" t="s">
        <v>36</v>
      </c>
      <c r="X102" s="113" t="s">
        <v>36</v>
      </c>
      <c r="Y102" s="113" t="s">
        <v>36</v>
      </c>
      <c r="Z102" s="113" t="s">
        <v>36</v>
      </c>
      <c r="AA102" s="113" t="s">
        <v>36</v>
      </c>
      <c r="AB102" s="113" t="s">
        <v>36</v>
      </c>
      <c r="AC102" s="113" t="s">
        <v>36</v>
      </c>
      <c r="AD102" s="113" t="s">
        <v>48</v>
      </c>
      <c r="AE102" s="113" t="s">
        <v>36</v>
      </c>
      <c r="AF102" s="113" t="s">
        <v>36</v>
      </c>
      <c r="AG102" s="113" t="s">
        <v>48</v>
      </c>
      <c r="AH102" s="113" t="str">
        <f t="shared" si="39"/>
        <v>MC</v>
      </c>
      <c r="AI102" s="116">
        <f t="shared" si="40"/>
        <v>1.500000000174623</v>
      </c>
      <c r="AJ102" s="116" t="s">
        <v>561</v>
      </c>
      <c r="AK102" s="116" t="s">
        <v>577</v>
      </c>
      <c r="AL102" s="116"/>
      <c r="AM102" s="116"/>
      <c r="AN102" s="89"/>
      <c r="AO102" s="90">
        <f t="shared" si="41"/>
        <v>0</v>
      </c>
      <c r="AP102" s="91">
        <f t="shared" si="42"/>
        <v>0.16638888901798055</v>
      </c>
      <c r="AQ102" s="91">
        <f t="shared" si="43"/>
        <v>0.16638888901798055</v>
      </c>
      <c r="AR102" s="89">
        <f t="shared" si="44"/>
        <v>3</v>
      </c>
      <c r="AS102" s="92">
        <f t="shared" si="45"/>
        <v>0</v>
      </c>
      <c r="AT102" s="92">
        <f t="shared" si="46"/>
        <v>0.49916666705394164</v>
      </c>
      <c r="AU102" s="92">
        <f t="shared" si="47"/>
        <v>0.49916666705394164</v>
      </c>
      <c r="AV102" s="93" t="str">
        <f t="shared" si="48"/>
        <v>23_01</v>
      </c>
      <c r="AW102" s="89" t="str">
        <f t="shared" si="49"/>
        <v>23</v>
      </c>
      <c r="AX102" s="89" t="str">
        <f t="shared" si="50"/>
        <v>01</v>
      </c>
      <c r="AY102" s="89"/>
      <c r="AZ102" s="89" t="str">
        <f t="shared" si="51"/>
        <v>REVISAR</v>
      </c>
    </row>
    <row r="103" spans="1:52" s="113" customFormat="1" ht="27" hidden="1" x14ac:dyDescent="0.2">
      <c r="A103" s="112">
        <v>44934.758221805554</v>
      </c>
      <c r="B103" s="113" t="s">
        <v>30</v>
      </c>
      <c r="C103" s="113" t="s">
        <v>49</v>
      </c>
      <c r="D103" s="113" t="s">
        <v>49</v>
      </c>
      <c r="E103" s="113" t="s">
        <v>33</v>
      </c>
      <c r="F103" s="113" t="s">
        <v>34</v>
      </c>
      <c r="G103" s="113" t="s">
        <v>204</v>
      </c>
      <c r="H103" s="113" t="s">
        <v>198</v>
      </c>
      <c r="I103" s="179" t="s">
        <v>313</v>
      </c>
      <c r="J103" s="179" t="s">
        <v>312</v>
      </c>
      <c r="K103" s="179" t="s">
        <v>36</v>
      </c>
      <c r="L103" s="113" t="s">
        <v>114</v>
      </c>
      <c r="M103" s="113" t="s">
        <v>221</v>
      </c>
      <c r="N103" s="114">
        <v>44934.520833333328</v>
      </c>
      <c r="O103" s="114">
        <v>44934.635416666672</v>
      </c>
      <c r="P103" s="114">
        <v>44934.584027777775</v>
      </c>
      <c r="Q103" s="114">
        <v>44934.666666666672</v>
      </c>
      <c r="R103" s="115" t="s">
        <v>332</v>
      </c>
      <c r="S103" s="113" t="s">
        <v>40</v>
      </c>
      <c r="U103" s="113" t="s">
        <v>36</v>
      </c>
      <c r="V103" s="113" t="s">
        <v>36</v>
      </c>
      <c r="W103" s="113" t="s">
        <v>36</v>
      </c>
      <c r="X103" s="113" t="s">
        <v>36</v>
      </c>
      <c r="Y103" s="113" t="s">
        <v>36</v>
      </c>
      <c r="Z103" s="113" t="s">
        <v>36</v>
      </c>
      <c r="AA103" s="113" t="s">
        <v>36</v>
      </c>
      <c r="AB103" s="113" t="s">
        <v>36</v>
      </c>
      <c r="AC103" s="113" t="s">
        <v>36</v>
      </c>
      <c r="AD103" s="113" t="s">
        <v>48</v>
      </c>
      <c r="AE103" s="113" t="s">
        <v>36</v>
      </c>
      <c r="AF103" s="113" t="s">
        <v>36</v>
      </c>
      <c r="AG103" s="113" t="s">
        <v>48</v>
      </c>
      <c r="AH103" s="113" t="str">
        <f t="shared" si="39"/>
        <v>MC</v>
      </c>
      <c r="AI103" s="116">
        <f t="shared" si="40"/>
        <v>2.7500000002328306</v>
      </c>
      <c r="AJ103" s="116" t="s">
        <v>561</v>
      </c>
      <c r="AK103" s="116" t="s">
        <v>577</v>
      </c>
      <c r="AL103" s="88" t="s">
        <v>617</v>
      </c>
      <c r="AM103" s="88" t="s">
        <v>616</v>
      </c>
      <c r="AN103" s="89"/>
      <c r="AO103" s="90">
        <f t="shared" si="41"/>
        <v>0</v>
      </c>
      <c r="AP103" s="91">
        <f t="shared" si="42"/>
        <v>1.9833333335118368</v>
      </c>
      <c r="AQ103" s="91">
        <f t="shared" si="43"/>
        <v>1.9833333335118368</v>
      </c>
      <c r="AR103" s="89">
        <f t="shared" si="44"/>
        <v>3</v>
      </c>
      <c r="AS103" s="92">
        <f t="shared" si="45"/>
        <v>0</v>
      </c>
      <c r="AT103" s="92">
        <f t="shared" si="46"/>
        <v>5.9500000005355105</v>
      </c>
      <c r="AU103" s="92">
        <f t="shared" si="47"/>
        <v>5.9500000005355105</v>
      </c>
      <c r="AV103" s="93" t="str">
        <f t="shared" si="48"/>
        <v>23_01</v>
      </c>
      <c r="AW103" s="89" t="str">
        <f t="shared" si="49"/>
        <v>23</v>
      </c>
      <c r="AX103" s="89" t="str">
        <f t="shared" si="50"/>
        <v>01</v>
      </c>
      <c r="AY103" s="89"/>
      <c r="AZ103" s="89" t="str">
        <f t="shared" si="51"/>
        <v>REVISAR</v>
      </c>
    </row>
    <row r="104" spans="1:52" s="113" customFormat="1" ht="9" hidden="1" x14ac:dyDescent="0.2">
      <c r="A104" s="86">
        <v>44935.375</v>
      </c>
      <c r="B104" s="73" t="s">
        <v>30</v>
      </c>
      <c r="C104" s="73" t="s">
        <v>33</v>
      </c>
      <c r="D104" s="73" t="s">
        <v>103</v>
      </c>
      <c r="E104" s="73" t="s">
        <v>33</v>
      </c>
      <c r="F104" s="73" t="s">
        <v>34</v>
      </c>
      <c r="G104" s="73" t="s">
        <v>204</v>
      </c>
      <c r="H104" s="73" t="s">
        <v>198</v>
      </c>
      <c r="I104" s="176" t="s">
        <v>113</v>
      </c>
      <c r="J104" s="176" t="s">
        <v>274</v>
      </c>
      <c r="K104" s="176" t="s">
        <v>36</v>
      </c>
      <c r="L104" s="73" t="s">
        <v>118</v>
      </c>
      <c r="M104" s="73" t="s">
        <v>120</v>
      </c>
      <c r="N104" s="74" t="s">
        <v>36</v>
      </c>
      <c r="O104" s="74" t="s">
        <v>36</v>
      </c>
      <c r="P104" s="74">
        <v>44935.333333333336</v>
      </c>
      <c r="Q104" s="74">
        <v>44935.375</v>
      </c>
      <c r="R104" s="87" t="s">
        <v>433</v>
      </c>
      <c r="S104" s="73" t="s">
        <v>37</v>
      </c>
      <c r="T104" s="73"/>
      <c r="U104" s="73" t="s">
        <v>36</v>
      </c>
      <c r="V104" s="94" t="s">
        <v>36</v>
      </c>
      <c r="W104" s="94" t="s">
        <v>36</v>
      </c>
      <c r="X104" s="73" t="s">
        <v>36</v>
      </c>
      <c r="Y104" s="73" t="s">
        <v>36</v>
      </c>
      <c r="Z104" s="73" t="s">
        <v>36</v>
      </c>
      <c r="AA104" s="73" t="s">
        <v>36</v>
      </c>
      <c r="AB104" s="73" t="s">
        <v>36</v>
      </c>
      <c r="AC104" s="73" t="s">
        <v>36</v>
      </c>
      <c r="AD104" s="73" t="s">
        <v>48</v>
      </c>
      <c r="AE104" s="73" t="s">
        <v>36</v>
      </c>
      <c r="AF104" s="73" t="s">
        <v>36</v>
      </c>
      <c r="AG104" s="73" t="s">
        <v>48</v>
      </c>
      <c r="AH104" s="73" t="str">
        <f>TRIM(LEFT(L104,3))</f>
        <v>MP</v>
      </c>
      <c r="AI104" s="88">
        <f>IFERROR(IF(N104&gt;O104,24+(O104-N104)*24,(O104-N104)*24),0)</f>
        <v>0</v>
      </c>
      <c r="AJ104" s="88" t="s">
        <v>36</v>
      </c>
      <c r="AK104" s="88" t="s">
        <v>36</v>
      </c>
      <c r="AL104" s="88"/>
      <c r="AM104" s="88"/>
      <c r="AN104" s="89"/>
      <c r="AO104" s="90">
        <f>IF(AND(Y104="-",AB104="-"),0,IF(OR(Y104="-",AB104="-"),IF(Y104="-",AB104,Y104),Y104+AB104))</f>
        <v>0</v>
      </c>
      <c r="AP104" s="91">
        <f>IFERROR(IF(P104&gt;Q104,24+(Q104-P104)*24,(Q104-P104)*24),0)</f>
        <v>0.99999999994179234</v>
      </c>
      <c r="AQ104" s="91">
        <f>AP104-(AO104*24)</f>
        <v>0.99999999994179234</v>
      </c>
      <c r="AR104" s="89">
        <f>IF(AY104=1,(LEN(D104)-LEN(SUBSTITUTE(D104,",",""))+1),IF(LEN(D104)=LEN(SUBSTITUTE(D104,"RONCAL FANNYNG","")),IF(LEN(D104)=LEN(SUBSTITUTE(D104,"LIBERATO AMAEL","")),(LEN(D104)-LEN(SUBSTITUTE(D104,",",""))+1+2),(LEN(D104)-LEN(SUBSTITUTE(D104,",",""))+1+1)),IF(LEN(D104)=LEN(SUBSTITUTE(D104,"LIBERATO AMAEL","")),(LEN(D104)-LEN(SUBSTITUTE(D104,",",""))+1+1),(LEN(D104)-LEN(SUBSTITUTE(D104,",",""))+1))))</f>
        <v>5</v>
      </c>
      <c r="AS104" s="92">
        <f>IFERROR(AN104*24,0)</f>
        <v>0</v>
      </c>
      <c r="AT104" s="92">
        <f>AR104*AQ104</f>
        <v>4.9999999997089617</v>
      </c>
      <c r="AU104" s="92">
        <f>AT104-AS104</f>
        <v>4.9999999997089617</v>
      </c>
      <c r="AV104" s="93" t="str">
        <f>AW104&amp;"_"&amp;AX104</f>
        <v>23_01</v>
      </c>
      <c r="AW104" s="89" t="str">
        <f>TEXT(Q104,"YY")</f>
        <v>23</v>
      </c>
      <c r="AX104" s="89" t="str">
        <f>TEXT(Q104,"mm")</f>
        <v>01</v>
      </c>
      <c r="AY104" s="89"/>
      <c r="AZ104" s="89" t="str">
        <f>IF(AQ104&lt;=AI104,"REVISAR","")</f>
        <v/>
      </c>
    </row>
    <row r="105" spans="1:52" s="113" customFormat="1" ht="9" hidden="1" x14ac:dyDescent="0.2">
      <c r="A105" s="86">
        <v>44935.416666666664</v>
      </c>
      <c r="B105" s="73" t="s">
        <v>30</v>
      </c>
      <c r="C105" s="73" t="s">
        <v>33</v>
      </c>
      <c r="D105" s="73" t="s">
        <v>103</v>
      </c>
      <c r="E105" s="73" t="s">
        <v>33</v>
      </c>
      <c r="F105" s="73" t="s">
        <v>34</v>
      </c>
      <c r="G105" s="73" t="s">
        <v>204</v>
      </c>
      <c r="H105" s="73" t="s">
        <v>198</v>
      </c>
      <c r="I105" s="176" t="s">
        <v>113</v>
      </c>
      <c r="J105" s="176" t="s">
        <v>84</v>
      </c>
      <c r="K105" s="176" t="s">
        <v>36</v>
      </c>
      <c r="L105" s="73" t="s">
        <v>118</v>
      </c>
      <c r="M105" s="73" t="s">
        <v>120</v>
      </c>
      <c r="N105" s="74" t="s">
        <v>36</v>
      </c>
      <c r="O105" s="74" t="s">
        <v>108</v>
      </c>
      <c r="P105" s="74">
        <v>44935.375011574077</v>
      </c>
      <c r="Q105" s="74">
        <v>44935.416666666664</v>
      </c>
      <c r="R105" s="87" t="s">
        <v>433</v>
      </c>
      <c r="S105" s="73" t="s">
        <v>37</v>
      </c>
      <c r="T105" s="73"/>
      <c r="U105" s="73" t="s">
        <v>36</v>
      </c>
      <c r="V105" s="94" t="s">
        <v>36</v>
      </c>
      <c r="W105" s="94" t="s">
        <v>36</v>
      </c>
      <c r="X105" s="73" t="s">
        <v>36</v>
      </c>
      <c r="Y105" s="73" t="s">
        <v>36</v>
      </c>
      <c r="Z105" s="73" t="s">
        <v>36</v>
      </c>
      <c r="AA105" s="73" t="s">
        <v>36</v>
      </c>
      <c r="AB105" s="73" t="s">
        <v>36</v>
      </c>
      <c r="AC105" s="73" t="s">
        <v>36</v>
      </c>
      <c r="AD105" s="73" t="s">
        <v>48</v>
      </c>
      <c r="AE105" s="73" t="s">
        <v>36</v>
      </c>
      <c r="AF105" s="73" t="s">
        <v>36</v>
      </c>
      <c r="AG105" s="73" t="s">
        <v>48</v>
      </c>
      <c r="AH105" s="73" t="str">
        <f>TRIM(LEFT(L105,3))</f>
        <v>MP</v>
      </c>
      <c r="AI105" s="88">
        <f>IFERROR(IF(N105&gt;O105,24+(O105-N105)*24,(O105-N105)*24),0)</f>
        <v>0</v>
      </c>
      <c r="AJ105" s="88" t="s">
        <v>36</v>
      </c>
      <c r="AK105" s="88" t="s">
        <v>36</v>
      </c>
      <c r="AL105" s="109" t="s">
        <v>617</v>
      </c>
      <c r="AM105" s="109" t="s">
        <v>617</v>
      </c>
      <c r="AN105" s="89"/>
      <c r="AO105" s="90">
        <f>IF(AND(Y105="-",AB105="-"),0,IF(OR(Y105="-",AB105="-"),IF(Y105="-",AB105,Y105),Y105+AB105))</f>
        <v>0</v>
      </c>
      <c r="AP105" s="91">
        <f>IFERROR(IF(P105&gt;Q105,24+(Q105-P105)*24,(Q105-P105)*24),0)</f>
        <v>0.99972222209908068</v>
      </c>
      <c r="AQ105" s="91">
        <f>AP105-(AO105*24)</f>
        <v>0.99972222209908068</v>
      </c>
      <c r="AR105" s="89">
        <f>IF(AY105=1,(LEN(D105)-LEN(SUBSTITUTE(D105,",",""))+1),IF(LEN(D105)=LEN(SUBSTITUTE(D105,"RONCAL FANNYNG","")),IF(LEN(D105)=LEN(SUBSTITUTE(D105,"LIBERATO AMAEL","")),(LEN(D105)-LEN(SUBSTITUTE(D105,",",""))+1+2),(LEN(D105)-LEN(SUBSTITUTE(D105,",",""))+1+1)),IF(LEN(D105)=LEN(SUBSTITUTE(D105,"LIBERATO AMAEL","")),(LEN(D105)-LEN(SUBSTITUTE(D105,",",""))+1+1),(LEN(D105)-LEN(SUBSTITUTE(D105,",",""))+1))))</f>
        <v>5</v>
      </c>
      <c r="AS105" s="92">
        <f>IFERROR(AN105*24,0)</f>
        <v>0</v>
      </c>
      <c r="AT105" s="92">
        <f>AR105*AQ105</f>
        <v>4.9986111104954034</v>
      </c>
      <c r="AU105" s="92">
        <f>AT105-AS105</f>
        <v>4.9986111104954034</v>
      </c>
      <c r="AV105" s="93" t="str">
        <f>AW105&amp;"_"&amp;AX105</f>
        <v>23_01</v>
      </c>
      <c r="AW105" s="89" t="str">
        <f>TEXT(Q105,"YY")</f>
        <v>23</v>
      </c>
      <c r="AX105" s="89" t="str">
        <f>TEXT(Q105,"mm")</f>
        <v>01</v>
      </c>
      <c r="AY105" s="89"/>
      <c r="AZ105" s="89" t="str">
        <f>IF(AQ105&lt;=AI105,"REVISAR","")</f>
        <v/>
      </c>
    </row>
    <row r="106" spans="1:52" s="117" customFormat="1" ht="36" hidden="1" x14ac:dyDescent="0.2">
      <c r="A106" s="86">
        <v>44935.5</v>
      </c>
      <c r="B106" s="73" t="s">
        <v>30</v>
      </c>
      <c r="C106" s="73" t="s">
        <v>33</v>
      </c>
      <c r="D106" s="73" t="s">
        <v>103</v>
      </c>
      <c r="E106" s="73" t="s">
        <v>33</v>
      </c>
      <c r="F106" s="73" t="s">
        <v>34</v>
      </c>
      <c r="G106" s="73" t="s">
        <v>204</v>
      </c>
      <c r="H106" s="73" t="s">
        <v>198</v>
      </c>
      <c r="I106" s="176" t="s">
        <v>113</v>
      </c>
      <c r="J106" s="176" t="s">
        <v>84</v>
      </c>
      <c r="K106" s="176" t="s">
        <v>36</v>
      </c>
      <c r="L106" s="73" t="s">
        <v>118</v>
      </c>
      <c r="M106" s="73" t="s">
        <v>205</v>
      </c>
      <c r="N106" s="74" t="s">
        <v>36</v>
      </c>
      <c r="O106" s="74" t="s">
        <v>36</v>
      </c>
      <c r="P106" s="74">
        <v>44935.416678240741</v>
      </c>
      <c r="Q106" s="74">
        <v>44935.5</v>
      </c>
      <c r="R106" s="87" t="s">
        <v>432</v>
      </c>
      <c r="S106" s="73" t="s">
        <v>40</v>
      </c>
      <c r="T106" s="73"/>
      <c r="U106" s="73" t="s">
        <v>36</v>
      </c>
      <c r="V106" s="94" t="s">
        <v>36</v>
      </c>
      <c r="W106" s="94" t="s">
        <v>36</v>
      </c>
      <c r="X106" s="73" t="s">
        <v>36</v>
      </c>
      <c r="Y106" s="73" t="s">
        <v>36</v>
      </c>
      <c r="Z106" s="73" t="s">
        <v>36</v>
      </c>
      <c r="AA106" s="73" t="s">
        <v>36</v>
      </c>
      <c r="AB106" s="73" t="s">
        <v>36</v>
      </c>
      <c r="AC106" s="73" t="s">
        <v>36</v>
      </c>
      <c r="AD106" s="73" t="s">
        <v>48</v>
      </c>
      <c r="AE106" s="73" t="s">
        <v>36</v>
      </c>
      <c r="AF106" s="73" t="s">
        <v>36</v>
      </c>
      <c r="AG106" s="73" t="s">
        <v>48</v>
      </c>
      <c r="AH106" s="73" t="str">
        <f>TRIM(LEFT(L106,3))</f>
        <v>MP</v>
      </c>
      <c r="AI106" s="88">
        <f>IFERROR(IF(N106&gt;O106,24+(O106-N106)*24,(O106-N106)*24),0)</f>
        <v>0</v>
      </c>
      <c r="AJ106" s="88" t="s">
        <v>36</v>
      </c>
      <c r="AK106" s="88" t="s">
        <v>36</v>
      </c>
      <c r="AL106" s="109" t="s">
        <v>617</v>
      </c>
      <c r="AM106" s="109" t="s">
        <v>617</v>
      </c>
      <c r="AN106" s="89"/>
      <c r="AO106" s="90">
        <f>IF(AND(Y106="-",AB106="-"),0,IF(OR(Y106="-",AB106="-"),IF(Y106="-",AB106,Y106),Y106+AB106))</f>
        <v>0</v>
      </c>
      <c r="AP106" s="91">
        <f>IFERROR(IF(P106&gt;Q106,24+(Q106-P106)*24,(Q106-P106)*24),0)</f>
        <v>1.999722222215496</v>
      </c>
      <c r="AQ106" s="91">
        <f>AP106-(AO106*24)</f>
        <v>1.999722222215496</v>
      </c>
      <c r="AR106" s="89">
        <f>IF(AY106=1,(LEN(D106)-LEN(SUBSTITUTE(D106,",",""))+1),IF(LEN(D106)=LEN(SUBSTITUTE(D106,"RONCAL FANNYNG","")),IF(LEN(D106)=LEN(SUBSTITUTE(D106,"LIBERATO AMAEL","")),(LEN(D106)-LEN(SUBSTITUTE(D106,",",""))+1+2),(LEN(D106)-LEN(SUBSTITUTE(D106,",",""))+1+1)),IF(LEN(D106)=LEN(SUBSTITUTE(D106,"LIBERATO AMAEL","")),(LEN(D106)-LEN(SUBSTITUTE(D106,",",""))+1+1),(LEN(D106)-LEN(SUBSTITUTE(D106,",",""))+1))))</f>
        <v>5</v>
      </c>
      <c r="AS106" s="92">
        <f>IFERROR(AN106*24,0)</f>
        <v>0</v>
      </c>
      <c r="AT106" s="92">
        <f>AR106*AQ106</f>
        <v>9.99861111107748</v>
      </c>
      <c r="AU106" s="92">
        <f>AT106-AS106</f>
        <v>9.99861111107748</v>
      </c>
      <c r="AV106" s="93" t="str">
        <f>AW106&amp;"_"&amp;AX106</f>
        <v>23_01</v>
      </c>
      <c r="AW106" s="89" t="str">
        <f>TEXT(Q106,"YY")</f>
        <v>23</v>
      </c>
      <c r="AX106" s="89" t="str">
        <f>TEXT(Q106,"mm")</f>
        <v>01</v>
      </c>
      <c r="AY106" s="89"/>
      <c r="AZ106" s="89" t="str">
        <f>IF(AQ106&lt;=AI106,"REVISAR","")</f>
        <v/>
      </c>
    </row>
    <row r="107" spans="1:52" s="117" customFormat="1" ht="9" x14ac:dyDescent="0.2">
      <c r="A107" s="86">
        <v>44935.714134710652</v>
      </c>
      <c r="B107" s="73" t="s">
        <v>30</v>
      </c>
      <c r="C107" s="73" t="s">
        <v>38</v>
      </c>
      <c r="D107" s="73" t="s">
        <v>32</v>
      </c>
      <c r="E107" s="73" t="s">
        <v>33</v>
      </c>
      <c r="F107" s="73" t="s">
        <v>34</v>
      </c>
      <c r="G107" s="73" t="s">
        <v>204</v>
      </c>
      <c r="H107" s="73" t="s">
        <v>198</v>
      </c>
      <c r="I107" s="176" t="s">
        <v>450</v>
      </c>
      <c r="J107" s="176" t="s">
        <v>68</v>
      </c>
      <c r="K107" s="176" t="s">
        <v>36</v>
      </c>
      <c r="L107" s="73" t="s">
        <v>154</v>
      </c>
      <c r="M107" s="73" t="s">
        <v>220</v>
      </c>
      <c r="N107" s="74">
        <v>44935.583333333328</v>
      </c>
      <c r="O107" s="74">
        <v>44935.729166666672</v>
      </c>
      <c r="P107" s="74">
        <v>44935.572916666664</v>
      </c>
      <c r="Q107" s="74">
        <v>44935.75</v>
      </c>
      <c r="R107" s="87" t="s">
        <v>112</v>
      </c>
      <c r="S107" s="73" t="s">
        <v>62</v>
      </c>
      <c r="T107" s="73"/>
      <c r="U107" s="73" t="s">
        <v>36</v>
      </c>
      <c r="V107" s="94">
        <v>2.0833333335758653E-2</v>
      </c>
      <c r="W107" s="94">
        <v>4.1666666664241347E-2</v>
      </c>
      <c r="X107" s="73" t="s">
        <v>36</v>
      </c>
      <c r="Y107" s="73" t="s">
        <v>36</v>
      </c>
      <c r="Z107" s="73" t="s">
        <v>36</v>
      </c>
      <c r="AA107" s="73" t="s">
        <v>36</v>
      </c>
      <c r="AB107" s="73" t="s">
        <v>36</v>
      </c>
      <c r="AC107" s="73" t="s">
        <v>36</v>
      </c>
      <c r="AD107" s="73" t="s">
        <v>46</v>
      </c>
      <c r="AE107" s="73" t="s">
        <v>36</v>
      </c>
      <c r="AF107" s="73" t="s">
        <v>36</v>
      </c>
      <c r="AG107" s="73" t="s">
        <v>48</v>
      </c>
      <c r="AH107" s="73" t="str">
        <f>TRIM(LEFT(L107,3))</f>
        <v>PdM</v>
      </c>
      <c r="AI107" s="88">
        <f>IFERROR(IF(N107&gt;O107,24+(O107-N107)*24,(O107-N107)*24),0)</f>
        <v>3.5000000002328306</v>
      </c>
      <c r="AJ107" s="88" t="s">
        <v>36</v>
      </c>
      <c r="AK107" s="88" t="s">
        <v>36</v>
      </c>
      <c r="AL107" s="88"/>
      <c r="AM107" s="88"/>
      <c r="AN107" s="89"/>
      <c r="AO107" s="90">
        <f>IF(AND(Y107="-",AB107="-"),0,IF(OR(Y107="-",AB107="-"),IF(Y107="-",AB107,Y107),Y107+AB107))</f>
        <v>0</v>
      </c>
      <c r="AP107" s="91">
        <f>IFERROR(IF(P107&gt;Q107,24+(Q107-P107)*24,(Q107-P107)*24),0)</f>
        <v>4.2500000000582077</v>
      </c>
      <c r="AQ107" s="91">
        <f>AP107-(AO107*24)</f>
        <v>4.2500000000582077</v>
      </c>
      <c r="AR107" s="89">
        <f>IF(AY107=1,(LEN(D107)-LEN(SUBSTITUTE(D107,",",""))+1),IF(LEN(D107)=LEN(SUBSTITUTE(D107,"RONCAL FANNYNG","")),IF(LEN(D107)=LEN(SUBSTITUTE(D107,"LIBERATO AMAEL","")),(LEN(D107)-LEN(SUBSTITUTE(D107,",",""))+1+2),(LEN(D107)-LEN(SUBSTITUTE(D107,",",""))+1+1)),IF(LEN(D107)=LEN(SUBSTITUTE(D107,"LIBERATO AMAEL","")),(LEN(D107)-LEN(SUBSTITUTE(D107,",",""))+1+1),(LEN(D107)-LEN(SUBSTITUTE(D107,",",""))+1))))</f>
        <v>4</v>
      </c>
      <c r="AS107" s="92">
        <f>IFERROR(AN107*24,0)</f>
        <v>0</v>
      </c>
      <c r="AT107" s="92">
        <f>AR107*AQ107</f>
        <v>17.000000000232831</v>
      </c>
      <c r="AU107" s="92">
        <f>AT107-AS107</f>
        <v>17.000000000232831</v>
      </c>
      <c r="AV107" s="93" t="str">
        <f>AW107&amp;"_"&amp;AX107</f>
        <v>23_01</v>
      </c>
      <c r="AW107" s="89" t="str">
        <f>TEXT(Q107,"YY")</f>
        <v>23</v>
      </c>
      <c r="AX107" s="89" t="str">
        <f>TEXT(Q107,"mm")</f>
        <v>01</v>
      </c>
      <c r="AY107" s="89"/>
      <c r="AZ107" s="89" t="str">
        <f>IF(AQ107&lt;=AI107,"REVISAR","")</f>
        <v/>
      </c>
    </row>
    <row r="108" spans="1:52" s="113" customFormat="1" ht="27" x14ac:dyDescent="0.2">
      <c r="A108" s="136">
        <v>44951.487712488422</v>
      </c>
      <c r="B108" s="137" t="s">
        <v>30</v>
      </c>
      <c r="C108" s="137" t="s">
        <v>38</v>
      </c>
      <c r="D108" s="137" t="s">
        <v>44</v>
      </c>
      <c r="E108" s="137" t="s">
        <v>33</v>
      </c>
      <c r="F108" s="137" t="s">
        <v>34</v>
      </c>
      <c r="G108" s="137" t="s">
        <v>322</v>
      </c>
      <c r="H108" s="137" t="s">
        <v>197</v>
      </c>
      <c r="I108" s="182" t="s">
        <v>450</v>
      </c>
      <c r="J108" s="182" t="s">
        <v>68</v>
      </c>
      <c r="K108" s="182" t="s">
        <v>36</v>
      </c>
      <c r="L108" s="137" t="s">
        <v>114</v>
      </c>
      <c r="M108" s="137" t="s">
        <v>221</v>
      </c>
      <c r="N108" s="138">
        <v>44951.25</v>
      </c>
      <c r="O108" s="138">
        <v>44951.385416666664</v>
      </c>
      <c r="P108" s="138">
        <v>44951.305555555555</v>
      </c>
      <c r="Q108" s="138">
        <v>44951.388888888891</v>
      </c>
      <c r="R108" s="139" t="s">
        <v>333</v>
      </c>
      <c r="S108" s="137" t="s">
        <v>62</v>
      </c>
      <c r="T108" s="137"/>
      <c r="U108" s="140">
        <v>2.4305555555555556E-2</v>
      </c>
      <c r="V108" s="137" t="s">
        <v>36</v>
      </c>
      <c r="W108" s="137" t="s">
        <v>36</v>
      </c>
      <c r="X108" s="137" t="s">
        <v>36</v>
      </c>
      <c r="Y108" s="137" t="s">
        <v>36</v>
      </c>
      <c r="Z108" s="137" t="s">
        <v>36</v>
      </c>
      <c r="AA108" s="137" t="s">
        <v>36</v>
      </c>
      <c r="AB108" s="137" t="s">
        <v>36</v>
      </c>
      <c r="AC108" s="137" t="s">
        <v>36</v>
      </c>
      <c r="AD108" s="137" t="s">
        <v>48</v>
      </c>
      <c r="AE108" s="137" t="s">
        <v>36</v>
      </c>
      <c r="AF108" s="137" t="s">
        <v>36</v>
      </c>
      <c r="AG108" s="137" t="s">
        <v>48</v>
      </c>
      <c r="AH108" s="137" t="str">
        <f t="shared" si="39"/>
        <v>MC</v>
      </c>
      <c r="AI108" s="141">
        <f t="shared" si="40"/>
        <v>3.2499999999417923</v>
      </c>
      <c r="AJ108" s="141" t="s">
        <v>563</v>
      </c>
      <c r="AK108" s="141" t="s">
        <v>586</v>
      </c>
      <c r="AL108" s="141"/>
      <c r="AM108" s="141"/>
      <c r="AN108" s="111"/>
      <c r="AO108" s="142">
        <f t="shared" si="41"/>
        <v>0</v>
      </c>
      <c r="AP108" s="143">
        <f t="shared" si="42"/>
        <v>2.0000000000582077</v>
      </c>
      <c r="AQ108" s="143">
        <f t="shared" si="43"/>
        <v>2.0000000000582077</v>
      </c>
      <c r="AR108" s="111">
        <f t="shared" si="44"/>
        <v>5</v>
      </c>
      <c r="AS108" s="144">
        <f t="shared" si="45"/>
        <v>0</v>
      </c>
      <c r="AT108" s="144">
        <f t="shared" si="46"/>
        <v>10.000000000291038</v>
      </c>
      <c r="AU108" s="144">
        <f t="shared" si="47"/>
        <v>10.000000000291038</v>
      </c>
      <c r="AV108" s="110" t="str">
        <f t="shared" si="48"/>
        <v>23_01</v>
      </c>
      <c r="AW108" s="111" t="str">
        <f t="shared" si="49"/>
        <v>23</v>
      </c>
      <c r="AX108" s="111" t="str">
        <f t="shared" si="50"/>
        <v>01</v>
      </c>
      <c r="AY108" s="111"/>
      <c r="AZ108" s="111" t="str">
        <f t="shared" si="51"/>
        <v>REVISAR</v>
      </c>
    </row>
    <row r="109" spans="1:52" s="113" customFormat="1" ht="27" hidden="1" x14ac:dyDescent="0.2">
      <c r="A109" s="136">
        <v>44951.487712488422</v>
      </c>
      <c r="B109" s="137" t="s">
        <v>30</v>
      </c>
      <c r="C109" s="137" t="s">
        <v>38</v>
      </c>
      <c r="D109" s="137" t="s">
        <v>44</v>
      </c>
      <c r="E109" s="137" t="s">
        <v>33</v>
      </c>
      <c r="F109" s="137" t="s">
        <v>34</v>
      </c>
      <c r="G109" s="137" t="s">
        <v>322</v>
      </c>
      <c r="H109" s="137" t="s">
        <v>197</v>
      </c>
      <c r="I109" s="182" t="s">
        <v>450</v>
      </c>
      <c r="J109" s="182" t="s">
        <v>61</v>
      </c>
      <c r="K109" s="182" t="s">
        <v>36</v>
      </c>
      <c r="L109" s="137" t="s">
        <v>114</v>
      </c>
      <c r="M109" s="137" t="s">
        <v>221</v>
      </c>
      <c r="N109" s="138">
        <v>44951.327777777777</v>
      </c>
      <c r="O109" s="138">
        <v>44951.416666666664</v>
      </c>
      <c r="P109" s="138">
        <v>44951.38958333333</v>
      </c>
      <c r="Q109" s="138">
        <v>44951.444444444445</v>
      </c>
      <c r="R109" s="139" t="s">
        <v>333</v>
      </c>
      <c r="S109" s="137" t="s">
        <v>62</v>
      </c>
      <c r="T109" s="137"/>
      <c r="U109" s="140">
        <v>2.4305555555555556E-2</v>
      </c>
      <c r="V109" s="137" t="s">
        <v>36</v>
      </c>
      <c r="W109" s="137" t="s">
        <v>36</v>
      </c>
      <c r="X109" s="137" t="s">
        <v>36</v>
      </c>
      <c r="Y109" s="137" t="s">
        <v>36</v>
      </c>
      <c r="Z109" s="137" t="s">
        <v>36</v>
      </c>
      <c r="AA109" s="137" t="s">
        <v>36</v>
      </c>
      <c r="AB109" s="137" t="s">
        <v>36</v>
      </c>
      <c r="AC109" s="137" t="s">
        <v>36</v>
      </c>
      <c r="AD109" s="137" t="s">
        <v>48</v>
      </c>
      <c r="AE109" s="137" t="s">
        <v>36</v>
      </c>
      <c r="AF109" s="137" t="s">
        <v>36</v>
      </c>
      <c r="AG109" s="137" t="s">
        <v>48</v>
      </c>
      <c r="AH109" s="137" t="str">
        <f t="shared" si="39"/>
        <v>MC</v>
      </c>
      <c r="AI109" s="141">
        <f t="shared" si="40"/>
        <v>2.1333333333022892</v>
      </c>
      <c r="AJ109" s="141" t="s">
        <v>563</v>
      </c>
      <c r="AK109" s="141" t="s">
        <v>586</v>
      </c>
      <c r="AL109" s="88" t="s">
        <v>617</v>
      </c>
      <c r="AM109" s="88" t="s">
        <v>616</v>
      </c>
      <c r="AN109" s="111"/>
      <c r="AO109" s="142">
        <f t="shared" si="41"/>
        <v>0</v>
      </c>
      <c r="AP109" s="143">
        <f t="shared" si="42"/>
        <v>1.3166666667675599</v>
      </c>
      <c r="AQ109" s="143">
        <f t="shared" si="43"/>
        <v>1.3166666667675599</v>
      </c>
      <c r="AR109" s="111">
        <f t="shared" si="44"/>
        <v>5</v>
      </c>
      <c r="AS109" s="144">
        <f t="shared" si="45"/>
        <v>0</v>
      </c>
      <c r="AT109" s="144">
        <f t="shared" si="46"/>
        <v>6.5833333338377997</v>
      </c>
      <c r="AU109" s="144">
        <f t="shared" si="47"/>
        <v>6.5833333338377997</v>
      </c>
      <c r="AV109" s="110" t="str">
        <f t="shared" si="48"/>
        <v>23_01</v>
      </c>
      <c r="AW109" s="111" t="str">
        <f t="shared" si="49"/>
        <v>23</v>
      </c>
      <c r="AX109" s="111" t="str">
        <f t="shared" si="50"/>
        <v>01</v>
      </c>
      <c r="AY109" s="111"/>
      <c r="AZ109" s="111" t="str">
        <f t="shared" si="51"/>
        <v>REVISAR</v>
      </c>
    </row>
    <row r="110" spans="1:52" s="117" customFormat="1" ht="18" hidden="1" x14ac:dyDescent="0.2">
      <c r="A110" s="86">
        <v>44951.738606574072</v>
      </c>
      <c r="B110" s="73" t="s">
        <v>30</v>
      </c>
      <c r="C110" s="73" t="s">
        <v>38</v>
      </c>
      <c r="D110" s="73" t="s">
        <v>44</v>
      </c>
      <c r="E110" s="73" t="s">
        <v>33</v>
      </c>
      <c r="F110" s="73" t="s">
        <v>34</v>
      </c>
      <c r="G110" s="73" t="s">
        <v>322</v>
      </c>
      <c r="H110" s="73" t="s">
        <v>197</v>
      </c>
      <c r="I110" s="176" t="s">
        <v>42</v>
      </c>
      <c r="J110" s="176" t="s">
        <v>88</v>
      </c>
      <c r="K110" s="176" t="s">
        <v>36</v>
      </c>
      <c r="L110" s="73" t="s">
        <v>114</v>
      </c>
      <c r="M110" s="73" t="s">
        <v>221</v>
      </c>
      <c r="N110" s="74">
        <v>44951.625</v>
      </c>
      <c r="O110" s="74">
        <v>44951.715277777781</v>
      </c>
      <c r="P110" s="74">
        <v>44951.604166666664</v>
      </c>
      <c r="Q110" s="74">
        <v>44951.75</v>
      </c>
      <c r="R110" s="87" t="s">
        <v>115</v>
      </c>
      <c r="S110" s="73" t="s">
        <v>40</v>
      </c>
      <c r="T110" s="73"/>
      <c r="U110" s="73" t="s">
        <v>36</v>
      </c>
      <c r="V110" s="73" t="s">
        <v>36</v>
      </c>
      <c r="W110" s="73" t="s">
        <v>36</v>
      </c>
      <c r="X110" s="73" t="s">
        <v>36</v>
      </c>
      <c r="Y110" s="73" t="s">
        <v>36</v>
      </c>
      <c r="Z110" s="73" t="s">
        <v>36</v>
      </c>
      <c r="AA110" s="73" t="s">
        <v>36</v>
      </c>
      <c r="AB110" s="73" t="s">
        <v>36</v>
      </c>
      <c r="AC110" s="73" t="s">
        <v>36</v>
      </c>
      <c r="AD110" s="73" t="s">
        <v>48</v>
      </c>
      <c r="AE110" s="73" t="s">
        <v>36</v>
      </c>
      <c r="AF110" s="73" t="s">
        <v>36</v>
      </c>
      <c r="AG110" s="73" t="s">
        <v>48</v>
      </c>
      <c r="AH110" s="73" t="str">
        <f t="shared" ref="AH110:AH141" si="52">TRIM(LEFT(L110,3))</f>
        <v>MC</v>
      </c>
      <c r="AI110" s="88">
        <f t="shared" ref="AI110:AI141" si="53">IFERROR(IF(N110&gt;O110,24+(O110-N110)*24,(O110-N110)*24),0)</f>
        <v>2.1666666667442769</v>
      </c>
      <c r="AJ110" s="88" t="s">
        <v>561</v>
      </c>
      <c r="AK110" s="88" t="s">
        <v>577</v>
      </c>
      <c r="AL110" s="88"/>
      <c r="AM110" s="88"/>
      <c r="AN110" s="89"/>
      <c r="AO110" s="90">
        <f t="shared" ref="AO110:AO141" si="54">IF(AND(Y110="-",AB110="-"),0,IF(OR(Y110="-",AB110="-"),IF(Y110="-",AB110,Y110),Y110+AB110))</f>
        <v>0</v>
      </c>
      <c r="AP110" s="91">
        <f t="shared" ref="AP110:AP141" si="55">IFERROR(IF(P110&gt;Q110,24+(Q110-P110)*24,(Q110-P110)*24),0)</f>
        <v>3.5000000000582077</v>
      </c>
      <c r="AQ110" s="91">
        <f t="shared" ref="AQ110:AQ141" si="56">AP110-(AO110*24)</f>
        <v>3.5000000000582077</v>
      </c>
      <c r="AR110" s="89">
        <f t="shared" ref="AR110:AR141" si="57">IF(AY110=1,(LEN(D110)-LEN(SUBSTITUTE(D110,",",""))+1),IF(LEN(D110)=LEN(SUBSTITUTE(D110,"RONCAL FANNYNG","")),IF(LEN(D110)=LEN(SUBSTITUTE(D110,"LIBERATO AMAEL","")),(LEN(D110)-LEN(SUBSTITUTE(D110,",",""))+1+2),(LEN(D110)-LEN(SUBSTITUTE(D110,",",""))+1+1)),IF(LEN(D110)=LEN(SUBSTITUTE(D110,"LIBERATO AMAEL","")),(LEN(D110)-LEN(SUBSTITUTE(D110,",",""))+1+1),(LEN(D110)-LEN(SUBSTITUTE(D110,",",""))+1))))</f>
        <v>5</v>
      </c>
      <c r="AS110" s="92">
        <f t="shared" ref="AS110:AS141" si="58">IFERROR(AN110*24,0)</f>
        <v>0</v>
      </c>
      <c r="AT110" s="92">
        <f t="shared" ref="AT110:AT141" si="59">AR110*AQ110</f>
        <v>17.500000000291038</v>
      </c>
      <c r="AU110" s="92">
        <f t="shared" ref="AU110:AU141" si="60">AT110-AS110</f>
        <v>17.500000000291038</v>
      </c>
      <c r="AV110" s="93" t="str">
        <f t="shared" ref="AV110:AV141" si="61">AW110&amp;"_"&amp;AX110</f>
        <v>23_01</v>
      </c>
      <c r="AW110" s="89" t="str">
        <f t="shared" ref="AW110:AW141" si="62">TEXT(Q110,"YY")</f>
        <v>23</v>
      </c>
      <c r="AX110" s="89" t="str">
        <f t="shared" ref="AX110:AX141" si="63">TEXT(Q110,"mm")</f>
        <v>01</v>
      </c>
      <c r="AY110" s="89"/>
      <c r="AZ110" s="89" t="str">
        <f t="shared" ref="AZ110:AZ141" si="64">IF(AQ110&lt;=AI110,"REVISAR","")</f>
        <v/>
      </c>
    </row>
    <row r="111" spans="1:52" ht="18" hidden="1" x14ac:dyDescent="0.2">
      <c r="A111" s="86">
        <v>44952.713673495367</v>
      </c>
      <c r="B111" s="73" t="s">
        <v>30</v>
      </c>
      <c r="C111" s="73" t="s">
        <v>38</v>
      </c>
      <c r="D111" s="73" t="s">
        <v>44</v>
      </c>
      <c r="E111" s="73" t="s">
        <v>33</v>
      </c>
      <c r="F111" s="73" t="s">
        <v>34</v>
      </c>
      <c r="G111" s="73" t="s">
        <v>322</v>
      </c>
      <c r="H111" s="73" t="s">
        <v>198</v>
      </c>
      <c r="I111" s="176" t="s">
        <v>42</v>
      </c>
      <c r="J111" s="176" t="s">
        <v>88</v>
      </c>
      <c r="K111" s="176" t="s">
        <v>36</v>
      </c>
      <c r="L111" s="73" t="s">
        <v>154</v>
      </c>
      <c r="M111" s="73" t="s">
        <v>220</v>
      </c>
      <c r="N111" s="74" t="s">
        <v>36</v>
      </c>
      <c r="O111" s="74" t="s">
        <v>36</v>
      </c>
      <c r="P111" s="74">
        <v>44952.3125</v>
      </c>
      <c r="Q111" s="74">
        <v>44952.5</v>
      </c>
      <c r="R111" s="87" t="s">
        <v>381</v>
      </c>
      <c r="S111" s="73" t="s">
        <v>37</v>
      </c>
      <c r="U111" s="73" t="s">
        <v>36</v>
      </c>
      <c r="V111" s="73" t="s">
        <v>36</v>
      </c>
      <c r="W111" s="73" t="s">
        <v>36</v>
      </c>
      <c r="X111" s="73" t="s">
        <v>36</v>
      </c>
      <c r="Y111" s="94" t="s">
        <v>36</v>
      </c>
      <c r="Z111" s="73" t="s">
        <v>36</v>
      </c>
      <c r="AA111" s="73" t="s">
        <v>36</v>
      </c>
      <c r="AB111" s="73" t="s">
        <v>36</v>
      </c>
      <c r="AC111" s="73" t="s">
        <v>36</v>
      </c>
      <c r="AD111" s="73" t="s">
        <v>48</v>
      </c>
      <c r="AE111" s="73" t="s">
        <v>36</v>
      </c>
      <c r="AF111" s="73" t="s">
        <v>36</v>
      </c>
      <c r="AG111" s="73" t="s">
        <v>48</v>
      </c>
      <c r="AH111" s="73" t="str">
        <f t="shared" si="52"/>
        <v>PdM</v>
      </c>
      <c r="AI111" s="88">
        <f t="shared" si="53"/>
        <v>0</v>
      </c>
      <c r="AJ111" s="88" t="s">
        <v>36</v>
      </c>
      <c r="AK111" s="88" t="s">
        <v>36</v>
      </c>
      <c r="AL111" s="88"/>
      <c r="AM111" s="88"/>
      <c r="AN111" s="89"/>
      <c r="AO111" s="90">
        <f t="shared" si="54"/>
        <v>0</v>
      </c>
      <c r="AP111" s="91">
        <f t="shared" si="55"/>
        <v>4.5</v>
      </c>
      <c r="AQ111" s="91">
        <f t="shared" si="56"/>
        <v>4.5</v>
      </c>
      <c r="AR111" s="89">
        <f t="shared" si="57"/>
        <v>5</v>
      </c>
      <c r="AS111" s="92">
        <f t="shared" si="58"/>
        <v>0</v>
      </c>
      <c r="AT111" s="92">
        <f t="shared" si="59"/>
        <v>22.5</v>
      </c>
      <c r="AU111" s="92">
        <f t="shared" si="60"/>
        <v>22.5</v>
      </c>
      <c r="AV111" s="93" t="str">
        <f t="shared" si="61"/>
        <v>23_01</v>
      </c>
      <c r="AW111" s="89" t="str">
        <f t="shared" si="62"/>
        <v>23</v>
      </c>
      <c r="AX111" s="89" t="str">
        <f t="shared" si="63"/>
        <v>01</v>
      </c>
      <c r="AY111" s="89"/>
      <c r="AZ111" s="89" t="str">
        <f t="shared" si="64"/>
        <v/>
      </c>
    </row>
    <row r="112" spans="1:52" s="113" customFormat="1" ht="9" hidden="1" x14ac:dyDescent="0.2">
      <c r="A112" s="112">
        <v>44952.339429050931</v>
      </c>
      <c r="B112" s="113" t="s">
        <v>30</v>
      </c>
      <c r="C112" s="113" t="s">
        <v>38</v>
      </c>
      <c r="D112" s="113" t="s">
        <v>32</v>
      </c>
      <c r="E112" s="113" t="s">
        <v>33</v>
      </c>
      <c r="F112" s="113" t="s">
        <v>34</v>
      </c>
      <c r="G112" s="113" t="s">
        <v>322</v>
      </c>
      <c r="H112" s="113" t="s">
        <v>197</v>
      </c>
      <c r="I112" s="179" t="s">
        <v>451</v>
      </c>
      <c r="J112" s="179" t="s">
        <v>117</v>
      </c>
      <c r="K112" s="179" t="s">
        <v>36</v>
      </c>
      <c r="L112" s="113" t="s">
        <v>118</v>
      </c>
      <c r="M112" s="113" t="s">
        <v>205</v>
      </c>
      <c r="N112" s="114" t="s">
        <v>36</v>
      </c>
      <c r="O112" s="114" t="s">
        <v>36</v>
      </c>
      <c r="P112" s="114">
        <v>44952.572916666664</v>
      </c>
      <c r="Q112" s="114">
        <v>44952.590277777781</v>
      </c>
      <c r="R112" s="115" t="s">
        <v>361</v>
      </c>
      <c r="S112" s="113" t="s">
        <v>37</v>
      </c>
      <c r="T112" s="113" t="s">
        <v>37</v>
      </c>
      <c r="U112" s="113" t="s">
        <v>36</v>
      </c>
      <c r="V112" s="113" t="s">
        <v>36</v>
      </c>
      <c r="W112" s="113" t="s">
        <v>36</v>
      </c>
      <c r="X112" s="113" t="s">
        <v>36</v>
      </c>
      <c r="Y112" s="113" t="s">
        <v>36</v>
      </c>
      <c r="Z112" s="113" t="s">
        <v>36</v>
      </c>
      <c r="AA112" s="113" t="s">
        <v>36</v>
      </c>
      <c r="AB112" s="113" t="s">
        <v>36</v>
      </c>
      <c r="AC112" s="113" t="s">
        <v>36</v>
      </c>
      <c r="AD112" s="113" t="s">
        <v>48</v>
      </c>
      <c r="AE112" s="113" t="s">
        <v>36</v>
      </c>
      <c r="AF112" s="113" t="s">
        <v>36</v>
      </c>
      <c r="AG112" s="113" t="s">
        <v>48</v>
      </c>
      <c r="AH112" s="113" t="str">
        <f t="shared" si="52"/>
        <v>MP</v>
      </c>
      <c r="AI112" s="116">
        <f t="shared" si="53"/>
        <v>0</v>
      </c>
      <c r="AJ112" s="116" t="s">
        <v>36</v>
      </c>
      <c r="AK112" s="116" t="s">
        <v>36</v>
      </c>
      <c r="AL112" s="116"/>
      <c r="AM112" s="116"/>
      <c r="AN112" s="89"/>
      <c r="AO112" s="90">
        <f t="shared" si="54"/>
        <v>0</v>
      </c>
      <c r="AP112" s="91">
        <f t="shared" si="55"/>
        <v>0.41666666680248454</v>
      </c>
      <c r="AQ112" s="91">
        <f t="shared" si="56"/>
        <v>0.41666666680248454</v>
      </c>
      <c r="AR112" s="89">
        <f t="shared" si="57"/>
        <v>4</v>
      </c>
      <c r="AS112" s="92">
        <f t="shared" si="58"/>
        <v>0</v>
      </c>
      <c r="AT112" s="92">
        <f t="shared" si="59"/>
        <v>1.6666666672099382</v>
      </c>
      <c r="AU112" s="92">
        <f t="shared" si="60"/>
        <v>1.6666666672099382</v>
      </c>
      <c r="AV112" s="93" t="str">
        <f t="shared" si="61"/>
        <v>23_01</v>
      </c>
      <c r="AW112" s="89" t="str">
        <f t="shared" si="62"/>
        <v>23</v>
      </c>
      <c r="AX112" s="89" t="str">
        <f t="shared" si="63"/>
        <v>01</v>
      </c>
      <c r="AY112" s="89"/>
      <c r="AZ112" s="89" t="str">
        <f t="shared" si="64"/>
        <v/>
      </c>
    </row>
    <row r="113" spans="1:52" s="113" customFormat="1" ht="9" hidden="1" x14ac:dyDescent="0.2">
      <c r="A113" s="112">
        <v>44952.710123761572</v>
      </c>
      <c r="B113" s="113" t="s">
        <v>30</v>
      </c>
      <c r="C113" s="113" t="s">
        <v>38</v>
      </c>
      <c r="D113" s="113" t="s">
        <v>32</v>
      </c>
      <c r="E113" s="113" t="s">
        <v>33</v>
      </c>
      <c r="F113" s="113" t="s">
        <v>34</v>
      </c>
      <c r="G113" s="113" t="s">
        <v>322</v>
      </c>
      <c r="H113" s="113" t="s">
        <v>198</v>
      </c>
      <c r="I113" s="179" t="s">
        <v>451</v>
      </c>
      <c r="J113" s="179" t="s">
        <v>206</v>
      </c>
      <c r="K113" s="179" t="s">
        <v>36</v>
      </c>
      <c r="L113" s="113" t="s">
        <v>118</v>
      </c>
      <c r="M113" s="113" t="s">
        <v>205</v>
      </c>
      <c r="N113" s="114" t="s">
        <v>36</v>
      </c>
      <c r="O113" s="114" t="s">
        <v>36</v>
      </c>
      <c r="P113" s="114">
        <v>44952.590289351851</v>
      </c>
      <c r="Q113" s="114">
        <v>44952.611111111109</v>
      </c>
      <c r="R113" s="115" t="s">
        <v>361</v>
      </c>
      <c r="S113" s="113" t="s">
        <v>37</v>
      </c>
      <c r="T113" s="113" t="s">
        <v>37</v>
      </c>
      <c r="U113" s="113" t="s">
        <v>36</v>
      </c>
      <c r="V113" s="113" t="s">
        <v>36</v>
      </c>
      <c r="W113" s="152">
        <v>3.472222222222222E-3</v>
      </c>
      <c r="X113" s="113" t="s">
        <v>36</v>
      </c>
      <c r="Y113" s="113" t="s">
        <v>36</v>
      </c>
      <c r="Z113" s="113" t="s">
        <v>36</v>
      </c>
      <c r="AA113" s="152">
        <v>8.3333333333333332E-3</v>
      </c>
      <c r="AB113" s="113" t="s">
        <v>36</v>
      </c>
      <c r="AC113" s="113" t="s">
        <v>36</v>
      </c>
      <c r="AD113" s="113" t="s">
        <v>48</v>
      </c>
      <c r="AE113" s="113" t="s">
        <v>36</v>
      </c>
      <c r="AF113" s="113" t="s">
        <v>36</v>
      </c>
      <c r="AG113" s="113" t="s">
        <v>48</v>
      </c>
      <c r="AH113" s="113" t="str">
        <f t="shared" si="52"/>
        <v>MP</v>
      </c>
      <c r="AI113" s="116">
        <f t="shared" si="53"/>
        <v>0</v>
      </c>
      <c r="AJ113" s="116" t="s">
        <v>36</v>
      </c>
      <c r="AK113" s="116" t="s">
        <v>36</v>
      </c>
      <c r="AL113" s="116"/>
      <c r="AM113" s="116"/>
      <c r="AN113" s="89"/>
      <c r="AO113" s="90">
        <f t="shared" si="54"/>
        <v>0</v>
      </c>
      <c r="AP113" s="91">
        <f t="shared" si="55"/>
        <v>0.499722222215496</v>
      </c>
      <c r="AQ113" s="91">
        <f t="shared" si="56"/>
        <v>0.499722222215496</v>
      </c>
      <c r="AR113" s="89">
        <f t="shared" si="57"/>
        <v>4</v>
      </c>
      <c r="AS113" s="92">
        <f t="shared" si="58"/>
        <v>0</v>
      </c>
      <c r="AT113" s="92">
        <f t="shared" si="59"/>
        <v>1.998888888861984</v>
      </c>
      <c r="AU113" s="92">
        <f t="shared" si="60"/>
        <v>1.998888888861984</v>
      </c>
      <c r="AV113" s="93" t="str">
        <f t="shared" si="61"/>
        <v>23_01</v>
      </c>
      <c r="AW113" s="89" t="str">
        <f t="shared" si="62"/>
        <v>23</v>
      </c>
      <c r="AX113" s="89" t="str">
        <f t="shared" si="63"/>
        <v>01</v>
      </c>
      <c r="AY113" s="89"/>
      <c r="AZ113" s="89" t="str">
        <f t="shared" si="64"/>
        <v/>
      </c>
    </row>
    <row r="114" spans="1:52" s="113" customFormat="1" ht="12" hidden="1" customHeight="1" x14ac:dyDescent="0.2">
      <c r="A114" s="112">
        <v>44952.710123761572</v>
      </c>
      <c r="B114" s="113" t="s">
        <v>30</v>
      </c>
      <c r="C114" s="113" t="s">
        <v>38</v>
      </c>
      <c r="D114" s="113" t="s">
        <v>32</v>
      </c>
      <c r="E114" s="113" t="s">
        <v>33</v>
      </c>
      <c r="F114" s="113" t="s">
        <v>34</v>
      </c>
      <c r="G114" s="113" t="s">
        <v>322</v>
      </c>
      <c r="H114" s="113" t="s">
        <v>198</v>
      </c>
      <c r="I114" s="179" t="s">
        <v>451</v>
      </c>
      <c r="J114" s="179" t="s">
        <v>127</v>
      </c>
      <c r="K114" s="179" t="s">
        <v>36</v>
      </c>
      <c r="L114" s="113" t="s">
        <v>118</v>
      </c>
      <c r="M114" s="113" t="s">
        <v>205</v>
      </c>
      <c r="N114" s="114" t="s">
        <v>36</v>
      </c>
      <c r="O114" s="114" t="s">
        <v>36</v>
      </c>
      <c r="P114" s="114">
        <v>44952.611122685186</v>
      </c>
      <c r="Q114" s="114">
        <v>44952.638888888891</v>
      </c>
      <c r="R114" s="115" t="s">
        <v>361</v>
      </c>
      <c r="S114" s="113" t="s">
        <v>37</v>
      </c>
      <c r="T114" s="113" t="s">
        <v>37</v>
      </c>
      <c r="U114" s="113" t="s">
        <v>36</v>
      </c>
      <c r="V114" s="113" t="s">
        <v>36</v>
      </c>
      <c r="W114" s="152">
        <v>3.472222222222222E-3</v>
      </c>
      <c r="X114" s="113" t="s">
        <v>36</v>
      </c>
      <c r="Y114" s="113" t="s">
        <v>36</v>
      </c>
      <c r="Z114" s="113" t="s">
        <v>36</v>
      </c>
      <c r="AA114" s="152">
        <v>8.3333333333333332E-3</v>
      </c>
      <c r="AB114" s="113" t="s">
        <v>36</v>
      </c>
      <c r="AC114" s="113" t="s">
        <v>36</v>
      </c>
      <c r="AD114" s="113" t="s">
        <v>48</v>
      </c>
      <c r="AE114" s="113" t="s">
        <v>36</v>
      </c>
      <c r="AF114" s="113" t="s">
        <v>36</v>
      </c>
      <c r="AG114" s="113" t="s">
        <v>48</v>
      </c>
      <c r="AH114" s="113" t="str">
        <f t="shared" si="52"/>
        <v>MP</v>
      </c>
      <c r="AI114" s="116">
        <f t="shared" si="53"/>
        <v>0</v>
      </c>
      <c r="AJ114" s="116" t="s">
        <v>36</v>
      </c>
      <c r="AK114" s="116" t="s">
        <v>36</v>
      </c>
      <c r="AL114" s="116"/>
      <c r="AM114" s="116"/>
      <c r="AN114" s="89"/>
      <c r="AO114" s="90">
        <f t="shared" si="54"/>
        <v>0</v>
      </c>
      <c r="AP114" s="91">
        <f t="shared" si="55"/>
        <v>0.66638888890156522</v>
      </c>
      <c r="AQ114" s="91">
        <f t="shared" si="56"/>
        <v>0.66638888890156522</v>
      </c>
      <c r="AR114" s="89">
        <f t="shared" si="57"/>
        <v>4</v>
      </c>
      <c r="AS114" s="92">
        <f t="shared" si="58"/>
        <v>0</v>
      </c>
      <c r="AT114" s="92">
        <f t="shared" si="59"/>
        <v>2.6655555556062609</v>
      </c>
      <c r="AU114" s="92">
        <f t="shared" si="60"/>
        <v>2.6655555556062609</v>
      </c>
      <c r="AV114" s="93" t="str">
        <f t="shared" si="61"/>
        <v>23_01</v>
      </c>
      <c r="AW114" s="89" t="str">
        <f t="shared" si="62"/>
        <v>23</v>
      </c>
      <c r="AX114" s="89" t="str">
        <f t="shared" si="63"/>
        <v>01</v>
      </c>
      <c r="AY114" s="89"/>
      <c r="AZ114" s="89" t="str">
        <f t="shared" si="64"/>
        <v/>
      </c>
    </row>
    <row r="115" spans="1:52" ht="9" hidden="1" x14ac:dyDescent="0.2">
      <c r="A115" s="112">
        <v>44952.710123761572</v>
      </c>
      <c r="B115" s="113" t="s">
        <v>30</v>
      </c>
      <c r="C115" s="113" t="s">
        <v>38</v>
      </c>
      <c r="D115" s="113" t="s">
        <v>32</v>
      </c>
      <c r="E115" s="113" t="s">
        <v>33</v>
      </c>
      <c r="F115" s="113" t="s">
        <v>34</v>
      </c>
      <c r="G115" s="113" t="s">
        <v>322</v>
      </c>
      <c r="H115" s="113" t="s">
        <v>198</v>
      </c>
      <c r="I115" s="179" t="s">
        <v>451</v>
      </c>
      <c r="J115" s="179" t="s">
        <v>124</v>
      </c>
      <c r="K115" s="179" t="s">
        <v>36</v>
      </c>
      <c r="L115" s="113" t="s">
        <v>118</v>
      </c>
      <c r="M115" s="113" t="s">
        <v>205</v>
      </c>
      <c r="N115" s="114" t="s">
        <v>36</v>
      </c>
      <c r="O115" s="114" t="s">
        <v>36</v>
      </c>
      <c r="P115" s="114">
        <v>44952.63890046296</v>
      </c>
      <c r="Q115" s="114">
        <v>44952.666666666664</v>
      </c>
      <c r="R115" s="115" t="s">
        <v>361</v>
      </c>
      <c r="S115" s="113" t="s">
        <v>37</v>
      </c>
      <c r="T115" s="113" t="s">
        <v>37</v>
      </c>
      <c r="U115" s="113" t="s">
        <v>36</v>
      </c>
      <c r="V115" s="113" t="s">
        <v>36</v>
      </c>
      <c r="W115" s="152">
        <v>3.472222222222222E-3</v>
      </c>
      <c r="X115" s="113" t="s">
        <v>36</v>
      </c>
      <c r="Y115" s="113" t="s">
        <v>36</v>
      </c>
      <c r="Z115" s="113" t="s">
        <v>36</v>
      </c>
      <c r="AA115" s="152">
        <v>8.3333333333333332E-3</v>
      </c>
      <c r="AB115" s="113" t="s">
        <v>36</v>
      </c>
      <c r="AC115" s="113" t="s">
        <v>36</v>
      </c>
      <c r="AD115" s="113" t="s">
        <v>48</v>
      </c>
      <c r="AE115" s="113" t="s">
        <v>36</v>
      </c>
      <c r="AF115" s="113" t="s">
        <v>36</v>
      </c>
      <c r="AG115" s="113" t="s">
        <v>48</v>
      </c>
      <c r="AH115" s="113" t="str">
        <f t="shared" si="52"/>
        <v>MP</v>
      </c>
      <c r="AI115" s="116">
        <f t="shared" si="53"/>
        <v>0</v>
      </c>
      <c r="AJ115" s="116" t="s">
        <v>36</v>
      </c>
      <c r="AK115" s="116" t="s">
        <v>36</v>
      </c>
      <c r="AL115" s="116"/>
      <c r="AM115" s="116"/>
      <c r="AN115" s="89"/>
      <c r="AO115" s="90">
        <f t="shared" si="54"/>
        <v>0</v>
      </c>
      <c r="AP115" s="91">
        <f t="shared" si="55"/>
        <v>0.66638888890156522</v>
      </c>
      <c r="AQ115" s="91">
        <f t="shared" si="56"/>
        <v>0.66638888890156522</v>
      </c>
      <c r="AR115" s="89">
        <f t="shared" si="57"/>
        <v>4</v>
      </c>
      <c r="AS115" s="92">
        <f t="shared" si="58"/>
        <v>0</v>
      </c>
      <c r="AT115" s="92">
        <f t="shared" si="59"/>
        <v>2.6655555556062609</v>
      </c>
      <c r="AU115" s="92">
        <f t="shared" si="60"/>
        <v>2.6655555556062609</v>
      </c>
      <c r="AV115" s="93" t="str">
        <f t="shared" si="61"/>
        <v>23_01</v>
      </c>
      <c r="AW115" s="89" t="str">
        <f t="shared" si="62"/>
        <v>23</v>
      </c>
      <c r="AX115" s="89" t="str">
        <f t="shared" si="63"/>
        <v>01</v>
      </c>
      <c r="AY115" s="89"/>
      <c r="AZ115" s="89" t="str">
        <f t="shared" si="64"/>
        <v/>
      </c>
    </row>
    <row r="116" spans="1:52" ht="9" hidden="1" x14ac:dyDescent="0.2">
      <c r="A116" s="112">
        <v>44952.710123761572</v>
      </c>
      <c r="B116" s="113" t="s">
        <v>30</v>
      </c>
      <c r="C116" s="113" t="s">
        <v>38</v>
      </c>
      <c r="D116" s="113" t="s">
        <v>32</v>
      </c>
      <c r="E116" s="113" t="s">
        <v>33</v>
      </c>
      <c r="F116" s="113" t="s">
        <v>34</v>
      </c>
      <c r="G116" s="113" t="s">
        <v>322</v>
      </c>
      <c r="H116" s="113" t="s">
        <v>198</v>
      </c>
      <c r="I116" s="179" t="s">
        <v>451</v>
      </c>
      <c r="J116" s="179" t="s">
        <v>184</v>
      </c>
      <c r="K116" s="179" t="s">
        <v>36</v>
      </c>
      <c r="L116" s="113" t="s">
        <v>118</v>
      </c>
      <c r="M116" s="113" t="s">
        <v>205</v>
      </c>
      <c r="N116" s="114" t="s">
        <v>36</v>
      </c>
      <c r="O116" s="114" t="s">
        <v>36</v>
      </c>
      <c r="P116" s="114">
        <v>44952.666678240741</v>
      </c>
      <c r="Q116" s="114">
        <v>44952.6875</v>
      </c>
      <c r="R116" s="115" t="s">
        <v>361</v>
      </c>
      <c r="S116" s="113" t="s">
        <v>37</v>
      </c>
      <c r="T116" s="113" t="s">
        <v>37</v>
      </c>
      <c r="U116" s="113" t="s">
        <v>36</v>
      </c>
      <c r="V116" s="113" t="s">
        <v>36</v>
      </c>
      <c r="W116" s="152">
        <v>3.472222222222222E-3</v>
      </c>
      <c r="X116" s="113" t="s">
        <v>36</v>
      </c>
      <c r="Y116" s="113" t="s">
        <v>36</v>
      </c>
      <c r="Z116" s="113" t="s">
        <v>36</v>
      </c>
      <c r="AA116" s="152">
        <v>8.3333333333333332E-3</v>
      </c>
      <c r="AB116" s="113" t="s">
        <v>36</v>
      </c>
      <c r="AC116" s="113" t="s">
        <v>36</v>
      </c>
      <c r="AD116" s="113" t="s">
        <v>48</v>
      </c>
      <c r="AE116" s="113" t="s">
        <v>36</v>
      </c>
      <c r="AF116" s="113" t="s">
        <v>36</v>
      </c>
      <c r="AG116" s="113" t="s">
        <v>48</v>
      </c>
      <c r="AH116" s="113" t="str">
        <f t="shared" si="52"/>
        <v>MP</v>
      </c>
      <c r="AI116" s="116">
        <f t="shared" si="53"/>
        <v>0</v>
      </c>
      <c r="AJ116" s="116" t="s">
        <v>36</v>
      </c>
      <c r="AK116" s="116" t="s">
        <v>36</v>
      </c>
      <c r="AL116" s="116"/>
      <c r="AM116" s="116"/>
      <c r="AN116" s="89"/>
      <c r="AO116" s="90">
        <f t="shared" si="54"/>
        <v>0</v>
      </c>
      <c r="AP116" s="91">
        <f t="shared" si="55"/>
        <v>0.499722222215496</v>
      </c>
      <c r="AQ116" s="91">
        <f t="shared" si="56"/>
        <v>0.499722222215496</v>
      </c>
      <c r="AR116" s="89">
        <f t="shared" si="57"/>
        <v>4</v>
      </c>
      <c r="AS116" s="92">
        <f t="shared" si="58"/>
        <v>0</v>
      </c>
      <c r="AT116" s="92">
        <f t="shared" si="59"/>
        <v>1.998888888861984</v>
      </c>
      <c r="AU116" s="92">
        <f t="shared" si="60"/>
        <v>1.998888888861984</v>
      </c>
      <c r="AV116" s="93" t="str">
        <f t="shared" si="61"/>
        <v>23_01</v>
      </c>
      <c r="AW116" s="89" t="str">
        <f t="shared" si="62"/>
        <v>23</v>
      </c>
      <c r="AX116" s="89" t="str">
        <f t="shared" si="63"/>
        <v>01</v>
      </c>
      <c r="AY116" s="89"/>
      <c r="AZ116" s="89" t="str">
        <f t="shared" si="64"/>
        <v/>
      </c>
    </row>
    <row r="117" spans="1:52" ht="9" hidden="1" x14ac:dyDescent="0.2">
      <c r="A117" s="112">
        <v>44952.710123761572</v>
      </c>
      <c r="B117" s="113" t="s">
        <v>30</v>
      </c>
      <c r="C117" s="113" t="s">
        <v>38</v>
      </c>
      <c r="D117" s="113" t="s">
        <v>32</v>
      </c>
      <c r="E117" s="113" t="s">
        <v>33</v>
      </c>
      <c r="F117" s="113" t="s">
        <v>34</v>
      </c>
      <c r="G117" s="113" t="s">
        <v>322</v>
      </c>
      <c r="H117" s="113" t="s">
        <v>198</v>
      </c>
      <c r="I117" s="179" t="s">
        <v>451</v>
      </c>
      <c r="J117" s="179" t="s">
        <v>207</v>
      </c>
      <c r="K117" s="179" t="s">
        <v>36</v>
      </c>
      <c r="L117" s="113" t="s">
        <v>118</v>
      </c>
      <c r="M117" s="113" t="s">
        <v>205</v>
      </c>
      <c r="N117" s="114" t="s">
        <v>36</v>
      </c>
      <c r="O117" s="114" t="s">
        <v>36</v>
      </c>
      <c r="P117" s="114">
        <v>44952.687511574077</v>
      </c>
      <c r="Q117" s="114">
        <v>44952.708333333328</v>
      </c>
      <c r="R117" s="115" t="s">
        <v>361</v>
      </c>
      <c r="S117" s="113" t="s">
        <v>37</v>
      </c>
      <c r="T117" s="113" t="s">
        <v>37</v>
      </c>
      <c r="U117" s="113" t="s">
        <v>36</v>
      </c>
      <c r="V117" s="113" t="s">
        <v>36</v>
      </c>
      <c r="W117" s="152">
        <v>3.472222222222222E-3</v>
      </c>
      <c r="X117" s="113" t="s">
        <v>36</v>
      </c>
      <c r="Y117" s="113" t="s">
        <v>36</v>
      </c>
      <c r="Z117" s="113" t="s">
        <v>36</v>
      </c>
      <c r="AA117" s="152">
        <v>8.3333333333333332E-3</v>
      </c>
      <c r="AB117" s="113" t="s">
        <v>36</v>
      </c>
      <c r="AC117" s="113" t="s">
        <v>36</v>
      </c>
      <c r="AD117" s="113" t="s">
        <v>48</v>
      </c>
      <c r="AE117" s="113" t="s">
        <v>36</v>
      </c>
      <c r="AF117" s="113" t="s">
        <v>36</v>
      </c>
      <c r="AG117" s="113" t="s">
        <v>48</v>
      </c>
      <c r="AH117" s="113" t="str">
        <f t="shared" si="52"/>
        <v>MP</v>
      </c>
      <c r="AI117" s="116">
        <f t="shared" si="53"/>
        <v>0</v>
      </c>
      <c r="AJ117" s="116" t="s">
        <v>36</v>
      </c>
      <c r="AK117" s="116" t="s">
        <v>36</v>
      </c>
      <c r="AL117" s="116"/>
      <c r="AM117" s="116"/>
      <c r="AN117" s="89"/>
      <c r="AO117" s="90">
        <f t="shared" si="54"/>
        <v>0</v>
      </c>
      <c r="AP117" s="91">
        <f t="shared" si="55"/>
        <v>0.49972222204087302</v>
      </c>
      <c r="AQ117" s="91">
        <f t="shared" si="56"/>
        <v>0.49972222204087302</v>
      </c>
      <c r="AR117" s="89">
        <f t="shared" si="57"/>
        <v>4</v>
      </c>
      <c r="AS117" s="92">
        <f t="shared" si="58"/>
        <v>0</v>
      </c>
      <c r="AT117" s="92">
        <f t="shared" si="59"/>
        <v>1.9988888881634921</v>
      </c>
      <c r="AU117" s="92">
        <f t="shared" si="60"/>
        <v>1.9988888881634921</v>
      </c>
      <c r="AV117" s="93" t="str">
        <f t="shared" si="61"/>
        <v>23_01</v>
      </c>
      <c r="AW117" s="89" t="str">
        <f t="shared" si="62"/>
        <v>23</v>
      </c>
      <c r="AX117" s="89" t="str">
        <f t="shared" si="63"/>
        <v>01</v>
      </c>
      <c r="AY117" s="89"/>
      <c r="AZ117" s="89" t="str">
        <f t="shared" si="64"/>
        <v/>
      </c>
    </row>
    <row r="118" spans="1:52" s="113" customFormat="1" ht="18" hidden="1" x14ac:dyDescent="0.2">
      <c r="A118" s="86">
        <v>44953.743414270837</v>
      </c>
      <c r="B118" s="73" t="s">
        <v>30</v>
      </c>
      <c r="C118" s="73" t="s">
        <v>38</v>
      </c>
      <c r="D118" s="73" t="s">
        <v>32</v>
      </c>
      <c r="E118" s="73" t="s">
        <v>33</v>
      </c>
      <c r="F118" s="73" t="s">
        <v>34</v>
      </c>
      <c r="G118" s="73" t="s">
        <v>322</v>
      </c>
      <c r="H118" s="73" t="s">
        <v>198</v>
      </c>
      <c r="I118" s="176" t="s">
        <v>451</v>
      </c>
      <c r="J118" s="176" t="s">
        <v>117</v>
      </c>
      <c r="K118" s="176" t="s">
        <v>36</v>
      </c>
      <c r="L118" s="73" t="s">
        <v>114</v>
      </c>
      <c r="M118" s="73" t="s">
        <v>220</v>
      </c>
      <c r="N118" s="74">
        <v>44953.3125</v>
      </c>
      <c r="O118" s="74">
        <v>44953.666666666664</v>
      </c>
      <c r="P118" s="74">
        <v>44953.3125</v>
      </c>
      <c r="Q118" s="74">
        <v>44953.708333333328</v>
      </c>
      <c r="R118" s="87" t="s">
        <v>362</v>
      </c>
      <c r="S118" s="73" t="s">
        <v>40</v>
      </c>
      <c r="T118" s="73" t="s">
        <v>37</v>
      </c>
      <c r="U118" s="73" t="s">
        <v>36</v>
      </c>
      <c r="V118" s="73" t="s">
        <v>36</v>
      </c>
      <c r="W118" s="73" t="s">
        <v>36</v>
      </c>
      <c r="X118" s="73" t="s">
        <v>36</v>
      </c>
      <c r="Y118" s="94" t="s">
        <v>36</v>
      </c>
      <c r="Z118" s="73" t="s">
        <v>36</v>
      </c>
      <c r="AA118" s="73" t="s">
        <v>36</v>
      </c>
      <c r="AB118" s="73" t="s">
        <v>36</v>
      </c>
      <c r="AC118" s="73" t="s">
        <v>36</v>
      </c>
      <c r="AD118" s="73" t="s">
        <v>46</v>
      </c>
      <c r="AE118" s="73" t="s">
        <v>36</v>
      </c>
      <c r="AF118" s="73" t="s">
        <v>36</v>
      </c>
      <c r="AG118" s="73" t="s">
        <v>48</v>
      </c>
      <c r="AH118" s="73" t="str">
        <f t="shared" si="52"/>
        <v>MC</v>
      </c>
      <c r="AI118" s="88">
        <f t="shared" si="53"/>
        <v>8.4999999999417923</v>
      </c>
      <c r="AJ118" s="88" t="s">
        <v>563</v>
      </c>
      <c r="AK118" s="88" t="s">
        <v>590</v>
      </c>
      <c r="AL118" s="88"/>
      <c r="AM118" s="88"/>
      <c r="AN118" s="89"/>
      <c r="AO118" s="90">
        <f t="shared" si="54"/>
        <v>0</v>
      </c>
      <c r="AP118" s="91">
        <f t="shared" si="55"/>
        <v>9.4999999998835847</v>
      </c>
      <c r="AQ118" s="91">
        <f t="shared" si="56"/>
        <v>9.4999999998835847</v>
      </c>
      <c r="AR118" s="89">
        <f t="shared" si="57"/>
        <v>4</v>
      </c>
      <c r="AS118" s="92">
        <f t="shared" si="58"/>
        <v>0</v>
      </c>
      <c r="AT118" s="92">
        <f t="shared" si="59"/>
        <v>37.999999999534339</v>
      </c>
      <c r="AU118" s="92">
        <f t="shared" si="60"/>
        <v>37.999999999534339</v>
      </c>
      <c r="AV118" s="93" t="str">
        <f t="shared" si="61"/>
        <v>23_01</v>
      </c>
      <c r="AW118" s="89" t="str">
        <f t="shared" si="62"/>
        <v>23</v>
      </c>
      <c r="AX118" s="89" t="str">
        <f t="shared" si="63"/>
        <v>01</v>
      </c>
      <c r="AY118" s="89"/>
      <c r="AZ118" s="89" t="str">
        <f t="shared" si="64"/>
        <v/>
      </c>
    </row>
    <row r="119" spans="1:52" s="113" customFormat="1" ht="9" hidden="1" x14ac:dyDescent="0.2">
      <c r="A119" s="95">
        <v>44953.493055555555</v>
      </c>
      <c r="B119" s="96" t="s">
        <v>30</v>
      </c>
      <c r="C119" s="96" t="s">
        <v>49</v>
      </c>
      <c r="D119" s="96" t="s">
        <v>49</v>
      </c>
      <c r="E119" s="96" t="s">
        <v>33</v>
      </c>
      <c r="F119" s="96" t="s">
        <v>34</v>
      </c>
      <c r="G119" s="96" t="s">
        <v>204</v>
      </c>
      <c r="H119" s="96" t="s">
        <v>198</v>
      </c>
      <c r="I119" s="177" t="s">
        <v>180</v>
      </c>
      <c r="J119" s="177" t="s">
        <v>180</v>
      </c>
      <c r="K119" s="177" t="s">
        <v>36</v>
      </c>
      <c r="L119" s="96" t="s">
        <v>116</v>
      </c>
      <c r="M119" s="96" t="s">
        <v>220</v>
      </c>
      <c r="N119" s="97" t="s">
        <v>36</v>
      </c>
      <c r="O119" s="97" t="s">
        <v>36</v>
      </c>
      <c r="P119" s="97">
        <v>44953.333333333328</v>
      </c>
      <c r="Q119" s="97">
        <v>44953.493055555555</v>
      </c>
      <c r="R119" s="98" t="s">
        <v>317</v>
      </c>
      <c r="S119" s="96" t="s">
        <v>37</v>
      </c>
      <c r="T119" s="96" t="s">
        <v>37</v>
      </c>
      <c r="U119" s="96" t="s">
        <v>36</v>
      </c>
      <c r="V119" s="96" t="s">
        <v>36</v>
      </c>
      <c r="W119" s="96" t="s">
        <v>36</v>
      </c>
      <c r="X119" s="96" t="s">
        <v>36</v>
      </c>
      <c r="Y119" s="96" t="s">
        <v>36</v>
      </c>
      <c r="Z119" s="96" t="s">
        <v>36</v>
      </c>
      <c r="AA119" s="96" t="s">
        <v>36</v>
      </c>
      <c r="AB119" s="96" t="s">
        <v>36</v>
      </c>
      <c r="AC119" s="96" t="s">
        <v>36</v>
      </c>
      <c r="AD119" s="96" t="s">
        <v>48</v>
      </c>
      <c r="AE119" s="96" t="s">
        <v>36</v>
      </c>
      <c r="AF119" s="96" t="s">
        <v>36</v>
      </c>
      <c r="AG119" s="96" t="s">
        <v>48</v>
      </c>
      <c r="AH119" s="96" t="str">
        <f t="shared" si="52"/>
        <v>RdD</v>
      </c>
      <c r="AI119" s="99">
        <f t="shared" si="53"/>
        <v>0</v>
      </c>
      <c r="AJ119" s="99" t="s">
        <v>36</v>
      </c>
      <c r="AK119" s="99" t="s">
        <v>36</v>
      </c>
      <c r="AL119" s="99"/>
      <c r="AM119" s="99"/>
      <c r="AN119" s="100"/>
      <c r="AO119" s="101">
        <f t="shared" si="54"/>
        <v>0</v>
      </c>
      <c r="AP119" s="102">
        <f t="shared" si="55"/>
        <v>3.8333333334303461</v>
      </c>
      <c r="AQ119" s="102">
        <f t="shared" si="56"/>
        <v>3.8333333334303461</v>
      </c>
      <c r="AR119" s="100">
        <f t="shared" si="57"/>
        <v>1</v>
      </c>
      <c r="AS119" s="103">
        <f t="shared" si="58"/>
        <v>0</v>
      </c>
      <c r="AT119" s="103">
        <f t="shared" si="59"/>
        <v>3.8333333334303461</v>
      </c>
      <c r="AU119" s="103">
        <f t="shared" si="60"/>
        <v>3.8333333334303461</v>
      </c>
      <c r="AV119" s="104" t="str">
        <f t="shared" si="61"/>
        <v>23_01</v>
      </c>
      <c r="AW119" s="100" t="str">
        <f t="shared" si="62"/>
        <v>23</v>
      </c>
      <c r="AX119" s="100" t="str">
        <f t="shared" si="63"/>
        <v>01</v>
      </c>
      <c r="AY119" s="100">
        <v>1</v>
      </c>
      <c r="AZ119" s="100" t="str">
        <f t="shared" si="64"/>
        <v/>
      </c>
    </row>
    <row r="120" spans="1:52" s="113" customFormat="1" ht="18" hidden="1" x14ac:dyDescent="0.2">
      <c r="A120" s="86">
        <v>44954.729166666672</v>
      </c>
      <c r="B120" s="73" t="s">
        <v>30</v>
      </c>
      <c r="C120" s="73" t="s">
        <v>38</v>
      </c>
      <c r="D120" s="73" t="s">
        <v>32</v>
      </c>
      <c r="E120" s="73" t="s">
        <v>33</v>
      </c>
      <c r="F120" s="73" t="s">
        <v>34</v>
      </c>
      <c r="G120" s="73" t="s">
        <v>204</v>
      </c>
      <c r="H120" s="73" t="s">
        <v>198</v>
      </c>
      <c r="I120" s="176" t="s">
        <v>451</v>
      </c>
      <c r="J120" s="176" t="s">
        <v>184</v>
      </c>
      <c r="K120" s="176" t="s">
        <v>36</v>
      </c>
      <c r="L120" s="73" t="s">
        <v>114</v>
      </c>
      <c r="M120" s="73" t="s">
        <v>220</v>
      </c>
      <c r="N120" s="74">
        <v>44954.291666666672</v>
      </c>
      <c r="O120" s="74">
        <v>44954.666666666664</v>
      </c>
      <c r="P120" s="74">
        <v>44954.291666666672</v>
      </c>
      <c r="Q120" s="74">
        <v>44954.729166666672</v>
      </c>
      <c r="R120" s="87" t="s">
        <v>363</v>
      </c>
      <c r="S120" s="73" t="s">
        <v>40</v>
      </c>
      <c r="T120" s="73" t="s">
        <v>37</v>
      </c>
      <c r="U120" s="73" t="s">
        <v>36</v>
      </c>
      <c r="V120" s="73" t="s">
        <v>36</v>
      </c>
      <c r="W120" s="94">
        <v>4.1666666664241347E-2</v>
      </c>
      <c r="X120" s="73" t="s">
        <v>36</v>
      </c>
      <c r="Y120" s="73" t="s">
        <v>36</v>
      </c>
      <c r="Z120" s="94">
        <v>6.25E-2</v>
      </c>
      <c r="AA120" s="94">
        <v>4.1666666664241347E-2</v>
      </c>
      <c r="AB120" s="73" t="s">
        <v>36</v>
      </c>
      <c r="AC120" s="73" t="s">
        <v>36</v>
      </c>
      <c r="AD120" s="73" t="s">
        <v>46</v>
      </c>
      <c r="AE120" s="73" t="s">
        <v>36</v>
      </c>
      <c r="AF120" s="73" t="s">
        <v>36</v>
      </c>
      <c r="AG120" s="73" t="s">
        <v>48</v>
      </c>
      <c r="AH120" s="73" t="str">
        <f t="shared" si="52"/>
        <v>MC</v>
      </c>
      <c r="AI120" s="88">
        <f t="shared" si="53"/>
        <v>8.999999999825377</v>
      </c>
      <c r="AJ120" s="88" t="s">
        <v>563</v>
      </c>
      <c r="AK120" s="88" t="s">
        <v>590</v>
      </c>
      <c r="AL120" s="88"/>
      <c r="AM120" s="88"/>
      <c r="AN120" s="89"/>
      <c r="AO120" s="90">
        <f t="shared" si="54"/>
        <v>0</v>
      </c>
      <c r="AP120" s="91">
        <f t="shared" si="55"/>
        <v>10.5</v>
      </c>
      <c r="AQ120" s="91">
        <f t="shared" si="56"/>
        <v>10.5</v>
      </c>
      <c r="AR120" s="89">
        <f t="shared" si="57"/>
        <v>4</v>
      </c>
      <c r="AS120" s="92">
        <f t="shared" si="58"/>
        <v>0</v>
      </c>
      <c r="AT120" s="92">
        <f t="shared" si="59"/>
        <v>42</v>
      </c>
      <c r="AU120" s="92">
        <f t="shared" si="60"/>
        <v>42</v>
      </c>
      <c r="AV120" s="93" t="str">
        <f t="shared" si="61"/>
        <v>23_01</v>
      </c>
      <c r="AW120" s="89" t="str">
        <f t="shared" si="62"/>
        <v>23</v>
      </c>
      <c r="AX120" s="89" t="str">
        <f t="shared" si="63"/>
        <v>01</v>
      </c>
      <c r="AY120" s="89"/>
      <c r="AZ120" s="89" t="str">
        <f t="shared" si="64"/>
        <v/>
      </c>
    </row>
    <row r="121" spans="1:52" ht="27" hidden="1" x14ac:dyDescent="0.2">
      <c r="A121" s="147">
        <v>44954.711805555555</v>
      </c>
      <c r="B121" s="148" t="s">
        <v>30</v>
      </c>
      <c r="C121" s="148" t="s">
        <v>33</v>
      </c>
      <c r="D121" s="148" t="s">
        <v>49</v>
      </c>
      <c r="E121" s="148" t="s">
        <v>33</v>
      </c>
      <c r="F121" s="148" t="s">
        <v>34</v>
      </c>
      <c r="G121" s="148" t="s">
        <v>204</v>
      </c>
      <c r="H121" s="148" t="s">
        <v>198</v>
      </c>
      <c r="I121" s="183" t="s">
        <v>313</v>
      </c>
      <c r="J121" s="183" t="s">
        <v>64</v>
      </c>
      <c r="K121" s="183" t="s">
        <v>36</v>
      </c>
      <c r="L121" s="148" t="s">
        <v>118</v>
      </c>
      <c r="M121" s="148" t="s">
        <v>205</v>
      </c>
      <c r="N121" s="149" t="s">
        <v>36</v>
      </c>
      <c r="O121" s="149" t="s">
        <v>36</v>
      </c>
      <c r="P121" s="149">
        <v>44954.708333333336</v>
      </c>
      <c r="Q121" s="149">
        <v>44954.711805555555</v>
      </c>
      <c r="R121" s="153" t="s">
        <v>597</v>
      </c>
      <c r="S121" s="148" t="s">
        <v>37</v>
      </c>
      <c r="T121" s="148" t="s">
        <v>37</v>
      </c>
      <c r="U121" s="148" t="s">
        <v>36</v>
      </c>
      <c r="V121" s="148" t="s">
        <v>36</v>
      </c>
      <c r="W121" s="148" t="s">
        <v>36</v>
      </c>
      <c r="X121" s="148" t="s">
        <v>36</v>
      </c>
      <c r="Y121" s="148" t="s">
        <v>36</v>
      </c>
      <c r="Z121" s="148" t="s">
        <v>36</v>
      </c>
      <c r="AA121" s="148" t="s">
        <v>36</v>
      </c>
      <c r="AB121" s="148" t="s">
        <v>36</v>
      </c>
      <c r="AC121" s="148" t="s">
        <v>36</v>
      </c>
      <c r="AD121" s="148" t="s">
        <v>48</v>
      </c>
      <c r="AE121" s="148" t="s">
        <v>36</v>
      </c>
      <c r="AF121" s="148" t="s">
        <v>36</v>
      </c>
      <c r="AG121" s="148" t="s">
        <v>48</v>
      </c>
      <c r="AH121" s="148" t="str">
        <f t="shared" si="52"/>
        <v>MP</v>
      </c>
      <c r="AI121" s="151">
        <f t="shared" si="53"/>
        <v>0</v>
      </c>
      <c r="AJ121" s="151" t="s">
        <v>36</v>
      </c>
      <c r="AK121" s="151" t="s">
        <v>36</v>
      </c>
      <c r="AL121" s="151"/>
      <c r="AM121" s="151"/>
      <c r="AN121" s="100"/>
      <c r="AO121" s="101">
        <f t="shared" si="54"/>
        <v>0</v>
      </c>
      <c r="AP121" s="102">
        <f t="shared" si="55"/>
        <v>8.3333333255723119E-2</v>
      </c>
      <c r="AQ121" s="102">
        <f t="shared" si="56"/>
        <v>8.3333333255723119E-2</v>
      </c>
      <c r="AR121" s="100">
        <f t="shared" si="57"/>
        <v>1</v>
      </c>
      <c r="AS121" s="103">
        <f t="shared" si="58"/>
        <v>0</v>
      </c>
      <c r="AT121" s="103">
        <f t="shared" si="59"/>
        <v>8.3333333255723119E-2</v>
      </c>
      <c r="AU121" s="103">
        <f t="shared" si="60"/>
        <v>8.3333333255723119E-2</v>
      </c>
      <c r="AV121" s="104" t="str">
        <f t="shared" si="61"/>
        <v>23_01</v>
      </c>
      <c r="AW121" s="100" t="str">
        <f t="shared" si="62"/>
        <v>23</v>
      </c>
      <c r="AX121" s="100" t="str">
        <f t="shared" si="63"/>
        <v>01</v>
      </c>
      <c r="AY121" s="100">
        <v>1</v>
      </c>
      <c r="AZ121" s="100" t="str">
        <f t="shared" si="64"/>
        <v/>
      </c>
    </row>
    <row r="122" spans="1:52" ht="9" hidden="1" x14ac:dyDescent="0.2">
      <c r="A122" s="147">
        <v>44954.713888888888</v>
      </c>
      <c r="B122" s="148" t="s">
        <v>30</v>
      </c>
      <c r="C122" s="148" t="s">
        <v>33</v>
      </c>
      <c r="D122" s="148" t="s">
        <v>49</v>
      </c>
      <c r="E122" s="148" t="s">
        <v>33</v>
      </c>
      <c r="F122" s="148" t="s">
        <v>34</v>
      </c>
      <c r="G122" s="148" t="s">
        <v>204</v>
      </c>
      <c r="H122" s="148" t="s">
        <v>198</v>
      </c>
      <c r="I122" s="183" t="s">
        <v>175</v>
      </c>
      <c r="J122" s="183" t="s">
        <v>54</v>
      </c>
      <c r="K122" s="183" t="s">
        <v>36</v>
      </c>
      <c r="L122" s="148" t="s">
        <v>118</v>
      </c>
      <c r="M122" s="148" t="s">
        <v>205</v>
      </c>
      <c r="N122" s="149" t="s">
        <v>36</v>
      </c>
      <c r="O122" s="149" t="s">
        <v>36</v>
      </c>
      <c r="P122" s="149">
        <v>44954.711817129632</v>
      </c>
      <c r="Q122" s="149">
        <v>44954.713888888888</v>
      </c>
      <c r="R122" s="150" t="s">
        <v>604</v>
      </c>
      <c r="S122" s="148" t="s">
        <v>37</v>
      </c>
      <c r="T122" s="148" t="s">
        <v>37</v>
      </c>
      <c r="U122" s="148" t="s">
        <v>36</v>
      </c>
      <c r="V122" s="148"/>
      <c r="W122" s="148"/>
      <c r="X122" s="148"/>
      <c r="Y122" s="148"/>
      <c r="Z122" s="148"/>
      <c r="AA122" s="148"/>
      <c r="AB122" s="148" t="s">
        <v>36</v>
      </c>
      <c r="AC122" s="148"/>
      <c r="AD122" s="148" t="s">
        <v>48</v>
      </c>
      <c r="AE122" s="148" t="s">
        <v>36</v>
      </c>
      <c r="AF122" s="148" t="s">
        <v>48</v>
      </c>
      <c r="AG122" s="148" t="s">
        <v>48</v>
      </c>
      <c r="AH122" s="148" t="str">
        <f t="shared" si="52"/>
        <v>MP</v>
      </c>
      <c r="AI122" s="151">
        <f t="shared" si="53"/>
        <v>0</v>
      </c>
      <c r="AJ122" s="151" t="s">
        <v>36</v>
      </c>
      <c r="AK122" s="151" t="s">
        <v>36</v>
      </c>
      <c r="AL122" s="151"/>
      <c r="AM122" s="151"/>
      <c r="AN122" s="100"/>
      <c r="AO122" s="101">
        <f t="shared" si="54"/>
        <v>0</v>
      </c>
      <c r="AP122" s="102">
        <f t="shared" si="55"/>
        <v>4.9722222145646811E-2</v>
      </c>
      <c r="AQ122" s="102">
        <f t="shared" si="56"/>
        <v>4.9722222145646811E-2</v>
      </c>
      <c r="AR122" s="100">
        <f t="shared" si="57"/>
        <v>1</v>
      </c>
      <c r="AS122" s="103">
        <f t="shared" si="58"/>
        <v>0</v>
      </c>
      <c r="AT122" s="103">
        <f t="shared" si="59"/>
        <v>4.9722222145646811E-2</v>
      </c>
      <c r="AU122" s="103">
        <f t="shared" si="60"/>
        <v>4.9722222145646811E-2</v>
      </c>
      <c r="AV122" s="104" t="str">
        <f t="shared" si="61"/>
        <v>23_01</v>
      </c>
      <c r="AW122" s="100" t="str">
        <f t="shared" si="62"/>
        <v>23</v>
      </c>
      <c r="AX122" s="100" t="str">
        <f t="shared" si="63"/>
        <v>01</v>
      </c>
      <c r="AY122" s="100">
        <v>1</v>
      </c>
      <c r="AZ122" s="100" t="str">
        <f t="shared" si="64"/>
        <v/>
      </c>
    </row>
    <row r="123" spans="1:52" ht="9" hidden="1" x14ac:dyDescent="0.2">
      <c r="A123" s="147">
        <v>44954.71597222222</v>
      </c>
      <c r="B123" s="148" t="s">
        <v>30</v>
      </c>
      <c r="C123" s="148" t="s">
        <v>33</v>
      </c>
      <c r="D123" s="148" t="s">
        <v>49</v>
      </c>
      <c r="E123" s="148" t="s">
        <v>33</v>
      </c>
      <c r="F123" s="148" t="s">
        <v>34</v>
      </c>
      <c r="G123" s="148" t="s">
        <v>204</v>
      </c>
      <c r="H123" s="148" t="s">
        <v>198</v>
      </c>
      <c r="I123" s="183" t="s">
        <v>175</v>
      </c>
      <c r="J123" s="183" t="s">
        <v>66</v>
      </c>
      <c r="K123" s="183" t="s">
        <v>36</v>
      </c>
      <c r="L123" s="148" t="s">
        <v>118</v>
      </c>
      <c r="M123" s="148" t="s">
        <v>205</v>
      </c>
      <c r="N123" s="149" t="s">
        <v>36</v>
      </c>
      <c r="O123" s="149" t="s">
        <v>36</v>
      </c>
      <c r="P123" s="149">
        <v>44954.713900462964</v>
      </c>
      <c r="Q123" s="149">
        <v>44954.71597222222</v>
      </c>
      <c r="R123" s="150" t="s">
        <v>604</v>
      </c>
      <c r="S123" s="148" t="s">
        <v>37</v>
      </c>
      <c r="T123" s="148" t="s">
        <v>37</v>
      </c>
      <c r="U123" s="148" t="s">
        <v>36</v>
      </c>
      <c r="V123" s="148"/>
      <c r="W123" s="148"/>
      <c r="X123" s="148"/>
      <c r="Y123" s="148"/>
      <c r="Z123" s="148"/>
      <c r="AA123" s="148"/>
      <c r="AB123" s="148" t="s">
        <v>36</v>
      </c>
      <c r="AC123" s="148"/>
      <c r="AD123" s="148" t="s">
        <v>48</v>
      </c>
      <c r="AE123" s="148" t="s">
        <v>36</v>
      </c>
      <c r="AF123" s="148" t="s">
        <v>48</v>
      </c>
      <c r="AG123" s="148" t="s">
        <v>48</v>
      </c>
      <c r="AH123" s="148" t="str">
        <f t="shared" si="52"/>
        <v>MP</v>
      </c>
      <c r="AI123" s="151">
        <f t="shared" si="53"/>
        <v>0</v>
      </c>
      <c r="AJ123" s="151" t="s">
        <v>36</v>
      </c>
      <c r="AK123" s="151" t="s">
        <v>36</v>
      </c>
      <c r="AL123" s="151"/>
      <c r="AM123" s="151"/>
      <c r="AN123" s="100"/>
      <c r="AO123" s="101">
        <f t="shared" si="54"/>
        <v>0</v>
      </c>
      <c r="AP123" s="102">
        <f t="shared" si="55"/>
        <v>4.9722222145646811E-2</v>
      </c>
      <c r="AQ123" s="102">
        <f t="shared" si="56"/>
        <v>4.9722222145646811E-2</v>
      </c>
      <c r="AR123" s="100">
        <f t="shared" si="57"/>
        <v>1</v>
      </c>
      <c r="AS123" s="103">
        <f t="shared" si="58"/>
        <v>0</v>
      </c>
      <c r="AT123" s="103">
        <f t="shared" si="59"/>
        <v>4.9722222145646811E-2</v>
      </c>
      <c r="AU123" s="103">
        <f t="shared" si="60"/>
        <v>4.9722222145646811E-2</v>
      </c>
      <c r="AV123" s="104" t="str">
        <f t="shared" si="61"/>
        <v>23_01</v>
      </c>
      <c r="AW123" s="100" t="str">
        <f t="shared" si="62"/>
        <v>23</v>
      </c>
      <c r="AX123" s="100" t="str">
        <f t="shared" si="63"/>
        <v>01</v>
      </c>
      <c r="AY123" s="100">
        <v>1</v>
      </c>
      <c r="AZ123" s="100" t="str">
        <f t="shared" si="64"/>
        <v/>
      </c>
    </row>
    <row r="124" spans="1:52" ht="9" hidden="1" x14ac:dyDescent="0.2">
      <c r="A124" s="147">
        <v>44954.718055555553</v>
      </c>
      <c r="B124" s="148" t="s">
        <v>30</v>
      </c>
      <c r="C124" s="148" t="s">
        <v>33</v>
      </c>
      <c r="D124" s="148" t="s">
        <v>49</v>
      </c>
      <c r="E124" s="148" t="s">
        <v>33</v>
      </c>
      <c r="F124" s="148" t="s">
        <v>34</v>
      </c>
      <c r="G124" s="148" t="s">
        <v>204</v>
      </c>
      <c r="H124" s="148" t="s">
        <v>198</v>
      </c>
      <c r="I124" s="183" t="s">
        <v>313</v>
      </c>
      <c r="J124" s="183" t="s">
        <v>312</v>
      </c>
      <c r="K124" s="183" t="s">
        <v>36</v>
      </c>
      <c r="L124" s="148" t="s">
        <v>118</v>
      </c>
      <c r="M124" s="148" t="s">
        <v>205</v>
      </c>
      <c r="N124" s="149" t="s">
        <v>36</v>
      </c>
      <c r="O124" s="149" t="s">
        <v>36</v>
      </c>
      <c r="P124" s="149">
        <v>44954.715983796297</v>
      </c>
      <c r="Q124" s="149">
        <v>44954.718055555553</v>
      </c>
      <c r="R124" s="150" t="s">
        <v>604</v>
      </c>
      <c r="S124" s="148" t="s">
        <v>37</v>
      </c>
      <c r="T124" s="148" t="s">
        <v>37</v>
      </c>
      <c r="U124" s="148" t="s">
        <v>36</v>
      </c>
      <c r="V124" s="148"/>
      <c r="W124" s="148"/>
      <c r="X124" s="148"/>
      <c r="Y124" s="148"/>
      <c r="Z124" s="148"/>
      <c r="AA124" s="148"/>
      <c r="AB124" s="148" t="s">
        <v>36</v>
      </c>
      <c r="AC124" s="148"/>
      <c r="AD124" s="148" t="s">
        <v>48</v>
      </c>
      <c r="AE124" s="148" t="s">
        <v>36</v>
      </c>
      <c r="AF124" s="148" t="s">
        <v>48</v>
      </c>
      <c r="AG124" s="148" t="s">
        <v>48</v>
      </c>
      <c r="AH124" s="148" t="str">
        <f t="shared" si="52"/>
        <v>MP</v>
      </c>
      <c r="AI124" s="151">
        <f t="shared" si="53"/>
        <v>0</v>
      </c>
      <c r="AJ124" s="151" t="s">
        <v>36</v>
      </c>
      <c r="AK124" s="151" t="s">
        <v>36</v>
      </c>
      <c r="AL124" s="151" t="s">
        <v>616</v>
      </c>
      <c r="AM124" s="151" t="s">
        <v>616</v>
      </c>
      <c r="AN124" s="100"/>
      <c r="AO124" s="101">
        <f t="shared" si="54"/>
        <v>0</v>
      </c>
      <c r="AP124" s="102">
        <f t="shared" si="55"/>
        <v>4.9722222145646811E-2</v>
      </c>
      <c r="AQ124" s="102">
        <f t="shared" si="56"/>
        <v>4.9722222145646811E-2</v>
      </c>
      <c r="AR124" s="100">
        <f t="shared" si="57"/>
        <v>1</v>
      </c>
      <c r="AS124" s="103">
        <f t="shared" si="58"/>
        <v>0</v>
      </c>
      <c r="AT124" s="103">
        <f t="shared" si="59"/>
        <v>4.9722222145646811E-2</v>
      </c>
      <c r="AU124" s="103">
        <f t="shared" si="60"/>
        <v>4.9722222145646811E-2</v>
      </c>
      <c r="AV124" s="104" t="str">
        <f t="shared" si="61"/>
        <v>23_01</v>
      </c>
      <c r="AW124" s="100" t="str">
        <f t="shared" si="62"/>
        <v>23</v>
      </c>
      <c r="AX124" s="100" t="str">
        <f t="shared" si="63"/>
        <v>01</v>
      </c>
      <c r="AY124" s="100">
        <v>1</v>
      </c>
      <c r="AZ124" s="100" t="str">
        <f t="shared" si="64"/>
        <v/>
      </c>
    </row>
    <row r="125" spans="1:52" ht="9" hidden="1" x14ac:dyDescent="0.2">
      <c r="A125" s="147">
        <v>44954.720138888886</v>
      </c>
      <c r="B125" s="148" t="s">
        <v>30</v>
      </c>
      <c r="C125" s="148" t="s">
        <v>33</v>
      </c>
      <c r="D125" s="148" t="s">
        <v>49</v>
      </c>
      <c r="E125" s="148" t="s">
        <v>33</v>
      </c>
      <c r="F125" s="148" t="s">
        <v>34</v>
      </c>
      <c r="G125" s="148" t="s">
        <v>204</v>
      </c>
      <c r="H125" s="148" t="s">
        <v>198</v>
      </c>
      <c r="I125" s="183" t="s">
        <v>175</v>
      </c>
      <c r="J125" s="183" t="s">
        <v>426</v>
      </c>
      <c r="K125" s="183" t="s">
        <v>36</v>
      </c>
      <c r="L125" s="148" t="s">
        <v>118</v>
      </c>
      <c r="M125" s="148" t="s">
        <v>205</v>
      </c>
      <c r="N125" s="149" t="s">
        <v>36</v>
      </c>
      <c r="O125" s="149" t="s">
        <v>36</v>
      </c>
      <c r="P125" s="149">
        <v>44954.71806712963</v>
      </c>
      <c r="Q125" s="149">
        <v>44954.720138888886</v>
      </c>
      <c r="R125" s="150" t="s">
        <v>604</v>
      </c>
      <c r="S125" s="148" t="s">
        <v>37</v>
      </c>
      <c r="T125" s="148" t="s">
        <v>37</v>
      </c>
      <c r="U125" s="148" t="s">
        <v>36</v>
      </c>
      <c r="V125" s="148"/>
      <c r="W125" s="148"/>
      <c r="X125" s="148"/>
      <c r="Y125" s="148"/>
      <c r="Z125" s="148"/>
      <c r="AA125" s="148"/>
      <c r="AB125" s="148" t="s">
        <v>36</v>
      </c>
      <c r="AC125" s="148"/>
      <c r="AD125" s="148" t="s">
        <v>48</v>
      </c>
      <c r="AE125" s="148" t="s">
        <v>36</v>
      </c>
      <c r="AF125" s="148" t="s">
        <v>48</v>
      </c>
      <c r="AG125" s="148" t="s">
        <v>48</v>
      </c>
      <c r="AH125" s="148" t="str">
        <f t="shared" si="52"/>
        <v>MP</v>
      </c>
      <c r="AI125" s="151">
        <f t="shared" si="53"/>
        <v>0</v>
      </c>
      <c r="AJ125" s="151" t="s">
        <v>36</v>
      </c>
      <c r="AK125" s="151" t="s">
        <v>36</v>
      </c>
      <c r="AL125" s="151"/>
      <c r="AM125" s="151"/>
      <c r="AN125" s="100"/>
      <c r="AO125" s="101">
        <f t="shared" si="54"/>
        <v>0</v>
      </c>
      <c r="AP125" s="102">
        <f t="shared" si="55"/>
        <v>4.9722222145646811E-2</v>
      </c>
      <c r="AQ125" s="102">
        <f t="shared" si="56"/>
        <v>4.9722222145646811E-2</v>
      </c>
      <c r="AR125" s="100">
        <f t="shared" si="57"/>
        <v>1</v>
      </c>
      <c r="AS125" s="103">
        <f t="shared" si="58"/>
        <v>0</v>
      </c>
      <c r="AT125" s="103">
        <f t="shared" si="59"/>
        <v>4.9722222145646811E-2</v>
      </c>
      <c r="AU125" s="103">
        <f t="shared" si="60"/>
        <v>4.9722222145646811E-2</v>
      </c>
      <c r="AV125" s="104" t="str">
        <f t="shared" si="61"/>
        <v>23_01</v>
      </c>
      <c r="AW125" s="100" t="str">
        <f t="shared" si="62"/>
        <v>23</v>
      </c>
      <c r="AX125" s="100" t="str">
        <f t="shared" si="63"/>
        <v>01</v>
      </c>
      <c r="AY125" s="100">
        <v>1</v>
      </c>
      <c r="AZ125" s="100" t="str">
        <f t="shared" si="64"/>
        <v/>
      </c>
    </row>
    <row r="126" spans="1:52" ht="9" hidden="1" x14ac:dyDescent="0.2">
      <c r="A126" s="147">
        <v>44954.722222222219</v>
      </c>
      <c r="B126" s="148" t="s">
        <v>30</v>
      </c>
      <c r="C126" s="148" t="s">
        <v>33</v>
      </c>
      <c r="D126" s="148" t="s">
        <v>49</v>
      </c>
      <c r="E126" s="148" t="s">
        <v>33</v>
      </c>
      <c r="F126" s="148" t="s">
        <v>34</v>
      </c>
      <c r="G126" s="148" t="s">
        <v>204</v>
      </c>
      <c r="H126" s="148" t="s">
        <v>198</v>
      </c>
      <c r="I126" s="183" t="s">
        <v>175</v>
      </c>
      <c r="J126" s="183" t="s">
        <v>428</v>
      </c>
      <c r="K126" s="183" t="s">
        <v>36</v>
      </c>
      <c r="L126" s="148" t="s">
        <v>118</v>
      </c>
      <c r="M126" s="148" t="s">
        <v>205</v>
      </c>
      <c r="N126" s="149" t="s">
        <v>36</v>
      </c>
      <c r="O126" s="149" t="s">
        <v>36</v>
      </c>
      <c r="P126" s="149">
        <v>44954.720150462963</v>
      </c>
      <c r="Q126" s="149">
        <v>44954.722222222219</v>
      </c>
      <c r="R126" s="150" t="s">
        <v>604</v>
      </c>
      <c r="S126" s="148" t="s">
        <v>37</v>
      </c>
      <c r="T126" s="148" t="s">
        <v>37</v>
      </c>
      <c r="U126" s="148" t="s">
        <v>36</v>
      </c>
      <c r="V126" s="148"/>
      <c r="W126" s="148"/>
      <c r="X126" s="148"/>
      <c r="Y126" s="148"/>
      <c r="Z126" s="148"/>
      <c r="AA126" s="148"/>
      <c r="AB126" s="148" t="s">
        <v>36</v>
      </c>
      <c r="AC126" s="148"/>
      <c r="AD126" s="148" t="s">
        <v>48</v>
      </c>
      <c r="AE126" s="148" t="s">
        <v>36</v>
      </c>
      <c r="AF126" s="148" t="s">
        <v>48</v>
      </c>
      <c r="AG126" s="148" t="s">
        <v>48</v>
      </c>
      <c r="AH126" s="148" t="str">
        <f t="shared" si="52"/>
        <v>MP</v>
      </c>
      <c r="AI126" s="151">
        <f t="shared" si="53"/>
        <v>0</v>
      </c>
      <c r="AJ126" s="151" t="s">
        <v>36</v>
      </c>
      <c r="AK126" s="151" t="s">
        <v>36</v>
      </c>
      <c r="AL126" s="151"/>
      <c r="AM126" s="151"/>
      <c r="AN126" s="100"/>
      <c r="AO126" s="101">
        <f t="shared" si="54"/>
        <v>0</v>
      </c>
      <c r="AP126" s="102">
        <f t="shared" si="55"/>
        <v>4.9722222145646811E-2</v>
      </c>
      <c r="AQ126" s="102">
        <f t="shared" si="56"/>
        <v>4.9722222145646811E-2</v>
      </c>
      <c r="AR126" s="100">
        <f t="shared" si="57"/>
        <v>1</v>
      </c>
      <c r="AS126" s="103">
        <f t="shared" si="58"/>
        <v>0</v>
      </c>
      <c r="AT126" s="103">
        <f t="shared" si="59"/>
        <v>4.9722222145646811E-2</v>
      </c>
      <c r="AU126" s="103">
        <f t="shared" si="60"/>
        <v>4.9722222145646811E-2</v>
      </c>
      <c r="AV126" s="104" t="str">
        <f t="shared" si="61"/>
        <v>23_01</v>
      </c>
      <c r="AW126" s="100" t="str">
        <f t="shared" si="62"/>
        <v>23</v>
      </c>
      <c r="AX126" s="100" t="str">
        <f t="shared" si="63"/>
        <v>01</v>
      </c>
      <c r="AY126" s="100">
        <v>1</v>
      </c>
      <c r="AZ126" s="100" t="str">
        <f t="shared" si="64"/>
        <v/>
      </c>
    </row>
    <row r="127" spans="1:52" ht="9" hidden="1" x14ac:dyDescent="0.2">
      <c r="A127" s="147">
        <v>44954.724305555559</v>
      </c>
      <c r="B127" s="148" t="s">
        <v>30</v>
      </c>
      <c r="C127" s="148" t="s">
        <v>33</v>
      </c>
      <c r="D127" s="148" t="s">
        <v>49</v>
      </c>
      <c r="E127" s="148" t="s">
        <v>33</v>
      </c>
      <c r="F127" s="148" t="s">
        <v>34</v>
      </c>
      <c r="G127" s="148" t="s">
        <v>204</v>
      </c>
      <c r="H127" s="148" t="s">
        <v>198</v>
      </c>
      <c r="I127" s="183" t="s">
        <v>175</v>
      </c>
      <c r="J127" s="183" t="s">
        <v>80</v>
      </c>
      <c r="K127" s="183" t="s">
        <v>36</v>
      </c>
      <c r="L127" s="148" t="s">
        <v>118</v>
      </c>
      <c r="M127" s="148" t="s">
        <v>205</v>
      </c>
      <c r="N127" s="149" t="s">
        <v>36</v>
      </c>
      <c r="O127" s="149" t="s">
        <v>36</v>
      </c>
      <c r="P127" s="149">
        <v>44954.722233796296</v>
      </c>
      <c r="Q127" s="149">
        <v>44954.724305555559</v>
      </c>
      <c r="R127" s="150" t="s">
        <v>604</v>
      </c>
      <c r="S127" s="148" t="s">
        <v>37</v>
      </c>
      <c r="T127" s="148" t="s">
        <v>37</v>
      </c>
      <c r="U127" s="148" t="s">
        <v>36</v>
      </c>
      <c r="V127" s="148"/>
      <c r="W127" s="148"/>
      <c r="X127" s="148"/>
      <c r="Y127" s="148"/>
      <c r="Z127" s="148"/>
      <c r="AA127" s="148"/>
      <c r="AB127" s="148" t="s">
        <v>36</v>
      </c>
      <c r="AC127" s="148"/>
      <c r="AD127" s="148" t="s">
        <v>48</v>
      </c>
      <c r="AE127" s="148" t="s">
        <v>36</v>
      </c>
      <c r="AF127" s="148" t="s">
        <v>48</v>
      </c>
      <c r="AG127" s="148" t="s">
        <v>48</v>
      </c>
      <c r="AH127" s="148" t="str">
        <f t="shared" si="52"/>
        <v>MP</v>
      </c>
      <c r="AI127" s="151">
        <f t="shared" si="53"/>
        <v>0</v>
      </c>
      <c r="AJ127" s="151" t="s">
        <v>36</v>
      </c>
      <c r="AK127" s="151" t="s">
        <v>36</v>
      </c>
      <c r="AL127" s="151" t="s">
        <v>616</v>
      </c>
      <c r="AM127" s="151" t="s">
        <v>616</v>
      </c>
      <c r="AN127" s="100"/>
      <c r="AO127" s="101">
        <f t="shared" si="54"/>
        <v>0</v>
      </c>
      <c r="AP127" s="102">
        <f t="shared" si="55"/>
        <v>4.9722222320269793E-2</v>
      </c>
      <c r="AQ127" s="102">
        <f t="shared" si="56"/>
        <v>4.9722222320269793E-2</v>
      </c>
      <c r="AR127" s="100">
        <f t="shared" si="57"/>
        <v>1</v>
      </c>
      <c r="AS127" s="103">
        <f t="shared" si="58"/>
        <v>0</v>
      </c>
      <c r="AT127" s="103">
        <f t="shared" si="59"/>
        <v>4.9722222320269793E-2</v>
      </c>
      <c r="AU127" s="103">
        <f t="shared" si="60"/>
        <v>4.9722222320269793E-2</v>
      </c>
      <c r="AV127" s="104" t="str">
        <f t="shared" si="61"/>
        <v>23_01</v>
      </c>
      <c r="AW127" s="100" t="str">
        <f t="shared" si="62"/>
        <v>23</v>
      </c>
      <c r="AX127" s="100" t="str">
        <f t="shared" si="63"/>
        <v>01</v>
      </c>
      <c r="AY127" s="100">
        <v>1</v>
      </c>
      <c r="AZ127" s="100" t="str">
        <f t="shared" si="64"/>
        <v/>
      </c>
    </row>
    <row r="128" spans="1:52" ht="9" hidden="1" x14ac:dyDescent="0.2">
      <c r="A128" s="147">
        <v>44954.729166666664</v>
      </c>
      <c r="B128" s="148" t="s">
        <v>30</v>
      </c>
      <c r="C128" s="148" t="s">
        <v>33</v>
      </c>
      <c r="D128" s="148" t="s">
        <v>49</v>
      </c>
      <c r="E128" s="148" t="s">
        <v>33</v>
      </c>
      <c r="F128" s="148" t="s">
        <v>34</v>
      </c>
      <c r="G128" s="148" t="s">
        <v>204</v>
      </c>
      <c r="H128" s="148" t="s">
        <v>198</v>
      </c>
      <c r="I128" s="183" t="s">
        <v>175</v>
      </c>
      <c r="J128" s="183" t="s">
        <v>209</v>
      </c>
      <c r="K128" s="183" t="s">
        <v>36</v>
      </c>
      <c r="L128" s="148" t="s">
        <v>118</v>
      </c>
      <c r="M128" s="148" t="s">
        <v>205</v>
      </c>
      <c r="N128" s="149" t="s">
        <v>36</v>
      </c>
      <c r="O128" s="149" t="s">
        <v>36</v>
      </c>
      <c r="P128" s="149">
        <v>44954.724317129629</v>
      </c>
      <c r="Q128" s="149">
        <v>44954.729166666664</v>
      </c>
      <c r="R128" s="150" t="s">
        <v>604</v>
      </c>
      <c r="S128" s="148" t="s">
        <v>37</v>
      </c>
      <c r="T128" s="148" t="s">
        <v>37</v>
      </c>
      <c r="U128" s="148" t="s">
        <v>36</v>
      </c>
      <c r="V128" s="148"/>
      <c r="W128" s="148"/>
      <c r="X128" s="148"/>
      <c r="Y128" s="148"/>
      <c r="Z128" s="148"/>
      <c r="AA128" s="148"/>
      <c r="AB128" s="148" t="s">
        <v>36</v>
      </c>
      <c r="AC128" s="148"/>
      <c r="AD128" s="148" t="s">
        <v>48</v>
      </c>
      <c r="AE128" s="148" t="s">
        <v>36</v>
      </c>
      <c r="AF128" s="148" t="s">
        <v>48</v>
      </c>
      <c r="AG128" s="148" t="s">
        <v>48</v>
      </c>
      <c r="AH128" s="148" t="str">
        <f t="shared" si="52"/>
        <v>MP</v>
      </c>
      <c r="AI128" s="151">
        <f t="shared" si="53"/>
        <v>0</v>
      </c>
      <c r="AJ128" s="151" t="s">
        <v>36</v>
      </c>
      <c r="AK128" s="151" t="s">
        <v>36</v>
      </c>
      <c r="AL128" s="151"/>
      <c r="AM128" s="151"/>
      <c r="AN128" s="100"/>
      <c r="AO128" s="101">
        <f t="shared" si="54"/>
        <v>0</v>
      </c>
      <c r="AP128" s="102">
        <f t="shared" si="55"/>
        <v>0.1163888888549991</v>
      </c>
      <c r="AQ128" s="102">
        <f t="shared" si="56"/>
        <v>0.1163888888549991</v>
      </c>
      <c r="AR128" s="100">
        <f t="shared" si="57"/>
        <v>1</v>
      </c>
      <c r="AS128" s="103">
        <f t="shared" si="58"/>
        <v>0</v>
      </c>
      <c r="AT128" s="103">
        <f t="shared" si="59"/>
        <v>0.1163888888549991</v>
      </c>
      <c r="AU128" s="103">
        <f t="shared" si="60"/>
        <v>0.1163888888549991</v>
      </c>
      <c r="AV128" s="104" t="str">
        <f t="shared" si="61"/>
        <v>23_01</v>
      </c>
      <c r="AW128" s="100" t="str">
        <f t="shared" si="62"/>
        <v>23</v>
      </c>
      <c r="AX128" s="100" t="str">
        <f t="shared" si="63"/>
        <v>01</v>
      </c>
      <c r="AY128" s="100">
        <v>1</v>
      </c>
      <c r="AZ128" s="100" t="str">
        <f t="shared" si="64"/>
        <v/>
      </c>
    </row>
    <row r="129" spans="1:52" ht="27" hidden="1" x14ac:dyDescent="0.2">
      <c r="A129" s="112">
        <v>44955.764036203705</v>
      </c>
      <c r="B129" s="113" t="s">
        <v>30</v>
      </c>
      <c r="C129" s="113" t="s">
        <v>38</v>
      </c>
      <c r="D129" s="113" t="s">
        <v>32</v>
      </c>
      <c r="E129" s="113" t="s">
        <v>33</v>
      </c>
      <c r="F129" s="113" t="s">
        <v>34</v>
      </c>
      <c r="G129" s="113" t="s">
        <v>204</v>
      </c>
      <c r="H129" s="113" t="s">
        <v>196</v>
      </c>
      <c r="I129" s="179" t="s">
        <v>250</v>
      </c>
      <c r="J129" s="179" t="s">
        <v>131</v>
      </c>
      <c r="K129" s="179" t="s">
        <v>36</v>
      </c>
      <c r="L129" s="113" t="s">
        <v>118</v>
      </c>
      <c r="M129" s="113" t="s">
        <v>120</v>
      </c>
      <c r="N129" s="114">
        <v>44955.291666666672</v>
      </c>
      <c r="O129" s="114">
        <v>45061.75</v>
      </c>
      <c r="P129" s="114">
        <v>44955.291666666672</v>
      </c>
      <c r="Q129" s="114">
        <v>44955.416666666664</v>
      </c>
      <c r="R129" s="115" t="s">
        <v>365</v>
      </c>
      <c r="S129" s="113" t="s">
        <v>40</v>
      </c>
      <c r="T129" s="113" t="s">
        <v>37</v>
      </c>
      <c r="U129" s="113" t="s">
        <v>36</v>
      </c>
      <c r="V129" s="113" t="s">
        <v>36</v>
      </c>
      <c r="W129" s="113" t="s">
        <v>36</v>
      </c>
      <c r="X129" s="113" t="s">
        <v>36</v>
      </c>
      <c r="Y129" s="113" t="s">
        <v>36</v>
      </c>
      <c r="Z129" s="113" t="s">
        <v>36</v>
      </c>
      <c r="AA129" s="113" t="s">
        <v>36</v>
      </c>
      <c r="AB129" s="113" t="s">
        <v>36</v>
      </c>
      <c r="AC129" s="113" t="s">
        <v>36</v>
      </c>
      <c r="AD129" s="113" t="s">
        <v>48</v>
      </c>
      <c r="AE129" s="113" t="s">
        <v>36</v>
      </c>
      <c r="AF129" s="113" t="s">
        <v>36</v>
      </c>
      <c r="AG129" s="113" t="s">
        <v>48</v>
      </c>
      <c r="AH129" s="113" t="str">
        <f t="shared" si="52"/>
        <v>MP</v>
      </c>
      <c r="AI129" s="116">
        <f t="shared" si="53"/>
        <v>2554.9999999998836</v>
      </c>
      <c r="AJ129" s="116" t="s">
        <v>36</v>
      </c>
      <c r="AK129" s="116" t="s">
        <v>36</v>
      </c>
      <c r="AL129" s="116" t="s">
        <v>617</v>
      </c>
      <c r="AM129" s="116" t="s">
        <v>617</v>
      </c>
      <c r="AN129" s="89"/>
      <c r="AO129" s="90">
        <f t="shared" si="54"/>
        <v>0</v>
      </c>
      <c r="AP129" s="91">
        <f t="shared" si="55"/>
        <v>2.999999999825377</v>
      </c>
      <c r="AQ129" s="91">
        <f t="shared" si="56"/>
        <v>2.999999999825377</v>
      </c>
      <c r="AR129" s="89">
        <f t="shared" si="57"/>
        <v>4</v>
      </c>
      <c r="AS129" s="92">
        <f t="shared" si="58"/>
        <v>0</v>
      </c>
      <c r="AT129" s="92">
        <f t="shared" si="59"/>
        <v>11.999999999301508</v>
      </c>
      <c r="AU129" s="92">
        <f t="shared" si="60"/>
        <v>11.999999999301508</v>
      </c>
      <c r="AV129" s="93" t="str">
        <f t="shared" si="61"/>
        <v>23_01</v>
      </c>
      <c r="AW129" s="89" t="str">
        <f t="shared" si="62"/>
        <v>23</v>
      </c>
      <c r="AX129" s="89" t="str">
        <f t="shared" si="63"/>
        <v>01</v>
      </c>
      <c r="AY129" s="89"/>
      <c r="AZ129" s="89" t="str">
        <f t="shared" si="64"/>
        <v>REVISAR</v>
      </c>
    </row>
    <row r="130" spans="1:52" ht="27" hidden="1" x14ac:dyDescent="0.2">
      <c r="A130" s="112">
        <v>44955.764036203705</v>
      </c>
      <c r="B130" s="113" t="s">
        <v>30</v>
      </c>
      <c r="C130" s="113" t="s">
        <v>38</v>
      </c>
      <c r="D130" s="113" t="s">
        <v>32</v>
      </c>
      <c r="E130" s="113" t="s">
        <v>33</v>
      </c>
      <c r="F130" s="113" t="s">
        <v>34</v>
      </c>
      <c r="G130" s="113" t="s">
        <v>204</v>
      </c>
      <c r="H130" s="113" t="s">
        <v>196</v>
      </c>
      <c r="I130" s="179" t="s">
        <v>250</v>
      </c>
      <c r="J130" s="179" t="s">
        <v>122</v>
      </c>
      <c r="K130" s="179" t="s">
        <v>36</v>
      </c>
      <c r="L130" s="113" t="s">
        <v>118</v>
      </c>
      <c r="M130" s="113" t="s">
        <v>120</v>
      </c>
      <c r="N130" s="114">
        <v>44955.417361111111</v>
      </c>
      <c r="O130" s="114" t="s">
        <v>108</v>
      </c>
      <c r="P130" s="114">
        <v>44955.416678240741</v>
      </c>
      <c r="Q130" s="114">
        <v>44955.520833333336</v>
      </c>
      <c r="R130" s="115" t="s">
        <v>365</v>
      </c>
      <c r="S130" s="113" t="s">
        <v>40</v>
      </c>
      <c r="T130" s="113" t="s">
        <v>37</v>
      </c>
      <c r="U130" s="113" t="s">
        <v>36</v>
      </c>
      <c r="V130" s="113" t="s">
        <v>36</v>
      </c>
      <c r="W130" s="113" t="s">
        <v>36</v>
      </c>
      <c r="X130" s="113" t="s">
        <v>36</v>
      </c>
      <c r="Y130" s="113" t="s">
        <v>36</v>
      </c>
      <c r="Z130" s="113" t="s">
        <v>36</v>
      </c>
      <c r="AA130" s="113" t="s">
        <v>36</v>
      </c>
      <c r="AB130" s="113" t="s">
        <v>36</v>
      </c>
      <c r="AC130" s="113" t="s">
        <v>36</v>
      </c>
      <c r="AD130" s="113" t="s">
        <v>48</v>
      </c>
      <c r="AE130" s="113" t="s">
        <v>36</v>
      </c>
      <c r="AF130" s="113" t="s">
        <v>36</v>
      </c>
      <c r="AG130" s="113" t="s">
        <v>48</v>
      </c>
      <c r="AH130" s="113" t="str">
        <f t="shared" si="52"/>
        <v>MP</v>
      </c>
      <c r="AI130" s="116">
        <f t="shared" si="53"/>
        <v>0</v>
      </c>
      <c r="AJ130" s="116" t="s">
        <v>36</v>
      </c>
      <c r="AK130" s="116" t="s">
        <v>36</v>
      </c>
      <c r="AL130" s="116" t="s">
        <v>617</v>
      </c>
      <c r="AM130" s="116" t="s">
        <v>617</v>
      </c>
      <c r="AN130" s="89"/>
      <c r="AO130" s="90">
        <f t="shared" si="54"/>
        <v>0</v>
      </c>
      <c r="AP130" s="91">
        <f t="shared" si="55"/>
        <v>2.4997222222737037</v>
      </c>
      <c r="AQ130" s="91">
        <f t="shared" si="56"/>
        <v>2.4997222222737037</v>
      </c>
      <c r="AR130" s="89">
        <f t="shared" si="57"/>
        <v>4</v>
      </c>
      <c r="AS130" s="92">
        <f t="shared" si="58"/>
        <v>0</v>
      </c>
      <c r="AT130" s="92">
        <f t="shared" si="59"/>
        <v>9.9988888890948147</v>
      </c>
      <c r="AU130" s="92">
        <f t="shared" si="60"/>
        <v>9.9988888890948147</v>
      </c>
      <c r="AV130" s="93" t="str">
        <f t="shared" si="61"/>
        <v>23_01</v>
      </c>
      <c r="AW130" s="89" t="str">
        <f t="shared" si="62"/>
        <v>23</v>
      </c>
      <c r="AX130" s="89" t="str">
        <f t="shared" si="63"/>
        <v>01</v>
      </c>
      <c r="AY130" s="89"/>
      <c r="AZ130" s="89" t="str">
        <f t="shared" si="64"/>
        <v/>
      </c>
    </row>
    <row r="131" spans="1:52" ht="27" hidden="1" x14ac:dyDescent="0.2">
      <c r="A131" s="112">
        <v>44955.764036203705</v>
      </c>
      <c r="B131" s="113" t="s">
        <v>30</v>
      </c>
      <c r="C131" s="113" t="s">
        <v>38</v>
      </c>
      <c r="D131" s="113" t="s">
        <v>32</v>
      </c>
      <c r="E131" s="113" t="s">
        <v>33</v>
      </c>
      <c r="F131" s="113" t="s">
        <v>34</v>
      </c>
      <c r="G131" s="113" t="s">
        <v>204</v>
      </c>
      <c r="H131" s="113" t="s">
        <v>196</v>
      </c>
      <c r="I131" s="179" t="s">
        <v>250</v>
      </c>
      <c r="J131" s="179" t="s">
        <v>208</v>
      </c>
      <c r="K131" s="179" t="s">
        <v>36</v>
      </c>
      <c r="L131" s="113" t="s">
        <v>118</v>
      </c>
      <c r="M131" s="113" t="s">
        <v>120</v>
      </c>
      <c r="N131" s="114">
        <v>44955.563194444447</v>
      </c>
      <c r="O131" s="114" t="s">
        <v>108</v>
      </c>
      <c r="P131" s="114">
        <v>44955.562511574077</v>
      </c>
      <c r="Q131" s="114">
        <v>44955.666666666664</v>
      </c>
      <c r="R131" s="115" t="s">
        <v>365</v>
      </c>
      <c r="S131" s="113" t="s">
        <v>40</v>
      </c>
      <c r="T131" s="113" t="s">
        <v>37</v>
      </c>
      <c r="U131" s="113" t="s">
        <v>36</v>
      </c>
      <c r="V131" s="113" t="s">
        <v>36</v>
      </c>
      <c r="W131" s="113" t="s">
        <v>36</v>
      </c>
      <c r="X131" s="113" t="s">
        <v>36</v>
      </c>
      <c r="Y131" s="113" t="s">
        <v>36</v>
      </c>
      <c r="Z131" s="113" t="s">
        <v>36</v>
      </c>
      <c r="AA131" s="113" t="s">
        <v>36</v>
      </c>
      <c r="AB131" s="113" t="s">
        <v>36</v>
      </c>
      <c r="AC131" s="113" t="s">
        <v>36</v>
      </c>
      <c r="AD131" s="113" t="s">
        <v>48</v>
      </c>
      <c r="AE131" s="113" t="s">
        <v>36</v>
      </c>
      <c r="AF131" s="113" t="s">
        <v>36</v>
      </c>
      <c r="AG131" s="113" t="s">
        <v>48</v>
      </c>
      <c r="AH131" s="113" t="str">
        <f t="shared" si="52"/>
        <v>MP</v>
      </c>
      <c r="AI131" s="116">
        <f t="shared" si="53"/>
        <v>0</v>
      </c>
      <c r="AJ131" s="116" t="s">
        <v>36</v>
      </c>
      <c r="AK131" s="116" t="s">
        <v>36</v>
      </c>
      <c r="AL131" s="116" t="s">
        <v>617</v>
      </c>
      <c r="AM131" s="116" t="s">
        <v>617</v>
      </c>
      <c r="AN131" s="89"/>
      <c r="AO131" s="90">
        <f t="shared" si="54"/>
        <v>0</v>
      </c>
      <c r="AP131" s="91">
        <f t="shared" si="55"/>
        <v>2.4997222220990807</v>
      </c>
      <c r="AQ131" s="91">
        <f t="shared" si="56"/>
        <v>2.4997222220990807</v>
      </c>
      <c r="AR131" s="89">
        <f t="shared" si="57"/>
        <v>4</v>
      </c>
      <c r="AS131" s="92">
        <f t="shared" si="58"/>
        <v>0</v>
      </c>
      <c r="AT131" s="92">
        <f t="shared" si="59"/>
        <v>9.9988888883963227</v>
      </c>
      <c r="AU131" s="92">
        <f t="shared" si="60"/>
        <v>9.9988888883963227</v>
      </c>
      <c r="AV131" s="93" t="str">
        <f t="shared" si="61"/>
        <v>23_01</v>
      </c>
      <c r="AW131" s="89" t="str">
        <f t="shared" si="62"/>
        <v>23</v>
      </c>
      <c r="AX131" s="89" t="str">
        <f t="shared" si="63"/>
        <v>01</v>
      </c>
      <c r="AY131" s="89"/>
      <c r="AZ131" s="89" t="str">
        <f t="shared" si="64"/>
        <v/>
      </c>
    </row>
    <row r="132" spans="1:52" ht="27" hidden="1" x14ac:dyDescent="0.2">
      <c r="A132" s="147">
        <v>44955.652777777781</v>
      </c>
      <c r="B132" s="148" t="s">
        <v>30</v>
      </c>
      <c r="C132" s="148" t="s">
        <v>49</v>
      </c>
      <c r="D132" s="148" t="s">
        <v>49</v>
      </c>
      <c r="E132" s="148" t="s">
        <v>33</v>
      </c>
      <c r="F132" s="148" t="s">
        <v>34</v>
      </c>
      <c r="G132" s="148" t="s">
        <v>204</v>
      </c>
      <c r="H132" s="148" t="s">
        <v>196</v>
      </c>
      <c r="I132" s="183" t="s">
        <v>175</v>
      </c>
      <c r="J132" s="183" t="s">
        <v>66</v>
      </c>
      <c r="K132" s="183" t="s">
        <v>36</v>
      </c>
      <c r="L132" s="148" t="s">
        <v>114</v>
      </c>
      <c r="M132" s="148" t="s">
        <v>221</v>
      </c>
      <c r="N132" s="149">
        <v>44955.614583333328</v>
      </c>
      <c r="O132" s="149">
        <v>44955.652777777781</v>
      </c>
      <c r="P132" s="149">
        <v>44955.59375</v>
      </c>
      <c r="Q132" s="149">
        <v>44955.652777777781</v>
      </c>
      <c r="R132" s="150" t="s">
        <v>529</v>
      </c>
      <c r="S132" s="148" t="s">
        <v>40</v>
      </c>
      <c r="T132" s="148"/>
      <c r="U132" s="148" t="s">
        <v>36</v>
      </c>
      <c r="V132" s="148" t="s">
        <v>36</v>
      </c>
      <c r="W132" s="148" t="s">
        <v>36</v>
      </c>
      <c r="X132" s="148" t="s">
        <v>36</v>
      </c>
      <c r="Y132" s="148" t="s">
        <v>36</v>
      </c>
      <c r="Z132" s="148" t="s">
        <v>36</v>
      </c>
      <c r="AA132" s="148" t="s">
        <v>36</v>
      </c>
      <c r="AB132" s="148" t="s">
        <v>36</v>
      </c>
      <c r="AC132" s="148" t="s">
        <v>36</v>
      </c>
      <c r="AD132" s="148" t="s">
        <v>48</v>
      </c>
      <c r="AE132" s="148" t="s">
        <v>36</v>
      </c>
      <c r="AF132" s="148" t="s">
        <v>36</v>
      </c>
      <c r="AG132" s="148" t="s">
        <v>48</v>
      </c>
      <c r="AH132" s="148" t="str">
        <f t="shared" si="52"/>
        <v>MC</v>
      </c>
      <c r="AI132" s="151">
        <f t="shared" si="53"/>
        <v>0.9166666668606922</v>
      </c>
      <c r="AJ132" s="151" t="s">
        <v>561</v>
      </c>
      <c r="AK132" s="151" t="s">
        <v>577</v>
      </c>
      <c r="AL132" s="151"/>
      <c r="AM132" s="151"/>
      <c r="AN132" s="100"/>
      <c r="AO132" s="101">
        <f t="shared" si="54"/>
        <v>0</v>
      </c>
      <c r="AP132" s="102">
        <f t="shared" si="55"/>
        <v>1.4166666667442769</v>
      </c>
      <c r="AQ132" s="102">
        <f t="shared" si="56"/>
        <v>1.4166666667442769</v>
      </c>
      <c r="AR132" s="100">
        <f t="shared" si="57"/>
        <v>1</v>
      </c>
      <c r="AS132" s="103">
        <f t="shared" si="58"/>
        <v>0</v>
      </c>
      <c r="AT132" s="103">
        <f t="shared" si="59"/>
        <v>1.4166666667442769</v>
      </c>
      <c r="AU132" s="103">
        <f t="shared" si="60"/>
        <v>1.4166666667442769</v>
      </c>
      <c r="AV132" s="104" t="str">
        <f t="shared" si="61"/>
        <v>23_01</v>
      </c>
      <c r="AW132" s="100" t="str">
        <f t="shared" si="62"/>
        <v>23</v>
      </c>
      <c r="AX132" s="100" t="str">
        <f t="shared" si="63"/>
        <v>01</v>
      </c>
      <c r="AY132" s="100">
        <v>1</v>
      </c>
      <c r="AZ132" s="100" t="str">
        <f t="shared" si="64"/>
        <v/>
      </c>
    </row>
    <row r="133" spans="1:52" ht="18" hidden="1" x14ac:dyDescent="0.2">
      <c r="A133" s="112">
        <v>44955.764036203705</v>
      </c>
      <c r="B133" s="113" t="s">
        <v>30</v>
      </c>
      <c r="C133" s="113" t="s">
        <v>38</v>
      </c>
      <c r="D133" s="113" t="s">
        <v>32</v>
      </c>
      <c r="E133" s="113" t="s">
        <v>33</v>
      </c>
      <c r="F133" s="113" t="s">
        <v>34</v>
      </c>
      <c r="G133" s="113" t="s">
        <v>204</v>
      </c>
      <c r="H133" s="113" t="s">
        <v>196</v>
      </c>
      <c r="I133" s="179" t="s">
        <v>250</v>
      </c>
      <c r="J133" s="179" t="s">
        <v>121</v>
      </c>
      <c r="K133" s="179" t="s">
        <v>36</v>
      </c>
      <c r="L133" s="113" t="s">
        <v>118</v>
      </c>
      <c r="M133" s="113" t="s">
        <v>120</v>
      </c>
      <c r="N133" s="114">
        <v>44955.667361111111</v>
      </c>
      <c r="O133" s="114" t="s">
        <v>108</v>
      </c>
      <c r="P133" s="114">
        <v>44955.666678240741</v>
      </c>
      <c r="Q133" s="114">
        <v>44955.770833333336</v>
      </c>
      <c r="R133" s="115" t="s">
        <v>364</v>
      </c>
      <c r="S133" s="113" t="s">
        <v>40</v>
      </c>
      <c r="T133" s="113" t="s">
        <v>37</v>
      </c>
      <c r="U133" s="113" t="s">
        <v>36</v>
      </c>
      <c r="V133" s="113" t="s">
        <v>36</v>
      </c>
      <c r="W133" s="113" t="s">
        <v>36</v>
      </c>
      <c r="X133" s="113" t="s">
        <v>36</v>
      </c>
      <c r="Y133" s="113" t="s">
        <v>36</v>
      </c>
      <c r="Z133" s="113" t="s">
        <v>36</v>
      </c>
      <c r="AA133" s="113" t="s">
        <v>36</v>
      </c>
      <c r="AB133" s="113" t="s">
        <v>36</v>
      </c>
      <c r="AC133" s="113" t="s">
        <v>36</v>
      </c>
      <c r="AD133" s="113" t="s">
        <v>48</v>
      </c>
      <c r="AE133" s="113" t="s">
        <v>36</v>
      </c>
      <c r="AF133" s="113" t="s">
        <v>36</v>
      </c>
      <c r="AG133" s="113" t="s">
        <v>48</v>
      </c>
      <c r="AH133" s="113" t="str">
        <f t="shared" si="52"/>
        <v>MP</v>
      </c>
      <c r="AI133" s="116">
        <f t="shared" si="53"/>
        <v>0</v>
      </c>
      <c r="AJ133" s="116" t="s">
        <v>36</v>
      </c>
      <c r="AK133" s="116" t="s">
        <v>36</v>
      </c>
      <c r="AL133" s="116" t="s">
        <v>617</v>
      </c>
      <c r="AM133" s="116" t="s">
        <v>617</v>
      </c>
      <c r="AN133" s="89"/>
      <c r="AO133" s="90">
        <f t="shared" si="54"/>
        <v>0</v>
      </c>
      <c r="AP133" s="91">
        <f t="shared" si="55"/>
        <v>2.4997222222737037</v>
      </c>
      <c r="AQ133" s="91">
        <f t="shared" si="56"/>
        <v>2.4997222222737037</v>
      </c>
      <c r="AR133" s="89">
        <f t="shared" si="57"/>
        <v>4</v>
      </c>
      <c r="AS133" s="92">
        <f t="shared" si="58"/>
        <v>0</v>
      </c>
      <c r="AT133" s="92">
        <f t="shared" si="59"/>
        <v>9.9988888890948147</v>
      </c>
      <c r="AU133" s="92">
        <f t="shared" si="60"/>
        <v>9.9988888890948147</v>
      </c>
      <c r="AV133" s="93" t="str">
        <f t="shared" si="61"/>
        <v>23_01</v>
      </c>
      <c r="AW133" s="89" t="str">
        <f t="shared" si="62"/>
        <v>23</v>
      </c>
      <c r="AX133" s="89" t="str">
        <f t="shared" si="63"/>
        <v>01</v>
      </c>
      <c r="AY133" s="89"/>
      <c r="AZ133" s="89" t="str">
        <f t="shared" si="64"/>
        <v/>
      </c>
    </row>
    <row r="134" spans="1:52" ht="18" hidden="1" x14ac:dyDescent="0.2">
      <c r="A134" s="147">
        <v>44955.677083333336</v>
      </c>
      <c r="B134" s="148" t="s">
        <v>30</v>
      </c>
      <c r="C134" s="148" t="s">
        <v>49</v>
      </c>
      <c r="D134" s="148" t="s">
        <v>49</v>
      </c>
      <c r="E134" s="148" t="s">
        <v>33</v>
      </c>
      <c r="F134" s="148" t="s">
        <v>34</v>
      </c>
      <c r="G134" s="148" t="s">
        <v>204</v>
      </c>
      <c r="H134" s="148" t="s">
        <v>196</v>
      </c>
      <c r="I134" s="183" t="s">
        <v>507</v>
      </c>
      <c r="J134" s="183" t="s">
        <v>512</v>
      </c>
      <c r="K134" s="183" t="s">
        <v>36</v>
      </c>
      <c r="L134" s="148" t="s">
        <v>118</v>
      </c>
      <c r="M134" s="148" t="s">
        <v>205</v>
      </c>
      <c r="N134" s="149" t="s">
        <v>36</v>
      </c>
      <c r="O134" s="149" t="s">
        <v>36</v>
      </c>
      <c r="P134" s="149">
        <v>44955.663194444445</v>
      </c>
      <c r="Q134" s="149">
        <v>44955.677083333336</v>
      </c>
      <c r="R134" s="150" t="s">
        <v>530</v>
      </c>
      <c r="S134" s="148" t="s">
        <v>37</v>
      </c>
      <c r="T134" s="148" t="s">
        <v>37</v>
      </c>
      <c r="U134" s="148" t="s">
        <v>36</v>
      </c>
      <c r="V134" s="148" t="s">
        <v>36</v>
      </c>
      <c r="W134" s="148" t="s">
        <v>36</v>
      </c>
      <c r="X134" s="148" t="s">
        <v>36</v>
      </c>
      <c r="Y134" s="148" t="s">
        <v>36</v>
      </c>
      <c r="Z134" s="148" t="s">
        <v>36</v>
      </c>
      <c r="AA134" s="148" t="s">
        <v>36</v>
      </c>
      <c r="AB134" s="148" t="s">
        <v>36</v>
      </c>
      <c r="AC134" s="148" t="s">
        <v>36</v>
      </c>
      <c r="AD134" s="148" t="s">
        <v>48</v>
      </c>
      <c r="AE134" s="148" t="s">
        <v>36</v>
      </c>
      <c r="AF134" s="148" t="s">
        <v>36</v>
      </c>
      <c r="AG134" s="148" t="s">
        <v>48</v>
      </c>
      <c r="AH134" s="148" t="str">
        <f t="shared" si="52"/>
        <v>MP</v>
      </c>
      <c r="AI134" s="151">
        <f t="shared" si="53"/>
        <v>0</v>
      </c>
      <c r="AJ134" s="151" t="s">
        <v>36</v>
      </c>
      <c r="AK134" s="151" t="s">
        <v>36</v>
      </c>
      <c r="AL134" s="151" t="s">
        <v>616</v>
      </c>
      <c r="AM134" s="151" t="s">
        <v>616</v>
      </c>
      <c r="AN134" s="100"/>
      <c r="AO134" s="101">
        <f t="shared" si="54"/>
        <v>0</v>
      </c>
      <c r="AP134" s="102">
        <f t="shared" si="55"/>
        <v>0.33333333337213844</v>
      </c>
      <c r="AQ134" s="102">
        <f t="shared" si="56"/>
        <v>0.33333333337213844</v>
      </c>
      <c r="AR134" s="100">
        <f t="shared" si="57"/>
        <v>1</v>
      </c>
      <c r="AS134" s="103">
        <f t="shared" si="58"/>
        <v>0</v>
      </c>
      <c r="AT134" s="103">
        <f t="shared" si="59"/>
        <v>0.33333333337213844</v>
      </c>
      <c r="AU134" s="103">
        <f t="shared" si="60"/>
        <v>0.33333333337213844</v>
      </c>
      <c r="AV134" s="104" t="str">
        <f t="shared" si="61"/>
        <v>23_01</v>
      </c>
      <c r="AW134" s="100" t="str">
        <f t="shared" si="62"/>
        <v>23</v>
      </c>
      <c r="AX134" s="100" t="str">
        <f t="shared" si="63"/>
        <v>01</v>
      </c>
      <c r="AY134" s="100">
        <v>1</v>
      </c>
      <c r="AZ134" s="100" t="str">
        <f t="shared" si="64"/>
        <v/>
      </c>
    </row>
    <row r="135" spans="1:52" s="113" customFormat="1" ht="45" hidden="1" x14ac:dyDescent="0.2">
      <c r="A135" s="147">
        <v>44955.690972222219</v>
      </c>
      <c r="B135" s="148" t="s">
        <v>30</v>
      </c>
      <c r="C135" s="148" t="s">
        <v>49</v>
      </c>
      <c r="D135" s="148" t="s">
        <v>49</v>
      </c>
      <c r="E135" s="148" t="s">
        <v>33</v>
      </c>
      <c r="F135" s="148" t="s">
        <v>34</v>
      </c>
      <c r="G135" s="148" t="s">
        <v>204</v>
      </c>
      <c r="H135" s="148" t="s">
        <v>196</v>
      </c>
      <c r="I135" s="183" t="s">
        <v>507</v>
      </c>
      <c r="J135" s="183" t="s">
        <v>513</v>
      </c>
      <c r="K135" s="183" t="s">
        <v>36</v>
      </c>
      <c r="L135" s="148" t="s">
        <v>118</v>
      </c>
      <c r="M135" s="148" t="s">
        <v>205</v>
      </c>
      <c r="N135" s="149">
        <v>44955.677094907405</v>
      </c>
      <c r="O135" s="149" t="s">
        <v>108</v>
      </c>
      <c r="P135" s="149">
        <v>44955.677094907405</v>
      </c>
      <c r="Q135" s="149">
        <v>44955.690972222219</v>
      </c>
      <c r="R135" s="150" t="s">
        <v>623</v>
      </c>
      <c r="S135" s="148" t="s">
        <v>37</v>
      </c>
      <c r="T135" s="148" t="s">
        <v>37</v>
      </c>
      <c r="U135" s="148" t="s">
        <v>36</v>
      </c>
      <c r="V135" s="148" t="s">
        <v>36</v>
      </c>
      <c r="W135" s="148" t="s">
        <v>36</v>
      </c>
      <c r="X135" s="148" t="s">
        <v>36</v>
      </c>
      <c r="Y135" s="148" t="s">
        <v>36</v>
      </c>
      <c r="Z135" s="148" t="s">
        <v>36</v>
      </c>
      <c r="AA135" s="148" t="s">
        <v>36</v>
      </c>
      <c r="AB135" s="148" t="s">
        <v>36</v>
      </c>
      <c r="AC135" s="148" t="s">
        <v>36</v>
      </c>
      <c r="AD135" s="148" t="s">
        <v>48</v>
      </c>
      <c r="AE135" s="148" t="s">
        <v>36</v>
      </c>
      <c r="AF135" s="148" t="s">
        <v>36</v>
      </c>
      <c r="AG135" s="148" t="s">
        <v>48</v>
      </c>
      <c r="AH135" s="148" t="str">
        <f t="shared" si="52"/>
        <v>MP</v>
      </c>
      <c r="AI135" s="151">
        <f t="shared" si="53"/>
        <v>0</v>
      </c>
      <c r="AJ135" s="151" t="s">
        <v>36</v>
      </c>
      <c r="AK135" s="151" t="s">
        <v>36</v>
      </c>
      <c r="AL135" s="151" t="s">
        <v>616</v>
      </c>
      <c r="AM135" s="151" t="s">
        <v>617</v>
      </c>
      <c r="AN135" s="100"/>
      <c r="AO135" s="101">
        <f t="shared" si="54"/>
        <v>0</v>
      </c>
      <c r="AP135" s="102">
        <f t="shared" si="55"/>
        <v>0.33305555552942678</v>
      </c>
      <c r="AQ135" s="102">
        <f t="shared" si="56"/>
        <v>0.33305555552942678</v>
      </c>
      <c r="AR135" s="100">
        <f t="shared" si="57"/>
        <v>1</v>
      </c>
      <c r="AS135" s="103">
        <f t="shared" si="58"/>
        <v>0</v>
      </c>
      <c r="AT135" s="103">
        <f t="shared" si="59"/>
        <v>0.33305555552942678</v>
      </c>
      <c r="AU135" s="103">
        <f t="shared" si="60"/>
        <v>0.33305555552942678</v>
      </c>
      <c r="AV135" s="104" t="str">
        <f t="shared" si="61"/>
        <v>23_01</v>
      </c>
      <c r="AW135" s="100" t="str">
        <f t="shared" si="62"/>
        <v>23</v>
      </c>
      <c r="AX135" s="100" t="str">
        <f t="shared" si="63"/>
        <v>01</v>
      </c>
      <c r="AY135" s="100">
        <v>1</v>
      </c>
      <c r="AZ135" s="100" t="str">
        <f t="shared" si="64"/>
        <v/>
      </c>
    </row>
    <row r="136" spans="1:52" s="113" customFormat="1" ht="18" hidden="1" x14ac:dyDescent="0.2">
      <c r="A136" s="147">
        <v>44955.704861111109</v>
      </c>
      <c r="B136" s="148" t="s">
        <v>30</v>
      </c>
      <c r="C136" s="148" t="s">
        <v>49</v>
      </c>
      <c r="D136" s="148" t="s">
        <v>49</v>
      </c>
      <c r="E136" s="148" t="s">
        <v>33</v>
      </c>
      <c r="F136" s="148" t="s">
        <v>34</v>
      </c>
      <c r="G136" s="148" t="s">
        <v>204</v>
      </c>
      <c r="H136" s="148" t="s">
        <v>196</v>
      </c>
      <c r="I136" s="183" t="s">
        <v>507</v>
      </c>
      <c r="J136" s="183" t="s">
        <v>514</v>
      </c>
      <c r="K136" s="183" t="s">
        <v>36</v>
      </c>
      <c r="L136" s="148" t="s">
        <v>118</v>
      </c>
      <c r="M136" s="148" t="s">
        <v>205</v>
      </c>
      <c r="N136" s="149" t="s">
        <v>36</v>
      </c>
      <c r="O136" s="149" t="s">
        <v>36</v>
      </c>
      <c r="P136" s="149">
        <v>44955.690983796296</v>
      </c>
      <c r="Q136" s="149">
        <v>44955.704861111109</v>
      </c>
      <c r="R136" s="150" t="s">
        <v>530</v>
      </c>
      <c r="S136" s="148" t="s">
        <v>37</v>
      </c>
      <c r="T136" s="148" t="s">
        <v>37</v>
      </c>
      <c r="U136" s="148" t="s">
        <v>36</v>
      </c>
      <c r="V136" s="148" t="s">
        <v>36</v>
      </c>
      <c r="W136" s="148" t="s">
        <v>36</v>
      </c>
      <c r="X136" s="148" t="s">
        <v>36</v>
      </c>
      <c r="Y136" s="148" t="s">
        <v>36</v>
      </c>
      <c r="Z136" s="148" t="s">
        <v>36</v>
      </c>
      <c r="AA136" s="148" t="s">
        <v>36</v>
      </c>
      <c r="AB136" s="148" t="s">
        <v>36</v>
      </c>
      <c r="AC136" s="148" t="s">
        <v>36</v>
      </c>
      <c r="AD136" s="148" t="s">
        <v>48</v>
      </c>
      <c r="AE136" s="148" t="s">
        <v>36</v>
      </c>
      <c r="AF136" s="148" t="s">
        <v>36</v>
      </c>
      <c r="AG136" s="148" t="s">
        <v>48</v>
      </c>
      <c r="AH136" s="148" t="str">
        <f t="shared" si="52"/>
        <v>MP</v>
      </c>
      <c r="AI136" s="151">
        <f t="shared" si="53"/>
        <v>0</v>
      </c>
      <c r="AJ136" s="151" t="s">
        <v>36</v>
      </c>
      <c r="AK136" s="151" t="s">
        <v>36</v>
      </c>
      <c r="AL136" s="151" t="s">
        <v>616</v>
      </c>
      <c r="AM136" s="151" t="s">
        <v>616</v>
      </c>
      <c r="AN136" s="100"/>
      <c r="AO136" s="101">
        <f t="shared" si="54"/>
        <v>0</v>
      </c>
      <c r="AP136" s="102">
        <f t="shared" si="55"/>
        <v>0.33305555552942678</v>
      </c>
      <c r="AQ136" s="102">
        <f t="shared" si="56"/>
        <v>0.33305555552942678</v>
      </c>
      <c r="AR136" s="100">
        <f t="shared" si="57"/>
        <v>1</v>
      </c>
      <c r="AS136" s="103">
        <f t="shared" si="58"/>
        <v>0</v>
      </c>
      <c r="AT136" s="103">
        <f t="shared" si="59"/>
        <v>0.33305555552942678</v>
      </c>
      <c r="AU136" s="103">
        <f t="shared" si="60"/>
        <v>0.33305555552942678</v>
      </c>
      <c r="AV136" s="104" t="str">
        <f t="shared" si="61"/>
        <v>23_01</v>
      </c>
      <c r="AW136" s="100" t="str">
        <f t="shared" si="62"/>
        <v>23</v>
      </c>
      <c r="AX136" s="100" t="str">
        <f t="shared" si="63"/>
        <v>01</v>
      </c>
      <c r="AY136" s="100">
        <v>1</v>
      </c>
      <c r="AZ136" s="100" t="str">
        <f t="shared" si="64"/>
        <v/>
      </c>
    </row>
    <row r="137" spans="1:52" s="113" customFormat="1" ht="45" hidden="1" x14ac:dyDescent="0.2">
      <c r="A137" s="147">
        <v>44955.71875</v>
      </c>
      <c r="B137" s="148" t="s">
        <v>30</v>
      </c>
      <c r="C137" s="148" t="s">
        <v>49</v>
      </c>
      <c r="D137" s="148" t="s">
        <v>49</v>
      </c>
      <c r="E137" s="148" t="s">
        <v>33</v>
      </c>
      <c r="F137" s="148" t="s">
        <v>34</v>
      </c>
      <c r="G137" s="148" t="s">
        <v>204</v>
      </c>
      <c r="H137" s="148" t="s">
        <v>196</v>
      </c>
      <c r="I137" s="183" t="s">
        <v>507</v>
      </c>
      <c r="J137" s="183" t="s">
        <v>515</v>
      </c>
      <c r="K137" s="183" t="s">
        <v>36</v>
      </c>
      <c r="L137" s="148" t="s">
        <v>118</v>
      </c>
      <c r="M137" s="148" t="s">
        <v>205</v>
      </c>
      <c r="N137" s="149">
        <v>44955.704872685186</v>
      </c>
      <c r="O137" s="149" t="s">
        <v>108</v>
      </c>
      <c r="P137" s="149">
        <v>44955.704872685186</v>
      </c>
      <c r="Q137" s="149">
        <v>44955.71875</v>
      </c>
      <c r="R137" s="150" t="s">
        <v>623</v>
      </c>
      <c r="S137" s="148" t="s">
        <v>37</v>
      </c>
      <c r="T137" s="148" t="s">
        <v>37</v>
      </c>
      <c r="U137" s="148" t="s">
        <v>36</v>
      </c>
      <c r="V137" s="148" t="s">
        <v>36</v>
      </c>
      <c r="W137" s="148" t="s">
        <v>36</v>
      </c>
      <c r="X137" s="148" t="s">
        <v>36</v>
      </c>
      <c r="Y137" s="148" t="s">
        <v>36</v>
      </c>
      <c r="Z137" s="148" t="s">
        <v>36</v>
      </c>
      <c r="AA137" s="148" t="s">
        <v>36</v>
      </c>
      <c r="AB137" s="148" t="s">
        <v>36</v>
      </c>
      <c r="AC137" s="148" t="s">
        <v>36</v>
      </c>
      <c r="AD137" s="148" t="s">
        <v>48</v>
      </c>
      <c r="AE137" s="148" t="s">
        <v>36</v>
      </c>
      <c r="AF137" s="148" t="s">
        <v>36</v>
      </c>
      <c r="AG137" s="148" t="s">
        <v>48</v>
      </c>
      <c r="AH137" s="148" t="str">
        <f t="shared" si="52"/>
        <v>MP</v>
      </c>
      <c r="AI137" s="151">
        <f t="shared" si="53"/>
        <v>0</v>
      </c>
      <c r="AJ137" s="151" t="s">
        <v>36</v>
      </c>
      <c r="AK137" s="151" t="s">
        <v>36</v>
      </c>
      <c r="AL137" s="151" t="s">
        <v>616</v>
      </c>
      <c r="AM137" s="151" t="s">
        <v>617</v>
      </c>
      <c r="AN137" s="100"/>
      <c r="AO137" s="101">
        <f t="shared" si="54"/>
        <v>0</v>
      </c>
      <c r="AP137" s="102">
        <f t="shared" si="55"/>
        <v>0.33305555552942678</v>
      </c>
      <c r="AQ137" s="102">
        <f t="shared" si="56"/>
        <v>0.33305555552942678</v>
      </c>
      <c r="AR137" s="100">
        <f t="shared" si="57"/>
        <v>1</v>
      </c>
      <c r="AS137" s="103">
        <f t="shared" si="58"/>
        <v>0</v>
      </c>
      <c r="AT137" s="103">
        <f t="shared" si="59"/>
        <v>0.33305555552942678</v>
      </c>
      <c r="AU137" s="103">
        <f t="shared" si="60"/>
        <v>0.33305555552942678</v>
      </c>
      <c r="AV137" s="104" t="str">
        <f t="shared" si="61"/>
        <v>23_01</v>
      </c>
      <c r="AW137" s="100" t="str">
        <f t="shared" si="62"/>
        <v>23</v>
      </c>
      <c r="AX137" s="100" t="str">
        <f t="shared" si="63"/>
        <v>01</v>
      </c>
      <c r="AY137" s="100">
        <v>1</v>
      </c>
      <c r="AZ137" s="100" t="str">
        <f t="shared" si="64"/>
        <v/>
      </c>
    </row>
    <row r="138" spans="1:52" s="113" customFormat="1" ht="105" hidden="1" customHeight="1" x14ac:dyDescent="0.2">
      <c r="A138" s="147">
        <v>44955.732638888891</v>
      </c>
      <c r="B138" s="148" t="s">
        <v>30</v>
      </c>
      <c r="C138" s="148" t="s">
        <v>49</v>
      </c>
      <c r="D138" s="148" t="s">
        <v>49</v>
      </c>
      <c r="E138" s="148" t="s">
        <v>33</v>
      </c>
      <c r="F138" s="148" t="s">
        <v>34</v>
      </c>
      <c r="G138" s="148" t="s">
        <v>204</v>
      </c>
      <c r="H138" s="148" t="s">
        <v>196</v>
      </c>
      <c r="I138" s="183" t="s">
        <v>507</v>
      </c>
      <c r="J138" s="183" t="s">
        <v>508</v>
      </c>
      <c r="K138" s="183" t="s">
        <v>36</v>
      </c>
      <c r="L138" s="148" t="s">
        <v>118</v>
      </c>
      <c r="M138" s="148" t="s">
        <v>205</v>
      </c>
      <c r="N138" s="149" t="s">
        <v>36</v>
      </c>
      <c r="O138" s="149" t="s">
        <v>36</v>
      </c>
      <c r="P138" s="149">
        <v>44955.718761574077</v>
      </c>
      <c r="Q138" s="149">
        <v>44955.732638888891</v>
      </c>
      <c r="R138" s="150" t="s">
        <v>620</v>
      </c>
      <c r="S138" s="148" t="s">
        <v>37</v>
      </c>
      <c r="T138" s="148" t="s">
        <v>37</v>
      </c>
      <c r="U138" s="148" t="s">
        <v>36</v>
      </c>
      <c r="V138" s="148" t="s">
        <v>36</v>
      </c>
      <c r="W138" s="148" t="s">
        <v>36</v>
      </c>
      <c r="X138" s="148" t="s">
        <v>36</v>
      </c>
      <c r="Y138" s="148" t="s">
        <v>36</v>
      </c>
      <c r="Z138" s="148" t="s">
        <v>36</v>
      </c>
      <c r="AA138" s="148" t="s">
        <v>36</v>
      </c>
      <c r="AB138" s="148" t="s">
        <v>36</v>
      </c>
      <c r="AC138" s="148" t="s">
        <v>36</v>
      </c>
      <c r="AD138" s="148" t="s">
        <v>48</v>
      </c>
      <c r="AE138" s="148" t="s">
        <v>36</v>
      </c>
      <c r="AF138" s="148" t="s">
        <v>36</v>
      </c>
      <c r="AG138" s="148" t="s">
        <v>48</v>
      </c>
      <c r="AH138" s="148" t="str">
        <f t="shared" si="52"/>
        <v>MP</v>
      </c>
      <c r="AI138" s="151">
        <f t="shared" si="53"/>
        <v>0</v>
      </c>
      <c r="AJ138" s="151" t="s">
        <v>36</v>
      </c>
      <c r="AK138" s="151" t="s">
        <v>36</v>
      </c>
      <c r="AL138" s="151" t="s">
        <v>616</v>
      </c>
      <c r="AM138" s="151" t="s">
        <v>619</v>
      </c>
      <c r="AN138" s="100"/>
      <c r="AO138" s="101">
        <f t="shared" si="54"/>
        <v>0</v>
      </c>
      <c r="AP138" s="102">
        <f t="shared" si="55"/>
        <v>0.33305555552942678</v>
      </c>
      <c r="AQ138" s="102">
        <f t="shared" si="56"/>
        <v>0.33305555552942678</v>
      </c>
      <c r="AR138" s="100">
        <f t="shared" si="57"/>
        <v>1</v>
      </c>
      <c r="AS138" s="103">
        <f t="shared" si="58"/>
        <v>0</v>
      </c>
      <c r="AT138" s="103">
        <f t="shared" si="59"/>
        <v>0.33305555552942678</v>
      </c>
      <c r="AU138" s="103">
        <f t="shared" si="60"/>
        <v>0.33305555552942678</v>
      </c>
      <c r="AV138" s="104" t="str">
        <f t="shared" si="61"/>
        <v>23_01</v>
      </c>
      <c r="AW138" s="100" t="str">
        <f t="shared" si="62"/>
        <v>23</v>
      </c>
      <c r="AX138" s="100" t="str">
        <f t="shared" si="63"/>
        <v>01</v>
      </c>
      <c r="AY138" s="100">
        <v>1</v>
      </c>
      <c r="AZ138" s="100" t="str">
        <f t="shared" si="64"/>
        <v/>
      </c>
    </row>
    <row r="139" spans="1:52" s="113" customFormat="1" ht="9" hidden="1" x14ac:dyDescent="0.2">
      <c r="A139" s="131">
        <v>44957.385416666664</v>
      </c>
      <c r="B139" s="117" t="s">
        <v>30</v>
      </c>
      <c r="C139" s="117" t="s">
        <v>33</v>
      </c>
      <c r="D139" s="117" t="s">
        <v>44</v>
      </c>
      <c r="E139" s="117" t="s">
        <v>33</v>
      </c>
      <c r="F139" s="117" t="s">
        <v>34</v>
      </c>
      <c r="G139" s="117" t="s">
        <v>204</v>
      </c>
      <c r="H139" s="117" t="s">
        <v>196</v>
      </c>
      <c r="I139" s="181" t="s">
        <v>250</v>
      </c>
      <c r="J139" s="181" t="s">
        <v>122</v>
      </c>
      <c r="K139" s="181" t="s">
        <v>36</v>
      </c>
      <c r="L139" s="117" t="s">
        <v>118</v>
      </c>
      <c r="M139" s="117" t="s">
        <v>120</v>
      </c>
      <c r="N139" s="132" t="s">
        <v>36</v>
      </c>
      <c r="O139" s="132" t="s">
        <v>36</v>
      </c>
      <c r="P139" s="132">
        <v>44957.322928240741</v>
      </c>
      <c r="Q139" s="132">
        <v>44957.385416666664</v>
      </c>
      <c r="R139" s="133" t="s">
        <v>321</v>
      </c>
      <c r="S139" s="117" t="s">
        <v>40</v>
      </c>
      <c r="T139" s="117" t="s">
        <v>37</v>
      </c>
      <c r="U139" s="117" t="s">
        <v>36</v>
      </c>
      <c r="V139" s="117" t="s">
        <v>36</v>
      </c>
      <c r="W139" s="117" t="s">
        <v>36</v>
      </c>
      <c r="X139" s="117" t="s">
        <v>36</v>
      </c>
      <c r="Y139" s="117" t="s">
        <v>36</v>
      </c>
      <c r="Z139" s="117" t="s">
        <v>36</v>
      </c>
      <c r="AA139" s="117" t="s">
        <v>36</v>
      </c>
      <c r="AB139" s="117" t="s">
        <v>36</v>
      </c>
      <c r="AC139" s="117" t="s">
        <v>36</v>
      </c>
      <c r="AD139" s="117" t="s">
        <v>48</v>
      </c>
      <c r="AE139" s="117" t="s">
        <v>36</v>
      </c>
      <c r="AF139" s="117" t="s">
        <v>36</v>
      </c>
      <c r="AG139" s="117" t="s">
        <v>48</v>
      </c>
      <c r="AH139" s="117" t="str">
        <f t="shared" si="52"/>
        <v>MP</v>
      </c>
      <c r="AI139" s="146">
        <f t="shared" si="53"/>
        <v>0</v>
      </c>
      <c r="AJ139" s="146" t="s">
        <v>36</v>
      </c>
      <c r="AK139" s="146" t="s">
        <v>36</v>
      </c>
      <c r="AL139" s="116" t="s">
        <v>617</v>
      </c>
      <c r="AM139" s="116" t="s">
        <v>617</v>
      </c>
      <c r="AN139" s="89"/>
      <c r="AO139" s="90">
        <f t="shared" si="54"/>
        <v>0</v>
      </c>
      <c r="AP139" s="91">
        <f t="shared" si="55"/>
        <v>1.4997222221572883</v>
      </c>
      <c r="AQ139" s="91">
        <f t="shared" si="56"/>
        <v>1.4997222221572883</v>
      </c>
      <c r="AR139" s="89">
        <f t="shared" si="57"/>
        <v>5</v>
      </c>
      <c r="AS139" s="92">
        <f t="shared" si="58"/>
        <v>0</v>
      </c>
      <c r="AT139" s="92">
        <f t="shared" si="59"/>
        <v>7.4986111107864417</v>
      </c>
      <c r="AU139" s="92">
        <f t="shared" si="60"/>
        <v>7.4986111107864417</v>
      </c>
      <c r="AV139" s="93" t="str">
        <f t="shared" si="61"/>
        <v>23_01</v>
      </c>
      <c r="AW139" s="89" t="str">
        <f t="shared" si="62"/>
        <v>23</v>
      </c>
      <c r="AX139" s="89" t="str">
        <f t="shared" si="63"/>
        <v>01</v>
      </c>
      <c r="AY139" s="89"/>
      <c r="AZ139" s="89" t="str">
        <f t="shared" si="64"/>
        <v/>
      </c>
    </row>
    <row r="140" spans="1:52" s="113" customFormat="1" ht="9" hidden="1" x14ac:dyDescent="0.2">
      <c r="A140" s="131">
        <v>44957.451388888891</v>
      </c>
      <c r="B140" s="117" t="s">
        <v>30</v>
      </c>
      <c r="C140" s="117" t="s">
        <v>33</v>
      </c>
      <c r="D140" s="117" t="s">
        <v>44</v>
      </c>
      <c r="E140" s="117" t="s">
        <v>33</v>
      </c>
      <c r="F140" s="117" t="s">
        <v>34</v>
      </c>
      <c r="G140" s="117" t="s">
        <v>204</v>
      </c>
      <c r="H140" s="117" t="s">
        <v>196</v>
      </c>
      <c r="I140" s="181" t="s">
        <v>250</v>
      </c>
      <c r="J140" s="181" t="s">
        <v>208</v>
      </c>
      <c r="K140" s="181" t="s">
        <v>36</v>
      </c>
      <c r="L140" s="117" t="s">
        <v>118</v>
      </c>
      <c r="M140" s="117" t="s">
        <v>120</v>
      </c>
      <c r="N140" s="132" t="s">
        <v>36</v>
      </c>
      <c r="O140" s="132" t="s">
        <v>36</v>
      </c>
      <c r="P140" s="132">
        <v>44957.385428240741</v>
      </c>
      <c r="Q140" s="132">
        <v>44957.451388888891</v>
      </c>
      <c r="R140" s="133" t="s">
        <v>321</v>
      </c>
      <c r="S140" s="117" t="s">
        <v>40</v>
      </c>
      <c r="T140" s="117" t="s">
        <v>37</v>
      </c>
      <c r="U140" s="117" t="s">
        <v>36</v>
      </c>
      <c r="V140" s="117" t="s">
        <v>36</v>
      </c>
      <c r="W140" s="117" t="s">
        <v>36</v>
      </c>
      <c r="X140" s="117" t="s">
        <v>36</v>
      </c>
      <c r="Y140" s="117" t="s">
        <v>36</v>
      </c>
      <c r="Z140" s="117" t="s">
        <v>36</v>
      </c>
      <c r="AA140" s="117" t="s">
        <v>36</v>
      </c>
      <c r="AB140" s="117" t="s">
        <v>36</v>
      </c>
      <c r="AC140" s="117" t="s">
        <v>36</v>
      </c>
      <c r="AD140" s="117" t="s">
        <v>48</v>
      </c>
      <c r="AE140" s="117" t="s">
        <v>36</v>
      </c>
      <c r="AF140" s="117" t="s">
        <v>36</v>
      </c>
      <c r="AG140" s="117" t="s">
        <v>48</v>
      </c>
      <c r="AH140" s="117" t="str">
        <f t="shared" si="52"/>
        <v>MP</v>
      </c>
      <c r="AI140" s="146">
        <f t="shared" si="53"/>
        <v>0</v>
      </c>
      <c r="AJ140" s="146" t="s">
        <v>36</v>
      </c>
      <c r="AK140" s="146" t="s">
        <v>36</v>
      </c>
      <c r="AL140" s="116" t="s">
        <v>617</v>
      </c>
      <c r="AM140" s="116" t="s">
        <v>617</v>
      </c>
      <c r="AN140" s="89"/>
      <c r="AO140" s="90">
        <f t="shared" si="54"/>
        <v>0</v>
      </c>
      <c r="AP140" s="91">
        <f t="shared" si="55"/>
        <v>1.5830555555876344</v>
      </c>
      <c r="AQ140" s="91">
        <f t="shared" si="56"/>
        <v>1.5830555555876344</v>
      </c>
      <c r="AR140" s="89">
        <f t="shared" si="57"/>
        <v>5</v>
      </c>
      <c r="AS140" s="92">
        <f t="shared" si="58"/>
        <v>0</v>
      </c>
      <c r="AT140" s="92">
        <f t="shared" si="59"/>
        <v>7.9152777779381722</v>
      </c>
      <c r="AU140" s="92">
        <f t="shared" si="60"/>
        <v>7.9152777779381722</v>
      </c>
      <c r="AV140" s="93" t="str">
        <f t="shared" si="61"/>
        <v>23_01</v>
      </c>
      <c r="AW140" s="89" t="str">
        <f t="shared" si="62"/>
        <v>23</v>
      </c>
      <c r="AX140" s="89" t="str">
        <f t="shared" si="63"/>
        <v>01</v>
      </c>
      <c r="AY140" s="89"/>
      <c r="AZ140" s="89" t="str">
        <f t="shared" si="64"/>
        <v/>
      </c>
    </row>
    <row r="141" spans="1:52" ht="18" hidden="1" x14ac:dyDescent="0.2">
      <c r="A141" s="131">
        <v>44957.013888888891</v>
      </c>
      <c r="B141" s="117" t="s">
        <v>30</v>
      </c>
      <c r="C141" s="117" t="s">
        <v>33</v>
      </c>
      <c r="D141" s="117" t="s">
        <v>44</v>
      </c>
      <c r="E141" s="117" t="s">
        <v>33</v>
      </c>
      <c r="F141" s="117" t="s">
        <v>34</v>
      </c>
      <c r="G141" s="117" t="s">
        <v>204</v>
      </c>
      <c r="H141" s="117" t="s">
        <v>196</v>
      </c>
      <c r="I141" s="181" t="s">
        <v>250</v>
      </c>
      <c r="J141" s="181" t="s">
        <v>122</v>
      </c>
      <c r="K141" s="181" t="s">
        <v>36</v>
      </c>
      <c r="L141" s="117" t="s">
        <v>118</v>
      </c>
      <c r="M141" s="117" t="s">
        <v>120</v>
      </c>
      <c r="N141" s="132" t="s">
        <v>36</v>
      </c>
      <c r="O141" s="132" t="s">
        <v>36</v>
      </c>
      <c r="P141" s="132">
        <v>44957.465277777781</v>
      </c>
      <c r="Q141" s="132">
        <v>44957.513888888891</v>
      </c>
      <c r="R141" s="133" t="s">
        <v>425</v>
      </c>
      <c r="S141" s="117" t="s">
        <v>40</v>
      </c>
      <c r="T141" s="117" t="s">
        <v>37</v>
      </c>
      <c r="U141" s="117" t="s">
        <v>36</v>
      </c>
      <c r="V141" s="117" t="s">
        <v>36</v>
      </c>
      <c r="W141" s="117" t="s">
        <v>36</v>
      </c>
      <c r="X141" s="117" t="s">
        <v>36</v>
      </c>
      <c r="Y141" s="117" t="s">
        <v>36</v>
      </c>
      <c r="Z141" s="117" t="s">
        <v>36</v>
      </c>
      <c r="AA141" s="117" t="s">
        <v>36</v>
      </c>
      <c r="AB141" s="117" t="s">
        <v>36</v>
      </c>
      <c r="AC141" s="117" t="s">
        <v>36</v>
      </c>
      <c r="AD141" s="117" t="s">
        <v>48</v>
      </c>
      <c r="AE141" s="117" t="s">
        <v>36</v>
      </c>
      <c r="AF141" s="117" t="s">
        <v>36</v>
      </c>
      <c r="AG141" s="117" t="s">
        <v>48</v>
      </c>
      <c r="AH141" s="117" t="str">
        <f t="shared" si="52"/>
        <v>MP</v>
      </c>
      <c r="AI141" s="146">
        <f t="shared" si="53"/>
        <v>0</v>
      </c>
      <c r="AJ141" s="146" t="s">
        <v>36</v>
      </c>
      <c r="AK141" s="146" t="s">
        <v>36</v>
      </c>
      <c r="AL141" s="116" t="s">
        <v>617</v>
      </c>
      <c r="AM141" s="116" t="s">
        <v>617</v>
      </c>
      <c r="AN141" s="89"/>
      <c r="AO141" s="90">
        <f t="shared" si="54"/>
        <v>0</v>
      </c>
      <c r="AP141" s="91">
        <f t="shared" si="55"/>
        <v>1.1666666666278616</v>
      </c>
      <c r="AQ141" s="91">
        <f t="shared" si="56"/>
        <v>1.1666666666278616</v>
      </c>
      <c r="AR141" s="89">
        <f t="shared" si="57"/>
        <v>5</v>
      </c>
      <c r="AS141" s="92">
        <f t="shared" si="58"/>
        <v>0</v>
      </c>
      <c r="AT141" s="92">
        <f t="shared" si="59"/>
        <v>5.8333333331393078</v>
      </c>
      <c r="AU141" s="92">
        <f t="shared" si="60"/>
        <v>5.8333333331393078</v>
      </c>
      <c r="AV141" s="93" t="str">
        <f t="shared" si="61"/>
        <v>23_01</v>
      </c>
      <c r="AW141" s="89" t="str">
        <f t="shared" si="62"/>
        <v>23</v>
      </c>
      <c r="AX141" s="89" t="str">
        <f t="shared" si="63"/>
        <v>01</v>
      </c>
      <c r="AY141" s="89"/>
      <c r="AZ141" s="89" t="str">
        <f t="shared" si="64"/>
        <v/>
      </c>
    </row>
    <row r="142" spans="1:52" ht="36" hidden="1" x14ac:dyDescent="0.2">
      <c r="A142" s="105">
        <v>44957.770833333336</v>
      </c>
      <c r="B142" s="106" t="s">
        <v>30</v>
      </c>
      <c r="C142" s="106" t="s">
        <v>49</v>
      </c>
      <c r="D142" s="106" t="s">
        <v>44</v>
      </c>
      <c r="E142" s="106" t="s">
        <v>33</v>
      </c>
      <c r="F142" s="106" t="s">
        <v>34</v>
      </c>
      <c r="G142" s="106" t="s">
        <v>204</v>
      </c>
      <c r="H142" s="106" t="s">
        <v>196</v>
      </c>
      <c r="I142" s="178" t="s">
        <v>42</v>
      </c>
      <c r="J142" s="178" t="s">
        <v>77</v>
      </c>
      <c r="K142" s="178" t="s">
        <v>36</v>
      </c>
      <c r="L142" s="106" t="s">
        <v>114</v>
      </c>
      <c r="M142" s="106" t="s">
        <v>221</v>
      </c>
      <c r="N142" s="107">
        <v>44957.3125</v>
      </c>
      <c r="O142" s="107">
        <v>44957.75</v>
      </c>
      <c r="P142" s="107">
        <v>44957.583333333336</v>
      </c>
      <c r="Q142" s="107">
        <v>44957.770833333336</v>
      </c>
      <c r="R142" s="108" t="s">
        <v>622</v>
      </c>
      <c r="S142" s="106" t="s">
        <v>40</v>
      </c>
      <c r="T142" s="106" t="s">
        <v>37</v>
      </c>
      <c r="U142" s="106" t="s">
        <v>36</v>
      </c>
      <c r="V142" s="106" t="s">
        <v>36</v>
      </c>
      <c r="W142" s="106" t="s">
        <v>36</v>
      </c>
      <c r="X142" s="106" t="s">
        <v>36</v>
      </c>
      <c r="Y142" s="106" t="s">
        <v>36</v>
      </c>
      <c r="Z142" s="106" t="s">
        <v>36</v>
      </c>
      <c r="AA142" s="106" t="s">
        <v>36</v>
      </c>
      <c r="AB142" s="106" t="s">
        <v>36</v>
      </c>
      <c r="AC142" s="106" t="s">
        <v>36</v>
      </c>
      <c r="AD142" s="106" t="s">
        <v>48</v>
      </c>
      <c r="AE142" s="106" t="s">
        <v>36</v>
      </c>
      <c r="AF142" s="106" t="s">
        <v>36</v>
      </c>
      <c r="AG142" s="106" t="s">
        <v>48</v>
      </c>
      <c r="AH142" s="106" t="str">
        <f t="shared" ref="AH142:AH175" si="65">TRIM(LEFT(L142,3))</f>
        <v>MC</v>
      </c>
      <c r="AI142" s="109">
        <f t="shared" ref="AI142:AI175" si="66">IFERROR(IF(N142&gt;O142,24+(O142-N142)*24,(O142-N142)*24),0)</f>
        <v>10.5</v>
      </c>
      <c r="AJ142" s="109" t="s">
        <v>561</v>
      </c>
      <c r="AK142" s="109" t="s">
        <v>577</v>
      </c>
      <c r="AL142" s="109" t="s">
        <v>617</v>
      </c>
      <c r="AM142" s="109" t="s">
        <v>621</v>
      </c>
      <c r="AN142" s="89"/>
      <c r="AO142" s="90">
        <f t="shared" ref="AO142:AO175" si="67">IF(AND(Y142="-",AB142="-"),0,IF(OR(Y142="-",AB142="-"),IF(Y142="-",AB142,Y142),Y142+AB142))</f>
        <v>0</v>
      </c>
      <c r="AP142" s="91">
        <f t="shared" ref="AP142:AP175" si="68">IFERROR(IF(P142&gt;Q142,24+(Q142-P142)*24,(Q142-P142)*24),0)</f>
        <v>4.5</v>
      </c>
      <c r="AQ142" s="91">
        <f t="shared" ref="AQ142:AQ173" si="69">AP142-(AO142*24)</f>
        <v>4.5</v>
      </c>
      <c r="AR142" s="89">
        <f t="shared" ref="AR142:AR175" si="70">IF(AY142=1,(LEN(D142)-LEN(SUBSTITUTE(D142,",",""))+1),IF(LEN(D142)=LEN(SUBSTITUTE(D142,"RONCAL FANNYNG","")),IF(LEN(D142)=LEN(SUBSTITUTE(D142,"LIBERATO AMAEL","")),(LEN(D142)-LEN(SUBSTITUTE(D142,",",""))+1+2),(LEN(D142)-LEN(SUBSTITUTE(D142,",",""))+1+1)),IF(LEN(D142)=LEN(SUBSTITUTE(D142,"LIBERATO AMAEL","")),(LEN(D142)-LEN(SUBSTITUTE(D142,",",""))+1+1),(LEN(D142)-LEN(SUBSTITUTE(D142,",",""))+1))))</f>
        <v>5</v>
      </c>
      <c r="AS142" s="92">
        <f t="shared" ref="AS142:AS175" si="71">IFERROR(AN142*24,0)</f>
        <v>0</v>
      </c>
      <c r="AT142" s="92">
        <f t="shared" ref="AT142:AT175" si="72">AR142*AQ142</f>
        <v>22.5</v>
      </c>
      <c r="AU142" s="92">
        <f t="shared" ref="AU142:AU173" si="73">AT142-AS142</f>
        <v>22.5</v>
      </c>
      <c r="AV142" s="93" t="str">
        <f t="shared" ref="AV142:AV173" si="74">AW142&amp;"_"&amp;AX142</f>
        <v>23_01</v>
      </c>
      <c r="AW142" s="111" t="str">
        <f t="shared" ref="AW142:AW175" si="75">TEXT(Q142,"YY")</f>
        <v>23</v>
      </c>
      <c r="AX142" s="111" t="str">
        <f t="shared" ref="AX142:AX175" si="76">TEXT(Q142,"mm")</f>
        <v>01</v>
      </c>
      <c r="AY142" s="111"/>
      <c r="AZ142" s="89" t="str">
        <f t="shared" ref="AZ142:AZ175" si="77">IF(AQ142&lt;=AI142,"REVISAR","")</f>
        <v>REVISAR</v>
      </c>
    </row>
    <row r="143" spans="1:52" ht="18" hidden="1" x14ac:dyDescent="0.2">
      <c r="A143" s="86">
        <v>44959.352624837964</v>
      </c>
      <c r="B143" s="73" t="s">
        <v>30</v>
      </c>
      <c r="C143" s="73" t="s">
        <v>38</v>
      </c>
      <c r="D143" s="73" t="s">
        <v>44</v>
      </c>
      <c r="E143" s="73" t="s">
        <v>33</v>
      </c>
      <c r="F143" s="73" t="s">
        <v>34</v>
      </c>
      <c r="G143" s="73" t="s">
        <v>204</v>
      </c>
      <c r="H143" s="73" t="s">
        <v>196</v>
      </c>
      <c r="I143" s="176" t="s">
        <v>448</v>
      </c>
      <c r="J143" s="176" t="s">
        <v>123</v>
      </c>
      <c r="K143" s="176" t="s">
        <v>36</v>
      </c>
      <c r="L143" s="73" t="s">
        <v>114</v>
      </c>
      <c r="M143" s="73" t="s">
        <v>221</v>
      </c>
      <c r="N143" s="74">
        <v>44958.583333333328</v>
      </c>
      <c r="O143" s="74">
        <v>44958.708333333328</v>
      </c>
      <c r="P143" s="74">
        <v>44958.583333333328</v>
      </c>
      <c r="Q143" s="74">
        <v>44958.71875</v>
      </c>
      <c r="R143" s="87" t="s">
        <v>582</v>
      </c>
      <c r="S143" s="73" t="s">
        <v>62</v>
      </c>
      <c r="U143" s="73" t="s">
        <v>36</v>
      </c>
      <c r="V143" s="73" t="s">
        <v>36</v>
      </c>
      <c r="W143" s="94">
        <v>8.3333333335758653E-2</v>
      </c>
      <c r="X143" s="73" t="s">
        <v>36</v>
      </c>
      <c r="Y143" s="73" t="s">
        <v>36</v>
      </c>
      <c r="Z143" s="73" t="s">
        <v>36</v>
      </c>
      <c r="AA143" s="73" t="s">
        <v>36</v>
      </c>
      <c r="AB143" s="73" t="s">
        <v>36</v>
      </c>
      <c r="AC143" s="73" t="s">
        <v>36</v>
      </c>
      <c r="AD143" s="73" t="s">
        <v>46</v>
      </c>
      <c r="AE143" s="73" t="s">
        <v>36</v>
      </c>
      <c r="AF143" s="73" t="s">
        <v>36</v>
      </c>
      <c r="AG143" s="73" t="s">
        <v>48</v>
      </c>
      <c r="AH143" s="73" t="str">
        <f t="shared" si="65"/>
        <v>MC</v>
      </c>
      <c r="AI143" s="88">
        <f t="shared" si="66"/>
        <v>3</v>
      </c>
      <c r="AJ143" s="88" t="s">
        <v>563</v>
      </c>
      <c r="AK143" s="88" t="s">
        <v>586</v>
      </c>
      <c r="AL143" s="88"/>
      <c r="AM143" s="88"/>
      <c r="AN143" s="89"/>
      <c r="AO143" s="90">
        <f t="shared" si="67"/>
        <v>0</v>
      </c>
      <c r="AP143" s="91">
        <f t="shared" si="68"/>
        <v>3.2500000001164153</v>
      </c>
      <c r="AQ143" s="91">
        <f t="shared" si="69"/>
        <v>3.2500000001164153</v>
      </c>
      <c r="AR143" s="89">
        <f t="shared" si="70"/>
        <v>5</v>
      </c>
      <c r="AS143" s="92">
        <f t="shared" si="71"/>
        <v>0</v>
      </c>
      <c r="AT143" s="92">
        <f t="shared" si="72"/>
        <v>16.250000000582077</v>
      </c>
      <c r="AU143" s="92">
        <f t="shared" si="73"/>
        <v>16.250000000582077</v>
      </c>
      <c r="AV143" s="93" t="str">
        <f t="shared" si="74"/>
        <v>23_02</v>
      </c>
      <c r="AW143" s="89" t="str">
        <f t="shared" si="75"/>
        <v>23</v>
      </c>
      <c r="AX143" s="89" t="str">
        <f t="shared" si="76"/>
        <v>02</v>
      </c>
      <c r="AY143" s="89"/>
      <c r="AZ143" s="89" t="str">
        <f t="shared" si="77"/>
        <v/>
      </c>
    </row>
    <row r="144" spans="1:52" ht="9" hidden="1" x14ac:dyDescent="0.2">
      <c r="A144" s="131">
        <v>44958.75</v>
      </c>
      <c r="B144" s="117" t="s">
        <v>30</v>
      </c>
      <c r="C144" s="117" t="s">
        <v>33</v>
      </c>
      <c r="D144" s="117" t="s">
        <v>49</v>
      </c>
      <c r="E144" s="117" t="s">
        <v>33</v>
      </c>
      <c r="F144" s="117" t="s">
        <v>34</v>
      </c>
      <c r="G144" s="117" t="s">
        <v>204</v>
      </c>
      <c r="H144" s="117" t="s">
        <v>174</v>
      </c>
      <c r="I144" s="181" t="s">
        <v>180</v>
      </c>
      <c r="J144" s="181" t="s">
        <v>180</v>
      </c>
      <c r="K144" s="181" t="s">
        <v>36</v>
      </c>
      <c r="L144" s="117" t="s">
        <v>116</v>
      </c>
      <c r="M144" s="117" t="s">
        <v>220</v>
      </c>
      <c r="N144" s="132" t="s">
        <v>36</v>
      </c>
      <c r="O144" s="132" t="s">
        <v>36</v>
      </c>
      <c r="P144" s="132">
        <v>44958.718761574077</v>
      </c>
      <c r="Q144" s="132">
        <v>44958.75</v>
      </c>
      <c r="R144" s="133" t="s">
        <v>602</v>
      </c>
      <c r="S144" s="117" t="s">
        <v>37</v>
      </c>
      <c r="T144" s="117" t="s">
        <v>37</v>
      </c>
      <c r="U144" s="117" t="s">
        <v>36</v>
      </c>
      <c r="V144" s="117" t="s">
        <v>36</v>
      </c>
      <c r="W144" s="117" t="s">
        <v>36</v>
      </c>
      <c r="X144" s="117" t="s">
        <v>36</v>
      </c>
      <c r="Y144" s="117" t="s">
        <v>36</v>
      </c>
      <c r="Z144" s="117" t="s">
        <v>36</v>
      </c>
      <c r="AA144" s="117" t="s">
        <v>36</v>
      </c>
      <c r="AB144" s="117" t="s">
        <v>36</v>
      </c>
      <c r="AC144" s="117" t="s">
        <v>36</v>
      </c>
      <c r="AD144" s="117" t="s">
        <v>48</v>
      </c>
      <c r="AE144" s="117" t="s">
        <v>36</v>
      </c>
      <c r="AF144" s="117" t="s">
        <v>36</v>
      </c>
      <c r="AG144" s="117" t="s">
        <v>48</v>
      </c>
      <c r="AH144" s="117" t="str">
        <f t="shared" si="65"/>
        <v>RdD</v>
      </c>
      <c r="AI144" s="146">
        <f t="shared" si="66"/>
        <v>0</v>
      </c>
      <c r="AJ144" s="146" t="s">
        <v>36</v>
      </c>
      <c r="AK144" s="146" t="s">
        <v>36</v>
      </c>
      <c r="AL144" s="146"/>
      <c r="AM144" s="146"/>
      <c r="AN144" s="89"/>
      <c r="AO144" s="90">
        <f t="shared" si="67"/>
        <v>0</v>
      </c>
      <c r="AP144" s="91">
        <f t="shared" si="68"/>
        <v>0.74972222215728834</v>
      </c>
      <c r="AQ144" s="91">
        <f t="shared" si="69"/>
        <v>0.74972222215728834</v>
      </c>
      <c r="AR144" s="89">
        <f t="shared" si="70"/>
        <v>3</v>
      </c>
      <c r="AS144" s="92">
        <f t="shared" si="71"/>
        <v>0</v>
      </c>
      <c r="AT144" s="92">
        <f t="shared" si="72"/>
        <v>2.249166666471865</v>
      </c>
      <c r="AU144" s="92">
        <f t="shared" si="73"/>
        <v>2.249166666471865</v>
      </c>
      <c r="AV144" s="93" t="str">
        <f t="shared" si="74"/>
        <v>23_02</v>
      </c>
      <c r="AW144" s="89" t="str">
        <f t="shared" si="75"/>
        <v>23</v>
      </c>
      <c r="AX144" s="89" t="str">
        <f t="shared" si="76"/>
        <v>02</v>
      </c>
      <c r="AY144" s="89"/>
      <c r="AZ144" s="89" t="str">
        <f t="shared" si="77"/>
        <v/>
      </c>
    </row>
    <row r="145" spans="1:52" s="113" customFormat="1" ht="56.25" hidden="1" customHeight="1" x14ac:dyDescent="0.2">
      <c r="A145" s="86">
        <v>44959.749784525462</v>
      </c>
      <c r="B145" s="73" t="s">
        <v>30</v>
      </c>
      <c r="C145" s="73" t="s">
        <v>38</v>
      </c>
      <c r="D145" s="73" t="s">
        <v>32</v>
      </c>
      <c r="E145" s="73" t="s">
        <v>33</v>
      </c>
      <c r="F145" s="73" t="s">
        <v>34</v>
      </c>
      <c r="G145" s="73" t="s">
        <v>204</v>
      </c>
      <c r="H145" s="73" t="s">
        <v>196</v>
      </c>
      <c r="I145" s="176" t="s">
        <v>451</v>
      </c>
      <c r="J145" s="176" t="s">
        <v>124</v>
      </c>
      <c r="K145" s="176" t="s">
        <v>36</v>
      </c>
      <c r="L145" s="73" t="s">
        <v>118</v>
      </c>
      <c r="M145" s="73" t="s">
        <v>120</v>
      </c>
      <c r="N145" s="74">
        <v>44959.583333333328</v>
      </c>
      <c r="O145" s="74">
        <v>44959.729166666672</v>
      </c>
      <c r="P145" s="74">
        <v>44959.583333333328</v>
      </c>
      <c r="Q145" s="74">
        <v>44959.75</v>
      </c>
      <c r="R145" s="87" t="s">
        <v>222</v>
      </c>
      <c r="S145" s="73" t="s">
        <v>40</v>
      </c>
      <c r="T145" s="73" t="s">
        <v>37</v>
      </c>
      <c r="U145" s="73" t="s">
        <v>36</v>
      </c>
      <c r="V145" s="73" t="s">
        <v>36</v>
      </c>
      <c r="W145" s="94">
        <v>6.25E-2</v>
      </c>
      <c r="X145" s="73" t="s">
        <v>36</v>
      </c>
      <c r="Y145" s="94" t="s">
        <v>36</v>
      </c>
      <c r="Z145" s="73" t="s">
        <v>36</v>
      </c>
      <c r="AA145" s="73" t="s">
        <v>36</v>
      </c>
      <c r="AB145" s="73" t="s">
        <v>36</v>
      </c>
      <c r="AC145" s="73" t="s">
        <v>36</v>
      </c>
      <c r="AD145" s="73" t="s">
        <v>46</v>
      </c>
      <c r="AE145" s="73" t="s">
        <v>36</v>
      </c>
      <c r="AF145" s="73" t="s">
        <v>36</v>
      </c>
      <c r="AG145" s="73" t="s">
        <v>48</v>
      </c>
      <c r="AH145" s="73" t="str">
        <f t="shared" si="65"/>
        <v>MP</v>
      </c>
      <c r="AI145" s="88">
        <f t="shared" si="66"/>
        <v>3.5000000002328306</v>
      </c>
      <c r="AJ145" s="88" t="s">
        <v>36</v>
      </c>
      <c r="AK145" s="88" t="s">
        <v>36</v>
      </c>
      <c r="AL145" s="88"/>
      <c r="AM145" s="88"/>
      <c r="AN145" s="89"/>
      <c r="AO145" s="90">
        <f t="shared" si="67"/>
        <v>0</v>
      </c>
      <c r="AP145" s="91">
        <f t="shared" si="68"/>
        <v>4.0000000001164153</v>
      </c>
      <c r="AQ145" s="91">
        <f t="shared" si="69"/>
        <v>4.0000000001164153</v>
      </c>
      <c r="AR145" s="89">
        <f t="shared" si="70"/>
        <v>4</v>
      </c>
      <c r="AS145" s="92">
        <f t="shared" si="71"/>
        <v>0</v>
      </c>
      <c r="AT145" s="92">
        <f t="shared" si="72"/>
        <v>16.000000000465661</v>
      </c>
      <c r="AU145" s="92">
        <f t="shared" si="73"/>
        <v>16.000000000465661</v>
      </c>
      <c r="AV145" s="93" t="str">
        <f t="shared" si="74"/>
        <v>23_02</v>
      </c>
      <c r="AW145" s="89" t="str">
        <f t="shared" si="75"/>
        <v>23</v>
      </c>
      <c r="AX145" s="89" t="str">
        <f t="shared" si="76"/>
        <v>02</v>
      </c>
      <c r="AY145" s="89"/>
      <c r="AZ145" s="89" t="str">
        <f t="shared" si="77"/>
        <v/>
      </c>
    </row>
    <row r="146" spans="1:52" ht="27" hidden="1" x14ac:dyDescent="0.2">
      <c r="A146" s="95">
        <v>44960.733285138893</v>
      </c>
      <c r="B146" s="96" t="s">
        <v>30</v>
      </c>
      <c r="C146" s="96" t="s">
        <v>33</v>
      </c>
      <c r="D146" s="96" t="s">
        <v>49</v>
      </c>
      <c r="E146" s="96" t="s">
        <v>33</v>
      </c>
      <c r="F146" s="96" t="s">
        <v>34</v>
      </c>
      <c r="G146" s="96" t="s">
        <v>204</v>
      </c>
      <c r="H146" s="96" t="s">
        <v>196</v>
      </c>
      <c r="I146" s="177" t="s">
        <v>42</v>
      </c>
      <c r="J146" s="177" t="s">
        <v>77</v>
      </c>
      <c r="K146" s="177" t="s">
        <v>36</v>
      </c>
      <c r="L146" s="96" t="s">
        <v>114</v>
      </c>
      <c r="M146" s="96" t="s">
        <v>221</v>
      </c>
      <c r="N146" s="97">
        <v>44959.625</v>
      </c>
      <c r="O146" s="97">
        <v>44959.71875</v>
      </c>
      <c r="P146" s="97">
        <v>44959.614583333336</v>
      </c>
      <c r="Q146" s="97">
        <v>44959.75</v>
      </c>
      <c r="R146" s="98" t="s">
        <v>125</v>
      </c>
      <c r="S146" s="96" t="s">
        <v>40</v>
      </c>
      <c r="T146" s="96"/>
      <c r="U146" s="96" t="s">
        <v>36</v>
      </c>
      <c r="V146" s="96" t="s">
        <v>36</v>
      </c>
      <c r="W146" s="96" t="s">
        <v>36</v>
      </c>
      <c r="X146" s="96" t="s">
        <v>36</v>
      </c>
      <c r="Y146" s="126" t="s">
        <v>36</v>
      </c>
      <c r="Z146" s="96" t="s">
        <v>36</v>
      </c>
      <c r="AA146" s="96" t="s">
        <v>36</v>
      </c>
      <c r="AB146" s="96" t="s">
        <v>36</v>
      </c>
      <c r="AC146" s="96" t="s">
        <v>36</v>
      </c>
      <c r="AD146" s="96" t="s">
        <v>48</v>
      </c>
      <c r="AE146" s="96" t="s">
        <v>36</v>
      </c>
      <c r="AF146" s="96" t="s">
        <v>36</v>
      </c>
      <c r="AG146" s="96" t="s">
        <v>48</v>
      </c>
      <c r="AH146" s="96" t="str">
        <f t="shared" si="65"/>
        <v>MC</v>
      </c>
      <c r="AI146" s="99">
        <f t="shared" si="66"/>
        <v>2.25</v>
      </c>
      <c r="AJ146" s="99" t="s">
        <v>561</v>
      </c>
      <c r="AK146" s="99" t="s">
        <v>577</v>
      </c>
      <c r="AL146" s="99" t="s">
        <v>617</v>
      </c>
      <c r="AM146" s="99" t="s">
        <v>621</v>
      </c>
      <c r="AN146" s="100"/>
      <c r="AO146" s="101">
        <f t="shared" si="67"/>
        <v>0</v>
      </c>
      <c r="AP146" s="102">
        <f t="shared" si="68"/>
        <v>3.2499999999417923</v>
      </c>
      <c r="AQ146" s="102">
        <f t="shared" si="69"/>
        <v>3.2499999999417923</v>
      </c>
      <c r="AR146" s="100">
        <f t="shared" si="70"/>
        <v>1</v>
      </c>
      <c r="AS146" s="103">
        <f t="shared" si="71"/>
        <v>0</v>
      </c>
      <c r="AT146" s="103">
        <f t="shared" si="72"/>
        <v>3.2499999999417923</v>
      </c>
      <c r="AU146" s="103">
        <f t="shared" si="73"/>
        <v>3.2499999999417923</v>
      </c>
      <c r="AV146" s="104" t="str">
        <f t="shared" si="74"/>
        <v>23_02</v>
      </c>
      <c r="AW146" s="100" t="str">
        <f t="shared" si="75"/>
        <v>23</v>
      </c>
      <c r="AX146" s="100" t="str">
        <f t="shared" si="76"/>
        <v>02</v>
      </c>
      <c r="AY146" s="100">
        <v>1</v>
      </c>
      <c r="AZ146" s="100" t="str">
        <f t="shared" si="77"/>
        <v/>
      </c>
    </row>
    <row r="147" spans="1:52" s="113" customFormat="1" ht="54" hidden="1" x14ac:dyDescent="0.2">
      <c r="A147" s="112">
        <v>44960.751847847219</v>
      </c>
      <c r="B147" s="113" t="s">
        <v>30</v>
      </c>
      <c r="C147" s="113" t="s">
        <v>38</v>
      </c>
      <c r="D147" s="113" t="s">
        <v>44</v>
      </c>
      <c r="E147" s="113" t="s">
        <v>33</v>
      </c>
      <c r="F147" s="113" t="s">
        <v>34</v>
      </c>
      <c r="G147" s="113" t="s">
        <v>204</v>
      </c>
      <c r="H147" s="113" t="s">
        <v>196</v>
      </c>
      <c r="I147" s="179" t="s">
        <v>451</v>
      </c>
      <c r="J147" s="179" t="s">
        <v>124</v>
      </c>
      <c r="K147" s="179" t="s">
        <v>36</v>
      </c>
      <c r="L147" s="113" t="s">
        <v>114</v>
      </c>
      <c r="M147" s="113" t="s">
        <v>36</v>
      </c>
      <c r="N147" s="114">
        <v>44960.354166666664</v>
      </c>
      <c r="O147" s="114">
        <v>44960.666666666664</v>
      </c>
      <c r="P147" s="114">
        <v>44960.3125</v>
      </c>
      <c r="Q147" s="114">
        <v>44960.75</v>
      </c>
      <c r="R147" s="154" t="s">
        <v>548</v>
      </c>
      <c r="S147" s="113" t="s">
        <v>40</v>
      </c>
      <c r="U147" s="152">
        <v>2.0833333335758653E-2</v>
      </c>
      <c r="V147" s="113" t="s">
        <v>36</v>
      </c>
      <c r="W147" s="152">
        <v>4.1666666664241347E-2</v>
      </c>
      <c r="X147" s="113" t="s">
        <v>36</v>
      </c>
      <c r="Y147" s="152">
        <v>0.14583333333333334</v>
      </c>
      <c r="Z147" s="152">
        <v>6.25E-2</v>
      </c>
      <c r="AA147" s="113" t="s">
        <v>36</v>
      </c>
      <c r="AB147" s="155">
        <v>4.1666666666666664E-2</v>
      </c>
      <c r="AC147" s="113" t="s">
        <v>36</v>
      </c>
      <c r="AD147" s="113" t="s">
        <v>46</v>
      </c>
      <c r="AE147" s="113" t="s">
        <v>36</v>
      </c>
      <c r="AF147" s="113" t="s">
        <v>36</v>
      </c>
      <c r="AG147" s="113" t="s">
        <v>48</v>
      </c>
      <c r="AH147" s="113" t="str">
        <f t="shared" si="65"/>
        <v>MC</v>
      </c>
      <c r="AI147" s="116">
        <f t="shared" si="66"/>
        <v>7.5</v>
      </c>
      <c r="AJ147" s="116" t="s">
        <v>563</v>
      </c>
      <c r="AK147" s="116" t="s">
        <v>590</v>
      </c>
      <c r="AL147" s="116"/>
      <c r="AM147" s="116"/>
      <c r="AN147" s="90">
        <v>7.013888888888889E-2</v>
      </c>
      <c r="AO147" s="90">
        <f t="shared" si="67"/>
        <v>0.1875</v>
      </c>
      <c r="AP147" s="91">
        <f t="shared" si="68"/>
        <v>10.5</v>
      </c>
      <c r="AQ147" s="91">
        <f t="shared" si="69"/>
        <v>6</v>
      </c>
      <c r="AR147" s="89">
        <f t="shared" si="70"/>
        <v>5</v>
      </c>
      <c r="AS147" s="92">
        <f t="shared" si="71"/>
        <v>1.6833333333333333</v>
      </c>
      <c r="AT147" s="92">
        <f t="shared" si="72"/>
        <v>30</v>
      </c>
      <c r="AU147" s="92">
        <f t="shared" si="73"/>
        <v>28.316666666666666</v>
      </c>
      <c r="AV147" s="93" t="str">
        <f t="shared" si="74"/>
        <v>23_02</v>
      </c>
      <c r="AW147" s="89" t="str">
        <f t="shared" si="75"/>
        <v>23</v>
      </c>
      <c r="AX147" s="89" t="str">
        <f t="shared" si="76"/>
        <v>02</v>
      </c>
      <c r="AY147" s="89"/>
      <c r="AZ147" s="89" t="str">
        <f t="shared" si="77"/>
        <v>REVISAR</v>
      </c>
    </row>
    <row r="148" spans="1:52" s="113" customFormat="1" ht="9" hidden="1" x14ac:dyDescent="0.2">
      <c r="A148" s="95">
        <v>44960.756010659723</v>
      </c>
      <c r="B148" s="96" t="s">
        <v>30</v>
      </c>
      <c r="C148" s="96" t="s">
        <v>38</v>
      </c>
      <c r="D148" s="96" t="s">
        <v>32</v>
      </c>
      <c r="E148" s="96" t="s">
        <v>33</v>
      </c>
      <c r="F148" s="96" t="s">
        <v>34</v>
      </c>
      <c r="G148" s="96" t="s">
        <v>204</v>
      </c>
      <c r="H148" s="96" t="s">
        <v>196</v>
      </c>
      <c r="I148" s="177" t="s">
        <v>448</v>
      </c>
      <c r="J148" s="177" t="s">
        <v>183</v>
      </c>
      <c r="K148" s="177" t="s">
        <v>36</v>
      </c>
      <c r="L148" s="96" t="s">
        <v>114</v>
      </c>
      <c r="M148" s="96" t="s">
        <v>221</v>
      </c>
      <c r="N148" s="97">
        <v>44929.291666666672</v>
      </c>
      <c r="O148" s="97">
        <v>44929.4375</v>
      </c>
      <c r="P148" s="97">
        <v>44960.3125</v>
      </c>
      <c r="Q148" s="97">
        <v>44960.458333333328</v>
      </c>
      <c r="R148" s="98" t="s">
        <v>323</v>
      </c>
      <c r="S148" s="96" t="s">
        <v>62</v>
      </c>
      <c r="T148" s="96"/>
      <c r="U148" s="96" t="s">
        <v>36</v>
      </c>
      <c r="V148" s="96" t="s">
        <v>36</v>
      </c>
      <c r="W148" s="126">
        <v>4.1666666664241347E-2</v>
      </c>
      <c r="X148" s="96" t="s">
        <v>36</v>
      </c>
      <c r="Y148" s="96" t="s">
        <v>36</v>
      </c>
      <c r="Z148" s="96" t="s">
        <v>36</v>
      </c>
      <c r="AA148" s="96" t="s">
        <v>36</v>
      </c>
      <c r="AB148" s="96" t="s">
        <v>36</v>
      </c>
      <c r="AC148" s="96" t="s">
        <v>36</v>
      </c>
      <c r="AD148" s="96" t="s">
        <v>46</v>
      </c>
      <c r="AE148" s="96" t="s">
        <v>36</v>
      </c>
      <c r="AF148" s="96" t="s">
        <v>36</v>
      </c>
      <c r="AG148" s="96" t="s">
        <v>48</v>
      </c>
      <c r="AH148" s="96" t="str">
        <f t="shared" si="65"/>
        <v>MC</v>
      </c>
      <c r="AI148" s="99">
        <f t="shared" si="66"/>
        <v>3.4999999998835847</v>
      </c>
      <c r="AJ148" s="99" t="s">
        <v>563</v>
      </c>
      <c r="AK148" s="99" t="s">
        <v>534</v>
      </c>
      <c r="AL148" s="99"/>
      <c r="AM148" s="99"/>
      <c r="AN148" s="156"/>
      <c r="AO148" s="101">
        <f t="shared" si="67"/>
        <v>0</v>
      </c>
      <c r="AP148" s="102">
        <f t="shared" si="68"/>
        <v>3.4999999998835847</v>
      </c>
      <c r="AQ148" s="102">
        <f t="shared" si="69"/>
        <v>3.4999999998835847</v>
      </c>
      <c r="AR148" s="100">
        <f t="shared" si="70"/>
        <v>2</v>
      </c>
      <c r="AS148" s="103">
        <f t="shared" si="71"/>
        <v>0</v>
      </c>
      <c r="AT148" s="103">
        <f t="shared" si="72"/>
        <v>6.9999999997671694</v>
      </c>
      <c r="AU148" s="103">
        <f t="shared" si="73"/>
        <v>6.9999999997671694</v>
      </c>
      <c r="AV148" s="104" t="str">
        <f t="shared" si="74"/>
        <v>23_02</v>
      </c>
      <c r="AW148" s="100" t="str">
        <f t="shared" si="75"/>
        <v>23</v>
      </c>
      <c r="AX148" s="100" t="str">
        <f t="shared" si="76"/>
        <v>02</v>
      </c>
      <c r="AY148" s="100">
        <v>1</v>
      </c>
      <c r="AZ148" s="100" t="str">
        <f t="shared" si="77"/>
        <v>REVISAR</v>
      </c>
    </row>
    <row r="149" spans="1:52" ht="18" hidden="1" x14ac:dyDescent="0.2">
      <c r="A149" s="95">
        <v>44960.757671041662</v>
      </c>
      <c r="B149" s="96" t="s">
        <v>30</v>
      </c>
      <c r="C149" s="96" t="s">
        <v>33</v>
      </c>
      <c r="D149" s="96" t="s">
        <v>49</v>
      </c>
      <c r="E149" s="96" t="s">
        <v>33</v>
      </c>
      <c r="F149" s="96" t="s">
        <v>34</v>
      </c>
      <c r="G149" s="96" t="s">
        <v>204</v>
      </c>
      <c r="H149" s="96" t="s">
        <v>196</v>
      </c>
      <c r="I149" s="177" t="s">
        <v>313</v>
      </c>
      <c r="J149" s="177" t="s">
        <v>64</v>
      </c>
      <c r="K149" s="177" t="s">
        <v>36</v>
      </c>
      <c r="L149" s="96" t="s">
        <v>114</v>
      </c>
      <c r="M149" s="96" t="s">
        <v>221</v>
      </c>
      <c r="N149" s="97">
        <v>44960.353472222225</v>
      </c>
      <c r="O149" s="97">
        <v>44960.409722222219</v>
      </c>
      <c r="P149" s="97">
        <v>44960.353472222225</v>
      </c>
      <c r="Q149" s="97">
        <v>44960.423611111109</v>
      </c>
      <c r="R149" s="98" t="s">
        <v>334</v>
      </c>
      <c r="S149" s="96" t="s">
        <v>62</v>
      </c>
      <c r="T149" s="96"/>
      <c r="U149" s="96" t="s">
        <v>36</v>
      </c>
      <c r="V149" s="96" t="s">
        <v>36</v>
      </c>
      <c r="W149" s="96" t="s">
        <v>36</v>
      </c>
      <c r="X149" s="96" t="s">
        <v>36</v>
      </c>
      <c r="Y149" s="96" t="s">
        <v>36</v>
      </c>
      <c r="Z149" s="96" t="s">
        <v>36</v>
      </c>
      <c r="AA149" s="96" t="s">
        <v>36</v>
      </c>
      <c r="AB149" s="96" t="s">
        <v>36</v>
      </c>
      <c r="AC149" s="96" t="s">
        <v>36</v>
      </c>
      <c r="AD149" s="96" t="s">
        <v>48</v>
      </c>
      <c r="AE149" s="96" t="s">
        <v>36</v>
      </c>
      <c r="AF149" s="96" t="s">
        <v>36</v>
      </c>
      <c r="AG149" s="96" t="s">
        <v>48</v>
      </c>
      <c r="AH149" s="96" t="str">
        <f t="shared" si="65"/>
        <v>MC</v>
      </c>
      <c r="AI149" s="99">
        <f t="shared" si="66"/>
        <v>1.3499999998603016</v>
      </c>
      <c r="AJ149" s="99" t="s">
        <v>561</v>
      </c>
      <c r="AK149" s="99" t="s">
        <v>577</v>
      </c>
      <c r="AL149" s="99"/>
      <c r="AM149" s="99"/>
      <c r="AN149" s="100"/>
      <c r="AO149" s="101">
        <f t="shared" si="67"/>
        <v>0</v>
      </c>
      <c r="AP149" s="102">
        <f t="shared" si="68"/>
        <v>1.6833333332324401</v>
      </c>
      <c r="AQ149" s="102">
        <f t="shared" si="69"/>
        <v>1.6833333332324401</v>
      </c>
      <c r="AR149" s="100">
        <f t="shared" si="70"/>
        <v>1</v>
      </c>
      <c r="AS149" s="103">
        <f t="shared" si="71"/>
        <v>0</v>
      </c>
      <c r="AT149" s="103">
        <f t="shared" si="72"/>
        <v>1.6833333332324401</v>
      </c>
      <c r="AU149" s="103">
        <f t="shared" si="73"/>
        <v>1.6833333332324401</v>
      </c>
      <c r="AV149" s="104" t="str">
        <f t="shared" si="74"/>
        <v>23_02</v>
      </c>
      <c r="AW149" s="100" t="str">
        <f t="shared" si="75"/>
        <v>23</v>
      </c>
      <c r="AX149" s="100" t="str">
        <f t="shared" si="76"/>
        <v>02</v>
      </c>
      <c r="AY149" s="100">
        <v>1</v>
      </c>
      <c r="AZ149" s="100" t="str">
        <f t="shared" si="77"/>
        <v/>
      </c>
    </row>
    <row r="150" spans="1:52" ht="45" hidden="1" x14ac:dyDescent="0.2">
      <c r="A150" s="86">
        <v>44961.759404537035</v>
      </c>
      <c r="B150" s="73" t="s">
        <v>30</v>
      </c>
      <c r="C150" s="73" t="s">
        <v>38</v>
      </c>
      <c r="D150" s="73" t="s">
        <v>103</v>
      </c>
      <c r="E150" s="73" t="s">
        <v>33</v>
      </c>
      <c r="F150" s="73" t="s">
        <v>34</v>
      </c>
      <c r="G150" s="73" t="s">
        <v>202</v>
      </c>
      <c r="H150" s="73" t="s">
        <v>198</v>
      </c>
      <c r="I150" s="176" t="s">
        <v>451</v>
      </c>
      <c r="J150" s="176" t="s">
        <v>127</v>
      </c>
      <c r="K150" s="176" t="s">
        <v>36</v>
      </c>
      <c r="L150" s="73" t="s">
        <v>114</v>
      </c>
      <c r="M150" s="73" t="s">
        <v>36</v>
      </c>
      <c r="N150" s="74">
        <v>44961.354166666664</v>
      </c>
      <c r="O150" s="74">
        <v>44961.708333333336</v>
      </c>
      <c r="P150" s="74">
        <v>44961.3125</v>
      </c>
      <c r="Q150" s="74">
        <v>44961.520833333336</v>
      </c>
      <c r="R150" s="75" t="s">
        <v>547</v>
      </c>
      <c r="S150" s="73" t="s">
        <v>40</v>
      </c>
      <c r="U150" s="73" t="s">
        <v>36</v>
      </c>
      <c r="V150" s="73" t="s">
        <v>36</v>
      </c>
      <c r="W150" s="73" t="s">
        <v>36</v>
      </c>
      <c r="X150" s="73" t="s">
        <v>36</v>
      </c>
      <c r="Y150" s="73" t="s">
        <v>36</v>
      </c>
      <c r="Z150" s="73" t="s">
        <v>36</v>
      </c>
      <c r="AA150" s="73" t="s">
        <v>36</v>
      </c>
      <c r="AB150" s="73" t="s">
        <v>36</v>
      </c>
      <c r="AC150" s="73" t="s">
        <v>36</v>
      </c>
      <c r="AD150" s="73" t="s">
        <v>46</v>
      </c>
      <c r="AE150" s="73" t="s">
        <v>36</v>
      </c>
      <c r="AF150" s="73" t="s">
        <v>36</v>
      </c>
      <c r="AG150" s="73" t="s">
        <v>48</v>
      </c>
      <c r="AH150" s="73" t="str">
        <f t="shared" si="65"/>
        <v>MC</v>
      </c>
      <c r="AI150" s="88">
        <f t="shared" si="66"/>
        <v>8.5000000001164153</v>
      </c>
      <c r="AJ150" s="88" t="s">
        <v>563</v>
      </c>
      <c r="AK150" s="88" t="s">
        <v>590</v>
      </c>
      <c r="AL150" s="88"/>
      <c r="AM150" s="88"/>
      <c r="AN150" s="157">
        <v>0.15625</v>
      </c>
      <c r="AO150" s="90">
        <f t="shared" si="67"/>
        <v>0</v>
      </c>
      <c r="AP150" s="91">
        <f t="shared" si="68"/>
        <v>5.0000000000582077</v>
      </c>
      <c r="AQ150" s="91">
        <f t="shared" si="69"/>
        <v>5.0000000000582077</v>
      </c>
      <c r="AR150" s="89">
        <f t="shared" si="70"/>
        <v>5</v>
      </c>
      <c r="AS150" s="92">
        <f t="shared" si="71"/>
        <v>3.75</v>
      </c>
      <c r="AT150" s="92">
        <f t="shared" si="72"/>
        <v>25.000000000291038</v>
      </c>
      <c r="AU150" s="92">
        <f t="shared" si="73"/>
        <v>21.250000000291038</v>
      </c>
      <c r="AV150" s="93" t="str">
        <f t="shared" si="74"/>
        <v>23_02</v>
      </c>
      <c r="AW150" s="89" t="str">
        <f t="shared" si="75"/>
        <v>23</v>
      </c>
      <c r="AX150" s="89" t="str">
        <f t="shared" si="76"/>
        <v>02</v>
      </c>
      <c r="AY150" s="89"/>
      <c r="AZ150" s="89" t="str">
        <f t="shared" si="77"/>
        <v>REVISAR</v>
      </c>
    </row>
    <row r="151" spans="1:52" ht="54" hidden="1" x14ac:dyDescent="0.2">
      <c r="A151" s="147">
        <v>44961.758285324075</v>
      </c>
      <c r="B151" s="148" t="s">
        <v>30</v>
      </c>
      <c r="C151" s="148" t="s">
        <v>33</v>
      </c>
      <c r="D151" s="148" t="s">
        <v>49</v>
      </c>
      <c r="E151" s="148" t="s">
        <v>33</v>
      </c>
      <c r="F151" s="148" t="s">
        <v>34</v>
      </c>
      <c r="G151" s="148" t="s">
        <v>202</v>
      </c>
      <c r="H151" s="148" t="s">
        <v>198</v>
      </c>
      <c r="I151" s="183" t="s">
        <v>452</v>
      </c>
      <c r="J151" s="183" t="s">
        <v>50</v>
      </c>
      <c r="K151" s="183" t="s">
        <v>487</v>
      </c>
      <c r="L151" s="148" t="s">
        <v>114</v>
      </c>
      <c r="M151" s="148" t="s">
        <v>221</v>
      </c>
      <c r="N151" s="149">
        <v>44961.364583333328</v>
      </c>
      <c r="O151" s="149">
        <v>44961.379166666666</v>
      </c>
      <c r="P151" s="149">
        <v>44961.364583333328</v>
      </c>
      <c r="Q151" s="149">
        <v>44961.371527777781</v>
      </c>
      <c r="R151" s="150" t="s">
        <v>126</v>
      </c>
      <c r="S151" s="148" t="s">
        <v>40</v>
      </c>
      <c r="T151" s="148"/>
      <c r="U151" s="158">
        <v>5.5555555555555558E-3</v>
      </c>
      <c r="V151" s="148" t="s">
        <v>36</v>
      </c>
      <c r="W151" s="148" t="s">
        <v>36</v>
      </c>
      <c r="X151" s="148" t="s">
        <v>36</v>
      </c>
      <c r="Y151" s="148" t="s">
        <v>36</v>
      </c>
      <c r="Z151" s="148" t="s">
        <v>36</v>
      </c>
      <c r="AA151" s="148" t="s">
        <v>36</v>
      </c>
      <c r="AB151" s="148" t="s">
        <v>36</v>
      </c>
      <c r="AC151" s="148" t="s">
        <v>36</v>
      </c>
      <c r="AD151" s="148" t="s">
        <v>48</v>
      </c>
      <c r="AE151" s="148" t="s">
        <v>36</v>
      </c>
      <c r="AF151" s="148" t="s">
        <v>36</v>
      </c>
      <c r="AG151" s="148" t="s">
        <v>48</v>
      </c>
      <c r="AH151" s="148" t="str">
        <f t="shared" si="65"/>
        <v>MC</v>
      </c>
      <c r="AI151" s="151">
        <f t="shared" si="66"/>
        <v>0.35000000009313226</v>
      </c>
      <c r="AJ151" s="151" t="s">
        <v>561</v>
      </c>
      <c r="AK151" s="151" t="s">
        <v>577</v>
      </c>
      <c r="AL151" s="151"/>
      <c r="AM151" s="151"/>
      <c r="AN151" s="100"/>
      <c r="AO151" s="101">
        <f t="shared" si="67"/>
        <v>0</v>
      </c>
      <c r="AP151" s="102">
        <f t="shared" si="68"/>
        <v>0.1666666668606922</v>
      </c>
      <c r="AQ151" s="102">
        <f t="shared" si="69"/>
        <v>0.1666666668606922</v>
      </c>
      <c r="AR151" s="100">
        <f t="shared" si="70"/>
        <v>1</v>
      </c>
      <c r="AS151" s="103">
        <f t="shared" si="71"/>
        <v>0</v>
      </c>
      <c r="AT151" s="103">
        <f t="shared" si="72"/>
        <v>0.1666666668606922</v>
      </c>
      <c r="AU151" s="103">
        <f t="shared" si="73"/>
        <v>0.1666666668606922</v>
      </c>
      <c r="AV151" s="104" t="str">
        <f t="shared" si="74"/>
        <v>23_02</v>
      </c>
      <c r="AW151" s="100" t="str">
        <f t="shared" si="75"/>
        <v>23</v>
      </c>
      <c r="AX151" s="100" t="str">
        <f t="shared" si="76"/>
        <v>02</v>
      </c>
      <c r="AY151" s="100">
        <v>1</v>
      </c>
      <c r="AZ151" s="100" t="str">
        <f t="shared" si="77"/>
        <v>REVISAR</v>
      </c>
    </row>
    <row r="152" spans="1:52" ht="72" hidden="1" x14ac:dyDescent="0.2">
      <c r="A152" s="147">
        <v>44961.758285324075</v>
      </c>
      <c r="B152" s="148" t="s">
        <v>30</v>
      </c>
      <c r="C152" s="148" t="s">
        <v>33</v>
      </c>
      <c r="D152" s="148" t="s">
        <v>49</v>
      </c>
      <c r="E152" s="148" t="s">
        <v>33</v>
      </c>
      <c r="F152" s="148" t="s">
        <v>34</v>
      </c>
      <c r="G152" s="148" t="s">
        <v>202</v>
      </c>
      <c r="H152" s="148" t="s">
        <v>198</v>
      </c>
      <c r="I152" s="183" t="s">
        <v>452</v>
      </c>
      <c r="J152" s="183" t="s">
        <v>50</v>
      </c>
      <c r="K152" s="183" t="s">
        <v>486</v>
      </c>
      <c r="L152" s="148" t="s">
        <v>114</v>
      </c>
      <c r="M152" s="148" t="s">
        <v>221</v>
      </c>
      <c r="N152" s="149">
        <v>44961.364583333328</v>
      </c>
      <c r="O152" s="149">
        <v>44961.379166666666</v>
      </c>
      <c r="P152" s="149">
        <v>44961.371539351851</v>
      </c>
      <c r="Q152" s="149">
        <v>44961.770833333336</v>
      </c>
      <c r="R152" s="159" t="s">
        <v>546</v>
      </c>
      <c r="S152" s="148" t="s">
        <v>40</v>
      </c>
      <c r="T152" s="148"/>
      <c r="U152" s="158">
        <v>4.8611111111111112E-3</v>
      </c>
      <c r="V152" s="148" t="s">
        <v>36</v>
      </c>
      <c r="W152" s="148" t="s">
        <v>36</v>
      </c>
      <c r="X152" s="148" t="s">
        <v>36</v>
      </c>
      <c r="Y152" s="160">
        <v>3.125E-2</v>
      </c>
      <c r="Z152" s="148" t="s">
        <v>36</v>
      </c>
      <c r="AA152" s="148" t="s">
        <v>36</v>
      </c>
      <c r="AB152" s="160">
        <v>4.1666666666666664E-2</v>
      </c>
      <c r="AC152" s="148" t="s">
        <v>36</v>
      </c>
      <c r="AD152" s="148" t="s">
        <v>48</v>
      </c>
      <c r="AE152" s="148" t="s">
        <v>36</v>
      </c>
      <c r="AF152" s="148" t="s">
        <v>36</v>
      </c>
      <c r="AG152" s="148" t="s">
        <v>48</v>
      </c>
      <c r="AH152" s="148" t="str">
        <f t="shared" si="65"/>
        <v>MC</v>
      </c>
      <c r="AI152" s="151">
        <f t="shared" si="66"/>
        <v>0.35000000009313226</v>
      </c>
      <c r="AJ152" s="151" t="s">
        <v>561</v>
      </c>
      <c r="AK152" s="151" t="s">
        <v>577</v>
      </c>
      <c r="AL152" s="151"/>
      <c r="AM152" s="151"/>
      <c r="AN152" s="100"/>
      <c r="AO152" s="101">
        <f t="shared" si="67"/>
        <v>7.2916666666666657E-2</v>
      </c>
      <c r="AP152" s="102">
        <f t="shared" si="68"/>
        <v>9.5830555556458421</v>
      </c>
      <c r="AQ152" s="102">
        <f t="shared" si="69"/>
        <v>7.8330555556458421</v>
      </c>
      <c r="AR152" s="100">
        <f t="shared" si="70"/>
        <v>1</v>
      </c>
      <c r="AS152" s="103">
        <f t="shared" si="71"/>
        <v>0</v>
      </c>
      <c r="AT152" s="103">
        <f t="shared" si="72"/>
        <v>7.8330555556458421</v>
      </c>
      <c r="AU152" s="103">
        <f t="shared" si="73"/>
        <v>7.8330555556458421</v>
      </c>
      <c r="AV152" s="104" t="str">
        <f t="shared" si="74"/>
        <v>23_02</v>
      </c>
      <c r="AW152" s="100" t="str">
        <f t="shared" si="75"/>
        <v>23</v>
      </c>
      <c r="AX152" s="100" t="str">
        <f t="shared" si="76"/>
        <v>02</v>
      </c>
      <c r="AY152" s="100">
        <v>1</v>
      </c>
      <c r="AZ152" s="100" t="str">
        <f t="shared" si="77"/>
        <v/>
      </c>
    </row>
    <row r="153" spans="1:52" ht="27" hidden="1" x14ac:dyDescent="0.2">
      <c r="A153" s="95">
        <v>44961.770785428242</v>
      </c>
      <c r="B153" s="96" t="s">
        <v>30</v>
      </c>
      <c r="C153" s="96" t="s">
        <v>33</v>
      </c>
      <c r="D153" s="96" t="s">
        <v>49</v>
      </c>
      <c r="E153" s="96" t="s">
        <v>33</v>
      </c>
      <c r="F153" s="96" t="s">
        <v>34</v>
      </c>
      <c r="G153" s="96" t="s">
        <v>202</v>
      </c>
      <c r="H153" s="96" t="s">
        <v>198</v>
      </c>
      <c r="I153" s="177" t="s">
        <v>175</v>
      </c>
      <c r="J153" s="177" t="s">
        <v>66</v>
      </c>
      <c r="K153" s="177" t="s">
        <v>36</v>
      </c>
      <c r="L153" s="96" t="s">
        <v>114</v>
      </c>
      <c r="M153" s="96" t="s">
        <v>221</v>
      </c>
      <c r="N153" s="97">
        <v>44961.333333333328</v>
      </c>
      <c r="O153" s="97">
        <v>44961.416666666672</v>
      </c>
      <c r="P153" s="97">
        <v>44961.395844907405</v>
      </c>
      <c r="Q153" s="97">
        <v>44961.427083333336</v>
      </c>
      <c r="R153" s="75" t="s">
        <v>467</v>
      </c>
      <c r="S153" s="96" t="s">
        <v>40</v>
      </c>
      <c r="T153" s="96"/>
      <c r="U153" s="126">
        <v>1.0416666664241347E-2</v>
      </c>
      <c r="V153" s="96" t="s">
        <v>36</v>
      </c>
      <c r="W153" s="96" t="s">
        <v>36</v>
      </c>
      <c r="X153" s="96" t="s">
        <v>36</v>
      </c>
      <c r="Y153" s="96" t="s">
        <v>36</v>
      </c>
      <c r="Z153" s="96" t="s">
        <v>36</v>
      </c>
      <c r="AA153" s="96" t="s">
        <v>36</v>
      </c>
      <c r="AB153" s="96" t="s">
        <v>36</v>
      </c>
      <c r="AC153" s="96" t="s">
        <v>36</v>
      </c>
      <c r="AD153" s="96" t="s">
        <v>48</v>
      </c>
      <c r="AE153" s="96" t="s">
        <v>36</v>
      </c>
      <c r="AF153" s="96" t="s">
        <v>36</v>
      </c>
      <c r="AG153" s="96" t="s">
        <v>48</v>
      </c>
      <c r="AH153" s="96" t="str">
        <f t="shared" si="65"/>
        <v>MC</v>
      </c>
      <c r="AI153" s="99">
        <f t="shared" si="66"/>
        <v>2.0000000002328306</v>
      </c>
      <c r="AJ153" s="99" t="s">
        <v>561</v>
      </c>
      <c r="AK153" s="99" t="s">
        <v>577</v>
      </c>
      <c r="AL153" s="99"/>
      <c r="AM153" s="99"/>
      <c r="AN153" s="100"/>
      <c r="AO153" s="101">
        <f t="shared" si="67"/>
        <v>0</v>
      </c>
      <c r="AP153" s="102">
        <f t="shared" si="68"/>
        <v>0.74972222233191133</v>
      </c>
      <c r="AQ153" s="102">
        <f t="shared" si="69"/>
        <v>0.74972222233191133</v>
      </c>
      <c r="AR153" s="100">
        <f t="shared" si="70"/>
        <v>1</v>
      </c>
      <c r="AS153" s="103">
        <f t="shared" si="71"/>
        <v>0</v>
      </c>
      <c r="AT153" s="103">
        <f t="shared" si="72"/>
        <v>0.74972222233191133</v>
      </c>
      <c r="AU153" s="103">
        <f t="shared" si="73"/>
        <v>0.74972222233191133</v>
      </c>
      <c r="AV153" s="104" t="str">
        <f t="shared" si="74"/>
        <v>23_02</v>
      </c>
      <c r="AW153" s="100" t="str">
        <f t="shared" si="75"/>
        <v>23</v>
      </c>
      <c r="AX153" s="100" t="str">
        <f t="shared" si="76"/>
        <v>02</v>
      </c>
      <c r="AY153" s="100">
        <v>1</v>
      </c>
      <c r="AZ153" s="100" t="str">
        <f t="shared" si="77"/>
        <v>REVISAR</v>
      </c>
    </row>
    <row r="154" spans="1:52" ht="9" hidden="1" x14ac:dyDescent="0.2">
      <c r="A154" s="86">
        <v>44961.762761481485</v>
      </c>
      <c r="B154" s="73" t="s">
        <v>30</v>
      </c>
      <c r="C154" s="73" t="s">
        <v>38</v>
      </c>
      <c r="D154" s="73" t="s">
        <v>32</v>
      </c>
      <c r="E154" s="73" t="s">
        <v>33</v>
      </c>
      <c r="F154" s="73" t="s">
        <v>34</v>
      </c>
      <c r="G154" s="73" t="s">
        <v>202</v>
      </c>
      <c r="H154" s="73" t="s">
        <v>198</v>
      </c>
      <c r="I154" s="176" t="s">
        <v>448</v>
      </c>
      <c r="J154" s="176" t="s">
        <v>128</v>
      </c>
      <c r="K154" s="176" t="s">
        <v>36</v>
      </c>
      <c r="L154" s="73" t="s">
        <v>118</v>
      </c>
      <c r="M154" s="73" t="s">
        <v>120</v>
      </c>
      <c r="N154" s="74">
        <v>44961.583333333328</v>
      </c>
      <c r="O154" s="74">
        <v>44961.625</v>
      </c>
      <c r="P154" s="74">
        <v>44961.5625</v>
      </c>
      <c r="Q154" s="74">
        <v>44961.625</v>
      </c>
      <c r="R154" s="87" t="s">
        <v>366</v>
      </c>
      <c r="S154" s="73" t="s">
        <v>37</v>
      </c>
      <c r="T154" s="73" t="s">
        <v>37</v>
      </c>
      <c r="U154" s="73" t="s">
        <v>36</v>
      </c>
      <c r="V154" s="73" t="s">
        <v>36</v>
      </c>
      <c r="W154" s="73" t="s">
        <v>36</v>
      </c>
      <c r="X154" s="73" t="s">
        <v>36</v>
      </c>
      <c r="Y154" s="73" t="s">
        <v>36</v>
      </c>
      <c r="Z154" s="73" t="s">
        <v>36</v>
      </c>
      <c r="AA154" s="73" t="s">
        <v>36</v>
      </c>
      <c r="AB154" s="73" t="s">
        <v>36</v>
      </c>
      <c r="AC154" s="73" t="s">
        <v>36</v>
      </c>
      <c r="AD154" s="73" t="s">
        <v>48</v>
      </c>
      <c r="AE154" s="73" t="s">
        <v>36</v>
      </c>
      <c r="AF154" s="73" t="s">
        <v>36</v>
      </c>
      <c r="AG154" s="73" t="s">
        <v>48</v>
      </c>
      <c r="AH154" s="73" t="str">
        <f t="shared" si="65"/>
        <v>MP</v>
      </c>
      <c r="AI154" s="88">
        <f t="shared" si="66"/>
        <v>1.0000000001164153</v>
      </c>
      <c r="AJ154" s="88" t="s">
        <v>36</v>
      </c>
      <c r="AK154" s="88" t="s">
        <v>36</v>
      </c>
      <c r="AL154" s="88"/>
      <c r="AM154" s="88"/>
      <c r="AN154" s="89"/>
      <c r="AO154" s="90">
        <f t="shared" si="67"/>
        <v>0</v>
      </c>
      <c r="AP154" s="91">
        <f t="shared" si="68"/>
        <v>1.5</v>
      </c>
      <c r="AQ154" s="91">
        <f t="shared" si="69"/>
        <v>1.5</v>
      </c>
      <c r="AR154" s="89">
        <f t="shared" si="70"/>
        <v>4</v>
      </c>
      <c r="AS154" s="92">
        <f t="shared" si="71"/>
        <v>0</v>
      </c>
      <c r="AT154" s="92">
        <f t="shared" si="72"/>
        <v>6</v>
      </c>
      <c r="AU154" s="92">
        <f t="shared" si="73"/>
        <v>6</v>
      </c>
      <c r="AV154" s="93" t="str">
        <f t="shared" si="74"/>
        <v>23_02</v>
      </c>
      <c r="AW154" s="89" t="str">
        <f t="shared" si="75"/>
        <v>23</v>
      </c>
      <c r="AX154" s="89" t="str">
        <f t="shared" si="76"/>
        <v>02</v>
      </c>
      <c r="AY154" s="89"/>
      <c r="AZ154" s="89" t="str">
        <f t="shared" si="77"/>
        <v/>
      </c>
    </row>
    <row r="155" spans="1:52" s="113" customFormat="1" ht="18" x14ac:dyDescent="0.2">
      <c r="A155" s="105">
        <v>44961.766521006939</v>
      </c>
      <c r="B155" s="106" t="s">
        <v>30</v>
      </c>
      <c r="C155" s="106" t="s">
        <v>38</v>
      </c>
      <c r="D155" s="106" t="s">
        <v>32</v>
      </c>
      <c r="E155" s="106" t="s">
        <v>33</v>
      </c>
      <c r="F155" s="106" t="s">
        <v>34</v>
      </c>
      <c r="G155" s="106" t="s">
        <v>202</v>
      </c>
      <c r="H155" s="106" t="s">
        <v>198</v>
      </c>
      <c r="I155" s="178" t="s">
        <v>450</v>
      </c>
      <c r="J155" s="178" t="s">
        <v>68</v>
      </c>
      <c r="K155" s="178" t="s">
        <v>36</v>
      </c>
      <c r="L155" s="106" t="s">
        <v>114</v>
      </c>
      <c r="M155" s="106" t="s">
        <v>221</v>
      </c>
      <c r="N155" s="107">
        <v>44961.583333333328</v>
      </c>
      <c r="O155" s="107">
        <v>44961.666666666672</v>
      </c>
      <c r="P155" s="107">
        <v>44961.625011574077</v>
      </c>
      <c r="Q155" s="107">
        <v>44961.666666666672</v>
      </c>
      <c r="R155" s="108" t="s">
        <v>367</v>
      </c>
      <c r="S155" s="106" t="s">
        <v>62</v>
      </c>
      <c r="T155" s="106"/>
      <c r="U155" s="106" t="s">
        <v>36</v>
      </c>
      <c r="V155" s="106" t="s">
        <v>36</v>
      </c>
      <c r="W155" s="106" t="s">
        <v>36</v>
      </c>
      <c r="X155" s="106" t="s">
        <v>36</v>
      </c>
      <c r="Y155" s="106" t="s">
        <v>36</v>
      </c>
      <c r="Z155" s="106" t="s">
        <v>36</v>
      </c>
      <c r="AA155" s="106" t="s">
        <v>36</v>
      </c>
      <c r="AB155" s="106" t="s">
        <v>36</v>
      </c>
      <c r="AC155" s="106" t="s">
        <v>36</v>
      </c>
      <c r="AD155" s="106" t="s">
        <v>46</v>
      </c>
      <c r="AE155" s="106" t="s">
        <v>36</v>
      </c>
      <c r="AF155" s="106" t="s">
        <v>36</v>
      </c>
      <c r="AG155" s="106" t="s">
        <v>48</v>
      </c>
      <c r="AH155" s="106" t="str">
        <f t="shared" si="65"/>
        <v>MC</v>
      </c>
      <c r="AI155" s="109">
        <f t="shared" si="66"/>
        <v>2.0000000002328306</v>
      </c>
      <c r="AJ155" s="109" t="s">
        <v>563</v>
      </c>
      <c r="AK155" s="109" t="s">
        <v>586</v>
      </c>
      <c r="AL155" s="109"/>
      <c r="AM155" s="109"/>
      <c r="AN155" s="89"/>
      <c r="AO155" s="90">
        <f t="shared" si="67"/>
        <v>0</v>
      </c>
      <c r="AP155" s="91">
        <f t="shared" si="68"/>
        <v>0.99972222227370366</v>
      </c>
      <c r="AQ155" s="91">
        <f t="shared" si="69"/>
        <v>0.99972222227370366</v>
      </c>
      <c r="AR155" s="89">
        <f t="shared" si="70"/>
        <v>4</v>
      </c>
      <c r="AS155" s="92">
        <f t="shared" si="71"/>
        <v>0</v>
      </c>
      <c r="AT155" s="92">
        <f t="shared" si="72"/>
        <v>3.9988888890948147</v>
      </c>
      <c r="AU155" s="92">
        <f t="shared" si="73"/>
        <v>3.9988888890948147</v>
      </c>
      <c r="AV155" s="93" t="str">
        <f t="shared" si="74"/>
        <v>23_02</v>
      </c>
      <c r="AW155" s="111" t="str">
        <f t="shared" si="75"/>
        <v>23</v>
      </c>
      <c r="AX155" s="111" t="str">
        <f t="shared" si="76"/>
        <v>02</v>
      </c>
      <c r="AY155" s="111"/>
      <c r="AZ155" s="89" t="str">
        <f t="shared" si="77"/>
        <v>REVISAR</v>
      </c>
    </row>
    <row r="156" spans="1:52" ht="18" hidden="1" x14ac:dyDescent="0.2">
      <c r="A156" s="86">
        <v>44961.768231979164</v>
      </c>
      <c r="B156" s="73" t="s">
        <v>30</v>
      </c>
      <c r="C156" s="73" t="s">
        <v>38</v>
      </c>
      <c r="D156" s="73" t="s">
        <v>32</v>
      </c>
      <c r="E156" s="73" t="s">
        <v>33</v>
      </c>
      <c r="F156" s="73" t="s">
        <v>34</v>
      </c>
      <c r="G156" s="73" t="s">
        <v>202</v>
      </c>
      <c r="H156" s="73" t="s">
        <v>198</v>
      </c>
      <c r="I156" s="176" t="s">
        <v>448</v>
      </c>
      <c r="J156" s="176" t="s">
        <v>129</v>
      </c>
      <c r="K156" s="176" t="s">
        <v>36</v>
      </c>
      <c r="L156" s="73" t="s">
        <v>114</v>
      </c>
      <c r="M156" s="73" t="s">
        <v>221</v>
      </c>
      <c r="N156" s="74">
        <v>44961.666666666672</v>
      </c>
      <c r="O156" s="74">
        <v>44961.75</v>
      </c>
      <c r="P156" s="74">
        <v>44961.667361111111</v>
      </c>
      <c r="Q156" s="74">
        <v>44961.770833333336</v>
      </c>
      <c r="R156" s="87" t="s">
        <v>368</v>
      </c>
      <c r="S156" s="73" t="s">
        <v>62</v>
      </c>
      <c r="U156" s="73" t="s">
        <v>36</v>
      </c>
      <c r="V156" s="73" t="s">
        <v>36</v>
      </c>
      <c r="W156" s="73" t="s">
        <v>36</v>
      </c>
      <c r="X156" s="73" t="s">
        <v>36</v>
      </c>
      <c r="Y156" s="73" t="s">
        <v>36</v>
      </c>
      <c r="Z156" s="73" t="s">
        <v>36</v>
      </c>
      <c r="AA156" s="73" t="s">
        <v>36</v>
      </c>
      <c r="AB156" s="73" t="s">
        <v>36</v>
      </c>
      <c r="AC156" s="73" t="s">
        <v>36</v>
      </c>
      <c r="AD156" s="73" t="s">
        <v>48</v>
      </c>
      <c r="AE156" s="73" t="s">
        <v>36</v>
      </c>
      <c r="AF156" s="73" t="s">
        <v>36</v>
      </c>
      <c r="AG156" s="73" t="s">
        <v>48</v>
      </c>
      <c r="AH156" s="73" t="str">
        <f t="shared" si="65"/>
        <v>MC</v>
      </c>
      <c r="AI156" s="88">
        <f t="shared" si="66"/>
        <v>1.9999999998835847</v>
      </c>
      <c r="AJ156" s="88" t="s">
        <v>563</v>
      </c>
      <c r="AK156" s="88" t="s">
        <v>586</v>
      </c>
      <c r="AL156" s="88"/>
      <c r="AM156" s="88"/>
      <c r="AN156" s="89"/>
      <c r="AO156" s="90">
        <f t="shared" si="67"/>
        <v>0</v>
      </c>
      <c r="AP156" s="91">
        <f t="shared" si="68"/>
        <v>2.4833333333954215</v>
      </c>
      <c r="AQ156" s="91">
        <f t="shared" si="69"/>
        <v>2.4833333333954215</v>
      </c>
      <c r="AR156" s="89">
        <f t="shared" si="70"/>
        <v>4</v>
      </c>
      <c r="AS156" s="92">
        <f t="shared" si="71"/>
        <v>0</v>
      </c>
      <c r="AT156" s="92">
        <f t="shared" si="72"/>
        <v>9.933333333581686</v>
      </c>
      <c r="AU156" s="92">
        <f t="shared" si="73"/>
        <v>9.933333333581686</v>
      </c>
      <c r="AV156" s="93" t="str">
        <f t="shared" si="74"/>
        <v>23_02</v>
      </c>
      <c r="AW156" s="89" t="str">
        <f t="shared" si="75"/>
        <v>23</v>
      </c>
      <c r="AX156" s="89" t="str">
        <f t="shared" si="76"/>
        <v>02</v>
      </c>
      <c r="AY156" s="89"/>
      <c r="AZ156" s="89" t="str">
        <f t="shared" si="77"/>
        <v/>
      </c>
    </row>
    <row r="157" spans="1:52" ht="9" hidden="1" x14ac:dyDescent="0.2">
      <c r="A157" s="131">
        <v>44962.329861111109</v>
      </c>
      <c r="B157" s="117" t="s">
        <v>30</v>
      </c>
      <c r="C157" s="117" t="s">
        <v>33</v>
      </c>
      <c r="D157" s="117" t="s">
        <v>103</v>
      </c>
      <c r="E157" s="117" t="s">
        <v>33</v>
      </c>
      <c r="F157" s="117" t="s">
        <v>34</v>
      </c>
      <c r="G157" s="117" t="s">
        <v>202</v>
      </c>
      <c r="H157" s="117" t="s">
        <v>198</v>
      </c>
      <c r="I157" s="181" t="s">
        <v>313</v>
      </c>
      <c r="J157" s="181" t="s">
        <v>64</v>
      </c>
      <c r="K157" s="181" t="s">
        <v>36</v>
      </c>
      <c r="L157" s="117" t="s">
        <v>118</v>
      </c>
      <c r="M157" s="117" t="s">
        <v>205</v>
      </c>
      <c r="N157" s="132" t="s">
        <v>36</v>
      </c>
      <c r="O157" s="132" t="s">
        <v>36</v>
      </c>
      <c r="P157" s="132">
        <v>44962.322916666664</v>
      </c>
      <c r="Q157" s="132">
        <v>44962.329861111109</v>
      </c>
      <c r="R157" s="161" t="s">
        <v>603</v>
      </c>
      <c r="S157" s="117" t="s">
        <v>37</v>
      </c>
      <c r="T157" s="117" t="s">
        <v>37</v>
      </c>
      <c r="U157" s="117" t="s">
        <v>36</v>
      </c>
      <c r="V157" s="117" t="s">
        <v>36</v>
      </c>
      <c r="W157" s="117" t="s">
        <v>36</v>
      </c>
      <c r="X157" s="117" t="s">
        <v>36</v>
      </c>
      <c r="Y157" s="117" t="s">
        <v>36</v>
      </c>
      <c r="Z157" s="117" t="s">
        <v>36</v>
      </c>
      <c r="AA157" s="117" t="s">
        <v>36</v>
      </c>
      <c r="AB157" s="117" t="s">
        <v>36</v>
      </c>
      <c r="AC157" s="117" t="s">
        <v>36</v>
      </c>
      <c r="AD157" s="117" t="s">
        <v>48</v>
      </c>
      <c r="AE157" s="117" t="s">
        <v>36</v>
      </c>
      <c r="AF157" s="117" t="s">
        <v>36</v>
      </c>
      <c r="AG157" s="117" t="s">
        <v>48</v>
      </c>
      <c r="AH157" s="117" t="str">
        <f t="shared" si="65"/>
        <v>MP</v>
      </c>
      <c r="AI157" s="146">
        <f t="shared" si="66"/>
        <v>0</v>
      </c>
      <c r="AJ157" s="146" t="s">
        <v>36</v>
      </c>
      <c r="AK157" s="146" t="s">
        <v>36</v>
      </c>
      <c r="AL157" s="146"/>
      <c r="AM157" s="146"/>
      <c r="AN157" s="89"/>
      <c r="AO157" s="90">
        <f t="shared" si="67"/>
        <v>0</v>
      </c>
      <c r="AP157" s="91">
        <f t="shared" si="68"/>
        <v>0.16666666668606922</v>
      </c>
      <c r="AQ157" s="91">
        <f t="shared" si="69"/>
        <v>0.16666666668606922</v>
      </c>
      <c r="AR157" s="89">
        <f t="shared" si="70"/>
        <v>5</v>
      </c>
      <c r="AS157" s="92">
        <f t="shared" si="71"/>
        <v>0</v>
      </c>
      <c r="AT157" s="92">
        <f t="shared" si="72"/>
        <v>0.8333333334303461</v>
      </c>
      <c r="AU157" s="92">
        <f t="shared" si="73"/>
        <v>0.8333333334303461</v>
      </c>
      <c r="AV157" s="93" t="str">
        <f t="shared" si="74"/>
        <v>23_02</v>
      </c>
      <c r="AW157" s="89" t="str">
        <f t="shared" si="75"/>
        <v>23</v>
      </c>
      <c r="AX157" s="89" t="str">
        <f t="shared" si="76"/>
        <v>02</v>
      </c>
      <c r="AY157" s="89"/>
      <c r="AZ157" s="89" t="str">
        <f t="shared" si="77"/>
        <v/>
      </c>
    </row>
    <row r="158" spans="1:52" s="113" customFormat="1" ht="18" hidden="1" x14ac:dyDescent="0.2">
      <c r="A158" s="131">
        <v>44962.336805555555</v>
      </c>
      <c r="B158" s="117" t="s">
        <v>30</v>
      </c>
      <c r="C158" s="117" t="s">
        <v>33</v>
      </c>
      <c r="D158" s="117" t="s">
        <v>103</v>
      </c>
      <c r="E158" s="117" t="s">
        <v>33</v>
      </c>
      <c r="F158" s="117" t="s">
        <v>34</v>
      </c>
      <c r="G158" s="117" t="s">
        <v>202</v>
      </c>
      <c r="H158" s="117" t="s">
        <v>198</v>
      </c>
      <c r="I158" s="181" t="s">
        <v>175</v>
      </c>
      <c r="J158" s="181" t="s">
        <v>54</v>
      </c>
      <c r="K158" s="181" t="s">
        <v>36</v>
      </c>
      <c r="L158" s="117" t="s">
        <v>118</v>
      </c>
      <c r="M158" s="117" t="s">
        <v>205</v>
      </c>
      <c r="N158" s="132" t="s">
        <v>36</v>
      </c>
      <c r="O158" s="132" t="s">
        <v>36</v>
      </c>
      <c r="P158" s="132">
        <v>44962.329872685186</v>
      </c>
      <c r="Q158" s="132">
        <v>44962.336805555555</v>
      </c>
      <c r="R158" s="133" t="s">
        <v>257</v>
      </c>
      <c r="S158" s="117" t="s">
        <v>37</v>
      </c>
      <c r="T158" s="117" t="s">
        <v>37</v>
      </c>
      <c r="U158" s="117" t="s">
        <v>36</v>
      </c>
      <c r="V158" s="117"/>
      <c r="W158" s="117"/>
      <c r="X158" s="117"/>
      <c r="Y158" s="117"/>
      <c r="Z158" s="117"/>
      <c r="AA158" s="117"/>
      <c r="AB158" s="117" t="s">
        <v>36</v>
      </c>
      <c r="AC158" s="117"/>
      <c r="AD158" s="117" t="s">
        <v>48</v>
      </c>
      <c r="AE158" s="117" t="s">
        <v>36</v>
      </c>
      <c r="AF158" s="117" t="s">
        <v>48</v>
      </c>
      <c r="AG158" s="117" t="s">
        <v>48</v>
      </c>
      <c r="AH158" s="117" t="str">
        <f t="shared" si="65"/>
        <v>MP</v>
      </c>
      <c r="AI158" s="146">
        <f t="shared" si="66"/>
        <v>0</v>
      </c>
      <c r="AJ158" s="146" t="s">
        <v>36</v>
      </c>
      <c r="AK158" s="146" t="s">
        <v>36</v>
      </c>
      <c r="AL158" s="146"/>
      <c r="AM158" s="146"/>
      <c r="AN158" s="89"/>
      <c r="AO158" s="90">
        <f t="shared" si="67"/>
        <v>0</v>
      </c>
      <c r="AP158" s="91">
        <f t="shared" si="68"/>
        <v>0.16638888884335756</v>
      </c>
      <c r="AQ158" s="91">
        <f t="shared" si="69"/>
        <v>0.16638888884335756</v>
      </c>
      <c r="AR158" s="89">
        <f t="shared" si="70"/>
        <v>5</v>
      </c>
      <c r="AS158" s="92">
        <f t="shared" si="71"/>
        <v>0</v>
      </c>
      <c r="AT158" s="92">
        <f t="shared" si="72"/>
        <v>0.83194444421678782</v>
      </c>
      <c r="AU158" s="92">
        <f t="shared" si="73"/>
        <v>0.83194444421678782</v>
      </c>
      <c r="AV158" s="93" t="str">
        <f t="shared" si="74"/>
        <v>23_02</v>
      </c>
      <c r="AW158" s="89" t="str">
        <f t="shared" si="75"/>
        <v>23</v>
      </c>
      <c r="AX158" s="89" t="str">
        <f t="shared" si="76"/>
        <v>02</v>
      </c>
      <c r="AY158" s="89"/>
      <c r="AZ158" s="89" t="str">
        <f t="shared" si="77"/>
        <v/>
      </c>
    </row>
    <row r="159" spans="1:52" s="113" customFormat="1" ht="18" hidden="1" x14ac:dyDescent="0.2">
      <c r="A159" s="131">
        <v>44962.342361111114</v>
      </c>
      <c r="B159" s="117" t="s">
        <v>30</v>
      </c>
      <c r="C159" s="117" t="s">
        <v>33</v>
      </c>
      <c r="D159" s="117" t="s">
        <v>103</v>
      </c>
      <c r="E159" s="117" t="s">
        <v>33</v>
      </c>
      <c r="F159" s="117" t="s">
        <v>34</v>
      </c>
      <c r="G159" s="117" t="s">
        <v>202</v>
      </c>
      <c r="H159" s="117" t="s">
        <v>198</v>
      </c>
      <c r="I159" s="181" t="s">
        <v>175</v>
      </c>
      <c r="J159" s="181" t="s">
        <v>66</v>
      </c>
      <c r="K159" s="181" t="s">
        <v>36</v>
      </c>
      <c r="L159" s="117" t="s">
        <v>118</v>
      </c>
      <c r="M159" s="117" t="s">
        <v>205</v>
      </c>
      <c r="N159" s="132" t="s">
        <v>36</v>
      </c>
      <c r="O159" s="132" t="s">
        <v>36</v>
      </c>
      <c r="P159" s="132">
        <v>44962.336817129632</v>
      </c>
      <c r="Q159" s="132">
        <v>44962.342361111114</v>
      </c>
      <c r="R159" s="133" t="s">
        <v>257</v>
      </c>
      <c r="S159" s="117" t="s">
        <v>37</v>
      </c>
      <c r="T159" s="117" t="s">
        <v>37</v>
      </c>
      <c r="U159" s="117" t="s">
        <v>36</v>
      </c>
      <c r="V159" s="117"/>
      <c r="W159" s="117"/>
      <c r="X159" s="117"/>
      <c r="Y159" s="117"/>
      <c r="Z159" s="117"/>
      <c r="AA159" s="117"/>
      <c r="AB159" s="117" t="s">
        <v>36</v>
      </c>
      <c r="AC159" s="117"/>
      <c r="AD159" s="117" t="s">
        <v>48</v>
      </c>
      <c r="AE159" s="117" t="s">
        <v>36</v>
      </c>
      <c r="AF159" s="117" t="s">
        <v>48</v>
      </c>
      <c r="AG159" s="117" t="s">
        <v>48</v>
      </c>
      <c r="AH159" s="117" t="str">
        <f t="shared" si="65"/>
        <v>MP</v>
      </c>
      <c r="AI159" s="146">
        <f t="shared" si="66"/>
        <v>0</v>
      </c>
      <c r="AJ159" s="146" t="s">
        <v>36</v>
      </c>
      <c r="AK159" s="146" t="s">
        <v>36</v>
      </c>
      <c r="AL159" s="146"/>
      <c r="AM159" s="146"/>
      <c r="AN159" s="89"/>
      <c r="AO159" s="90">
        <f t="shared" si="67"/>
        <v>0</v>
      </c>
      <c r="AP159" s="91">
        <f t="shared" si="68"/>
        <v>0.13305555557599291</v>
      </c>
      <c r="AQ159" s="91">
        <f t="shared" si="69"/>
        <v>0.13305555557599291</v>
      </c>
      <c r="AR159" s="89">
        <f t="shared" si="70"/>
        <v>5</v>
      </c>
      <c r="AS159" s="92">
        <f t="shared" si="71"/>
        <v>0</v>
      </c>
      <c r="AT159" s="92">
        <f t="shared" si="72"/>
        <v>0.66527777787996456</v>
      </c>
      <c r="AU159" s="92">
        <f t="shared" si="73"/>
        <v>0.66527777787996456</v>
      </c>
      <c r="AV159" s="93" t="str">
        <f t="shared" si="74"/>
        <v>23_02</v>
      </c>
      <c r="AW159" s="89" t="str">
        <f t="shared" si="75"/>
        <v>23</v>
      </c>
      <c r="AX159" s="89" t="str">
        <f t="shared" si="76"/>
        <v>02</v>
      </c>
      <c r="AY159" s="89"/>
      <c r="AZ159" s="89" t="str">
        <f t="shared" si="77"/>
        <v/>
      </c>
    </row>
    <row r="160" spans="1:52" s="113" customFormat="1" ht="18" hidden="1" x14ac:dyDescent="0.2">
      <c r="A160" s="131">
        <v>44962.347916666666</v>
      </c>
      <c r="B160" s="117" t="s">
        <v>30</v>
      </c>
      <c r="C160" s="117" t="s">
        <v>33</v>
      </c>
      <c r="D160" s="117" t="s">
        <v>103</v>
      </c>
      <c r="E160" s="117" t="s">
        <v>33</v>
      </c>
      <c r="F160" s="117" t="s">
        <v>34</v>
      </c>
      <c r="G160" s="117" t="s">
        <v>202</v>
      </c>
      <c r="H160" s="117" t="s">
        <v>198</v>
      </c>
      <c r="I160" s="181" t="s">
        <v>313</v>
      </c>
      <c r="J160" s="181" t="s">
        <v>312</v>
      </c>
      <c r="K160" s="181" t="s">
        <v>36</v>
      </c>
      <c r="L160" s="117" t="s">
        <v>118</v>
      </c>
      <c r="M160" s="117" t="s">
        <v>205</v>
      </c>
      <c r="N160" s="132" t="s">
        <v>36</v>
      </c>
      <c r="O160" s="132" t="s">
        <v>36</v>
      </c>
      <c r="P160" s="132">
        <v>44962.342372685183</v>
      </c>
      <c r="Q160" s="132">
        <v>44962.347916666666</v>
      </c>
      <c r="R160" s="133" t="s">
        <v>257</v>
      </c>
      <c r="S160" s="117" t="s">
        <v>37</v>
      </c>
      <c r="T160" s="117" t="s">
        <v>37</v>
      </c>
      <c r="U160" s="117" t="s">
        <v>36</v>
      </c>
      <c r="V160" s="117"/>
      <c r="W160" s="117"/>
      <c r="X160" s="117"/>
      <c r="Y160" s="117"/>
      <c r="Z160" s="117"/>
      <c r="AA160" s="117"/>
      <c r="AB160" s="117" t="s">
        <v>36</v>
      </c>
      <c r="AC160" s="117"/>
      <c r="AD160" s="117" t="s">
        <v>48</v>
      </c>
      <c r="AE160" s="117" t="s">
        <v>36</v>
      </c>
      <c r="AF160" s="117" t="s">
        <v>48</v>
      </c>
      <c r="AG160" s="117" t="s">
        <v>48</v>
      </c>
      <c r="AH160" s="117" t="str">
        <f t="shared" si="65"/>
        <v>MP</v>
      </c>
      <c r="AI160" s="146">
        <f t="shared" si="66"/>
        <v>0</v>
      </c>
      <c r="AJ160" s="146" t="s">
        <v>36</v>
      </c>
      <c r="AK160" s="146" t="s">
        <v>36</v>
      </c>
      <c r="AL160" s="146" t="s">
        <v>616</v>
      </c>
      <c r="AM160" s="146" t="s">
        <v>616</v>
      </c>
      <c r="AN160" s="89"/>
      <c r="AO160" s="90">
        <f t="shared" si="67"/>
        <v>0</v>
      </c>
      <c r="AP160" s="91">
        <f t="shared" si="68"/>
        <v>0.13305555557599291</v>
      </c>
      <c r="AQ160" s="91">
        <f t="shared" si="69"/>
        <v>0.13305555557599291</v>
      </c>
      <c r="AR160" s="89">
        <f t="shared" si="70"/>
        <v>5</v>
      </c>
      <c r="AS160" s="92">
        <f t="shared" si="71"/>
        <v>0</v>
      </c>
      <c r="AT160" s="92">
        <f t="shared" si="72"/>
        <v>0.66527777787996456</v>
      </c>
      <c r="AU160" s="92">
        <f t="shared" si="73"/>
        <v>0.66527777787996456</v>
      </c>
      <c r="AV160" s="93" t="str">
        <f t="shared" si="74"/>
        <v>23_02</v>
      </c>
      <c r="AW160" s="89" t="str">
        <f t="shared" si="75"/>
        <v>23</v>
      </c>
      <c r="AX160" s="89" t="str">
        <f t="shared" si="76"/>
        <v>02</v>
      </c>
      <c r="AY160" s="89"/>
      <c r="AZ160" s="89" t="str">
        <f t="shared" si="77"/>
        <v/>
      </c>
    </row>
    <row r="161" spans="1:52" s="113" customFormat="1" ht="18" hidden="1" x14ac:dyDescent="0.2">
      <c r="A161" s="131">
        <v>44962.353472222225</v>
      </c>
      <c r="B161" s="117" t="s">
        <v>30</v>
      </c>
      <c r="C161" s="117" t="s">
        <v>33</v>
      </c>
      <c r="D161" s="117" t="s">
        <v>103</v>
      </c>
      <c r="E161" s="117" t="s">
        <v>33</v>
      </c>
      <c r="F161" s="117" t="s">
        <v>34</v>
      </c>
      <c r="G161" s="117" t="s">
        <v>202</v>
      </c>
      <c r="H161" s="117" t="s">
        <v>198</v>
      </c>
      <c r="I161" s="181" t="s">
        <v>175</v>
      </c>
      <c r="J161" s="181" t="s">
        <v>426</v>
      </c>
      <c r="K161" s="181" t="s">
        <v>36</v>
      </c>
      <c r="L161" s="117" t="s">
        <v>118</v>
      </c>
      <c r="M161" s="117" t="s">
        <v>205</v>
      </c>
      <c r="N161" s="132" t="s">
        <v>36</v>
      </c>
      <c r="O161" s="132" t="s">
        <v>36</v>
      </c>
      <c r="P161" s="132">
        <v>44962.347928240742</v>
      </c>
      <c r="Q161" s="132">
        <v>44962.353472222225</v>
      </c>
      <c r="R161" s="133" t="s">
        <v>257</v>
      </c>
      <c r="S161" s="117" t="s">
        <v>37</v>
      </c>
      <c r="T161" s="117" t="s">
        <v>37</v>
      </c>
      <c r="U161" s="117" t="s">
        <v>36</v>
      </c>
      <c r="V161" s="117"/>
      <c r="W161" s="117"/>
      <c r="X161" s="117"/>
      <c r="Y161" s="117"/>
      <c r="Z161" s="117"/>
      <c r="AA161" s="117"/>
      <c r="AB161" s="117" t="s">
        <v>36</v>
      </c>
      <c r="AC161" s="117"/>
      <c r="AD161" s="117" t="s">
        <v>48</v>
      </c>
      <c r="AE161" s="117" t="s">
        <v>36</v>
      </c>
      <c r="AF161" s="117" t="s">
        <v>48</v>
      </c>
      <c r="AG161" s="117" t="s">
        <v>48</v>
      </c>
      <c r="AH161" s="117" t="str">
        <f t="shared" si="65"/>
        <v>MP</v>
      </c>
      <c r="AI161" s="146">
        <f t="shared" si="66"/>
        <v>0</v>
      </c>
      <c r="AJ161" s="146" t="s">
        <v>36</v>
      </c>
      <c r="AK161" s="146" t="s">
        <v>36</v>
      </c>
      <c r="AL161" s="146"/>
      <c r="AM161" s="146"/>
      <c r="AN161" s="89"/>
      <c r="AO161" s="90">
        <f t="shared" si="67"/>
        <v>0</v>
      </c>
      <c r="AP161" s="91">
        <f t="shared" si="68"/>
        <v>0.13305555557599291</v>
      </c>
      <c r="AQ161" s="91">
        <f t="shared" si="69"/>
        <v>0.13305555557599291</v>
      </c>
      <c r="AR161" s="89">
        <f t="shared" si="70"/>
        <v>5</v>
      </c>
      <c r="AS161" s="92">
        <f t="shared" si="71"/>
        <v>0</v>
      </c>
      <c r="AT161" s="92">
        <f t="shared" si="72"/>
        <v>0.66527777787996456</v>
      </c>
      <c r="AU161" s="92">
        <f t="shared" si="73"/>
        <v>0.66527777787996456</v>
      </c>
      <c r="AV161" s="93" t="str">
        <f t="shared" si="74"/>
        <v>23_02</v>
      </c>
      <c r="AW161" s="89" t="str">
        <f t="shared" si="75"/>
        <v>23</v>
      </c>
      <c r="AX161" s="89" t="str">
        <f t="shared" si="76"/>
        <v>02</v>
      </c>
      <c r="AY161" s="89"/>
      <c r="AZ161" s="89" t="str">
        <f t="shared" si="77"/>
        <v/>
      </c>
    </row>
    <row r="162" spans="1:52" s="113" customFormat="1" ht="18" hidden="1" x14ac:dyDescent="0.2">
      <c r="A162" s="131">
        <v>44962.359027777777</v>
      </c>
      <c r="B162" s="117" t="s">
        <v>30</v>
      </c>
      <c r="C162" s="117" t="s">
        <v>33</v>
      </c>
      <c r="D162" s="117" t="s">
        <v>103</v>
      </c>
      <c r="E162" s="117" t="s">
        <v>33</v>
      </c>
      <c r="F162" s="117" t="s">
        <v>34</v>
      </c>
      <c r="G162" s="117" t="s">
        <v>202</v>
      </c>
      <c r="H162" s="117" t="s">
        <v>198</v>
      </c>
      <c r="I162" s="181" t="s">
        <v>175</v>
      </c>
      <c r="J162" s="181" t="s">
        <v>428</v>
      </c>
      <c r="K162" s="181" t="s">
        <v>36</v>
      </c>
      <c r="L162" s="117" t="s">
        <v>118</v>
      </c>
      <c r="M162" s="117" t="s">
        <v>205</v>
      </c>
      <c r="N162" s="132" t="s">
        <v>36</v>
      </c>
      <c r="O162" s="132" t="s">
        <v>36</v>
      </c>
      <c r="P162" s="132">
        <v>44962.353483796294</v>
      </c>
      <c r="Q162" s="132">
        <v>44962.359027777777</v>
      </c>
      <c r="R162" s="133" t="s">
        <v>257</v>
      </c>
      <c r="S162" s="117" t="s">
        <v>37</v>
      </c>
      <c r="T162" s="117" t="s">
        <v>37</v>
      </c>
      <c r="U162" s="117" t="s">
        <v>36</v>
      </c>
      <c r="V162" s="117"/>
      <c r="W162" s="117"/>
      <c r="X162" s="117"/>
      <c r="Y162" s="117"/>
      <c r="Z162" s="117"/>
      <c r="AA162" s="117"/>
      <c r="AB162" s="117" t="s">
        <v>36</v>
      </c>
      <c r="AC162" s="117"/>
      <c r="AD162" s="117" t="s">
        <v>48</v>
      </c>
      <c r="AE162" s="117" t="s">
        <v>36</v>
      </c>
      <c r="AF162" s="117" t="s">
        <v>48</v>
      </c>
      <c r="AG162" s="117" t="s">
        <v>48</v>
      </c>
      <c r="AH162" s="117" t="str">
        <f t="shared" si="65"/>
        <v>MP</v>
      </c>
      <c r="AI162" s="146">
        <f t="shared" si="66"/>
        <v>0</v>
      </c>
      <c r="AJ162" s="146" t="s">
        <v>36</v>
      </c>
      <c r="AK162" s="146" t="s">
        <v>36</v>
      </c>
      <c r="AL162" s="146"/>
      <c r="AM162" s="146"/>
      <c r="AN162" s="89"/>
      <c r="AO162" s="90">
        <f t="shared" si="67"/>
        <v>0</v>
      </c>
      <c r="AP162" s="91">
        <f t="shared" si="68"/>
        <v>0.13305555557599291</v>
      </c>
      <c r="AQ162" s="91">
        <f t="shared" si="69"/>
        <v>0.13305555557599291</v>
      </c>
      <c r="AR162" s="89">
        <f t="shared" si="70"/>
        <v>5</v>
      </c>
      <c r="AS162" s="92">
        <f t="shared" si="71"/>
        <v>0</v>
      </c>
      <c r="AT162" s="92">
        <f t="shared" si="72"/>
        <v>0.66527777787996456</v>
      </c>
      <c r="AU162" s="92">
        <f t="shared" si="73"/>
        <v>0.66527777787996456</v>
      </c>
      <c r="AV162" s="93" t="str">
        <f t="shared" si="74"/>
        <v>23_02</v>
      </c>
      <c r="AW162" s="89" t="str">
        <f t="shared" si="75"/>
        <v>23</v>
      </c>
      <c r="AX162" s="89" t="str">
        <f t="shared" si="76"/>
        <v>02</v>
      </c>
      <c r="AY162" s="89"/>
      <c r="AZ162" s="89" t="str">
        <f t="shared" si="77"/>
        <v/>
      </c>
    </row>
    <row r="163" spans="1:52" s="113" customFormat="1" ht="18" hidden="1" x14ac:dyDescent="0.2">
      <c r="A163" s="131">
        <v>44962.364583333336</v>
      </c>
      <c r="B163" s="117" t="s">
        <v>30</v>
      </c>
      <c r="C163" s="117" t="s">
        <v>33</v>
      </c>
      <c r="D163" s="117" t="s">
        <v>103</v>
      </c>
      <c r="E163" s="117" t="s">
        <v>33</v>
      </c>
      <c r="F163" s="117" t="s">
        <v>34</v>
      </c>
      <c r="G163" s="117" t="s">
        <v>202</v>
      </c>
      <c r="H163" s="117" t="s">
        <v>198</v>
      </c>
      <c r="I163" s="181" t="s">
        <v>175</v>
      </c>
      <c r="J163" s="181" t="s">
        <v>80</v>
      </c>
      <c r="K163" s="181" t="s">
        <v>36</v>
      </c>
      <c r="L163" s="117" t="s">
        <v>118</v>
      </c>
      <c r="M163" s="117" t="s">
        <v>205</v>
      </c>
      <c r="N163" s="132" t="s">
        <v>36</v>
      </c>
      <c r="O163" s="132" t="s">
        <v>36</v>
      </c>
      <c r="P163" s="132">
        <v>44962.359039351853</v>
      </c>
      <c r="Q163" s="132">
        <v>44962.364583333336</v>
      </c>
      <c r="R163" s="133" t="s">
        <v>257</v>
      </c>
      <c r="S163" s="117" t="s">
        <v>37</v>
      </c>
      <c r="T163" s="117" t="s">
        <v>37</v>
      </c>
      <c r="U163" s="117" t="s">
        <v>36</v>
      </c>
      <c r="V163" s="117"/>
      <c r="W163" s="117"/>
      <c r="X163" s="117"/>
      <c r="Y163" s="117"/>
      <c r="Z163" s="117"/>
      <c r="AA163" s="117"/>
      <c r="AB163" s="117" t="s">
        <v>36</v>
      </c>
      <c r="AC163" s="117"/>
      <c r="AD163" s="117" t="s">
        <v>48</v>
      </c>
      <c r="AE163" s="117" t="s">
        <v>36</v>
      </c>
      <c r="AF163" s="117" t="s">
        <v>48</v>
      </c>
      <c r="AG163" s="117" t="s">
        <v>48</v>
      </c>
      <c r="AH163" s="117" t="str">
        <f t="shared" si="65"/>
        <v>MP</v>
      </c>
      <c r="AI163" s="146">
        <f t="shared" si="66"/>
        <v>0</v>
      </c>
      <c r="AJ163" s="146" t="s">
        <v>36</v>
      </c>
      <c r="AK163" s="146" t="s">
        <v>36</v>
      </c>
      <c r="AL163" s="151" t="s">
        <v>616</v>
      </c>
      <c r="AM163" s="151" t="s">
        <v>616</v>
      </c>
      <c r="AN163" s="89"/>
      <c r="AO163" s="90">
        <f t="shared" si="67"/>
        <v>0</v>
      </c>
      <c r="AP163" s="91">
        <f t="shared" si="68"/>
        <v>0.13305555557599291</v>
      </c>
      <c r="AQ163" s="91">
        <f t="shared" si="69"/>
        <v>0.13305555557599291</v>
      </c>
      <c r="AR163" s="89">
        <f t="shared" si="70"/>
        <v>5</v>
      </c>
      <c r="AS163" s="92">
        <f t="shared" si="71"/>
        <v>0</v>
      </c>
      <c r="AT163" s="92">
        <f t="shared" si="72"/>
        <v>0.66527777787996456</v>
      </c>
      <c r="AU163" s="92">
        <f t="shared" si="73"/>
        <v>0.66527777787996456</v>
      </c>
      <c r="AV163" s="93" t="str">
        <f t="shared" si="74"/>
        <v>23_02</v>
      </c>
      <c r="AW163" s="89" t="str">
        <f t="shared" si="75"/>
        <v>23</v>
      </c>
      <c r="AX163" s="89" t="str">
        <f t="shared" si="76"/>
        <v>02</v>
      </c>
      <c r="AY163" s="89"/>
      <c r="AZ163" s="89" t="str">
        <f t="shared" si="77"/>
        <v/>
      </c>
    </row>
    <row r="164" spans="1:52" s="113" customFormat="1" ht="18" hidden="1" x14ac:dyDescent="0.2">
      <c r="A164" s="131">
        <v>44962.370138888888</v>
      </c>
      <c r="B164" s="117" t="s">
        <v>30</v>
      </c>
      <c r="C164" s="117" t="s">
        <v>33</v>
      </c>
      <c r="D164" s="117" t="s">
        <v>103</v>
      </c>
      <c r="E164" s="117" t="s">
        <v>33</v>
      </c>
      <c r="F164" s="117" t="s">
        <v>34</v>
      </c>
      <c r="G164" s="117" t="s">
        <v>202</v>
      </c>
      <c r="H164" s="117" t="s">
        <v>198</v>
      </c>
      <c r="I164" s="181" t="s">
        <v>175</v>
      </c>
      <c r="J164" s="181" t="s">
        <v>209</v>
      </c>
      <c r="K164" s="181" t="s">
        <v>36</v>
      </c>
      <c r="L164" s="117" t="s">
        <v>118</v>
      </c>
      <c r="M164" s="117" t="s">
        <v>205</v>
      </c>
      <c r="N164" s="132" t="s">
        <v>36</v>
      </c>
      <c r="O164" s="132" t="s">
        <v>36</v>
      </c>
      <c r="P164" s="132">
        <v>44962.364594907405</v>
      </c>
      <c r="Q164" s="132">
        <v>44962.370138888888</v>
      </c>
      <c r="R164" s="133" t="s">
        <v>257</v>
      </c>
      <c r="S164" s="117" t="s">
        <v>37</v>
      </c>
      <c r="T164" s="117" t="s">
        <v>37</v>
      </c>
      <c r="U164" s="117" t="s">
        <v>36</v>
      </c>
      <c r="V164" s="117"/>
      <c r="W164" s="117"/>
      <c r="X164" s="117"/>
      <c r="Y164" s="117"/>
      <c r="Z164" s="117"/>
      <c r="AA164" s="117"/>
      <c r="AB164" s="117" t="s">
        <v>36</v>
      </c>
      <c r="AC164" s="117"/>
      <c r="AD164" s="117" t="s">
        <v>48</v>
      </c>
      <c r="AE164" s="117" t="s">
        <v>36</v>
      </c>
      <c r="AF164" s="117" t="s">
        <v>48</v>
      </c>
      <c r="AG164" s="117" t="s">
        <v>48</v>
      </c>
      <c r="AH164" s="117" t="str">
        <f t="shared" si="65"/>
        <v>MP</v>
      </c>
      <c r="AI164" s="146">
        <f t="shared" si="66"/>
        <v>0</v>
      </c>
      <c r="AJ164" s="146" t="s">
        <v>36</v>
      </c>
      <c r="AK164" s="146" t="s">
        <v>36</v>
      </c>
      <c r="AL164" s="146"/>
      <c r="AM164" s="146"/>
      <c r="AN164" s="89"/>
      <c r="AO164" s="90">
        <f t="shared" si="67"/>
        <v>0</v>
      </c>
      <c r="AP164" s="91">
        <f t="shared" si="68"/>
        <v>0.13305555557599291</v>
      </c>
      <c r="AQ164" s="91">
        <f t="shared" si="69"/>
        <v>0.13305555557599291</v>
      </c>
      <c r="AR164" s="89">
        <f t="shared" si="70"/>
        <v>5</v>
      </c>
      <c r="AS164" s="92">
        <f t="shared" si="71"/>
        <v>0</v>
      </c>
      <c r="AT164" s="92">
        <f t="shared" si="72"/>
        <v>0.66527777787996456</v>
      </c>
      <c r="AU164" s="92">
        <f t="shared" si="73"/>
        <v>0.66527777787996456</v>
      </c>
      <c r="AV164" s="93" t="str">
        <f t="shared" si="74"/>
        <v>23_02</v>
      </c>
      <c r="AW164" s="89" t="str">
        <f t="shared" si="75"/>
        <v>23</v>
      </c>
      <c r="AX164" s="89" t="str">
        <f t="shared" si="76"/>
        <v>02</v>
      </c>
      <c r="AY164" s="89"/>
      <c r="AZ164" s="89" t="str">
        <f t="shared" si="77"/>
        <v/>
      </c>
    </row>
    <row r="165" spans="1:52" s="113" customFormat="1" ht="18" hidden="1" x14ac:dyDescent="0.2">
      <c r="A165" s="131">
        <v>44962.375694444447</v>
      </c>
      <c r="B165" s="117" t="s">
        <v>30</v>
      </c>
      <c r="C165" s="117" t="s">
        <v>33</v>
      </c>
      <c r="D165" s="117" t="s">
        <v>103</v>
      </c>
      <c r="E165" s="117" t="s">
        <v>33</v>
      </c>
      <c r="F165" s="117" t="s">
        <v>34</v>
      </c>
      <c r="G165" s="117" t="s">
        <v>202</v>
      </c>
      <c r="H165" s="117" t="s">
        <v>198</v>
      </c>
      <c r="I165" s="181" t="s">
        <v>226</v>
      </c>
      <c r="J165" s="181" t="s">
        <v>138</v>
      </c>
      <c r="K165" s="181" t="s">
        <v>36</v>
      </c>
      <c r="L165" s="117" t="s">
        <v>118</v>
      </c>
      <c r="M165" s="117" t="s">
        <v>205</v>
      </c>
      <c r="N165" s="132" t="s">
        <v>36</v>
      </c>
      <c r="O165" s="132" t="s">
        <v>36</v>
      </c>
      <c r="P165" s="132">
        <v>44962.370150462964</v>
      </c>
      <c r="Q165" s="132">
        <v>44962.375694444447</v>
      </c>
      <c r="R165" s="133" t="s">
        <v>257</v>
      </c>
      <c r="S165" s="117" t="s">
        <v>37</v>
      </c>
      <c r="T165" s="117" t="s">
        <v>37</v>
      </c>
      <c r="U165" s="117"/>
      <c r="V165" s="117"/>
      <c r="W165" s="117"/>
      <c r="X165" s="117"/>
      <c r="Y165" s="117"/>
      <c r="Z165" s="117"/>
      <c r="AA165" s="117"/>
      <c r="AB165" s="117" t="s">
        <v>36</v>
      </c>
      <c r="AC165" s="117"/>
      <c r="AD165" s="117" t="s">
        <v>48</v>
      </c>
      <c r="AE165" s="117"/>
      <c r="AF165" s="117" t="s">
        <v>48</v>
      </c>
      <c r="AG165" s="117" t="s">
        <v>48</v>
      </c>
      <c r="AH165" s="117" t="str">
        <f t="shared" si="65"/>
        <v>MP</v>
      </c>
      <c r="AI165" s="146">
        <f t="shared" si="66"/>
        <v>0</v>
      </c>
      <c r="AJ165" s="146" t="s">
        <v>36</v>
      </c>
      <c r="AK165" s="146" t="s">
        <v>36</v>
      </c>
      <c r="AL165" s="146"/>
      <c r="AM165" s="146"/>
      <c r="AN165" s="89"/>
      <c r="AO165" s="90">
        <f t="shared" si="67"/>
        <v>0</v>
      </c>
      <c r="AP165" s="91">
        <f t="shared" si="68"/>
        <v>0.13305555557599291</v>
      </c>
      <c r="AQ165" s="91">
        <f t="shared" si="69"/>
        <v>0.13305555557599291</v>
      </c>
      <c r="AR165" s="89">
        <f t="shared" si="70"/>
        <v>5</v>
      </c>
      <c r="AS165" s="92">
        <f t="shared" si="71"/>
        <v>0</v>
      </c>
      <c r="AT165" s="92">
        <f t="shared" si="72"/>
        <v>0.66527777787996456</v>
      </c>
      <c r="AU165" s="92">
        <f t="shared" si="73"/>
        <v>0.66527777787996456</v>
      </c>
      <c r="AV165" s="93" t="str">
        <f t="shared" si="74"/>
        <v>23_02</v>
      </c>
      <c r="AW165" s="89" t="str">
        <f t="shared" si="75"/>
        <v>23</v>
      </c>
      <c r="AX165" s="89" t="str">
        <f t="shared" si="76"/>
        <v>02</v>
      </c>
      <c r="AY165" s="89"/>
      <c r="AZ165" s="89" t="str">
        <f t="shared" si="77"/>
        <v/>
      </c>
    </row>
    <row r="166" spans="1:52" s="113" customFormat="1" ht="18" hidden="1" x14ac:dyDescent="0.2">
      <c r="A166" s="131">
        <v>44962.381249999999</v>
      </c>
      <c r="B166" s="117" t="s">
        <v>30</v>
      </c>
      <c r="C166" s="117" t="s">
        <v>33</v>
      </c>
      <c r="D166" s="117" t="s">
        <v>103</v>
      </c>
      <c r="E166" s="117" t="s">
        <v>33</v>
      </c>
      <c r="F166" s="117" t="s">
        <v>34</v>
      </c>
      <c r="G166" s="117" t="s">
        <v>202</v>
      </c>
      <c r="H166" s="117" t="s">
        <v>198</v>
      </c>
      <c r="I166" s="181" t="s">
        <v>226</v>
      </c>
      <c r="J166" s="181" t="s">
        <v>211</v>
      </c>
      <c r="K166" s="181" t="s">
        <v>36</v>
      </c>
      <c r="L166" s="117" t="s">
        <v>118</v>
      </c>
      <c r="M166" s="117" t="s">
        <v>205</v>
      </c>
      <c r="N166" s="132" t="s">
        <v>36</v>
      </c>
      <c r="O166" s="132" t="s">
        <v>36</v>
      </c>
      <c r="P166" s="132">
        <v>44962.375706018516</v>
      </c>
      <c r="Q166" s="132">
        <v>44962.381249999999</v>
      </c>
      <c r="R166" s="133" t="s">
        <v>257</v>
      </c>
      <c r="S166" s="117" t="s">
        <v>37</v>
      </c>
      <c r="T166" s="117" t="s">
        <v>37</v>
      </c>
      <c r="U166" s="117"/>
      <c r="V166" s="117"/>
      <c r="W166" s="117"/>
      <c r="X166" s="117"/>
      <c r="Y166" s="117"/>
      <c r="Z166" s="117"/>
      <c r="AA166" s="117"/>
      <c r="AB166" s="117" t="s">
        <v>36</v>
      </c>
      <c r="AC166" s="117"/>
      <c r="AD166" s="117" t="s">
        <v>48</v>
      </c>
      <c r="AE166" s="117"/>
      <c r="AF166" s="117" t="s">
        <v>48</v>
      </c>
      <c r="AG166" s="117" t="s">
        <v>48</v>
      </c>
      <c r="AH166" s="117" t="str">
        <f t="shared" si="65"/>
        <v>MP</v>
      </c>
      <c r="AI166" s="146">
        <f t="shared" si="66"/>
        <v>0</v>
      </c>
      <c r="AJ166" s="146" t="s">
        <v>36</v>
      </c>
      <c r="AK166" s="146" t="s">
        <v>36</v>
      </c>
      <c r="AL166" s="146"/>
      <c r="AM166" s="146"/>
      <c r="AN166" s="89"/>
      <c r="AO166" s="90">
        <f t="shared" si="67"/>
        <v>0</v>
      </c>
      <c r="AP166" s="91">
        <f t="shared" si="68"/>
        <v>0.13305555557599291</v>
      </c>
      <c r="AQ166" s="91">
        <f t="shared" si="69"/>
        <v>0.13305555557599291</v>
      </c>
      <c r="AR166" s="89">
        <f t="shared" si="70"/>
        <v>5</v>
      </c>
      <c r="AS166" s="92">
        <f t="shared" si="71"/>
        <v>0</v>
      </c>
      <c r="AT166" s="92">
        <f t="shared" si="72"/>
        <v>0.66527777787996456</v>
      </c>
      <c r="AU166" s="92">
        <f t="shared" si="73"/>
        <v>0.66527777787996456</v>
      </c>
      <c r="AV166" s="93" t="str">
        <f t="shared" si="74"/>
        <v>23_02</v>
      </c>
      <c r="AW166" s="89" t="str">
        <f t="shared" si="75"/>
        <v>23</v>
      </c>
      <c r="AX166" s="89" t="str">
        <f t="shared" si="76"/>
        <v>02</v>
      </c>
      <c r="AY166" s="89"/>
      <c r="AZ166" s="89" t="str">
        <f t="shared" si="77"/>
        <v/>
      </c>
    </row>
    <row r="167" spans="1:52" s="113" customFormat="1" ht="18" hidden="1" x14ac:dyDescent="0.2">
      <c r="A167" s="131">
        <v>44962.386805555558</v>
      </c>
      <c r="B167" s="117" t="s">
        <v>30</v>
      </c>
      <c r="C167" s="117" t="s">
        <v>33</v>
      </c>
      <c r="D167" s="117" t="s">
        <v>103</v>
      </c>
      <c r="E167" s="117" t="s">
        <v>33</v>
      </c>
      <c r="F167" s="117" t="s">
        <v>34</v>
      </c>
      <c r="G167" s="117" t="s">
        <v>202</v>
      </c>
      <c r="H167" s="117" t="s">
        <v>198</v>
      </c>
      <c r="I167" s="181" t="s">
        <v>226</v>
      </c>
      <c r="J167" s="181" t="s">
        <v>152</v>
      </c>
      <c r="K167" s="181" t="s">
        <v>36</v>
      </c>
      <c r="L167" s="117" t="s">
        <v>118</v>
      </c>
      <c r="M167" s="117" t="s">
        <v>205</v>
      </c>
      <c r="N167" s="132" t="s">
        <v>36</v>
      </c>
      <c r="O167" s="132" t="s">
        <v>36</v>
      </c>
      <c r="P167" s="132">
        <v>44962.381261574075</v>
      </c>
      <c r="Q167" s="132">
        <v>44962.386805555558</v>
      </c>
      <c r="R167" s="133" t="s">
        <v>257</v>
      </c>
      <c r="S167" s="117" t="s">
        <v>37</v>
      </c>
      <c r="T167" s="117" t="s">
        <v>37</v>
      </c>
      <c r="U167" s="117"/>
      <c r="V167" s="117"/>
      <c r="W167" s="117"/>
      <c r="X167" s="117"/>
      <c r="Y167" s="117"/>
      <c r="Z167" s="117"/>
      <c r="AA167" s="117"/>
      <c r="AB167" s="117" t="s">
        <v>36</v>
      </c>
      <c r="AC167" s="117"/>
      <c r="AD167" s="117" t="s">
        <v>48</v>
      </c>
      <c r="AE167" s="117"/>
      <c r="AF167" s="117" t="s">
        <v>48</v>
      </c>
      <c r="AG167" s="117" t="s">
        <v>48</v>
      </c>
      <c r="AH167" s="117" t="str">
        <f t="shared" si="65"/>
        <v>MP</v>
      </c>
      <c r="AI167" s="146">
        <f t="shared" si="66"/>
        <v>0</v>
      </c>
      <c r="AJ167" s="146" t="s">
        <v>36</v>
      </c>
      <c r="AK167" s="146" t="s">
        <v>36</v>
      </c>
      <c r="AL167" s="146"/>
      <c r="AM167" s="146"/>
      <c r="AN167" s="89"/>
      <c r="AO167" s="90">
        <f t="shared" si="67"/>
        <v>0</v>
      </c>
      <c r="AP167" s="91">
        <f t="shared" si="68"/>
        <v>0.13305555557599291</v>
      </c>
      <c r="AQ167" s="91">
        <f t="shared" si="69"/>
        <v>0.13305555557599291</v>
      </c>
      <c r="AR167" s="89">
        <f t="shared" si="70"/>
        <v>5</v>
      </c>
      <c r="AS167" s="92">
        <f t="shared" si="71"/>
        <v>0</v>
      </c>
      <c r="AT167" s="92">
        <f t="shared" si="72"/>
        <v>0.66527777787996456</v>
      </c>
      <c r="AU167" s="92">
        <f t="shared" si="73"/>
        <v>0.66527777787996456</v>
      </c>
      <c r="AV167" s="93" t="str">
        <f t="shared" si="74"/>
        <v>23_02</v>
      </c>
      <c r="AW167" s="89" t="str">
        <f t="shared" si="75"/>
        <v>23</v>
      </c>
      <c r="AX167" s="89" t="str">
        <f t="shared" si="76"/>
        <v>02</v>
      </c>
      <c r="AY167" s="89"/>
      <c r="AZ167" s="89" t="str">
        <f t="shared" si="77"/>
        <v/>
      </c>
    </row>
    <row r="168" spans="1:52" s="113" customFormat="1" ht="18" hidden="1" x14ac:dyDescent="0.2">
      <c r="A168" s="131">
        <v>44962.392361111109</v>
      </c>
      <c r="B168" s="117" t="s">
        <v>30</v>
      </c>
      <c r="C168" s="117" t="s">
        <v>33</v>
      </c>
      <c r="D168" s="117" t="s">
        <v>103</v>
      </c>
      <c r="E168" s="117" t="s">
        <v>33</v>
      </c>
      <c r="F168" s="117" t="s">
        <v>34</v>
      </c>
      <c r="G168" s="117" t="s">
        <v>202</v>
      </c>
      <c r="H168" s="117" t="s">
        <v>198</v>
      </c>
      <c r="I168" s="181" t="s">
        <v>226</v>
      </c>
      <c r="J168" s="181" t="s">
        <v>212</v>
      </c>
      <c r="K168" s="181" t="s">
        <v>36</v>
      </c>
      <c r="L168" s="117" t="s">
        <v>118</v>
      </c>
      <c r="M168" s="117" t="s">
        <v>205</v>
      </c>
      <c r="N168" s="132" t="s">
        <v>36</v>
      </c>
      <c r="O168" s="132" t="s">
        <v>36</v>
      </c>
      <c r="P168" s="132">
        <v>44962.386817129627</v>
      </c>
      <c r="Q168" s="132">
        <v>44962.392361111109</v>
      </c>
      <c r="R168" s="133" t="s">
        <v>257</v>
      </c>
      <c r="S168" s="117" t="s">
        <v>37</v>
      </c>
      <c r="T168" s="117" t="s">
        <v>37</v>
      </c>
      <c r="U168" s="117"/>
      <c r="V168" s="117"/>
      <c r="W168" s="117"/>
      <c r="X168" s="117"/>
      <c r="Y168" s="117"/>
      <c r="Z168" s="117"/>
      <c r="AA168" s="117"/>
      <c r="AB168" s="117" t="s">
        <v>36</v>
      </c>
      <c r="AC168" s="117"/>
      <c r="AD168" s="117" t="s">
        <v>48</v>
      </c>
      <c r="AE168" s="117"/>
      <c r="AF168" s="117" t="s">
        <v>48</v>
      </c>
      <c r="AG168" s="117" t="s">
        <v>48</v>
      </c>
      <c r="AH168" s="117" t="str">
        <f t="shared" si="65"/>
        <v>MP</v>
      </c>
      <c r="AI168" s="146">
        <f t="shared" si="66"/>
        <v>0</v>
      </c>
      <c r="AJ168" s="146" t="s">
        <v>36</v>
      </c>
      <c r="AK168" s="146" t="s">
        <v>36</v>
      </c>
      <c r="AL168" s="146"/>
      <c r="AM168" s="146"/>
      <c r="AN168" s="89"/>
      <c r="AO168" s="90">
        <f t="shared" si="67"/>
        <v>0</v>
      </c>
      <c r="AP168" s="91">
        <f t="shared" si="68"/>
        <v>0.13305555557599291</v>
      </c>
      <c r="AQ168" s="91">
        <f t="shared" si="69"/>
        <v>0.13305555557599291</v>
      </c>
      <c r="AR168" s="89">
        <f t="shared" si="70"/>
        <v>5</v>
      </c>
      <c r="AS168" s="92">
        <f t="shared" si="71"/>
        <v>0</v>
      </c>
      <c r="AT168" s="92">
        <f t="shared" si="72"/>
        <v>0.66527777787996456</v>
      </c>
      <c r="AU168" s="92">
        <f t="shared" si="73"/>
        <v>0.66527777787996456</v>
      </c>
      <c r="AV168" s="93" t="str">
        <f t="shared" si="74"/>
        <v>23_02</v>
      </c>
      <c r="AW168" s="89" t="str">
        <f t="shared" si="75"/>
        <v>23</v>
      </c>
      <c r="AX168" s="89" t="str">
        <f t="shared" si="76"/>
        <v>02</v>
      </c>
      <c r="AY168" s="89"/>
      <c r="AZ168" s="89" t="str">
        <f t="shared" si="77"/>
        <v/>
      </c>
    </row>
    <row r="169" spans="1:52" s="113" customFormat="1" ht="18" hidden="1" x14ac:dyDescent="0.2">
      <c r="A169" s="131">
        <v>44962.397916666669</v>
      </c>
      <c r="B169" s="117" t="s">
        <v>30</v>
      </c>
      <c r="C169" s="117" t="s">
        <v>33</v>
      </c>
      <c r="D169" s="117" t="s">
        <v>103</v>
      </c>
      <c r="E169" s="117" t="s">
        <v>33</v>
      </c>
      <c r="F169" s="117" t="s">
        <v>34</v>
      </c>
      <c r="G169" s="117" t="s">
        <v>202</v>
      </c>
      <c r="H169" s="117" t="s">
        <v>198</v>
      </c>
      <c r="I169" s="181" t="s">
        <v>226</v>
      </c>
      <c r="J169" s="181" t="s">
        <v>213</v>
      </c>
      <c r="K169" s="181" t="s">
        <v>36</v>
      </c>
      <c r="L169" s="117" t="s">
        <v>118</v>
      </c>
      <c r="M169" s="117" t="s">
        <v>205</v>
      </c>
      <c r="N169" s="132" t="s">
        <v>36</v>
      </c>
      <c r="O169" s="132" t="s">
        <v>36</v>
      </c>
      <c r="P169" s="132">
        <v>44962.392372685186</v>
      </c>
      <c r="Q169" s="132">
        <v>44962.397916666669</v>
      </c>
      <c r="R169" s="133" t="s">
        <v>257</v>
      </c>
      <c r="S169" s="117" t="s">
        <v>37</v>
      </c>
      <c r="T169" s="117" t="s">
        <v>37</v>
      </c>
      <c r="U169" s="117"/>
      <c r="V169" s="117"/>
      <c r="W169" s="117"/>
      <c r="X169" s="117"/>
      <c r="Y169" s="117"/>
      <c r="Z169" s="117"/>
      <c r="AA169" s="117"/>
      <c r="AB169" s="117" t="s">
        <v>36</v>
      </c>
      <c r="AC169" s="117"/>
      <c r="AD169" s="117" t="s">
        <v>48</v>
      </c>
      <c r="AE169" s="117"/>
      <c r="AF169" s="117" t="s">
        <v>48</v>
      </c>
      <c r="AG169" s="117" t="s">
        <v>48</v>
      </c>
      <c r="AH169" s="117" t="str">
        <f t="shared" si="65"/>
        <v>MP</v>
      </c>
      <c r="AI169" s="146">
        <f t="shared" si="66"/>
        <v>0</v>
      </c>
      <c r="AJ169" s="146" t="s">
        <v>36</v>
      </c>
      <c r="AK169" s="146" t="s">
        <v>36</v>
      </c>
      <c r="AL169" s="146"/>
      <c r="AM169" s="146"/>
      <c r="AN169" s="89"/>
      <c r="AO169" s="90">
        <f t="shared" si="67"/>
        <v>0</v>
      </c>
      <c r="AP169" s="91">
        <f t="shared" si="68"/>
        <v>0.13305555557599291</v>
      </c>
      <c r="AQ169" s="91">
        <f t="shared" si="69"/>
        <v>0.13305555557599291</v>
      </c>
      <c r="AR169" s="89">
        <f t="shared" si="70"/>
        <v>5</v>
      </c>
      <c r="AS169" s="92">
        <f t="shared" si="71"/>
        <v>0</v>
      </c>
      <c r="AT169" s="92">
        <f t="shared" si="72"/>
        <v>0.66527777787996456</v>
      </c>
      <c r="AU169" s="92">
        <f t="shared" si="73"/>
        <v>0.66527777787996456</v>
      </c>
      <c r="AV169" s="93" t="str">
        <f t="shared" si="74"/>
        <v>23_02</v>
      </c>
      <c r="AW169" s="89" t="str">
        <f t="shared" si="75"/>
        <v>23</v>
      </c>
      <c r="AX169" s="89" t="str">
        <f t="shared" si="76"/>
        <v>02</v>
      </c>
      <c r="AY169" s="89"/>
      <c r="AZ169" s="89" t="str">
        <f t="shared" si="77"/>
        <v/>
      </c>
    </row>
    <row r="170" spans="1:52" s="113" customFormat="1" ht="18" hidden="1" x14ac:dyDescent="0.2">
      <c r="A170" s="131">
        <v>44962.40347222222</v>
      </c>
      <c r="B170" s="117" t="s">
        <v>30</v>
      </c>
      <c r="C170" s="117" t="s">
        <v>33</v>
      </c>
      <c r="D170" s="117" t="s">
        <v>103</v>
      </c>
      <c r="E170" s="117" t="s">
        <v>33</v>
      </c>
      <c r="F170" s="117" t="s">
        <v>34</v>
      </c>
      <c r="G170" s="117" t="s">
        <v>202</v>
      </c>
      <c r="H170" s="117" t="s">
        <v>198</v>
      </c>
      <c r="I170" s="181" t="s">
        <v>226</v>
      </c>
      <c r="J170" s="181" t="s">
        <v>214</v>
      </c>
      <c r="K170" s="181" t="s">
        <v>36</v>
      </c>
      <c r="L170" s="117" t="s">
        <v>118</v>
      </c>
      <c r="M170" s="117" t="s">
        <v>205</v>
      </c>
      <c r="N170" s="132" t="s">
        <v>36</v>
      </c>
      <c r="O170" s="132" t="s">
        <v>36</v>
      </c>
      <c r="P170" s="132">
        <v>44962.397928240738</v>
      </c>
      <c r="Q170" s="132">
        <v>44962.40347222222</v>
      </c>
      <c r="R170" s="133" t="s">
        <v>257</v>
      </c>
      <c r="S170" s="117" t="s">
        <v>37</v>
      </c>
      <c r="T170" s="117" t="s">
        <v>37</v>
      </c>
      <c r="U170" s="117"/>
      <c r="V170" s="117"/>
      <c r="W170" s="117"/>
      <c r="X170" s="117"/>
      <c r="Y170" s="117"/>
      <c r="Z170" s="117"/>
      <c r="AA170" s="117"/>
      <c r="AB170" s="117" t="s">
        <v>36</v>
      </c>
      <c r="AC170" s="117"/>
      <c r="AD170" s="117" t="s">
        <v>48</v>
      </c>
      <c r="AE170" s="117"/>
      <c r="AF170" s="117" t="s">
        <v>48</v>
      </c>
      <c r="AG170" s="117" t="s">
        <v>48</v>
      </c>
      <c r="AH170" s="117" t="str">
        <f t="shared" si="65"/>
        <v>MP</v>
      </c>
      <c r="AI170" s="146">
        <f t="shared" si="66"/>
        <v>0</v>
      </c>
      <c r="AJ170" s="146" t="s">
        <v>36</v>
      </c>
      <c r="AK170" s="146" t="s">
        <v>36</v>
      </c>
      <c r="AL170" s="146"/>
      <c r="AM170" s="146"/>
      <c r="AN170" s="89"/>
      <c r="AO170" s="90">
        <f t="shared" si="67"/>
        <v>0</v>
      </c>
      <c r="AP170" s="91">
        <f t="shared" si="68"/>
        <v>0.13305555557599291</v>
      </c>
      <c r="AQ170" s="91">
        <f t="shared" si="69"/>
        <v>0.13305555557599291</v>
      </c>
      <c r="AR170" s="89">
        <f t="shared" si="70"/>
        <v>5</v>
      </c>
      <c r="AS170" s="92">
        <f t="shared" si="71"/>
        <v>0</v>
      </c>
      <c r="AT170" s="92">
        <f t="shared" si="72"/>
        <v>0.66527777787996456</v>
      </c>
      <c r="AU170" s="92">
        <f t="shared" si="73"/>
        <v>0.66527777787996456</v>
      </c>
      <c r="AV170" s="93" t="str">
        <f t="shared" si="74"/>
        <v>23_02</v>
      </c>
      <c r="AW170" s="89" t="str">
        <f t="shared" si="75"/>
        <v>23</v>
      </c>
      <c r="AX170" s="89" t="str">
        <f t="shared" si="76"/>
        <v>02</v>
      </c>
      <c r="AY170" s="89"/>
      <c r="AZ170" s="89" t="str">
        <f t="shared" si="77"/>
        <v/>
      </c>
    </row>
    <row r="171" spans="1:52" s="113" customFormat="1" ht="18" hidden="1" x14ac:dyDescent="0.2">
      <c r="A171" s="131">
        <v>44962.40902777778</v>
      </c>
      <c r="B171" s="117" t="s">
        <v>30</v>
      </c>
      <c r="C171" s="117" t="s">
        <v>33</v>
      </c>
      <c r="D171" s="117" t="s">
        <v>103</v>
      </c>
      <c r="E171" s="117" t="s">
        <v>33</v>
      </c>
      <c r="F171" s="117" t="s">
        <v>34</v>
      </c>
      <c r="G171" s="117" t="s">
        <v>202</v>
      </c>
      <c r="H171" s="117" t="s">
        <v>198</v>
      </c>
      <c r="I171" s="181" t="s">
        <v>226</v>
      </c>
      <c r="J171" s="181" t="s">
        <v>215</v>
      </c>
      <c r="K171" s="181" t="s">
        <v>36</v>
      </c>
      <c r="L171" s="117" t="s">
        <v>118</v>
      </c>
      <c r="M171" s="117" t="s">
        <v>205</v>
      </c>
      <c r="N171" s="132" t="s">
        <v>36</v>
      </c>
      <c r="O171" s="132" t="s">
        <v>36</v>
      </c>
      <c r="P171" s="132">
        <v>44962.403483796297</v>
      </c>
      <c r="Q171" s="132">
        <v>44962.40902777778</v>
      </c>
      <c r="R171" s="133" t="s">
        <v>257</v>
      </c>
      <c r="S171" s="117" t="s">
        <v>37</v>
      </c>
      <c r="T171" s="117" t="s">
        <v>37</v>
      </c>
      <c r="U171" s="117"/>
      <c r="V171" s="117"/>
      <c r="W171" s="117"/>
      <c r="X171" s="117"/>
      <c r="Y171" s="117"/>
      <c r="Z171" s="117"/>
      <c r="AA171" s="117"/>
      <c r="AB171" s="117" t="s">
        <v>36</v>
      </c>
      <c r="AC171" s="117"/>
      <c r="AD171" s="117" t="s">
        <v>48</v>
      </c>
      <c r="AE171" s="117"/>
      <c r="AF171" s="117" t="s">
        <v>48</v>
      </c>
      <c r="AG171" s="117" t="s">
        <v>48</v>
      </c>
      <c r="AH171" s="117" t="str">
        <f t="shared" si="65"/>
        <v>MP</v>
      </c>
      <c r="AI171" s="146">
        <f t="shared" si="66"/>
        <v>0</v>
      </c>
      <c r="AJ171" s="146" t="s">
        <v>36</v>
      </c>
      <c r="AK171" s="146" t="s">
        <v>36</v>
      </c>
      <c r="AL171" s="146"/>
      <c r="AM171" s="146"/>
      <c r="AN171" s="89"/>
      <c r="AO171" s="90">
        <f t="shared" si="67"/>
        <v>0</v>
      </c>
      <c r="AP171" s="91">
        <f t="shared" si="68"/>
        <v>0.13305555557599291</v>
      </c>
      <c r="AQ171" s="91">
        <f t="shared" si="69"/>
        <v>0.13305555557599291</v>
      </c>
      <c r="AR171" s="89">
        <f t="shared" si="70"/>
        <v>5</v>
      </c>
      <c r="AS171" s="92">
        <f t="shared" si="71"/>
        <v>0</v>
      </c>
      <c r="AT171" s="92">
        <f t="shared" si="72"/>
        <v>0.66527777787996456</v>
      </c>
      <c r="AU171" s="92">
        <f t="shared" si="73"/>
        <v>0.66527777787996456</v>
      </c>
      <c r="AV171" s="93" t="str">
        <f t="shared" si="74"/>
        <v>23_02</v>
      </c>
      <c r="AW171" s="89" t="str">
        <f t="shared" si="75"/>
        <v>23</v>
      </c>
      <c r="AX171" s="89" t="str">
        <f t="shared" si="76"/>
        <v>02</v>
      </c>
      <c r="AY171" s="89"/>
      <c r="AZ171" s="89" t="str">
        <f t="shared" si="77"/>
        <v/>
      </c>
    </row>
    <row r="172" spans="1:52" s="113" customFormat="1" ht="18" hidden="1" x14ac:dyDescent="0.2">
      <c r="A172" s="131">
        <v>44962.411805555559</v>
      </c>
      <c r="B172" s="117" t="s">
        <v>30</v>
      </c>
      <c r="C172" s="117" t="s">
        <v>33</v>
      </c>
      <c r="D172" s="117" t="s">
        <v>103</v>
      </c>
      <c r="E172" s="117" t="s">
        <v>33</v>
      </c>
      <c r="F172" s="117" t="s">
        <v>34</v>
      </c>
      <c r="G172" s="117" t="s">
        <v>202</v>
      </c>
      <c r="H172" s="117" t="s">
        <v>198</v>
      </c>
      <c r="I172" s="181" t="s">
        <v>56</v>
      </c>
      <c r="J172" s="181" t="s">
        <v>57</v>
      </c>
      <c r="K172" s="181" t="s">
        <v>36</v>
      </c>
      <c r="L172" s="117" t="s">
        <v>118</v>
      </c>
      <c r="M172" s="117" t="s">
        <v>205</v>
      </c>
      <c r="N172" s="132" t="s">
        <v>36</v>
      </c>
      <c r="O172" s="132" t="s">
        <v>36</v>
      </c>
      <c r="P172" s="132">
        <v>44962.409039351849</v>
      </c>
      <c r="Q172" s="132">
        <v>44962.411805555559</v>
      </c>
      <c r="R172" s="133" t="s">
        <v>257</v>
      </c>
      <c r="S172" s="117" t="s">
        <v>37</v>
      </c>
      <c r="T172" s="117" t="s">
        <v>37</v>
      </c>
      <c r="U172" s="117"/>
      <c r="V172" s="117"/>
      <c r="W172" s="117"/>
      <c r="X172" s="117"/>
      <c r="Y172" s="117"/>
      <c r="Z172" s="117"/>
      <c r="AA172" s="117"/>
      <c r="AB172" s="117" t="s">
        <v>36</v>
      </c>
      <c r="AC172" s="117"/>
      <c r="AD172" s="117" t="s">
        <v>48</v>
      </c>
      <c r="AE172" s="117"/>
      <c r="AF172" s="117" t="s">
        <v>48</v>
      </c>
      <c r="AG172" s="117" t="s">
        <v>48</v>
      </c>
      <c r="AH172" s="117" t="str">
        <f t="shared" si="65"/>
        <v>MP</v>
      </c>
      <c r="AI172" s="146">
        <f t="shared" si="66"/>
        <v>0</v>
      </c>
      <c r="AJ172" s="146" t="s">
        <v>36</v>
      </c>
      <c r="AK172" s="146" t="s">
        <v>36</v>
      </c>
      <c r="AL172" s="146"/>
      <c r="AM172" s="146"/>
      <c r="AN172" s="89"/>
      <c r="AO172" s="90">
        <f t="shared" si="67"/>
        <v>0</v>
      </c>
      <c r="AP172" s="91">
        <f t="shared" si="68"/>
        <v>6.638888904126361E-2</v>
      </c>
      <c r="AQ172" s="91">
        <f t="shared" si="69"/>
        <v>6.638888904126361E-2</v>
      </c>
      <c r="AR172" s="89">
        <f t="shared" si="70"/>
        <v>5</v>
      </c>
      <c r="AS172" s="92">
        <f t="shared" si="71"/>
        <v>0</v>
      </c>
      <c r="AT172" s="92">
        <f t="shared" si="72"/>
        <v>0.33194444520631805</v>
      </c>
      <c r="AU172" s="92">
        <f t="shared" si="73"/>
        <v>0.33194444520631805</v>
      </c>
      <c r="AV172" s="93" t="str">
        <f t="shared" si="74"/>
        <v>23_02</v>
      </c>
      <c r="AW172" s="89" t="str">
        <f t="shared" si="75"/>
        <v>23</v>
      </c>
      <c r="AX172" s="89" t="str">
        <f t="shared" si="76"/>
        <v>02</v>
      </c>
      <c r="AY172" s="89"/>
      <c r="AZ172" s="89" t="str">
        <f t="shared" si="77"/>
        <v/>
      </c>
    </row>
    <row r="173" spans="1:52" s="113" customFormat="1" ht="18" hidden="1" x14ac:dyDescent="0.2">
      <c r="A173" s="131">
        <v>44962.414583333331</v>
      </c>
      <c r="B173" s="117" t="s">
        <v>30</v>
      </c>
      <c r="C173" s="117" t="s">
        <v>33</v>
      </c>
      <c r="D173" s="117" t="s">
        <v>103</v>
      </c>
      <c r="E173" s="117" t="s">
        <v>33</v>
      </c>
      <c r="F173" s="117" t="s">
        <v>34</v>
      </c>
      <c r="G173" s="117" t="s">
        <v>202</v>
      </c>
      <c r="H173" s="117" t="s">
        <v>198</v>
      </c>
      <c r="I173" s="181" t="s">
        <v>56</v>
      </c>
      <c r="J173" s="181" t="s">
        <v>78</v>
      </c>
      <c r="K173" s="181" t="s">
        <v>36</v>
      </c>
      <c r="L173" s="117" t="s">
        <v>118</v>
      </c>
      <c r="M173" s="117" t="s">
        <v>205</v>
      </c>
      <c r="N173" s="132" t="s">
        <v>36</v>
      </c>
      <c r="O173" s="132" t="s">
        <v>36</v>
      </c>
      <c r="P173" s="132">
        <v>44962.411817129629</v>
      </c>
      <c r="Q173" s="132">
        <v>44962.414583333331</v>
      </c>
      <c r="R173" s="133" t="s">
        <v>257</v>
      </c>
      <c r="S173" s="117" t="s">
        <v>37</v>
      </c>
      <c r="T173" s="117" t="s">
        <v>37</v>
      </c>
      <c r="U173" s="117"/>
      <c r="V173" s="117"/>
      <c r="W173" s="117"/>
      <c r="X173" s="117"/>
      <c r="Y173" s="117"/>
      <c r="Z173" s="117"/>
      <c r="AA173" s="117"/>
      <c r="AB173" s="117" t="s">
        <v>36</v>
      </c>
      <c r="AC173" s="117"/>
      <c r="AD173" s="117" t="s">
        <v>48</v>
      </c>
      <c r="AE173" s="117"/>
      <c r="AF173" s="117" t="s">
        <v>48</v>
      </c>
      <c r="AG173" s="117" t="s">
        <v>48</v>
      </c>
      <c r="AH173" s="117" t="str">
        <f t="shared" si="65"/>
        <v>MP</v>
      </c>
      <c r="AI173" s="146">
        <f t="shared" si="66"/>
        <v>0</v>
      </c>
      <c r="AJ173" s="146" t="s">
        <v>36</v>
      </c>
      <c r="AK173" s="146" t="s">
        <v>36</v>
      </c>
      <c r="AL173" s="88" t="s">
        <v>616</v>
      </c>
      <c r="AM173" s="88" t="s">
        <v>616</v>
      </c>
      <c r="AN173" s="89"/>
      <c r="AO173" s="90">
        <f t="shared" si="67"/>
        <v>0</v>
      </c>
      <c r="AP173" s="91">
        <f t="shared" si="68"/>
        <v>6.6388888866640627E-2</v>
      </c>
      <c r="AQ173" s="91">
        <f t="shared" si="69"/>
        <v>6.6388888866640627E-2</v>
      </c>
      <c r="AR173" s="89">
        <f t="shared" si="70"/>
        <v>5</v>
      </c>
      <c r="AS173" s="92">
        <f t="shared" si="71"/>
        <v>0</v>
      </c>
      <c r="AT173" s="92">
        <f t="shared" si="72"/>
        <v>0.33194444433320314</v>
      </c>
      <c r="AU173" s="92">
        <f t="shared" si="73"/>
        <v>0.33194444433320314</v>
      </c>
      <c r="AV173" s="93" t="str">
        <f t="shared" si="74"/>
        <v>23_02</v>
      </c>
      <c r="AW173" s="89" t="str">
        <f t="shared" si="75"/>
        <v>23</v>
      </c>
      <c r="AX173" s="89" t="str">
        <f t="shared" si="76"/>
        <v>02</v>
      </c>
      <c r="AY173" s="89"/>
      <c r="AZ173" s="89" t="str">
        <f t="shared" si="77"/>
        <v/>
      </c>
    </row>
    <row r="174" spans="1:52" s="113" customFormat="1" ht="18" hidden="1" x14ac:dyDescent="0.2">
      <c r="A174" s="131">
        <v>44962.416666666664</v>
      </c>
      <c r="B174" s="117" t="s">
        <v>30</v>
      </c>
      <c r="C174" s="117" t="s">
        <v>33</v>
      </c>
      <c r="D174" s="117" t="s">
        <v>103</v>
      </c>
      <c r="E174" s="117" t="s">
        <v>33</v>
      </c>
      <c r="F174" s="117" t="s">
        <v>34</v>
      </c>
      <c r="G174" s="117" t="s">
        <v>202</v>
      </c>
      <c r="H174" s="117" t="s">
        <v>198</v>
      </c>
      <c r="I174" s="181" t="s">
        <v>56</v>
      </c>
      <c r="J174" s="181" t="s">
        <v>93</v>
      </c>
      <c r="K174" s="181" t="s">
        <v>36</v>
      </c>
      <c r="L174" s="117" t="s">
        <v>118</v>
      </c>
      <c r="M174" s="117" t="s">
        <v>205</v>
      </c>
      <c r="N174" s="132" t="s">
        <v>36</v>
      </c>
      <c r="O174" s="132" t="s">
        <v>36</v>
      </c>
      <c r="P174" s="132">
        <v>44962.414594907408</v>
      </c>
      <c r="Q174" s="132">
        <v>44962.416666666664</v>
      </c>
      <c r="R174" s="133" t="s">
        <v>257</v>
      </c>
      <c r="S174" s="117" t="s">
        <v>37</v>
      </c>
      <c r="T174" s="117" t="s">
        <v>37</v>
      </c>
      <c r="U174" s="117"/>
      <c r="V174" s="117"/>
      <c r="W174" s="117"/>
      <c r="X174" s="117"/>
      <c r="Y174" s="117"/>
      <c r="Z174" s="117"/>
      <c r="AA174" s="117"/>
      <c r="AB174" s="117" t="s">
        <v>36</v>
      </c>
      <c r="AC174" s="117"/>
      <c r="AD174" s="117" t="s">
        <v>48</v>
      </c>
      <c r="AE174" s="117"/>
      <c r="AF174" s="117" t="s">
        <v>48</v>
      </c>
      <c r="AG174" s="117" t="s">
        <v>48</v>
      </c>
      <c r="AH174" s="117" t="str">
        <f t="shared" si="65"/>
        <v>MP</v>
      </c>
      <c r="AI174" s="146">
        <f t="shared" si="66"/>
        <v>0</v>
      </c>
      <c r="AJ174" s="146" t="s">
        <v>36</v>
      </c>
      <c r="AK174" s="146" t="s">
        <v>36</v>
      </c>
      <c r="AL174" s="146"/>
      <c r="AM174" s="146"/>
      <c r="AN174" s="89"/>
      <c r="AO174" s="90">
        <f t="shared" si="67"/>
        <v>0</v>
      </c>
      <c r="AP174" s="91">
        <f t="shared" si="68"/>
        <v>4.9722222145646811E-2</v>
      </c>
      <c r="AQ174" s="91">
        <f t="shared" ref="AQ174:AQ175" si="78">AP174-(AO174*24)</f>
        <v>4.9722222145646811E-2</v>
      </c>
      <c r="AR174" s="89">
        <f t="shared" si="70"/>
        <v>5</v>
      </c>
      <c r="AS174" s="92">
        <f t="shared" si="71"/>
        <v>0</v>
      </c>
      <c r="AT174" s="92">
        <f t="shared" si="72"/>
        <v>0.24861111072823405</v>
      </c>
      <c r="AU174" s="92">
        <f t="shared" ref="AU174:AU175" si="79">AT174-AS174</f>
        <v>0.24861111072823405</v>
      </c>
      <c r="AV174" s="93" t="str">
        <f t="shared" ref="AV174:AV175" si="80">AW174&amp;"_"&amp;AX174</f>
        <v>23_02</v>
      </c>
      <c r="AW174" s="89" t="str">
        <f t="shared" si="75"/>
        <v>23</v>
      </c>
      <c r="AX174" s="89" t="str">
        <f t="shared" si="76"/>
        <v>02</v>
      </c>
      <c r="AY174" s="89"/>
      <c r="AZ174" s="89" t="str">
        <f t="shared" si="77"/>
        <v/>
      </c>
    </row>
    <row r="175" spans="1:52" s="113" customFormat="1" ht="67.5" hidden="1" customHeight="1" x14ac:dyDescent="0.2">
      <c r="A175" s="112">
        <v>44963.75730568287</v>
      </c>
      <c r="B175" s="113" t="s">
        <v>30</v>
      </c>
      <c r="C175" s="113" t="s">
        <v>38</v>
      </c>
      <c r="D175" s="113" t="s">
        <v>32</v>
      </c>
      <c r="E175" s="113" t="s">
        <v>33</v>
      </c>
      <c r="F175" s="113" t="s">
        <v>34</v>
      </c>
      <c r="G175" s="113" t="s">
        <v>202</v>
      </c>
      <c r="H175" s="113" t="s">
        <v>198</v>
      </c>
      <c r="I175" s="179" t="s">
        <v>179</v>
      </c>
      <c r="J175" s="179" t="s">
        <v>418</v>
      </c>
      <c r="K175" s="179" t="s">
        <v>36</v>
      </c>
      <c r="L175" s="113" t="s">
        <v>154</v>
      </c>
      <c r="M175" s="113" t="s">
        <v>220</v>
      </c>
      <c r="N175" s="114" t="s">
        <v>36</v>
      </c>
      <c r="O175" s="114" t="s">
        <v>36</v>
      </c>
      <c r="P175" s="114">
        <v>44963.3125</v>
      </c>
      <c r="Q175" s="114">
        <v>44963.40625</v>
      </c>
      <c r="R175" s="115" t="s">
        <v>335</v>
      </c>
      <c r="S175" s="113" t="s">
        <v>37</v>
      </c>
      <c r="T175" s="113" t="s">
        <v>37</v>
      </c>
      <c r="U175" s="113" t="s">
        <v>36</v>
      </c>
      <c r="V175" s="113" t="s">
        <v>36</v>
      </c>
      <c r="W175" s="113" t="s">
        <v>36</v>
      </c>
      <c r="X175" s="113" t="s">
        <v>36</v>
      </c>
      <c r="Y175" s="152" t="s">
        <v>36</v>
      </c>
      <c r="Z175" s="113" t="s">
        <v>36</v>
      </c>
      <c r="AA175" s="113" t="s">
        <v>36</v>
      </c>
      <c r="AB175" s="113" t="s">
        <v>36</v>
      </c>
      <c r="AC175" s="113" t="s">
        <v>36</v>
      </c>
      <c r="AD175" s="113" t="s">
        <v>48</v>
      </c>
      <c r="AE175" s="113" t="s">
        <v>36</v>
      </c>
      <c r="AF175" s="113" t="s">
        <v>36</v>
      </c>
      <c r="AG175" s="113" t="s">
        <v>48</v>
      </c>
      <c r="AH175" s="113" t="str">
        <f t="shared" si="65"/>
        <v>PdM</v>
      </c>
      <c r="AI175" s="116">
        <f t="shared" si="66"/>
        <v>0</v>
      </c>
      <c r="AJ175" s="116" t="s">
        <v>36</v>
      </c>
      <c r="AK175" s="116" t="s">
        <v>36</v>
      </c>
      <c r="AL175" s="116"/>
      <c r="AM175" s="116"/>
      <c r="AN175" s="89"/>
      <c r="AO175" s="90">
        <f t="shared" si="67"/>
        <v>0</v>
      </c>
      <c r="AP175" s="91">
        <f t="shared" si="68"/>
        <v>2.25</v>
      </c>
      <c r="AQ175" s="91">
        <f t="shared" si="78"/>
        <v>2.25</v>
      </c>
      <c r="AR175" s="89">
        <f t="shared" si="70"/>
        <v>4</v>
      </c>
      <c r="AS175" s="92">
        <f t="shared" si="71"/>
        <v>0</v>
      </c>
      <c r="AT175" s="92">
        <f t="shared" si="72"/>
        <v>9</v>
      </c>
      <c r="AU175" s="92">
        <f t="shared" si="79"/>
        <v>9</v>
      </c>
      <c r="AV175" s="93" t="str">
        <f t="shared" si="80"/>
        <v>23_02</v>
      </c>
      <c r="AW175" s="89" t="str">
        <f t="shared" si="75"/>
        <v>23</v>
      </c>
      <c r="AX175" s="89" t="str">
        <f t="shared" si="76"/>
        <v>02</v>
      </c>
      <c r="AY175" s="89"/>
      <c r="AZ175" s="89" t="str">
        <f t="shared" si="77"/>
        <v/>
      </c>
    </row>
    <row r="176" spans="1:52" ht="18" hidden="1" x14ac:dyDescent="0.2">
      <c r="A176" s="112">
        <v>44963.75730568287</v>
      </c>
      <c r="B176" s="113" t="s">
        <v>30</v>
      </c>
      <c r="C176" s="113" t="s">
        <v>38</v>
      </c>
      <c r="D176" s="113" t="s">
        <v>32</v>
      </c>
      <c r="E176" s="113" t="s">
        <v>33</v>
      </c>
      <c r="F176" s="113" t="s">
        <v>34</v>
      </c>
      <c r="G176" s="113" t="s">
        <v>202</v>
      </c>
      <c r="H176" s="113" t="s">
        <v>198</v>
      </c>
      <c r="I176" s="179" t="s">
        <v>179</v>
      </c>
      <c r="J176" s="179" t="s">
        <v>419</v>
      </c>
      <c r="K176" s="179" t="s">
        <v>36</v>
      </c>
      <c r="L176" s="113" t="s">
        <v>154</v>
      </c>
      <c r="M176" s="113" t="s">
        <v>220</v>
      </c>
      <c r="N176" s="114" t="s">
        <v>36</v>
      </c>
      <c r="O176" s="114" t="s">
        <v>36</v>
      </c>
      <c r="P176" s="114">
        <v>44963.406261574077</v>
      </c>
      <c r="Q176" s="114">
        <v>44963.458333333328</v>
      </c>
      <c r="R176" s="115" t="s">
        <v>335</v>
      </c>
      <c r="S176" s="113" t="s">
        <v>37</v>
      </c>
      <c r="T176" s="113" t="s">
        <v>37</v>
      </c>
      <c r="U176" s="113" t="s">
        <v>36</v>
      </c>
      <c r="V176" s="113" t="s">
        <v>36</v>
      </c>
      <c r="W176" s="113" t="s">
        <v>36</v>
      </c>
      <c r="X176" s="113" t="s">
        <v>36</v>
      </c>
      <c r="Y176" s="152" t="s">
        <v>36</v>
      </c>
      <c r="Z176" s="113" t="s">
        <v>36</v>
      </c>
      <c r="AA176" s="113" t="s">
        <v>36</v>
      </c>
      <c r="AB176" s="113" t="s">
        <v>36</v>
      </c>
      <c r="AC176" s="113" t="s">
        <v>36</v>
      </c>
      <c r="AD176" s="113" t="s">
        <v>48</v>
      </c>
      <c r="AE176" s="113" t="s">
        <v>36</v>
      </c>
      <c r="AF176" s="113" t="s">
        <v>36</v>
      </c>
      <c r="AG176" s="113" t="s">
        <v>48</v>
      </c>
      <c r="AH176" s="113" t="str">
        <f t="shared" ref="AH176:AH201" si="81">TRIM(LEFT(L176,3))</f>
        <v>PdM</v>
      </c>
      <c r="AI176" s="116">
        <f t="shared" ref="AI176:AI201" si="82">IFERROR(IF(N176&gt;O176,24+(O176-N176)*24,(O176-N176)*24),0)</f>
        <v>0</v>
      </c>
      <c r="AJ176" s="116" t="s">
        <v>36</v>
      </c>
      <c r="AK176" s="116" t="s">
        <v>36</v>
      </c>
      <c r="AL176" s="116"/>
      <c r="AM176" s="116"/>
      <c r="AN176" s="89"/>
      <c r="AO176" s="90">
        <f t="shared" ref="AO176:AO201" si="83">IF(AND(Y176="-",AB176="-"),0,IF(OR(Y176="-",AB176="-"),IF(Y176="-",AB176,Y176),Y176+AB176))</f>
        <v>0</v>
      </c>
      <c r="AP176" s="91">
        <f t="shared" ref="AP176:AP201" si="84">IFERROR(IF(P176&gt;Q176,24+(Q176-P176)*24,(Q176-P176)*24),0)</f>
        <v>1.249722222040873</v>
      </c>
      <c r="AQ176" s="91">
        <f t="shared" ref="AQ176:AQ201" si="85">AP176-(AO176*24)</f>
        <v>1.249722222040873</v>
      </c>
      <c r="AR176" s="89">
        <f t="shared" ref="AR176:AR201" si="86">IF(AY176=1,(LEN(D176)-LEN(SUBSTITUTE(D176,",",""))+1),IF(LEN(D176)=LEN(SUBSTITUTE(D176,"RONCAL FANNYNG","")),IF(LEN(D176)=LEN(SUBSTITUTE(D176,"LIBERATO AMAEL","")),(LEN(D176)-LEN(SUBSTITUTE(D176,",",""))+1+2),(LEN(D176)-LEN(SUBSTITUTE(D176,",",""))+1+1)),IF(LEN(D176)=LEN(SUBSTITUTE(D176,"LIBERATO AMAEL","")),(LEN(D176)-LEN(SUBSTITUTE(D176,",",""))+1+1),(LEN(D176)-LEN(SUBSTITUTE(D176,",",""))+1))))</f>
        <v>4</v>
      </c>
      <c r="AS176" s="92">
        <f t="shared" ref="AS176:AS201" si="87">IFERROR(AN176*24,0)</f>
        <v>0</v>
      </c>
      <c r="AT176" s="92">
        <f t="shared" ref="AT176:AT201" si="88">AR176*AQ176</f>
        <v>4.9988888881634921</v>
      </c>
      <c r="AU176" s="92">
        <f t="shared" ref="AU176:AU201" si="89">AT176-AS176</f>
        <v>4.9988888881634921</v>
      </c>
      <c r="AV176" s="93" t="str">
        <f t="shared" ref="AV176:AV201" si="90">AW176&amp;"_"&amp;AX176</f>
        <v>23_02</v>
      </c>
      <c r="AW176" s="89" t="str">
        <f t="shared" ref="AW176:AW201" si="91">TEXT(Q176,"YY")</f>
        <v>23</v>
      </c>
      <c r="AX176" s="89" t="str">
        <f t="shared" ref="AX176:AX201" si="92">TEXT(Q176,"mm")</f>
        <v>02</v>
      </c>
      <c r="AY176" s="89"/>
      <c r="AZ176" s="89" t="str">
        <f t="shared" ref="AZ176:AZ201" si="93">IF(AQ176&lt;=AI176,"REVISAR","")</f>
        <v/>
      </c>
    </row>
    <row r="177" spans="1:52" ht="27" hidden="1" x14ac:dyDescent="0.2">
      <c r="A177" s="86">
        <v>44963.763897025463</v>
      </c>
      <c r="B177" s="73" t="s">
        <v>30</v>
      </c>
      <c r="C177" s="73" t="s">
        <v>38</v>
      </c>
      <c r="D177" s="73" t="s">
        <v>32</v>
      </c>
      <c r="E177" s="73" t="s">
        <v>33</v>
      </c>
      <c r="F177" s="73" t="s">
        <v>34</v>
      </c>
      <c r="G177" s="73" t="s">
        <v>202</v>
      </c>
      <c r="H177" s="73" t="s">
        <v>198</v>
      </c>
      <c r="I177" s="176" t="s">
        <v>518</v>
      </c>
      <c r="J177" s="176" t="s">
        <v>131</v>
      </c>
      <c r="K177" s="176" t="s">
        <v>36</v>
      </c>
      <c r="L177" s="73" t="s">
        <v>114</v>
      </c>
      <c r="M177" s="73" t="s">
        <v>220</v>
      </c>
      <c r="N177" s="114" t="s">
        <v>36</v>
      </c>
      <c r="O177" s="74" t="s">
        <v>36</v>
      </c>
      <c r="P177" s="74">
        <v>44963.583333333328</v>
      </c>
      <c r="Q177" s="74">
        <v>44963.666666666672</v>
      </c>
      <c r="R177" s="87" t="s">
        <v>382</v>
      </c>
      <c r="S177" s="73" t="s">
        <v>40</v>
      </c>
      <c r="U177" s="73" t="s">
        <v>36</v>
      </c>
      <c r="V177" s="73" t="s">
        <v>36</v>
      </c>
      <c r="W177" s="73" t="s">
        <v>36</v>
      </c>
      <c r="X177" s="73" t="s">
        <v>36</v>
      </c>
      <c r="Y177" s="73" t="s">
        <v>36</v>
      </c>
      <c r="Z177" s="73" t="s">
        <v>36</v>
      </c>
      <c r="AA177" s="94">
        <v>2.0833333335758653E-2</v>
      </c>
      <c r="AB177" s="73" t="s">
        <v>36</v>
      </c>
      <c r="AC177" s="73" t="s">
        <v>36</v>
      </c>
      <c r="AD177" s="73" t="s">
        <v>46</v>
      </c>
      <c r="AE177" s="73" t="s">
        <v>36</v>
      </c>
      <c r="AF177" s="73" t="s">
        <v>36</v>
      </c>
      <c r="AG177" s="73" t="s">
        <v>48</v>
      </c>
      <c r="AH177" s="73" t="str">
        <f>TRIM(LEFT(L177,3))</f>
        <v>MC</v>
      </c>
      <c r="AI177" s="88">
        <f>IFERROR(IF(N177&gt;O177,24+(O177-N177)*24,(O177-N177)*24),0)</f>
        <v>0</v>
      </c>
      <c r="AJ177" s="88" t="s">
        <v>559</v>
      </c>
      <c r="AK177" s="88" t="s">
        <v>577</v>
      </c>
      <c r="AL177" s="116" t="s">
        <v>617</v>
      </c>
      <c r="AM177" s="116" t="s">
        <v>617</v>
      </c>
      <c r="AN177" s="89"/>
      <c r="AO177" s="90">
        <f>IF(AND(Y177="-",AB177="-"),0,IF(OR(Y177="-",AB177="-"),IF(Y177="-",AB177,Y177),Y177+AB177))</f>
        <v>0</v>
      </c>
      <c r="AP177" s="91">
        <f>IFERROR(IF(P177&gt;Q177,24+(Q177-P177)*24,(Q177-P177)*24),0)</f>
        <v>2.0000000002328306</v>
      </c>
      <c r="AQ177" s="91">
        <f>AP177-(AO177*24)</f>
        <v>2.0000000002328306</v>
      </c>
      <c r="AR177" s="89">
        <f>IF(AY177=1,(LEN(D177)-LEN(SUBSTITUTE(D177,",",""))+1),IF(LEN(D177)=LEN(SUBSTITUTE(D177,"RONCAL FANNYNG","")),IF(LEN(D177)=LEN(SUBSTITUTE(D177,"LIBERATO AMAEL","")),(LEN(D177)-LEN(SUBSTITUTE(D177,",",""))+1+2),(LEN(D177)-LEN(SUBSTITUTE(D177,",",""))+1+1)),IF(LEN(D177)=LEN(SUBSTITUTE(D177,"LIBERATO AMAEL","")),(LEN(D177)-LEN(SUBSTITUTE(D177,",",""))+1+1),(LEN(D177)-LEN(SUBSTITUTE(D177,",",""))+1))))</f>
        <v>4</v>
      </c>
      <c r="AS177" s="92">
        <f>IFERROR(AN177*24,0)</f>
        <v>0</v>
      </c>
      <c r="AT177" s="92">
        <f>AR177*AQ177</f>
        <v>8.0000000009313226</v>
      </c>
      <c r="AU177" s="92">
        <f>AT177-AS177</f>
        <v>8.0000000009313226</v>
      </c>
      <c r="AV177" s="93" t="str">
        <f>AW177&amp;"_"&amp;AX177</f>
        <v>23_02</v>
      </c>
      <c r="AW177" s="89" t="str">
        <f>TEXT(Q177,"YY")</f>
        <v>23</v>
      </c>
      <c r="AX177" s="89" t="str">
        <f>TEXT(Q177,"mm")</f>
        <v>02</v>
      </c>
      <c r="AY177" s="89"/>
      <c r="AZ177" s="89" t="str">
        <f>IF(AQ177&lt;=AI177,"REVISAR","")</f>
        <v/>
      </c>
    </row>
    <row r="178" spans="1:52" s="113" customFormat="1" ht="9" hidden="1" x14ac:dyDescent="0.2">
      <c r="A178" s="112">
        <v>44963.766487731482</v>
      </c>
      <c r="B178" s="113" t="s">
        <v>30</v>
      </c>
      <c r="C178" s="113" t="s">
        <v>38</v>
      </c>
      <c r="D178" s="113" t="s">
        <v>32</v>
      </c>
      <c r="E178" s="113" t="s">
        <v>33</v>
      </c>
      <c r="F178" s="113" t="s">
        <v>34</v>
      </c>
      <c r="G178" s="113" t="s">
        <v>202</v>
      </c>
      <c r="H178" s="113" t="s">
        <v>198</v>
      </c>
      <c r="I178" s="179" t="s">
        <v>507</v>
      </c>
      <c r="J178" s="179" t="s">
        <v>512</v>
      </c>
      <c r="K178" s="179" t="s">
        <v>229</v>
      </c>
      <c r="L178" s="113" t="s">
        <v>118</v>
      </c>
      <c r="M178" s="113" t="s">
        <v>205</v>
      </c>
      <c r="N178" s="114">
        <v>44955.677094907405</v>
      </c>
      <c r="O178" s="114">
        <v>45035.614583333336</v>
      </c>
      <c r="P178" s="114">
        <v>44963.666678240741</v>
      </c>
      <c r="Q178" s="114">
        <v>44963.708333333336</v>
      </c>
      <c r="R178" s="115" t="s">
        <v>516</v>
      </c>
      <c r="S178" s="113" t="s">
        <v>40</v>
      </c>
      <c r="T178" s="113" t="s">
        <v>37</v>
      </c>
      <c r="U178" s="113" t="s">
        <v>36</v>
      </c>
      <c r="V178" s="113" t="s">
        <v>36</v>
      </c>
      <c r="W178" s="113" t="s">
        <v>36</v>
      </c>
      <c r="X178" s="113" t="s">
        <v>36</v>
      </c>
      <c r="Y178" s="113" t="s">
        <v>36</v>
      </c>
      <c r="Z178" s="113" t="s">
        <v>36</v>
      </c>
      <c r="AA178" s="152">
        <v>1.0416666666666666E-2</v>
      </c>
      <c r="AB178" s="113" t="s">
        <v>36</v>
      </c>
      <c r="AC178" s="113" t="s">
        <v>36</v>
      </c>
      <c r="AD178" s="113" t="s">
        <v>48</v>
      </c>
      <c r="AE178" s="113" t="s">
        <v>36</v>
      </c>
      <c r="AF178" s="113" t="s">
        <v>36</v>
      </c>
      <c r="AG178" s="113" t="s">
        <v>48</v>
      </c>
      <c r="AH178" s="113" t="str">
        <f t="shared" si="81"/>
        <v>MP</v>
      </c>
      <c r="AI178" s="116">
        <f t="shared" si="82"/>
        <v>1918.4997222223319</v>
      </c>
      <c r="AJ178" s="116" t="s">
        <v>36</v>
      </c>
      <c r="AK178" s="116" t="s">
        <v>36</v>
      </c>
      <c r="AL178" s="151" t="s">
        <v>617</v>
      </c>
      <c r="AM178" s="151" t="s">
        <v>617</v>
      </c>
      <c r="AN178" s="89"/>
      <c r="AO178" s="90">
        <f t="shared" si="83"/>
        <v>0</v>
      </c>
      <c r="AP178" s="91">
        <f t="shared" si="84"/>
        <v>0.99972222227370366</v>
      </c>
      <c r="AQ178" s="91">
        <f t="shared" si="85"/>
        <v>0.99972222227370366</v>
      </c>
      <c r="AR178" s="89">
        <f t="shared" si="86"/>
        <v>4</v>
      </c>
      <c r="AS178" s="92">
        <f t="shared" si="87"/>
        <v>0</v>
      </c>
      <c r="AT178" s="92">
        <f t="shared" si="88"/>
        <v>3.9988888890948147</v>
      </c>
      <c r="AU178" s="92">
        <f t="shared" si="89"/>
        <v>3.9988888890948147</v>
      </c>
      <c r="AV178" s="93" t="str">
        <f t="shared" si="90"/>
        <v>23_02</v>
      </c>
      <c r="AW178" s="89" t="str">
        <f t="shared" si="91"/>
        <v>23</v>
      </c>
      <c r="AX178" s="89" t="str">
        <f t="shared" si="92"/>
        <v>02</v>
      </c>
      <c r="AY178" s="89"/>
      <c r="AZ178" s="89" t="str">
        <f t="shared" si="93"/>
        <v>REVISAR</v>
      </c>
    </row>
    <row r="179" spans="1:52" s="113" customFormat="1" ht="9" hidden="1" x14ac:dyDescent="0.2">
      <c r="A179" s="112">
        <v>44963.766487731482</v>
      </c>
      <c r="B179" s="113" t="s">
        <v>30</v>
      </c>
      <c r="C179" s="113" t="s">
        <v>38</v>
      </c>
      <c r="D179" s="113" t="s">
        <v>32</v>
      </c>
      <c r="E179" s="113" t="s">
        <v>33</v>
      </c>
      <c r="F179" s="113" t="s">
        <v>34</v>
      </c>
      <c r="G179" s="113" t="s">
        <v>202</v>
      </c>
      <c r="H179" s="113" t="s">
        <v>198</v>
      </c>
      <c r="I179" s="179" t="s">
        <v>507</v>
      </c>
      <c r="J179" s="179" t="s">
        <v>512</v>
      </c>
      <c r="K179" s="179" t="s">
        <v>230</v>
      </c>
      <c r="L179" s="113" t="s">
        <v>118</v>
      </c>
      <c r="M179" s="113" t="s">
        <v>205</v>
      </c>
      <c r="N179" s="114">
        <v>44955.677094907405</v>
      </c>
      <c r="O179" s="114" t="s">
        <v>108</v>
      </c>
      <c r="P179" s="114">
        <v>44963.708344907405</v>
      </c>
      <c r="Q179" s="114">
        <v>44963.75</v>
      </c>
      <c r="R179" s="115" t="s">
        <v>517</v>
      </c>
      <c r="S179" s="113" t="s">
        <v>40</v>
      </c>
      <c r="T179" s="113" t="s">
        <v>37</v>
      </c>
      <c r="U179" s="113" t="s">
        <v>36</v>
      </c>
      <c r="V179" s="113" t="s">
        <v>36</v>
      </c>
      <c r="W179" s="113" t="s">
        <v>36</v>
      </c>
      <c r="X179" s="113" t="s">
        <v>36</v>
      </c>
      <c r="Y179" s="113" t="s">
        <v>36</v>
      </c>
      <c r="Z179" s="113" t="s">
        <v>36</v>
      </c>
      <c r="AA179" s="152">
        <v>1.0416666666666666E-2</v>
      </c>
      <c r="AB179" s="113" t="s">
        <v>36</v>
      </c>
      <c r="AC179" s="113" t="s">
        <v>36</v>
      </c>
      <c r="AD179" s="113" t="s">
        <v>48</v>
      </c>
      <c r="AE179" s="113" t="s">
        <v>36</v>
      </c>
      <c r="AF179" s="113" t="s">
        <v>36</v>
      </c>
      <c r="AG179" s="113" t="s">
        <v>48</v>
      </c>
      <c r="AH179" s="113" t="str">
        <f t="shared" si="81"/>
        <v>MP</v>
      </c>
      <c r="AI179" s="116">
        <f t="shared" si="82"/>
        <v>0</v>
      </c>
      <c r="AJ179" s="116" t="s">
        <v>36</v>
      </c>
      <c r="AK179" s="116" t="s">
        <v>36</v>
      </c>
      <c r="AL179" s="151" t="s">
        <v>617</v>
      </c>
      <c r="AM179" s="151" t="s">
        <v>617</v>
      </c>
      <c r="AN179" s="89"/>
      <c r="AO179" s="90">
        <f t="shared" si="83"/>
        <v>0</v>
      </c>
      <c r="AP179" s="91">
        <f t="shared" si="84"/>
        <v>0.99972222227370366</v>
      </c>
      <c r="AQ179" s="91">
        <f t="shared" si="85"/>
        <v>0.99972222227370366</v>
      </c>
      <c r="AR179" s="89">
        <f t="shared" si="86"/>
        <v>4</v>
      </c>
      <c r="AS179" s="92">
        <f t="shared" si="87"/>
        <v>0</v>
      </c>
      <c r="AT179" s="92">
        <f t="shared" si="88"/>
        <v>3.9988888890948147</v>
      </c>
      <c r="AU179" s="92">
        <f t="shared" si="89"/>
        <v>3.9988888890948147</v>
      </c>
      <c r="AV179" s="93" t="str">
        <f t="shared" si="90"/>
        <v>23_02</v>
      </c>
      <c r="AW179" s="89" t="str">
        <f t="shared" si="91"/>
        <v>23</v>
      </c>
      <c r="AX179" s="89" t="str">
        <f t="shared" si="92"/>
        <v>02</v>
      </c>
      <c r="AY179" s="89"/>
      <c r="AZ179" s="89" t="str">
        <f t="shared" si="93"/>
        <v/>
      </c>
    </row>
    <row r="180" spans="1:52" s="113" customFormat="1" ht="45" hidden="1" x14ac:dyDescent="0.2">
      <c r="A180" s="131">
        <v>44964.479166666664</v>
      </c>
      <c r="B180" s="117" t="s">
        <v>30</v>
      </c>
      <c r="C180" s="117" t="s">
        <v>33</v>
      </c>
      <c r="D180" s="117" t="s">
        <v>49</v>
      </c>
      <c r="E180" s="117" t="s">
        <v>33</v>
      </c>
      <c r="F180" s="117" t="s">
        <v>34</v>
      </c>
      <c r="G180" s="117" t="s">
        <v>202</v>
      </c>
      <c r="H180" s="117" t="s">
        <v>198</v>
      </c>
      <c r="I180" s="181" t="s">
        <v>313</v>
      </c>
      <c r="J180" s="181" t="s">
        <v>95</v>
      </c>
      <c r="K180" s="181" t="s">
        <v>36</v>
      </c>
      <c r="L180" s="117" t="s">
        <v>118</v>
      </c>
      <c r="M180" s="117" t="s">
        <v>205</v>
      </c>
      <c r="N180" s="132" t="s">
        <v>36</v>
      </c>
      <c r="O180" s="132" t="s">
        <v>36</v>
      </c>
      <c r="P180" s="132">
        <v>44964.438194444447</v>
      </c>
      <c r="Q180" s="132">
        <v>44964.479166666664</v>
      </c>
      <c r="R180" s="161" t="s">
        <v>605</v>
      </c>
      <c r="S180" s="117" t="s">
        <v>37</v>
      </c>
      <c r="T180" s="117" t="s">
        <v>37</v>
      </c>
      <c r="U180" s="117" t="s">
        <v>36</v>
      </c>
      <c r="V180" s="117" t="s">
        <v>36</v>
      </c>
      <c r="W180" s="117" t="s">
        <v>36</v>
      </c>
      <c r="X180" s="117" t="s">
        <v>36</v>
      </c>
      <c r="Y180" s="117" t="s">
        <v>36</v>
      </c>
      <c r="Z180" s="117" t="s">
        <v>36</v>
      </c>
      <c r="AA180" s="117" t="s">
        <v>36</v>
      </c>
      <c r="AB180" s="117" t="s">
        <v>36</v>
      </c>
      <c r="AC180" s="117" t="s">
        <v>36</v>
      </c>
      <c r="AD180" s="117" t="s">
        <v>48</v>
      </c>
      <c r="AE180" s="117" t="s">
        <v>36</v>
      </c>
      <c r="AF180" s="117" t="s">
        <v>36</v>
      </c>
      <c r="AG180" s="117" t="s">
        <v>48</v>
      </c>
      <c r="AH180" s="117" t="str">
        <f t="shared" si="81"/>
        <v>MP</v>
      </c>
      <c r="AI180" s="146">
        <f t="shared" si="82"/>
        <v>0</v>
      </c>
      <c r="AJ180" s="146" t="s">
        <v>36</v>
      </c>
      <c r="AK180" s="146" t="s">
        <v>36</v>
      </c>
      <c r="AL180" s="146"/>
      <c r="AM180" s="146"/>
      <c r="AN180" s="89"/>
      <c r="AO180" s="90">
        <f t="shared" si="83"/>
        <v>0</v>
      </c>
      <c r="AP180" s="91">
        <f t="shared" si="84"/>
        <v>0.98333333322079852</v>
      </c>
      <c r="AQ180" s="91">
        <f t="shared" si="85"/>
        <v>0.98333333322079852</v>
      </c>
      <c r="AR180" s="89">
        <f t="shared" si="86"/>
        <v>3</v>
      </c>
      <c r="AS180" s="92">
        <f t="shared" si="87"/>
        <v>0</v>
      </c>
      <c r="AT180" s="92">
        <f t="shared" si="88"/>
        <v>2.9499999996623956</v>
      </c>
      <c r="AU180" s="92">
        <f t="shared" si="89"/>
        <v>2.9499999996623956</v>
      </c>
      <c r="AV180" s="93" t="str">
        <f t="shared" si="90"/>
        <v>23_02</v>
      </c>
      <c r="AW180" s="89" t="str">
        <f t="shared" si="91"/>
        <v>23</v>
      </c>
      <c r="AX180" s="89" t="str">
        <f t="shared" si="92"/>
        <v>02</v>
      </c>
      <c r="AY180" s="89"/>
      <c r="AZ180" s="89" t="str">
        <f t="shared" si="93"/>
        <v/>
      </c>
    </row>
    <row r="181" spans="1:52" s="113" customFormat="1" ht="45" hidden="1" x14ac:dyDescent="0.2">
      <c r="A181" s="131">
        <v>44964.520833333336</v>
      </c>
      <c r="B181" s="117" t="s">
        <v>30</v>
      </c>
      <c r="C181" s="117" t="s">
        <v>33</v>
      </c>
      <c r="D181" s="117" t="s">
        <v>49</v>
      </c>
      <c r="E181" s="117" t="s">
        <v>33</v>
      </c>
      <c r="F181" s="117" t="s">
        <v>34</v>
      </c>
      <c r="G181" s="117" t="s">
        <v>202</v>
      </c>
      <c r="H181" s="117" t="s">
        <v>198</v>
      </c>
      <c r="I181" s="181" t="s">
        <v>313</v>
      </c>
      <c r="J181" s="181" t="s">
        <v>137</v>
      </c>
      <c r="K181" s="181" t="s">
        <v>36</v>
      </c>
      <c r="L181" s="117" t="s">
        <v>118</v>
      </c>
      <c r="M181" s="117" t="s">
        <v>205</v>
      </c>
      <c r="N181" s="132" t="s">
        <v>36</v>
      </c>
      <c r="O181" s="132" t="s">
        <v>36</v>
      </c>
      <c r="P181" s="132">
        <v>44964.479178240741</v>
      </c>
      <c r="Q181" s="132">
        <v>44964.520833333336</v>
      </c>
      <c r="R181" s="161" t="s">
        <v>605</v>
      </c>
      <c r="S181" s="117" t="s">
        <v>37</v>
      </c>
      <c r="T181" s="117" t="s">
        <v>37</v>
      </c>
      <c r="U181" s="117" t="s">
        <v>36</v>
      </c>
      <c r="V181" s="117" t="s">
        <v>36</v>
      </c>
      <c r="W181" s="117" t="s">
        <v>36</v>
      </c>
      <c r="X181" s="117" t="s">
        <v>36</v>
      </c>
      <c r="Y181" s="117" t="s">
        <v>36</v>
      </c>
      <c r="Z181" s="117" t="s">
        <v>36</v>
      </c>
      <c r="AA181" s="117" t="s">
        <v>36</v>
      </c>
      <c r="AB181" s="117" t="s">
        <v>36</v>
      </c>
      <c r="AC181" s="117" t="s">
        <v>36</v>
      </c>
      <c r="AD181" s="117" t="s">
        <v>48</v>
      </c>
      <c r="AE181" s="117" t="s">
        <v>36</v>
      </c>
      <c r="AF181" s="117" t="s">
        <v>36</v>
      </c>
      <c r="AG181" s="117" t="s">
        <v>48</v>
      </c>
      <c r="AH181" s="117" t="str">
        <f t="shared" si="81"/>
        <v>MP</v>
      </c>
      <c r="AI181" s="146">
        <f t="shared" si="82"/>
        <v>0</v>
      </c>
      <c r="AJ181" s="146" t="s">
        <v>36</v>
      </c>
      <c r="AK181" s="146" t="s">
        <v>36</v>
      </c>
      <c r="AL181" s="146"/>
      <c r="AM181" s="146"/>
      <c r="AN181" s="89"/>
      <c r="AO181" s="90">
        <f t="shared" si="83"/>
        <v>0</v>
      </c>
      <c r="AP181" s="91">
        <f t="shared" si="84"/>
        <v>0.99972222227370366</v>
      </c>
      <c r="AQ181" s="91">
        <f t="shared" si="85"/>
        <v>0.99972222227370366</v>
      </c>
      <c r="AR181" s="89">
        <f t="shared" si="86"/>
        <v>3</v>
      </c>
      <c r="AS181" s="92">
        <f t="shared" si="87"/>
        <v>0</v>
      </c>
      <c r="AT181" s="92">
        <f t="shared" si="88"/>
        <v>2.999166666821111</v>
      </c>
      <c r="AU181" s="92">
        <f t="shared" si="89"/>
        <v>2.999166666821111</v>
      </c>
      <c r="AV181" s="93" t="str">
        <f t="shared" si="90"/>
        <v>23_02</v>
      </c>
      <c r="AW181" s="89" t="str">
        <f t="shared" si="91"/>
        <v>23</v>
      </c>
      <c r="AX181" s="89" t="str">
        <f t="shared" si="92"/>
        <v>02</v>
      </c>
      <c r="AY181" s="89"/>
      <c r="AZ181" s="89" t="str">
        <f t="shared" si="93"/>
        <v/>
      </c>
    </row>
    <row r="182" spans="1:52" ht="81" hidden="1" x14ac:dyDescent="0.2">
      <c r="A182" s="86">
        <v>44980.326260775459</v>
      </c>
      <c r="B182" s="73" t="s">
        <v>30</v>
      </c>
      <c r="C182" s="73" t="s">
        <v>133</v>
      </c>
      <c r="D182" s="73" t="s">
        <v>132</v>
      </c>
      <c r="E182" s="73" t="s">
        <v>33</v>
      </c>
      <c r="F182" s="73" t="s">
        <v>34</v>
      </c>
      <c r="G182" s="73" t="s">
        <v>202</v>
      </c>
      <c r="H182" s="73" t="s">
        <v>196</v>
      </c>
      <c r="I182" s="176" t="s">
        <v>56</v>
      </c>
      <c r="J182" s="176" t="s">
        <v>57</v>
      </c>
      <c r="K182" s="176" t="s">
        <v>36</v>
      </c>
      <c r="L182" s="73" t="s">
        <v>118</v>
      </c>
      <c r="M182" s="73" t="s">
        <v>134</v>
      </c>
      <c r="N182" s="74">
        <v>44979.614583333328</v>
      </c>
      <c r="O182" s="74">
        <v>44979.729166666672</v>
      </c>
      <c r="P182" s="74">
        <v>44979.583333333328</v>
      </c>
      <c r="Q182" s="74">
        <v>44979.770833333328</v>
      </c>
      <c r="R182" s="87" t="s">
        <v>336</v>
      </c>
      <c r="S182" s="73" t="s">
        <v>37</v>
      </c>
      <c r="T182" s="73" t="s">
        <v>37</v>
      </c>
      <c r="U182" s="94">
        <v>2.0833333335758653E-2</v>
      </c>
      <c r="V182" s="73" t="s">
        <v>36</v>
      </c>
      <c r="W182" s="73" t="s">
        <v>36</v>
      </c>
      <c r="X182" s="73" t="s">
        <v>36</v>
      </c>
      <c r="Y182" s="73" t="s">
        <v>36</v>
      </c>
      <c r="Z182" s="73" t="s">
        <v>36</v>
      </c>
      <c r="AA182" s="94">
        <v>1.3888888890505768E-2</v>
      </c>
      <c r="AB182" s="73" t="s">
        <v>36</v>
      </c>
      <c r="AC182" s="73" t="s">
        <v>36</v>
      </c>
      <c r="AD182" s="73" t="s">
        <v>48</v>
      </c>
      <c r="AE182" s="73" t="s">
        <v>36</v>
      </c>
      <c r="AF182" s="73" t="s">
        <v>36</v>
      </c>
      <c r="AG182" s="73" t="s">
        <v>48</v>
      </c>
      <c r="AH182" s="73" t="str">
        <f>TRIM(LEFT(L182,3))</f>
        <v>MP</v>
      </c>
      <c r="AI182" s="88">
        <f>IFERROR(IF(N182&gt;O182,24+(O182-N182)*24,(O182-N182)*24),0)</f>
        <v>2.7500000002328306</v>
      </c>
      <c r="AJ182" s="88" t="s">
        <v>36</v>
      </c>
      <c r="AK182" s="88" t="s">
        <v>36</v>
      </c>
      <c r="AL182" s="88"/>
      <c r="AM182" s="88"/>
      <c r="AN182" s="89"/>
      <c r="AO182" s="90">
        <f>IF(AND(Y182="-",AB182="-"),0,IF(OR(Y182="-",AB182="-"),IF(Y182="-",AB182,Y182),Y182+AB182))</f>
        <v>0</v>
      </c>
      <c r="AP182" s="91">
        <f>IFERROR(IF(P182&gt;Q182,24+(Q182-P182)*24,(Q182-P182)*24),0)</f>
        <v>4.5</v>
      </c>
      <c r="AQ182" s="91">
        <f>AP182-(AO182*24)</f>
        <v>4.5</v>
      </c>
      <c r="AR182" s="89">
        <f>IF(AY182=1,(LEN(D182)-LEN(SUBSTITUTE(D182,",",""))+1),IF(LEN(D182)=LEN(SUBSTITUTE(D182,"RONCAL FANNYNG","")),IF(LEN(D182)=LEN(SUBSTITUTE(D182,"LIBERATO AMAEL","")),(LEN(D182)-LEN(SUBSTITUTE(D182,",",""))+1+2),(LEN(D182)-LEN(SUBSTITUTE(D182,",",""))+1+1)),IF(LEN(D182)=LEN(SUBSTITUTE(D182,"LIBERATO AMAEL","")),(LEN(D182)-LEN(SUBSTITUTE(D182,",",""))+1+1),(LEN(D182)-LEN(SUBSTITUTE(D182,",",""))+1))))</f>
        <v>4</v>
      </c>
      <c r="AS182" s="92">
        <f>IFERROR(AN182*24,0)</f>
        <v>0</v>
      </c>
      <c r="AT182" s="92">
        <f>AR182*AQ182</f>
        <v>18</v>
      </c>
      <c r="AU182" s="92">
        <f>AT182-AS182</f>
        <v>18</v>
      </c>
      <c r="AV182" s="93" t="str">
        <f>AW182&amp;"_"&amp;AX182</f>
        <v>23_02</v>
      </c>
      <c r="AW182" s="89" t="str">
        <f>TEXT(Q182,"YY")</f>
        <v>23</v>
      </c>
      <c r="AX182" s="89" t="str">
        <f>TEXT(Q182,"mm")</f>
        <v>02</v>
      </c>
      <c r="AY182" s="89"/>
      <c r="AZ182" s="89" t="str">
        <f>IF(AQ182&lt;=AI182,"REVISAR","")</f>
        <v/>
      </c>
    </row>
    <row r="183" spans="1:52" s="113" customFormat="1" ht="18" hidden="1" x14ac:dyDescent="0.2">
      <c r="A183" s="105">
        <v>44981.324916817131</v>
      </c>
      <c r="B183" s="106" t="s">
        <v>30</v>
      </c>
      <c r="C183" s="106" t="s">
        <v>33</v>
      </c>
      <c r="D183" s="106" t="s">
        <v>132</v>
      </c>
      <c r="E183" s="106" t="s">
        <v>33</v>
      </c>
      <c r="F183" s="106" t="s">
        <v>34</v>
      </c>
      <c r="G183" s="106" t="s">
        <v>204</v>
      </c>
      <c r="H183" s="106" t="s">
        <v>196</v>
      </c>
      <c r="I183" s="178" t="s">
        <v>631</v>
      </c>
      <c r="J183" s="178" t="s">
        <v>633</v>
      </c>
      <c r="K183" s="178" t="s">
        <v>135</v>
      </c>
      <c r="L183" s="106" t="s">
        <v>114</v>
      </c>
      <c r="M183" s="106" t="s">
        <v>221</v>
      </c>
      <c r="N183" s="107">
        <v>44977.75</v>
      </c>
      <c r="O183" s="107">
        <v>44983.75</v>
      </c>
      <c r="P183" s="107">
        <v>44980.3125</v>
      </c>
      <c r="Q183" s="107">
        <v>44980.791666666664</v>
      </c>
      <c r="R183" s="108" t="s">
        <v>429</v>
      </c>
      <c r="S183" s="106" t="s">
        <v>37</v>
      </c>
      <c r="T183" s="106"/>
      <c r="U183" s="127">
        <v>2.0833333335758653E-2</v>
      </c>
      <c r="V183" s="127">
        <v>4.1666666664241347E-2</v>
      </c>
      <c r="W183" s="106" t="s">
        <v>36</v>
      </c>
      <c r="X183" s="127">
        <v>4.1666666664241347E-2</v>
      </c>
      <c r="Y183" s="106" t="s">
        <v>36</v>
      </c>
      <c r="Z183" s="106" t="s">
        <v>36</v>
      </c>
      <c r="AA183" s="106" t="s">
        <v>36</v>
      </c>
      <c r="AB183" s="106" t="s">
        <v>36</v>
      </c>
      <c r="AC183" s="106" t="s">
        <v>36</v>
      </c>
      <c r="AD183" s="106" t="s">
        <v>48</v>
      </c>
      <c r="AE183" s="106" t="s">
        <v>36</v>
      </c>
      <c r="AF183" s="106" t="s">
        <v>36</v>
      </c>
      <c r="AG183" s="106" t="s">
        <v>48</v>
      </c>
      <c r="AH183" s="106" t="str">
        <f>TRIM(LEFT(L183,3))</f>
        <v>MC</v>
      </c>
      <c r="AI183" s="109">
        <f>IFERROR(IF(N183&gt;O183,24+(O183-N183)*24,(O183-N183)*24),0)</f>
        <v>144</v>
      </c>
      <c r="AJ183" s="109" t="s">
        <v>563</v>
      </c>
      <c r="AK183" s="109" t="s">
        <v>585</v>
      </c>
      <c r="AL183" s="109" t="s">
        <v>617</v>
      </c>
      <c r="AM183" s="109" t="s">
        <v>616</v>
      </c>
      <c r="AN183" s="111"/>
      <c r="AO183" s="142">
        <f>IF(AND(Y183="-",AB183="-"),0,IF(OR(Y183="-",AB183="-"),IF(Y183="-",AB183,Y183),Y183+AB183))</f>
        <v>0</v>
      </c>
      <c r="AP183" s="143">
        <f>IFERROR(IF(P183&gt;Q183,24+(Q183-P183)*24,(Q183-P183)*24),0)</f>
        <v>11.499999999941792</v>
      </c>
      <c r="AQ183" s="143">
        <f>AP183-(AO183*24)</f>
        <v>11.499999999941792</v>
      </c>
      <c r="AR183" s="111">
        <f>IF(AY183=1,(LEN(D183)-LEN(SUBSTITUTE(D183,",",""))+1),IF(LEN(D183)=LEN(SUBSTITUTE(D183,"RONCAL FANNYNG","")),IF(LEN(D183)=LEN(SUBSTITUTE(D183,"LIBERATO AMAEL","")),(LEN(D183)-LEN(SUBSTITUTE(D183,",",""))+1+2),(LEN(D183)-LEN(SUBSTITUTE(D183,",",""))+1+1)),IF(LEN(D183)=LEN(SUBSTITUTE(D183,"LIBERATO AMAEL","")),(LEN(D183)-LEN(SUBSTITUTE(D183,",",""))+1+1),(LEN(D183)-LEN(SUBSTITUTE(D183,",",""))+1))))</f>
        <v>4</v>
      </c>
      <c r="AS183" s="144">
        <f>IFERROR(AN183*24,0)</f>
        <v>0</v>
      </c>
      <c r="AT183" s="144">
        <f>AR183*AQ183</f>
        <v>45.999999999767169</v>
      </c>
      <c r="AU183" s="144">
        <f>AT183-AS183</f>
        <v>45.999999999767169</v>
      </c>
      <c r="AV183" s="110" t="str">
        <f>AW183&amp;"_"&amp;AX183</f>
        <v>23_02</v>
      </c>
      <c r="AW183" s="111" t="str">
        <f>TEXT(Q183,"YY")</f>
        <v>23</v>
      </c>
      <c r="AX183" s="111" t="str">
        <f>TEXT(Q183,"mm")</f>
        <v>02</v>
      </c>
      <c r="AY183" s="111"/>
      <c r="AZ183" s="111" t="str">
        <f>IF(AQ183&lt;=AI183,"REVISAR","")</f>
        <v>REVISAR</v>
      </c>
    </row>
    <row r="184" spans="1:52" s="113" customFormat="1" ht="54" hidden="1" x14ac:dyDescent="0.2">
      <c r="A184" s="147">
        <v>44980.486111111109</v>
      </c>
      <c r="B184" s="148" t="s">
        <v>30</v>
      </c>
      <c r="C184" s="148" t="s">
        <v>33</v>
      </c>
      <c r="D184" s="148" t="s">
        <v>132</v>
      </c>
      <c r="E184" s="148" t="s">
        <v>33</v>
      </c>
      <c r="F184" s="148" t="s">
        <v>34</v>
      </c>
      <c r="G184" s="148" t="s">
        <v>204</v>
      </c>
      <c r="H184" s="148" t="s">
        <v>196</v>
      </c>
      <c r="I184" s="183" t="s">
        <v>175</v>
      </c>
      <c r="J184" s="183" t="s">
        <v>426</v>
      </c>
      <c r="K184" s="183" t="s">
        <v>36</v>
      </c>
      <c r="L184" s="148" t="s">
        <v>118</v>
      </c>
      <c r="M184" s="148" t="s">
        <v>205</v>
      </c>
      <c r="N184" s="149" t="s">
        <v>36</v>
      </c>
      <c r="O184" s="149" t="s">
        <v>36</v>
      </c>
      <c r="P184" s="149">
        <v>44980.458333333336</v>
      </c>
      <c r="Q184" s="149">
        <v>44980.486111111109</v>
      </c>
      <c r="R184" s="150" t="s">
        <v>427</v>
      </c>
      <c r="S184" s="148" t="s">
        <v>62</v>
      </c>
      <c r="T184" s="148"/>
      <c r="U184" s="158" t="s">
        <v>36</v>
      </c>
      <c r="V184" s="158">
        <v>2.0833333333333332E-2</v>
      </c>
      <c r="W184" s="148" t="s">
        <v>36</v>
      </c>
      <c r="X184" s="158" t="s">
        <v>36</v>
      </c>
      <c r="Y184" s="148" t="s">
        <v>36</v>
      </c>
      <c r="Z184" s="148" t="s">
        <v>36</v>
      </c>
      <c r="AA184" s="148" t="s">
        <v>36</v>
      </c>
      <c r="AB184" s="148" t="s">
        <v>36</v>
      </c>
      <c r="AC184" s="148" t="s">
        <v>36</v>
      </c>
      <c r="AD184" s="148" t="s">
        <v>48</v>
      </c>
      <c r="AE184" s="148" t="s">
        <v>36</v>
      </c>
      <c r="AF184" s="148" t="s">
        <v>36</v>
      </c>
      <c r="AG184" s="148" t="s">
        <v>48</v>
      </c>
      <c r="AH184" s="148" t="str">
        <f t="shared" si="81"/>
        <v>MP</v>
      </c>
      <c r="AI184" s="151">
        <f t="shared" si="82"/>
        <v>0</v>
      </c>
      <c r="AJ184" s="151" t="s">
        <v>36</v>
      </c>
      <c r="AK184" s="151" t="s">
        <v>36</v>
      </c>
      <c r="AL184" s="151"/>
      <c r="AM184" s="151"/>
      <c r="AN184" s="100"/>
      <c r="AO184" s="101">
        <f t="shared" si="83"/>
        <v>0</v>
      </c>
      <c r="AP184" s="102">
        <f t="shared" si="84"/>
        <v>0.6666666665696539</v>
      </c>
      <c r="AQ184" s="102">
        <f t="shared" si="85"/>
        <v>0.6666666665696539</v>
      </c>
      <c r="AR184" s="100">
        <f t="shared" si="86"/>
        <v>2</v>
      </c>
      <c r="AS184" s="103">
        <f t="shared" si="87"/>
        <v>0</v>
      </c>
      <c r="AT184" s="103">
        <f t="shared" si="88"/>
        <v>1.3333333331393078</v>
      </c>
      <c r="AU184" s="103">
        <f t="shared" si="89"/>
        <v>1.3333333331393078</v>
      </c>
      <c r="AV184" s="104" t="str">
        <f t="shared" si="90"/>
        <v>23_02</v>
      </c>
      <c r="AW184" s="100" t="str">
        <f t="shared" si="91"/>
        <v>23</v>
      </c>
      <c r="AX184" s="100" t="str">
        <f t="shared" si="92"/>
        <v>02</v>
      </c>
      <c r="AY184" s="100">
        <v>1</v>
      </c>
      <c r="AZ184" s="100" t="str">
        <f t="shared" si="93"/>
        <v/>
      </c>
    </row>
    <row r="185" spans="1:52" s="113" customFormat="1" ht="54" hidden="1" x14ac:dyDescent="0.2">
      <c r="A185" s="147">
        <v>44980.513888888891</v>
      </c>
      <c r="B185" s="148" t="s">
        <v>30</v>
      </c>
      <c r="C185" s="148" t="s">
        <v>33</v>
      </c>
      <c r="D185" s="148" t="s">
        <v>132</v>
      </c>
      <c r="E185" s="148" t="s">
        <v>33</v>
      </c>
      <c r="F185" s="148" t="s">
        <v>34</v>
      </c>
      <c r="G185" s="148" t="s">
        <v>204</v>
      </c>
      <c r="H185" s="148" t="s">
        <v>196</v>
      </c>
      <c r="I185" s="183" t="s">
        <v>175</v>
      </c>
      <c r="J185" s="183" t="s">
        <v>428</v>
      </c>
      <c r="K185" s="183" t="s">
        <v>36</v>
      </c>
      <c r="L185" s="148" t="s">
        <v>118</v>
      </c>
      <c r="M185" s="148" t="s">
        <v>205</v>
      </c>
      <c r="N185" s="149" t="s">
        <v>36</v>
      </c>
      <c r="O185" s="149" t="s">
        <v>36</v>
      </c>
      <c r="P185" s="149">
        <v>44980.486122685186</v>
      </c>
      <c r="Q185" s="149">
        <v>44980.513888888891</v>
      </c>
      <c r="R185" s="150" t="s">
        <v>427</v>
      </c>
      <c r="S185" s="148" t="s">
        <v>62</v>
      </c>
      <c r="T185" s="148"/>
      <c r="U185" s="158" t="s">
        <v>36</v>
      </c>
      <c r="V185" s="158">
        <v>2.0833333333333332E-2</v>
      </c>
      <c r="W185" s="148" t="s">
        <v>36</v>
      </c>
      <c r="X185" s="158" t="s">
        <v>36</v>
      </c>
      <c r="Y185" s="148" t="s">
        <v>36</v>
      </c>
      <c r="Z185" s="148" t="s">
        <v>36</v>
      </c>
      <c r="AA185" s="148" t="s">
        <v>36</v>
      </c>
      <c r="AB185" s="148" t="s">
        <v>36</v>
      </c>
      <c r="AC185" s="148" t="s">
        <v>36</v>
      </c>
      <c r="AD185" s="148" t="s">
        <v>48</v>
      </c>
      <c r="AE185" s="148" t="s">
        <v>36</v>
      </c>
      <c r="AF185" s="148" t="s">
        <v>36</v>
      </c>
      <c r="AG185" s="148" t="s">
        <v>48</v>
      </c>
      <c r="AH185" s="148" t="str">
        <f t="shared" si="81"/>
        <v>MP</v>
      </c>
      <c r="AI185" s="151">
        <f t="shared" si="82"/>
        <v>0</v>
      </c>
      <c r="AJ185" s="151" t="s">
        <v>36</v>
      </c>
      <c r="AK185" s="151" t="s">
        <v>36</v>
      </c>
      <c r="AL185" s="151"/>
      <c r="AM185" s="151"/>
      <c r="AN185" s="100"/>
      <c r="AO185" s="101">
        <f t="shared" si="83"/>
        <v>0</v>
      </c>
      <c r="AP185" s="102">
        <f t="shared" si="84"/>
        <v>0.66638888890156522</v>
      </c>
      <c r="AQ185" s="102">
        <f t="shared" si="85"/>
        <v>0.66638888890156522</v>
      </c>
      <c r="AR185" s="100">
        <f t="shared" si="86"/>
        <v>2</v>
      </c>
      <c r="AS185" s="103">
        <f t="shared" si="87"/>
        <v>0</v>
      </c>
      <c r="AT185" s="103">
        <f t="shared" si="88"/>
        <v>1.3327777778031304</v>
      </c>
      <c r="AU185" s="103">
        <f t="shared" si="89"/>
        <v>1.3327777778031304</v>
      </c>
      <c r="AV185" s="104" t="str">
        <f t="shared" si="90"/>
        <v>23_02</v>
      </c>
      <c r="AW185" s="100" t="str">
        <f t="shared" si="91"/>
        <v>23</v>
      </c>
      <c r="AX185" s="100" t="str">
        <f t="shared" si="92"/>
        <v>02</v>
      </c>
      <c r="AY185" s="100">
        <v>1</v>
      </c>
      <c r="AZ185" s="100" t="str">
        <f t="shared" si="93"/>
        <v/>
      </c>
    </row>
    <row r="186" spans="1:52" s="113" customFormat="1" ht="40.5" hidden="1" customHeight="1" x14ac:dyDescent="0.2">
      <c r="A186" s="86">
        <v>44981.591122708334</v>
      </c>
      <c r="B186" s="73" t="s">
        <v>30</v>
      </c>
      <c r="C186" s="73" t="s">
        <v>133</v>
      </c>
      <c r="D186" s="73" t="s">
        <v>153</v>
      </c>
      <c r="E186" s="73" t="s">
        <v>33</v>
      </c>
      <c r="F186" s="73" t="s">
        <v>34</v>
      </c>
      <c r="G186" s="73" t="s">
        <v>204</v>
      </c>
      <c r="H186" s="73" t="s">
        <v>199</v>
      </c>
      <c r="I186" s="176" t="s">
        <v>631</v>
      </c>
      <c r="J186" s="176" t="s">
        <v>633</v>
      </c>
      <c r="K186" s="176" t="s">
        <v>135</v>
      </c>
      <c r="L186" s="73" t="s">
        <v>114</v>
      </c>
      <c r="M186" s="73" t="s">
        <v>221</v>
      </c>
      <c r="N186" s="74" t="s">
        <v>36</v>
      </c>
      <c r="O186" s="74" t="s">
        <v>36</v>
      </c>
      <c r="P186" s="74">
        <v>44981.3125</v>
      </c>
      <c r="Q186" s="74">
        <v>44981.520833333328</v>
      </c>
      <c r="R186" s="87" t="s">
        <v>610</v>
      </c>
      <c r="S186" s="73" t="s">
        <v>37</v>
      </c>
      <c r="T186" s="73"/>
      <c r="U186" s="94">
        <v>1.3888888890505768E-2</v>
      </c>
      <c r="V186" s="73" t="s">
        <v>36</v>
      </c>
      <c r="W186" s="73" t="s">
        <v>36</v>
      </c>
      <c r="X186" s="73" t="s">
        <v>36</v>
      </c>
      <c r="Y186" s="73" t="s">
        <v>36</v>
      </c>
      <c r="Z186" s="73" t="s">
        <v>36</v>
      </c>
      <c r="AA186" s="73" t="s">
        <v>36</v>
      </c>
      <c r="AB186" s="73" t="s">
        <v>36</v>
      </c>
      <c r="AC186" s="73" t="s">
        <v>36</v>
      </c>
      <c r="AD186" s="73" t="s">
        <v>48</v>
      </c>
      <c r="AE186" s="73" t="s">
        <v>36</v>
      </c>
      <c r="AF186" s="73" t="s">
        <v>36</v>
      </c>
      <c r="AG186" s="73" t="s">
        <v>48</v>
      </c>
      <c r="AH186" s="73" t="str">
        <f t="shared" ref="AH186:AH199" si="94">TRIM(LEFT(L186,3))</f>
        <v>MC</v>
      </c>
      <c r="AI186" s="88">
        <f t="shared" ref="AI186:AI199" si="95">IFERROR(IF(N186&gt;O186,24+(O186-N186)*24,(O186-N186)*24),0)</f>
        <v>0</v>
      </c>
      <c r="AJ186" s="88" t="s">
        <v>563</v>
      </c>
      <c r="AK186" s="88" t="s">
        <v>585</v>
      </c>
      <c r="AL186" s="88" t="s">
        <v>617</v>
      </c>
      <c r="AM186" s="88" t="s">
        <v>617</v>
      </c>
      <c r="AN186" s="157">
        <v>1.7361111111111112E-2</v>
      </c>
      <c r="AO186" s="90">
        <f t="shared" ref="AO186:AO199" si="96">IF(AND(Y186="-",AB186="-"),0,IF(OR(Y186="-",AB186="-"),IF(Y186="-",AB186,Y186),Y186+AB186))</f>
        <v>0</v>
      </c>
      <c r="AP186" s="91">
        <f t="shared" ref="AP186:AP199" si="97">IFERROR(IF(P186&gt;Q186,24+(Q186-P186)*24,(Q186-P186)*24),0)</f>
        <v>4.9999999998835847</v>
      </c>
      <c r="AQ186" s="91">
        <f t="shared" ref="AQ186:AQ199" si="98">AP186-(AO186*24)</f>
        <v>4.9999999998835847</v>
      </c>
      <c r="AR186" s="89">
        <f t="shared" ref="AR186:AR199" si="99">IF(AY186=1,(LEN(D186)-LEN(SUBSTITUTE(D186,",",""))+1),IF(LEN(D186)=LEN(SUBSTITUTE(D186,"RONCAL FANNYNG","")),IF(LEN(D186)=LEN(SUBSTITUTE(D186,"LIBERATO AMAEL","")),(LEN(D186)-LEN(SUBSTITUTE(D186,",",""))+1+2),(LEN(D186)-LEN(SUBSTITUTE(D186,",",""))+1+1)),IF(LEN(D186)=LEN(SUBSTITUTE(D186,"LIBERATO AMAEL","")),(LEN(D186)-LEN(SUBSTITUTE(D186,",",""))+1+1),(LEN(D186)-LEN(SUBSTITUTE(D186,",",""))+1))))</f>
        <v>4</v>
      </c>
      <c r="AS186" s="92">
        <f t="shared" ref="AS186:AS199" si="100">IFERROR(AN186*24,0)</f>
        <v>0.41666666666666669</v>
      </c>
      <c r="AT186" s="92">
        <f t="shared" ref="AT186:AT199" si="101">AR186*AQ186</f>
        <v>19.999999999534339</v>
      </c>
      <c r="AU186" s="92">
        <f t="shared" ref="AU186:AU199" si="102">AT186-AS186</f>
        <v>19.583333332867671</v>
      </c>
      <c r="AV186" s="93" t="str">
        <f t="shared" ref="AV186:AV199" si="103">AW186&amp;"_"&amp;AX186</f>
        <v>23_02</v>
      </c>
      <c r="AW186" s="89" t="str">
        <f t="shared" ref="AW186:AW199" si="104">TEXT(Q186,"YY")</f>
        <v>23</v>
      </c>
      <c r="AX186" s="89" t="str">
        <f t="shared" ref="AX186:AX199" si="105">TEXT(Q186,"mm")</f>
        <v>02</v>
      </c>
      <c r="AY186" s="89"/>
      <c r="AZ186" s="89" t="str">
        <f t="shared" ref="AZ186:AZ199" si="106">IF(AQ186&lt;=AI186,"REVISAR","")</f>
        <v/>
      </c>
    </row>
    <row r="187" spans="1:52" s="113" customFormat="1" ht="27" hidden="1" x14ac:dyDescent="0.2">
      <c r="A187" s="118">
        <v>44981.596400393522</v>
      </c>
      <c r="B187" s="119" t="s">
        <v>30</v>
      </c>
      <c r="C187" s="119" t="s">
        <v>33</v>
      </c>
      <c r="D187" s="119" t="s">
        <v>49</v>
      </c>
      <c r="E187" s="119" t="s">
        <v>33</v>
      </c>
      <c r="F187" s="119" t="s">
        <v>34</v>
      </c>
      <c r="G187" s="119" t="s">
        <v>204</v>
      </c>
      <c r="H187" s="119" t="s">
        <v>199</v>
      </c>
      <c r="I187" s="180" t="s">
        <v>175</v>
      </c>
      <c r="J187" s="180" t="s">
        <v>54</v>
      </c>
      <c r="K187" s="180" t="s">
        <v>36</v>
      </c>
      <c r="L187" s="119" t="s">
        <v>114</v>
      </c>
      <c r="M187" s="119" t="s">
        <v>221</v>
      </c>
      <c r="N187" s="120">
        <v>44981.371527777781</v>
      </c>
      <c r="O187" s="120">
        <v>44981.388194444444</v>
      </c>
      <c r="P187" s="120">
        <v>44981.371527777781</v>
      </c>
      <c r="Q187" s="120">
        <v>44981.395833333336</v>
      </c>
      <c r="R187" s="121" t="s">
        <v>136</v>
      </c>
      <c r="S187" s="119" t="s">
        <v>40</v>
      </c>
      <c r="T187" s="119"/>
      <c r="U187" s="123">
        <v>1.0416666664241347E-2</v>
      </c>
      <c r="V187" s="119" t="s">
        <v>36</v>
      </c>
      <c r="W187" s="119" t="s">
        <v>36</v>
      </c>
      <c r="X187" s="119" t="s">
        <v>36</v>
      </c>
      <c r="Y187" s="119" t="s">
        <v>36</v>
      </c>
      <c r="Z187" s="119" t="s">
        <v>36</v>
      </c>
      <c r="AA187" s="119" t="s">
        <v>36</v>
      </c>
      <c r="AB187" s="96" t="s">
        <v>36</v>
      </c>
      <c r="AC187" s="119" t="s">
        <v>36</v>
      </c>
      <c r="AD187" s="119" t="s">
        <v>48</v>
      </c>
      <c r="AE187" s="119" t="s">
        <v>36</v>
      </c>
      <c r="AF187" s="119" t="s">
        <v>36</v>
      </c>
      <c r="AG187" s="119" t="s">
        <v>48</v>
      </c>
      <c r="AH187" s="119" t="str">
        <f t="shared" si="94"/>
        <v>MC</v>
      </c>
      <c r="AI187" s="122">
        <f t="shared" si="95"/>
        <v>0.39999999990686774</v>
      </c>
      <c r="AJ187" s="122" t="s">
        <v>561</v>
      </c>
      <c r="AK187" s="122" t="s">
        <v>577</v>
      </c>
      <c r="AL187" s="122"/>
      <c r="AM187" s="122"/>
      <c r="AN187" s="100"/>
      <c r="AO187" s="101">
        <f t="shared" si="96"/>
        <v>0</v>
      </c>
      <c r="AP187" s="102">
        <f t="shared" si="97"/>
        <v>0.58333333331393078</v>
      </c>
      <c r="AQ187" s="102">
        <f t="shared" si="98"/>
        <v>0.58333333331393078</v>
      </c>
      <c r="AR187" s="100">
        <f t="shared" si="99"/>
        <v>1</v>
      </c>
      <c r="AS187" s="103">
        <f t="shared" si="100"/>
        <v>0</v>
      </c>
      <c r="AT187" s="103">
        <f t="shared" si="101"/>
        <v>0.58333333331393078</v>
      </c>
      <c r="AU187" s="103">
        <f t="shared" si="102"/>
        <v>0.58333333331393078</v>
      </c>
      <c r="AV187" s="104" t="str">
        <f t="shared" si="103"/>
        <v>23_02</v>
      </c>
      <c r="AW187" s="100" t="str">
        <f t="shared" si="104"/>
        <v>23</v>
      </c>
      <c r="AX187" s="100" t="str">
        <f t="shared" si="105"/>
        <v>02</v>
      </c>
      <c r="AY187" s="100">
        <v>1</v>
      </c>
      <c r="AZ187" s="100" t="str">
        <f t="shared" si="106"/>
        <v/>
      </c>
    </row>
    <row r="188" spans="1:52" s="113" customFormat="1" ht="30.75" hidden="1" customHeight="1" x14ac:dyDescent="0.2">
      <c r="A188" s="118">
        <v>44981.599164479165</v>
      </c>
      <c r="B188" s="119" t="s">
        <v>30</v>
      </c>
      <c r="C188" s="119" t="s">
        <v>49</v>
      </c>
      <c r="D188" s="119" t="s">
        <v>140</v>
      </c>
      <c r="E188" s="119" t="s">
        <v>33</v>
      </c>
      <c r="F188" s="119" t="s">
        <v>34</v>
      </c>
      <c r="G188" s="119" t="s">
        <v>204</v>
      </c>
      <c r="H188" s="119" t="s">
        <v>199</v>
      </c>
      <c r="I188" s="177" t="s">
        <v>175</v>
      </c>
      <c r="J188" s="180" t="s">
        <v>54</v>
      </c>
      <c r="K188" s="177" t="s">
        <v>36</v>
      </c>
      <c r="L188" s="119" t="s">
        <v>114</v>
      </c>
      <c r="M188" s="119" t="s">
        <v>221</v>
      </c>
      <c r="N188" s="120">
        <v>44981.444444444445</v>
      </c>
      <c r="O188" s="120">
        <v>44981.450694444444</v>
      </c>
      <c r="P188" s="120">
        <v>44981.444444444445</v>
      </c>
      <c r="Q188" s="120">
        <v>44981.451388888891</v>
      </c>
      <c r="R188" s="162" t="s">
        <v>549</v>
      </c>
      <c r="S188" s="119" t="s">
        <v>40</v>
      </c>
      <c r="T188" s="119"/>
      <c r="U188" s="119" t="s">
        <v>36</v>
      </c>
      <c r="V188" s="119" t="s">
        <v>36</v>
      </c>
      <c r="W188" s="119" t="s">
        <v>36</v>
      </c>
      <c r="X188" s="119" t="s">
        <v>36</v>
      </c>
      <c r="Y188" s="119" t="s">
        <v>36</v>
      </c>
      <c r="Z188" s="119" t="s">
        <v>36</v>
      </c>
      <c r="AA188" s="119" t="s">
        <v>36</v>
      </c>
      <c r="AB188" s="96" t="s">
        <v>36</v>
      </c>
      <c r="AC188" s="119" t="s">
        <v>36</v>
      </c>
      <c r="AD188" s="119" t="s">
        <v>48</v>
      </c>
      <c r="AE188" s="119" t="s">
        <v>36</v>
      </c>
      <c r="AF188" s="119" t="s">
        <v>36</v>
      </c>
      <c r="AG188" s="96" t="s">
        <v>48</v>
      </c>
      <c r="AH188" s="96" t="str">
        <f t="shared" si="94"/>
        <v>MC</v>
      </c>
      <c r="AI188" s="99">
        <f t="shared" si="95"/>
        <v>0.1499999999650754</v>
      </c>
      <c r="AJ188" s="99" t="s">
        <v>561</v>
      </c>
      <c r="AK188" s="99" t="s">
        <v>577</v>
      </c>
      <c r="AL188" s="99"/>
      <c r="AM188" s="99"/>
      <c r="AN188" s="156"/>
      <c r="AO188" s="101">
        <f t="shared" si="96"/>
        <v>0</v>
      </c>
      <c r="AP188" s="102">
        <f t="shared" si="97"/>
        <v>0.16666666668606922</v>
      </c>
      <c r="AQ188" s="102">
        <f t="shared" si="98"/>
        <v>0.16666666668606922</v>
      </c>
      <c r="AR188" s="100">
        <f t="shared" si="99"/>
        <v>2</v>
      </c>
      <c r="AS188" s="103">
        <f t="shared" si="100"/>
        <v>0</v>
      </c>
      <c r="AT188" s="103">
        <f t="shared" si="101"/>
        <v>0.33333333337213844</v>
      </c>
      <c r="AU188" s="103">
        <f t="shared" si="102"/>
        <v>0.33333333337213844</v>
      </c>
      <c r="AV188" s="104" t="str">
        <f t="shared" si="103"/>
        <v>23_02</v>
      </c>
      <c r="AW188" s="100" t="str">
        <f t="shared" si="104"/>
        <v>23</v>
      </c>
      <c r="AX188" s="100" t="str">
        <f t="shared" si="105"/>
        <v>02</v>
      </c>
      <c r="AY188" s="100">
        <v>1</v>
      </c>
      <c r="AZ188" s="100" t="str">
        <f t="shared" si="106"/>
        <v/>
      </c>
    </row>
    <row r="189" spans="1:52" s="113" customFormat="1" ht="30.75" hidden="1" customHeight="1" x14ac:dyDescent="0.2">
      <c r="A189" s="118">
        <v>44981.599164479165</v>
      </c>
      <c r="B189" s="119" t="s">
        <v>30</v>
      </c>
      <c r="C189" s="119" t="s">
        <v>49</v>
      </c>
      <c r="D189" s="119" t="s">
        <v>140</v>
      </c>
      <c r="E189" s="119" t="s">
        <v>33</v>
      </c>
      <c r="F189" s="119" t="s">
        <v>34</v>
      </c>
      <c r="G189" s="119" t="s">
        <v>204</v>
      </c>
      <c r="H189" s="119" t="s">
        <v>199</v>
      </c>
      <c r="I189" s="177" t="s">
        <v>175</v>
      </c>
      <c r="J189" s="180" t="s">
        <v>66</v>
      </c>
      <c r="K189" s="177" t="s">
        <v>36</v>
      </c>
      <c r="L189" s="119" t="s">
        <v>114</v>
      </c>
      <c r="M189" s="119" t="s">
        <v>221</v>
      </c>
      <c r="N189" s="120">
        <v>44981.444444444445</v>
      </c>
      <c r="O189" s="120">
        <v>44981.452777777777</v>
      </c>
      <c r="P189" s="120">
        <v>44981.45140046296</v>
      </c>
      <c r="Q189" s="120">
        <v>44981.461805555555</v>
      </c>
      <c r="R189" s="162" t="s">
        <v>550</v>
      </c>
      <c r="S189" s="119" t="s">
        <v>40</v>
      </c>
      <c r="T189" s="119"/>
      <c r="U189" s="119" t="s">
        <v>36</v>
      </c>
      <c r="V189" s="119" t="s">
        <v>36</v>
      </c>
      <c r="W189" s="119" t="s">
        <v>36</v>
      </c>
      <c r="X189" s="119" t="s">
        <v>36</v>
      </c>
      <c r="Y189" s="119" t="s">
        <v>36</v>
      </c>
      <c r="Z189" s="119" t="s">
        <v>36</v>
      </c>
      <c r="AA189" s="119" t="s">
        <v>36</v>
      </c>
      <c r="AB189" s="96" t="s">
        <v>36</v>
      </c>
      <c r="AC189" s="119" t="s">
        <v>36</v>
      </c>
      <c r="AD189" s="119" t="s">
        <v>48</v>
      </c>
      <c r="AE189" s="119" t="s">
        <v>36</v>
      </c>
      <c r="AF189" s="119" t="s">
        <v>36</v>
      </c>
      <c r="AG189" s="96" t="s">
        <v>48</v>
      </c>
      <c r="AH189" s="96" t="str">
        <f t="shared" si="94"/>
        <v>MC</v>
      </c>
      <c r="AI189" s="99">
        <f t="shared" si="95"/>
        <v>0.19999999995343387</v>
      </c>
      <c r="AJ189" s="99" t="s">
        <v>561</v>
      </c>
      <c r="AK189" s="99" t="s">
        <v>577</v>
      </c>
      <c r="AL189" s="99"/>
      <c r="AM189" s="99"/>
      <c r="AN189" s="156"/>
      <c r="AO189" s="101">
        <f t="shared" si="96"/>
        <v>0</v>
      </c>
      <c r="AP189" s="102">
        <f t="shared" si="97"/>
        <v>0.24972222227370366</v>
      </c>
      <c r="AQ189" s="102">
        <f t="shared" si="98"/>
        <v>0.24972222227370366</v>
      </c>
      <c r="AR189" s="100">
        <f t="shared" si="99"/>
        <v>2</v>
      </c>
      <c r="AS189" s="103">
        <f t="shared" si="100"/>
        <v>0</v>
      </c>
      <c r="AT189" s="103">
        <f t="shared" si="101"/>
        <v>0.49944444454740733</v>
      </c>
      <c r="AU189" s="103">
        <f t="shared" si="102"/>
        <v>0.49944444454740733</v>
      </c>
      <c r="AV189" s="104" t="str">
        <f t="shared" si="103"/>
        <v>23_02</v>
      </c>
      <c r="AW189" s="100" t="str">
        <f t="shared" si="104"/>
        <v>23</v>
      </c>
      <c r="AX189" s="100" t="str">
        <f t="shared" si="105"/>
        <v>02</v>
      </c>
      <c r="AY189" s="100">
        <v>1</v>
      </c>
      <c r="AZ189" s="100" t="str">
        <f t="shared" si="106"/>
        <v/>
      </c>
    </row>
    <row r="190" spans="1:52" s="113" customFormat="1" ht="18" hidden="1" x14ac:dyDescent="0.2">
      <c r="A190" s="86">
        <v>44981.761763958333</v>
      </c>
      <c r="B190" s="73" t="s">
        <v>30</v>
      </c>
      <c r="C190" s="73" t="s">
        <v>49</v>
      </c>
      <c r="D190" s="73" t="s">
        <v>143</v>
      </c>
      <c r="E190" s="73" t="s">
        <v>33</v>
      </c>
      <c r="F190" s="73" t="s">
        <v>34</v>
      </c>
      <c r="G190" s="73" t="s">
        <v>204</v>
      </c>
      <c r="H190" s="73" t="s">
        <v>199</v>
      </c>
      <c r="I190" s="176" t="s">
        <v>313</v>
      </c>
      <c r="J190" s="176" t="s">
        <v>137</v>
      </c>
      <c r="K190" s="176" t="s">
        <v>36</v>
      </c>
      <c r="L190" s="73" t="s">
        <v>154</v>
      </c>
      <c r="M190" s="73" t="s">
        <v>220</v>
      </c>
      <c r="N190" s="74" t="s">
        <v>36</v>
      </c>
      <c r="O190" s="74" t="s">
        <v>36</v>
      </c>
      <c r="P190" s="74">
        <v>44981.59375</v>
      </c>
      <c r="Q190" s="74">
        <v>44981.6875</v>
      </c>
      <c r="R190" s="87" t="s">
        <v>320</v>
      </c>
      <c r="S190" s="73" t="s">
        <v>40</v>
      </c>
      <c r="T190" s="73" t="s">
        <v>37</v>
      </c>
      <c r="U190" s="73" t="s">
        <v>36</v>
      </c>
      <c r="V190" s="73" t="s">
        <v>36</v>
      </c>
      <c r="W190" s="73" t="s">
        <v>36</v>
      </c>
      <c r="X190" s="73" t="s">
        <v>36</v>
      </c>
      <c r="Y190" s="73" t="s">
        <v>36</v>
      </c>
      <c r="Z190" s="73" t="s">
        <v>36</v>
      </c>
      <c r="AA190" s="73" t="s">
        <v>36</v>
      </c>
      <c r="AB190" s="73" t="s">
        <v>36</v>
      </c>
      <c r="AC190" s="73" t="s">
        <v>36</v>
      </c>
      <c r="AD190" s="73" t="s">
        <v>48</v>
      </c>
      <c r="AE190" s="73" t="s">
        <v>36</v>
      </c>
      <c r="AF190" s="73" t="s">
        <v>36</v>
      </c>
      <c r="AG190" s="73" t="s">
        <v>48</v>
      </c>
      <c r="AH190" s="73" t="str">
        <f t="shared" si="94"/>
        <v>PdM</v>
      </c>
      <c r="AI190" s="88">
        <f t="shared" si="95"/>
        <v>0</v>
      </c>
      <c r="AJ190" s="88" t="s">
        <v>36</v>
      </c>
      <c r="AK190" s="88" t="s">
        <v>36</v>
      </c>
      <c r="AL190" s="88"/>
      <c r="AM190" s="88"/>
      <c r="AN190" s="89"/>
      <c r="AO190" s="90">
        <f t="shared" si="96"/>
        <v>0</v>
      </c>
      <c r="AP190" s="91">
        <f t="shared" si="97"/>
        <v>2.25</v>
      </c>
      <c r="AQ190" s="91">
        <f t="shared" si="98"/>
        <v>2.25</v>
      </c>
      <c r="AR190" s="89">
        <f t="shared" si="99"/>
        <v>5</v>
      </c>
      <c r="AS190" s="92">
        <f t="shared" si="100"/>
        <v>0</v>
      </c>
      <c r="AT190" s="92">
        <f t="shared" si="101"/>
        <v>11.25</v>
      </c>
      <c r="AU190" s="92">
        <f t="shared" si="102"/>
        <v>11.25</v>
      </c>
      <c r="AV190" s="93" t="str">
        <f t="shared" si="103"/>
        <v>23_02</v>
      </c>
      <c r="AW190" s="89" t="str">
        <f t="shared" si="104"/>
        <v>23</v>
      </c>
      <c r="AX190" s="89" t="str">
        <f t="shared" si="105"/>
        <v>02</v>
      </c>
      <c r="AY190" s="89"/>
      <c r="AZ190" s="89" t="str">
        <f t="shared" si="106"/>
        <v/>
      </c>
    </row>
    <row r="191" spans="1:52" s="113" customFormat="1" ht="36" hidden="1" x14ac:dyDescent="0.2">
      <c r="A191" s="114">
        <v>44981.760416666672</v>
      </c>
      <c r="B191" s="113" t="s">
        <v>30</v>
      </c>
      <c r="C191" s="113" t="s">
        <v>49</v>
      </c>
      <c r="D191" s="113" t="s">
        <v>143</v>
      </c>
      <c r="E191" s="113" t="s">
        <v>33</v>
      </c>
      <c r="F191" s="113" t="s">
        <v>34</v>
      </c>
      <c r="G191" s="113" t="s">
        <v>204</v>
      </c>
      <c r="H191" s="113" t="s">
        <v>199</v>
      </c>
      <c r="I191" s="179" t="s">
        <v>226</v>
      </c>
      <c r="J191" s="179" t="s">
        <v>138</v>
      </c>
      <c r="K191" s="179" t="s">
        <v>139</v>
      </c>
      <c r="L191" s="113" t="s">
        <v>118</v>
      </c>
      <c r="M191" s="113" t="s">
        <v>120</v>
      </c>
      <c r="N191" s="114">
        <v>44977.750011574077</v>
      </c>
      <c r="O191" s="114">
        <v>45067.75</v>
      </c>
      <c r="P191" s="114">
        <v>44981.687511574077</v>
      </c>
      <c r="Q191" s="114">
        <v>44981.760416666672</v>
      </c>
      <c r="R191" s="115" t="s">
        <v>634</v>
      </c>
      <c r="S191" s="113" t="s">
        <v>40</v>
      </c>
      <c r="T191" s="113" t="s">
        <v>37</v>
      </c>
      <c r="U191" s="113" t="s">
        <v>36</v>
      </c>
      <c r="V191" s="113" t="s">
        <v>36</v>
      </c>
      <c r="W191" s="113" t="s">
        <v>36</v>
      </c>
      <c r="X191" s="113" t="s">
        <v>36</v>
      </c>
      <c r="Y191" s="113" t="s">
        <v>36</v>
      </c>
      <c r="Z191" s="113" t="s">
        <v>36</v>
      </c>
      <c r="AA191" s="113" t="s">
        <v>36</v>
      </c>
      <c r="AB191" s="113" t="s">
        <v>36</v>
      </c>
      <c r="AC191" s="113" t="s">
        <v>36</v>
      </c>
      <c r="AD191" s="113" t="s">
        <v>48</v>
      </c>
      <c r="AE191" s="113" t="s">
        <v>36</v>
      </c>
      <c r="AF191" s="113" t="s">
        <v>36</v>
      </c>
      <c r="AG191" s="113" t="s">
        <v>48</v>
      </c>
      <c r="AH191" s="113" t="str">
        <f t="shared" si="94"/>
        <v>MP</v>
      </c>
      <c r="AI191" s="116">
        <f t="shared" si="95"/>
        <v>2159.9997222221573</v>
      </c>
      <c r="AJ191" s="116" t="s">
        <v>561</v>
      </c>
      <c r="AK191" s="116" t="s">
        <v>566</v>
      </c>
      <c r="AL191" s="116" t="s">
        <v>617</v>
      </c>
      <c r="AM191" s="116" t="s">
        <v>617</v>
      </c>
      <c r="AN191" s="89"/>
      <c r="AO191" s="90">
        <f t="shared" si="96"/>
        <v>0</v>
      </c>
      <c r="AP191" s="91">
        <f t="shared" si="97"/>
        <v>1.7497222222737037</v>
      </c>
      <c r="AQ191" s="91">
        <f t="shared" si="98"/>
        <v>1.7497222222737037</v>
      </c>
      <c r="AR191" s="89">
        <f t="shared" si="99"/>
        <v>5</v>
      </c>
      <c r="AS191" s="92">
        <f t="shared" si="100"/>
        <v>0</v>
      </c>
      <c r="AT191" s="92">
        <f t="shared" si="101"/>
        <v>8.7486111113685183</v>
      </c>
      <c r="AU191" s="92">
        <f t="shared" si="102"/>
        <v>8.7486111113685183</v>
      </c>
      <c r="AV191" s="93" t="str">
        <f t="shared" si="103"/>
        <v>23_02</v>
      </c>
      <c r="AW191" s="89" t="str">
        <f t="shared" si="104"/>
        <v>23</v>
      </c>
      <c r="AX191" s="89" t="str">
        <f t="shared" si="105"/>
        <v>02</v>
      </c>
      <c r="AY191" s="89"/>
      <c r="AZ191" s="89" t="str">
        <f t="shared" si="106"/>
        <v>REVISAR</v>
      </c>
    </row>
    <row r="192" spans="1:52" s="113" customFormat="1" ht="18" hidden="1" x14ac:dyDescent="0.2">
      <c r="A192" s="105">
        <v>44982.773277187502</v>
      </c>
      <c r="B192" s="106" t="s">
        <v>30</v>
      </c>
      <c r="C192" s="106" t="s">
        <v>133</v>
      </c>
      <c r="D192" s="106" t="s">
        <v>132</v>
      </c>
      <c r="E192" s="106" t="s">
        <v>33</v>
      </c>
      <c r="F192" s="106" t="s">
        <v>34</v>
      </c>
      <c r="G192" s="106" t="s">
        <v>204</v>
      </c>
      <c r="H192" s="106" t="s">
        <v>199</v>
      </c>
      <c r="I192" s="178" t="s">
        <v>450</v>
      </c>
      <c r="J192" s="178" t="s">
        <v>111</v>
      </c>
      <c r="K192" s="178" t="s">
        <v>36</v>
      </c>
      <c r="L192" s="106" t="s">
        <v>114</v>
      </c>
      <c r="M192" s="106" t="s">
        <v>221</v>
      </c>
      <c r="N192" s="107">
        <v>44982.03402777778</v>
      </c>
      <c r="O192" s="107">
        <v>44982.375</v>
      </c>
      <c r="P192" s="107">
        <v>44982.302083333328</v>
      </c>
      <c r="Q192" s="107">
        <v>44982.375</v>
      </c>
      <c r="R192" s="108" t="s">
        <v>383</v>
      </c>
      <c r="S192" s="106" t="s">
        <v>62</v>
      </c>
      <c r="T192" s="106"/>
      <c r="U192" s="106" t="s">
        <v>36</v>
      </c>
      <c r="V192" s="106" t="s">
        <v>36</v>
      </c>
      <c r="W192" s="106" t="s">
        <v>36</v>
      </c>
      <c r="X192" s="127">
        <v>6.9444444452528842E-3</v>
      </c>
      <c r="Y192" s="106" t="s">
        <v>36</v>
      </c>
      <c r="Z192" s="106" t="s">
        <v>36</v>
      </c>
      <c r="AA192" s="106" t="s">
        <v>36</v>
      </c>
      <c r="AB192" s="106" t="s">
        <v>36</v>
      </c>
      <c r="AC192" s="106" t="s">
        <v>36</v>
      </c>
      <c r="AD192" s="106" t="s">
        <v>48</v>
      </c>
      <c r="AE192" s="106" t="s">
        <v>36</v>
      </c>
      <c r="AF192" s="106" t="s">
        <v>36</v>
      </c>
      <c r="AG192" s="106" t="s">
        <v>48</v>
      </c>
      <c r="AH192" s="106" t="str">
        <f t="shared" si="94"/>
        <v>MC</v>
      </c>
      <c r="AI192" s="109">
        <f t="shared" si="95"/>
        <v>8.1833333332906477</v>
      </c>
      <c r="AJ192" s="109" t="s">
        <v>563</v>
      </c>
      <c r="AK192" s="109" t="s">
        <v>586</v>
      </c>
      <c r="AL192" s="109"/>
      <c r="AM192" s="109"/>
      <c r="AN192" s="89"/>
      <c r="AO192" s="90">
        <f t="shared" si="96"/>
        <v>0</v>
      </c>
      <c r="AP192" s="91">
        <f t="shared" si="97"/>
        <v>1.7500000001164153</v>
      </c>
      <c r="AQ192" s="91">
        <f t="shared" si="98"/>
        <v>1.7500000001164153</v>
      </c>
      <c r="AR192" s="89">
        <f t="shared" si="99"/>
        <v>4</v>
      </c>
      <c r="AS192" s="92">
        <f t="shared" si="100"/>
        <v>0</v>
      </c>
      <c r="AT192" s="92">
        <f t="shared" si="101"/>
        <v>7.0000000004656613</v>
      </c>
      <c r="AU192" s="92">
        <f t="shared" si="102"/>
        <v>7.0000000004656613</v>
      </c>
      <c r="AV192" s="93" t="str">
        <f t="shared" si="103"/>
        <v>23_02</v>
      </c>
      <c r="AW192" s="111" t="str">
        <f t="shared" si="104"/>
        <v>23</v>
      </c>
      <c r="AX192" s="111" t="str">
        <f t="shared" si="105"/>
        <v>02</v>
      </c>
      <c r="AY192" s="111"/>
      <c r="AZ192" s="89" t="str">
        <f t="shared" si="106"/>
        <v>REVISAR</v>
      </c>
    </row>
    <row r="193" spans="1:52" s="113" customFormat="1" ht="18" x14ac:dyDescent="0.2">
      <c r="A193" s="105">
        <v>44982.776725208329</v>
      </c>
      <c r="B193" s="106" t="s">
        <v>30</v>
      </c>
      <c r="C193" s="106" t="s">
        <v>133</v>
      </c>
      <c r="D193" s="106" t="s">
        <v>132</v>
      </c>
      <c r="E193" s="106" t="s">
        <v>33</v>
      </c>
      <c r="F193" s="106" t="s">
        <v>34</v>
      </c>
      <c r="G193" s="106" t="s">
        <v>204</v>
      </c>
      <c r="H193" s="106" t="s">
        <v>199</v>
      </c>
      <c r="I193" s="178" t="s">
        <v>450</v>
      </c>
      <c r="J193" s="178" t="s">
        <v>68</v>
      </c>
      <c r="K193" s="178" t="s">
        <v>36</v>
      </c>
      <c r="L193" s="106" t="s">
        <v>114</v>
      </c>
      <c r="M193" s="106" t="s">
        <v>221</v>
      </c>
      <c r="N193" s="107">
        <v>44982.03402777778</v>
      </c>
      <c r="O193" s="107">
        <v>44982.447916666672</v>
      </c>
      <c r="P193" s="107">
        <v>44982.375011574077</v>
      </c>
      <c r="Q193" s="107">
        <v>44982.447916666672</v>
      </c>
      <c r="R193" s="108" t="s">
        <v>384</v>
      </c>
      <c r="S193" s="106" t="s">
        <v>62</v>
      </c>
      <c r="T193" s="106"/>
      <c r="U193" s="106" t="s">
        <v>36</v>
      </c>
      <c r="V193" s="106" t="s">
        <v>36</v>
      </c>
      <c r="W193" s="106" t="s">
        <v>36</v>
      </c>
      <c r="X193" s="106" t="s">
        <v>36</v>
      </c>
      <c r="Y193" s="106" t="s">
        <v>36</v>
      </c>
      <c r="Z193" s="106" t="s">
        <v>36</v>
      </c>
      <c r="AA193" s="106" t="s">
        <v>36</v>
      </c>
      <c r="AB193" s="106" t="s">
        <v>36</v>
      </c>
      <c r="AC193" s="106" t="s">
        <v>36</v>
      </c>
      <c r="AD193" s="106" t="s">
        <v>48</v>
      </c>
      <c r="AE193" s="106" t="s">
        <v>36</v>
      </c>
      <c r="AF193" s="106" t="s">
        <v>36</v>
      </c>
      <c r="AG193" s="106" t="s">
        <v>48</v>
      </c>
      <c r="AH193" s="106" t="str">
        <f t="shared" si="94"/>
        <v>MC</v>
      </c>
      <c r="AI193" s="109">
        <f t="shared" si="95"/>
        <v>9.933333333407063</v>
      </c>
      <c r="AJ193" s="109" t="s">
        <v>563</v>
      </c>
      <c r="AK193" s="109" t="s">
        <v>586</v>
      </c>
      <c r="AL193" s="109"/>
      <c r="AM193" s="109"/>
      <c r="AN193" s="89"/>
      <c r="AO193" s="90">
        <f t="shared" si="96"/>
        <v>0</v>
      </c>
      <c r="AP193" s="91">
        <f t="shared" si="97"/>
        <v>1.7497222222737037</v>
      </c>
      <c r="AQ193" s="91">
        <f t="shared" si="98"/>
        <v>1.7497222222737037</v>
      </c>
      <c r="AR193" s="89">
        <f t="shared" si="99"/>
        <v>4</v>
      </c>
      <c r="AS193" s="92">
        <f t="shared" si="100"/>
        <v>0</v>
      </c>
      <c r="AT193" s="92">
        <f t="shared" si="101"/>
        <v>6.9988888890948147</v>
      </c>
      <c r="AU193" s="92">
        <f t="shared" si="102"/>
        <v>6.9988888890948147</v>
      </c>
      <c r="AV193" s="93" t="str">
        <f t="shared" si="103"/>
        <v>23_02</v>
      </c>
      <c r="AW193" s="111" t="str">
        <f t="shared" si="104"/>
        <v>23</v>
      </c>
      <c r="AX193" s="111" t="str">
        <f t="shared" si="105"/>
        <v>02</v>
      </c>
      <c r="AY193" s="111"/>
      <c r="AZ193" s="89" t="str">
        <f t="shared" si="106"/>
        <v>REVISAR</v>
      </c>
    </row>
    <row r="194" spans="1:52" s="113" customFormat="1" ht="18" hidden="1" x14ac:dyDescent="0.2">
      <c r="A194" s="105">
        <v>44984.732273888891</v>
      </c>
      <c r="B194" s="106" t="s">
        <v>30</v>
      </c>
      <c r="C194" s="106" t="s">
        <v>133</v>
      </c>
      <c r="D194" s="106" t="s">
        <v>140</v>
      </c>
      <c r="E194" s="106" t="s">
        <v>33</v>
      </c>
      <c r="F194" s="106" t="s">
        <v>34</v>
      </c>
      <c r="G194" s="106" t="s">
        <v>204</v>
      </c>
      <c r="H194" s="106" t="s">
        <v>199</v>
      </c>
      <c r="I194" s="178" t="s">
        <v>450</v>
      </c>
      <c r="J194" s="178" t="s">
        <v>61</v>
      </c>
      <c r="K194" s="178" t="s">
        <v>36</v>
      </c>
      <c r="L194" s="106" t="s">
        <v>114</v>
      </c>
      <c r="M194" s="106" t="s">
        <v>221</v>
      </c>
      <c r="N194" s="107">
        <v>44982.03402777778</v>
      </c>
      <c r="O194" s="107">
        <v>44982.493055555555</v>
      </c>
      <c r="P194" s="107">
        <v>44982.447928240741</v>
      </c>
      <c r="Q194" s="107">
        <v>44982.520833333336</v>
      </c>
      <c r="R194" s="108" t="s">
        <v>385</v>
      </c>
      <c r="S194" s="106" t="s">
        <v>62</v>
      </c>
      <c r="T194" s="106"/>
      <c r="U194" s="106" t="s">
        <v>36</v>
      </c>
      <c r="V194" s="106" t="s">
        <v>36</v>
      </c>
      <c r="W194" s="106" t="s">
        <v>36</v>
      </c>
      <c r="X194" s="106" t="s">
        <v>36</v>
      </c>
      <c r="Y194" s="106" t="s">
        <v>36</v>
      </c>
      <c r="Z194" s="106" t="s">
        <v>36</v>
      </c>
      <c r="AA194" s="106" t="s">
        <v>36</v>
      </c>
      <c r="AB194" s="106" t="s">
        <v>36</v>
      </c>
      <c r="AC194" s="106" t="s">
        <v>36</v>
      </c>
      <c r="AD194" s="106" t="s">
        <v>48</v>
      </c>
      <c r="AE194" s="106" t="s">
        <v>36</v>
      </c>
      <c r="AF194" s="106" t="s">
        <v>36</v>
      </c>
      <c r="AG194" s="106" t="s">
        <v>48</v>
      </c>
      <c r="AH194" s="106" t="str">
        <f t="shared" si="94"/>
        <v>MC</v>
      </c>
      <c r="AI194" s="109">
        <f t="shared" si="95"/>
        <v>11.016666666604578</v>
      </c>
      <c r="AJ194" s="109" t="s">
        <v>563</v>
      </c>
      <c r="AK194" s="109" t="s">
        <v>586</v>
      </c>
      <c r="AL194" s="88" t="s">
        <v>617</v>
      </c>
      <c r="AM194" s="88" t="s">
        <v>616</v>
      </c>
      <c r="AN194" s="89"/>
      <c r="AO194" s="90">
        <f t="shared" si="96"/>
        <v>0</v>
      </c>
      <c r="AP194" s="91">
        <f t="shared" si="97"/>
        <v>1.7497222222737037</v>
      </c>
      <c r="AQ194" s="91">
        <f t="shared" si="98"/>
        <v>1.7497222222737037</v>
      </c>
      <c r="AR194" s="89">
        <f t="shared" si="99"/>
        <v>4</v>
      </c>
      <c r="AS194" s="92">
        <f t="shared" si="100"/>
        <v>0</v>
      </c>
      <c r="AT194" s="92">
        <f t="shared" si="101"/>
        <v>6.9988888890948147</v>
      </c>
      <c r="AU194" s="92">
        <f t="shared" si="102"/>
        <v>6.9988888890948147</v>
      </c>
      <c r="AV194" s="93" t="str">
        <f t="shared" si="103"/>
        <v>23_02</v>
      </c>
      <c r="AW194" s="111" t="str">
        <f t="shared" si="104"/>
        <v>23</v>
      </c>
      <c r="AX194" s="111" t="str">
        <f t="shared" si="105"/>
        <v>02</v>
      </c>
      <c r="AY194" s="111"/>
      <c r="AZ194" s="89" t="str">
        <f t="shared" si="106"/>
        <v>REVISAR</v>
      </c>
    </row>
    <row r="195" spans="1:52" s="113" customFormat="1" ht="18" hidden="1" x14ac:dyDescent="0.2">
      <c r="A195" s="86">
        <v>44984.744447523146</v>
      </c>
      <c r="B195" s="73" t="s">
        <v>30</v>
      </c>
      <c r="C195" s="73" t="s">
        <v>141</v>
      </c>
      <c r="D195" s="73" t="s">
        <v>142</v>
      </c>
      <c r="E195" s="73" t="s">
        <v>33</v>
      </c>
      <c r="F195" s="73" t="s">
        <v>34</v>
      </c>
      <c r="G195" s="73" t="s">
        <v>204</v>
      </c>
      <c r="H195" s="73" t="s">
        <v>199</v>
      </c>
      <c r="I195" s="176" t="s">
        <v>631</v>
      </c>
      <c r="J195" s="176" t="s">
        <v>633</v>
      </c>
      <c r="K195" s="176" t="s">
        <v>135</v>
      </c>
      <c r="L195" s="73" t="s">
        <v>114</v>
      </c>
      <c r="M195" s="73" t="s">
        <v>221</v>
      </c>
      <c r="N195" s="74" t="s">
        <v>36</v>
      </c>
      <c r="O195" s="74" t="s">
        <v>36</v>
      </c>
      <c r="P195" s="74">
        <v>44983.3125</v>
      </c>
      <c r="Q195" s="74">
        <v>44983.6875</v>
      </c>
      <c r="R195" s="87" t="s">
        <v>337</v>
      </c>
      <c r="S195" s="73" t="s">
        <v>37</v>
      </c>
      <c r="T195" s="73"/>
      <c r="U195" s="94">
        <v>2.0833333335758653E-2</v>
      </c>
      <c r="V195" s="73" t="s">
        <v>36</v>
      </c>
      <c r="W195" s="73" t="s">
        <v>36</v>
      </c>
      <c r="X195" s="73" t="s">
        <v>36</v>
      </c>
      <c r="Y195" s="94" t="s">
        <v>36</v>
      </c>
      <c r="Z195" s="73" t="s">
        <v>36</v>
      </c>
      <c r="AA195" s="73" t="s">
        <v>36</v>
      </c>
      <c r="AB195" s="73" t="s">
        <v>36</v>
      </c>
      <c r="AC195" s="73" t="s">
        <v>36</v>
      </c>
      <c r="AD195" s="73" t="s">
        <v>48</v>
      </c>
      <c r="AE195" s="73" t="s">
        <v>36</v>
      </c>
      <c r="AF195" s="73" t="s">
        <v>36</v>
      </c>
      <c r="AG195" s="73" t="s">
        <v>48</v>
      </c>
      <c r="AH195" s="73" t="str">
        <f t="shared" si="94"/>
        <v>MC</v>
      </c>
      <c r="AI195" s="88">
        <f t="shared" si="95"/>
        <v>0</v>
      </c>
      <c r="AJ195" s="88" t="s">
        <v>563</v>
      </c>
      <c r="AK195" s="88" t="s">
        <v>585</v>
      </c>
      <c r="AL195" s="88" t="s">
        <v>617</v>
      </c>
      <c r="AM195" s="88" t="s">
        <v>617</v>
      </c>
      <c r="AN195" s="89"/>
      <c r="AO195" s="90">
        <f t="shared" si="96"/>
        <v>0</v>
      </c>
      <c r="AP195" s="91">
        <f t="shared" si="97"/>
        <v>9</v>
      </c>
      <c r="AQ195" s="91">
        <f t="shared" si="98"/>
        <v>9</v>
      </c>
      <c r="AR195" s="89">
        <f t="shared" si="99"/>
        <v>5</v>
      </c>
      <c r="AS195" s="92">
        <f t="shared" si="100"/>
        <v>0</v>
      </c>
      <c r="AT195" s="92">
        <f t="shared" si="101"/>
        <v>45</v>
      </c>
      <c r="AU195" s="92">
        <f t="shared" si="102"/>
        <v>45</v>
      </c>
      <c r="AV195" s="93" t="str">
        <f t="shared" si="103"/>
        <v>23_02</v>
      </c>
      <c r="AW195" s="89" t="str">
        <f t="shared" si="104"/>
        <v>23</v>
      </c>
      <c r="AX195" s="89" t="str">
        <f t="shared" si="105"/>
        <v>02</v>
      </c>
      <c r="AY195" s="89"/>
      <c r="AZ195" s="89" t="str">
        <f t="shared" si="106"/>
        <v/>
      </c>
    </row>
    <row r="196" spans="1:52" s="113" customFormat="1" ht="18" hidden="1" x14ac:dyDescent="0.2">
      <c r="A196" s="105">
        <v>44984.764615023145</v>
      </c>
      <c r="B196" s="106" t="s">
        <v>30</v>
      </c>
      <c r="C196" s="106" t="s">
        <v>49</v>
      </c>
      <c r="D196" s="106" t="s">
        <v>142</v>
      </c>
      <c r="E196" s="106" t="s">
        <v>33</v>
      </c>
      <c r="F196" s="106" t="s">
        <v>34</v>
      </c>
      <c r="G196" s="106" t="s">
        <v>204</v>
      </c>
      <c r="H196" s="106" t="s">
        <v>199</v>
      </c>
      <c r="I196" s="178" t="s">
        <v>42</v>
      </c>
      <c r="J196" s="178" t="s">
        <v>145</v>
      </c>
      <c r="K196" s="178" t="s">
        <v>36</v>
      </c>
      <c r="L196" s="106" t="s">
        <v>114</v>
      </c>
      <c r="M196" s="106" t="s">
        <v>221</v>
      </c>
      <c r="N196" s="107">
        <v>44983.635416666672</v>
      </c>
      <c r="O196" s="107">
        <v>44983.708333333336</v>
      </c>
      <c r="P196" s="107">
        <v>44983.687511574077</v>
      </c>
      <c r="Q196" s="107">
        <v>44983.722222222219</v>
      </c>
      <c r="R196" s="108" t="s">
        <v>338</v>
      </c>
      <c r="S196" s="106" t="s">
        <v>40</v>
      </c>
      <c r="T196" s="106"/>
      <c r="U196" s="106" t="s">
        <v>36</v>
      </c>
      <c r="V196" s="106" t="s">
        <v>36</v>
      </c>
      <c r="W196" s="106" t="s">
        <v>36</v>
      </c>
      <c r="X196" s="106" t="s">
        <v>36</v>
      </c>
      <c r="Y196" s="106" t="s">
        <v>36</v>
      </c>
      <c r="Z196" s="106" t="s">
        <v>36</v>
      </c>
      <c r="AA196" s="127">
        <v>2.7777777781011537E-2</v>
      </c>
      <c r="AB196" s="106" t="s">
        <v>36</v>
      </c>
      <c r="AC196" s="106" t="s">
        <v>36</v>
      </c>
      <c r="AD196" s="106" t="s">
        <v>48</v>
      </c>
      <c r="AE196" s="106" t="s">
        <v>36</v>
      </c>
      <c r="AF196" s="106" t="s">
        <v>36</v>
      </c>
      <c r="AG196" s="106" t="s">
        <v>48</v>
      </c>
      <c r="AH196" s="106" t="str">
        <f t="shared" si="94"/>
        <v>MC</v>
      </c>
      <c r="AI196" s="109">
        <f t="shared" si="95"/>
        <v>1.7499999999417923</v>
      </c>
      <c r="AJ196" s="109" t="s">
        <v>561</v>
      </c>
      <c r="AK196" s="109" t="s">
        <v>577</v>
      </c>
      <c r="AL196" s="109"/>
      <c r="AM196" s="109"/>
      <c r="AN196" s="89"/>
      <c r="AO196" s="90">
        <f t="shared" si="96"/>
        <v>0</v>
      </c>
      <c r="AP196" s="91">
        <f t="shared" si="97"/>
        <v>0.83305555541301146</v>
      </c>
      <c r="AQ196" s="91">
        <f t="shared" si="98"/>
        <v>0.83305555541301146</v>
      </c>
      <c r="AR196" s="89">
        <f t="shared" si="99"/>
        <v>5</v>
      </c>
      <c r="AS196" s="92">
        <f t="shared" si="100"/>
        <v>0</v>
      </c>
      <c r="AT196" s="92">
        <f t="shared" si="101"/>
        <v>4.1652777770650573</v>
      </c>
      <c r="AU196" s="92">
        <f t="shared" si="102"/>
        <v>4.1652777770650573</v>
      </c>
      <c r="AV196" s="93" t="str">
        <f t="shared" si="103"/>
        <v>23_02</v>
      </c>
      <c r="AW196" s="111" t="str">
        <f t="shared" si="104"/>
        <v>23</v>
      </c>
      <c r="AX196" s="111" t="str">
        <f t="shared" si="105"/>
        <v>02</v>
      </c>
      <c r="AY196" s="111"/>
      <c r="AZ196" s="89" t="str">
        <f t="shared" si="106"/>
        <v>REVISAR</v>
      </c>
    </row>
    <row r="197" spans="1:52" s="113" customFormat="1" ht="36" hidden="1" x14ac:dyDescent="0.2">
      <c r="A197" s="136">
        <v>44984.754146666666</v>
      </c>
      <c r="B197" s="137" t="s">
        <v>30</v>
      </c>
      <c r="C197" s="137" t="s">
        <v>49</v>
      </c>
      <c r="D197" s="137" t="s">
        <v>143</v>
      </c>
      <c r="E197" s="137" t="s">
        <v>33</v>
      </c>
      <c r="F197" s="137" t="s">
        <v>34</v>
      </c>
      <c r="G197" s="137" t="s">
        <v>204</v>
      </c>
      <c r="H197" s="137" t="s">
        <v>196</v>
      </c>
      <c r="I197" s="182" t="s">
        <v>446</v>
      </c>
      <c r="J197" s="182" t="s">
        <v>144</v>
      </c>
      <c r="K197" s="182" t="s">
        <v>36</v>
      </c>
      <c r="L197" s="137" t="s">
        <v>114</v>
      </c>
      <c r="M197" s="137" t="s">
        <v>221</v>
      </c>
      <c r="N197" s="138">
        <v>44983.75</v>
      </c>
      <c r="O197" s="138">
        <v>44983.827777777777</v>
      </c>
      <c r="P197" s="138">
        <v>44983.777777777781</v>
      </c>
      <c r="Q197" s="138">
        <v>44983.827777777777</v>
      </c>
      <c r="R197" s="139" t="s">
        <v>386</v>
      </c>
      <c r="S197" s="137" t="s">
        <v>40</v>
      </c>
      <c r="T197" s="137"/>
      <c r="U197" s="137" t="s">
        <v>36</v>
      </c>
      <c r="V197" s="137" t="s">
        <v>36</v>
      </c>
      <c r="W197" s="137" t="s">
        <v>36</v>
      </c>
      <c r="X197" s="137" t="s">
        <v>36</v>
      </c>
      <c r="Y197" s="137" t="s">
        <v>36</v>
      </c>
      <c r="Z197" s="137" t="s">
        <v>36</v>
      </c>
      <c r="AA197" s="137" t="s">
        <v>36</v>
      </c>
      <c r="AB197" s="137" t="s">
        <v>36</v>
      </c>
      <c r="AC197" s="137" t="s">
        <v>36</v>
      </c>
      <c r="AD197" s="137" t="s">
        <v>48</v>
      </c>
      <c r="AE197" s="137" t="s">
        <v>36</v>
      </c>
      <c r="AF197" s="137" t="s">
        <v>36</v>
      </c>
      <c r="AG197" s="137" t="s">
        <v>48</v>
      </c>
      <c r="AH197" s="137" t="str">
        <f t="shared" si="94"/>
        <v>MC</v>
      </c>
      <c r="AI197" s="141">
        <f t="shared" si="95"/>
        <v>1.8666666666395031</v>
      </c>
      <c r="AJ197" s="141" t="s">
        <v>561</v>
      </c>
      <c r="AK197" s="141" t="s">
        <v>584</v>
      </c>
      <c r="AL197" s="141"/>
      <c r="AM197" s="141"/>
      <c r="AN197" s="111"/>
      <c r="AO197" s="142">
        <f t="shared" si="96"/>
        <v>0</v>
      </c>
      <c r="AP197" s="143">
        <f t="shared" si="97"/>
        <v>1.1999999998952262</v>
      </c>
      <c r="AQ197" s="143">
        <f t="shared" si="98"/>
        <v>1.1999999998952262</v>
      </c>
      <c r="AR197" s="111">
        <f t="shared" si="99"/>
        <v>5</v>
      </c>
      <c r="AS197" s="144">
        <f t="shared" si="100"/>
        <v>0</v>
      </c>
      <c r="AT197" s="144">
        <f t="shared" si="101"/>
        <v>5.9999999994761311</v>
      </c>
      <c r="AU197" s="144">
        <f t="shared" si="102"/>
        <v>5.9999999994761311</v>
      </c>
      <c r="AV197" s="110" t="str">
        <f t="shared" si="103"/>
        <v>23_02</v>
      </c>
      <c r="AW197" s="111" t="str">
        <f t="shared" si="104"/>
        <v>23</v>
      </c>
      <c r="AX197" s="111" t="str">
        <f t="shared" si="105"/>
        <v>02</v>
      </c>
      <c r="AY197" s="111"/>
      <c r="AZ197" s="111" t="str">
        <f t="shared" si="106"/>
        <v>REVISAR</v>
      </c>
    </row>
    <row r="198" spans="1:52" ht="36" hidden="1" x14ac:dyDescent="0.2">
      <c r="A198" s="136">
        <v>44984.754143518519</v>
      </c>
      <c r="B198" s="137" t="s">
        <v>30</v>
      </c>
      <c r="C198" s="137" t="s">
        <v>49</v>
      </c>
      <c r="D198" s="137" t="s">
        <v>143</v>
      </c>
      <c r="E198" s="137" t="s">
        <v>33</v>
      </c>
      <c r="F198" s="137" t="s">
        <v>34</v>
      </c>
      <c r="G198" s="137" t="s">
        <v>204</v>
      </c>
      <c r="H198" s="137" t="s">
        <v>196</v>
      </c>
      <c r="I198" s="182" t="s">
        <v>446</v>
      </c>
      <c r="J198" s="182" t="s">
        <v>173</v>
      </c>
      <c r="K198" s="182" t="s">
        <v>36</v>
      </c>
      <c r="L198" s="137" t="s">
        <v>114</v>
      </c>
      <c r="M198" s="137" t="s">
        <v>221</v>
      </c>
      <c r="N198" s="138">
        <v>44983.75</v>
      </c>
      <c r="O198" s="138">
        <v>44983.831250000003</v>
      </c>
      <c r="P198" s="138">
        <v>44983.827789351853</v>
      </c>
      <c r="Q198" s="138">
        <v>44983.875</v>
      </c>
      <c r="R198" s="139" t="s">
        <v>386</v>
      </c>
      <c r="S198" s="137" t="s">
        <v>40</v>
      </c>
      <c r="T198" s="137"/>
      <c r="U198" s="137" t="s">
        <v>36</v>
      </c>
      <c r="V198" s="137" t="s">
        <v>36</v>
      </c>
      <c r="W198" s="137" t="s">
        <v>36</v>
      </c>
      <c r="X198" s="137" t="s">
        <v>36</v>
      </c>
      <c r="Y198" s="137" t="s">
        <v>36</v>
      </c>
      <c r="Z198" s="137" t="s">
        <v>36</v>
      </c>
      <c r="AA198" s="137" t="s">
        <v>36</v>
      </c>
      <c r="AB198" s="137" t="s">
        <v>36</v>
      </c>
      <c r="AC198" s="137" t="s">
        <v>36</v>
      </c>
      <c r="AD198" s="137" t="s">
        <v>48</v>
      </c>
      <c r="AE198" s="137" t="s">
        <v>36</v>
      </c>
      <c r="AF198" s="137" t="s">
        <v>36</v>
      </c>
      <c r="AG198" s="137" t="s">
        <v>48</v>
      </c>
      <c r="AH198" s="137" t="str">
        <f t="shared" si="94"/>
        <v>MC</v>
      </c>
      <c r="AI198" s="141">
        <f t="shared" si="95"/>
        <v>1.9500000000698492</v>
      </c>
      <c r="AJ198" s="141" t="s">
        <v>561</v>
      </c>
      <c r="AK198" s="141" t="s">
        <v>584</v>
      </c>
      <c r="AL198" s="141"/>
      <c r="AM198" s="141"/>
      <c r="AN198" s="111"/>
      <c r="AO198" s="142">
        <f t="shared" si="96"/>
        <v>0</v>
      </c>
      <c r="AP198" s="143">
        <f t="shared" si="97"/>
        <v>1.1330555555177853</v>
      </c>
      <c r="AQ198" s="143">
        <f t="shared" si="98"/>
        <v>1.1330555555177853</v>
      </c>
      <c r="AR198" s="111">
        <f t="shared" si="99"/>
        <v>5</v>
      </c>
      <c r="AS198" s="144">
        <f t="shared" si="100"/>
        <v>0</v>
      </c>
      <c r="AT198" s="144">
        <f t="shared" si="101"/>
        <v>5.6652777775889263</v>
      </c>
      <c r="AU198" s="144">
        <f t="shared" si="102"/>
        <v>5.6652777775889263</v>
      </c>
      <c r="AV198" s="110" t="str">
        <f t="shared" si="103"/>
        <v>23_02</v>
      </c>
      <c r="AW198" s="111" t="str">
        <f t="shared" si="104"/>
        <v>23</v>
      </c>
      <c r="AX198" s="111" t="str">
        <f t="shared" si="105"/>
        <v>02</v>
      </c>
      <c r="AY198" s="111"/>
      <c r="AZ198" s="111" t="str">
        <f t="shared" si="106"/>
        <v>REVISAR</v>
      </c>
    </row>
    <row r="199" spans="1:52" s="113" customFormat="1" ht="27" hidden="1" x14ac:dyDescent="0.2">
      <c r="A199" s="105">
        <v>44984.736120173606</v>
      </c>
      <c r="B199" s="106" t="s">
        <v>30</v>
      </c>
      <c r="C199" s="106" t="s">
        <v>141</v>
      </c>
      <c r="D199" s="106" t="s">
        <v>142</v>
      </c>
      <c r="E199" s="106" t="s">
        <v>33</v>
      </c>
      <c r="F199" s="106" t="s">
        <v>34</v>
      </c>
      <c r="G199" s="106" t="s">
        <v>204</v>
      </c>
      <c r="H199" s="106" t="s">
        <v>199</v>
      </c>
      <c r="I199" s="178" t="s">
        <v>175</v>
      </c>
      <c r="J199" s="178" t="s">
        <v>246</v>
      </c>
      <c r="K199" s="178" t="s">
        <v>36</v>
      </c>
      <c r="L199" s="106" t="s">
        <v>114</v>
      </c>
      <c r="M199" s="106" t="s">
        <v>221</v>
      </c>
      <c r="N199" s="107">
        <v>44983.926388888889</v>
      </c>
      <c r="O199" s="107">
        <v>44984.663194444445</v>
      </c>
      <c r="P199" s="107">
        <v>44984.3125</v>
      </c>
      <c r="Q199" s="107">
        <v>44984.75</v>
      </c>
      <c r="R199" s="108" t="s">
        <v>430</v>
      </c>
      <c r="S199" s="106" t="s">
        <v>40</v>
      </c>
      <c r="T199" s="106"/>
      <c r="U199" s="127">
        <v>6.25E-2</v>
      </c>
      <c r="V199" s="106" t="s">
        <v>36</v>
      </c>
      <c r="W199" s="127">
        <v>2.0833333335758653E-2</v>
      </c>
      <c r="X199" s="106" t="s">
        <v>36</v>
      </c>
      <c r="Y199" s="106" t="s">
        <v>36</v>
      </c>
      <c r="Z199" s="106" t="s">
        <v>36</v>
      </c>
      <c r="AA199" s="106" t="s">
        <v>36</v>
      </c>
      <c r="AB199" s="106" t="s">
        <v>36</v>
      </c>
      <c r="AC199" s="106" t="s">
        <v>36</v>
      </c>
      <c r="AD199" s="106" t="s">
        <v>48</v>
      </c>
      <c r="AE199" s="106" t="s">
        <v>36</v>
      </c>
      <c r="AF199" s="106" t="s">
        <v>36</v>
      </c>
      <c r="AG199" s="106" t="s">
        <v>48</v>
      </c>
      <c r="AH199" s="106" t="str">
        <f t="shared" si="94"/>
        <v>MC</v>
      </c>
      <c r="AI199" s="109">
        <f t="shared" si="95"/>
        <v>17.683333333348855</v>
      </c>
      <c r="AJ199" s="109" t="s">
        <v>563</v>
      </c>
      <c r="AK199" s="109" t="s">
        <v>577</v>
      </c>
      <c r="AL199" s="109" t="s">
        <v>617</v>
      </c>
      <c r="AM199" s="109" t="s">
        <v>616</v>
      </c>
      <c r="AN199" s="89"/>
      <c r="AO199" s="90">
        <f t="shared" si="96"/>
        <v>0</v>
      </c>
      <c r="AP199" s="91">
        <f t="shared" si="97"/>
        <v>10.5</v>
      </c>
      <c r="AQ199" s="91">
        <f t="shared" si="98"/>
        <v>10.5</v>
      </c>
      <c r="AR199" s="89">
        <f t="shared" si="99"/>
        <v>5</v>
      </c>
      <c r="AS199" s="92">
        <f t="shared" si="100"/>
        <v>0</v>
      </c>
      <c r="AT199" s="92">
        <f t="shared" si="101"/>
        <v>52.5</v>
      </c>
      <c r="AU199" s="92">
        <f t="shared" si="102"/>
        <v>52.5</v>
      </c>
      <c r="AV199" s="93" t="str">
        <f t="shared" si="103"/>
        <v>23_02</v>
      </c>
      <c r="AW199" s="111" t="str">
        <f t="shared" si="104"/>
        <v>23</v>
      </c>
      <c r="AX199" s="111" t="str">
        <f t="shared" si="105"/>
        <v>02</v>
      </c>
      <c r="AY199" s="111"/>
      <c r="AZ199" s="89" t="str">
        <f t="shared" si="106"/>
        <v>REVISAR</v>
      </c>
    </row>
    <row r="200" spans="1:52" s="113" customFormat="1" ht="27" x14ac:dyDescent="0.2">
      <c r="A200" s="163">
        <v>44985.479166666664</v>
      </c>
      <c r="B200" s="164" t="s">
        <v>30</v>
      </c>
      <c r="C200" s="164" t="s">
        <v>33</v>
      </c>
      <c r="D200" s="164" t="s">
        <v>142</v>
      </c>
      <c r="E200" s="164" t="s">
        <v>33</v>
      </c>
      <c r="F200" s="164" t="s">
        <v>34</v>
      </c>
      <c r="G200" s="164" t="s">
        <v>204</v>
      </c>
      <c r="H200" s="164" t="s">
        <v>199</v>
      </c>
      <c r="I200" s="184" t="s">
        <v>450</v>
      </c>
      <c r="J200" s="184" t="s">
        <v>68</v>
      </c>
      <c r="K200" s="184" t="s">
        <v>36</v>
      </c>
      <c r="L200" s="164" t="s">
        <v>114</v>
      </c>
      <c r="M200" s="164" t="s">
        <v>221</v>
      </c>
      <c r="N200" s="165">
        <v>44985.382638888892</v>
      </c>
      <c r="O200" s="165">
        <v>44985.465277777781</v>
      </c>
      <c r="P200" s="165">
        <v>44985.382638888892</v>
      </c>
      <c r="Q200" s="165">
        <v>44985.479166666664</v>
      </c>
      <c r="R200" s="166" t="s">
        <v>591</v>
      </c>
      <c r="S200" s="164" t="s">
        <v>62</v>
      </c>
      <c r="T200" s="164"/>
      <c r="U200" s="167" t="s">
        <v>36</v>
      </c>
      <c r="V200" s="164" t="s">
        <v>36</v>
      </c>
      <c r="W200" s="167" t="s">
        <v>36</v>
      </c>
      <c r="X200" s="164" t="s">
        <v>36</v>
      </c>
      <c r="Y200" s="164" t="s">
        <v>36</v>
      </c>
      <c r="Z200" s="164" t="s">
        <v>36</v>
      </c>
      <c r="AA200" s="164" t="s">
        <v>36</v>
      </c>
      <c r="AB200" s="164" t="s">
        <v>36</v>
      </c>
      <c r="AC200" s="164" t="s">
        <v>36</v>
      </c>
      <c r="AD200" s="164" t="s">
        <v>48</v>
      </c>
      <c r="AE200" s="164" t="s">
        <v>36</v>
      </c>
      <c r="AF200" s="164" t="s">
        <v>36</v>
      </c>
      <c r="AG200" s="164" t="s">
        <v>48</v>
      </c>
      <c r="AH200" s="164" t="str">
        <f t="shared" si="81"/>
        <v>MC</v>
      </c>
      <c r="AI200" s="168">
        <f t="shared" si="82"/>
        <v>1.9833333333372138</v>
      </c>
      <c r="AJ200" s="168" t="s">
        <v>563</v>
      </c>
      <c r="AK200" s="168" t="s">
        <v>586</v>
      </c>
      <c r="AL200" s="168"/>
      <c r="AM200" s="168"/>
      <c r="AN200" s="89"/>
      <c r="AO200" s="90">
        <f t="shared" si="83"/>
        <v>0</v>
      </c>
      <c r="AP200" s="91">
        <f t="shared" si="84"/>
        <v>2.3166666665347293</v>
      </c>
      <c r="AQ200" s="91">
        <f t="shared" si="85"/>
        <v>2.3166666665347293</v>
      </c>
      <c r="AR200" s="89">
        <f t="shared" si="86"/>
        <v>5</v>
      </c>
      <c r="AS200" s="92">
        <f t="shared" si="87"/>
        <v>0</v>
      </c>
      <c r="AT200" s="92">
        <f t="shared" si="88"/>
        <v>11.583333332673647</v>
      </c>
      <c r="AU200" s="92">
        <f t="shared" si="89"/>
        <v>11.583333332673647</v>
      </c>
      <c r="AV200" s="93" t="str">
        <f t="shared" si="90"/>
        <v>23_02</v>
      </c>
      <c r="AW200" s="111" t="str">
        <f t="shared" si="91"/>
        <v>23</v>
      </c>
      <c r="AX200" s="111" t="str">
        <f t="shared" si="92"/>
        <v>02</v>
      </c>
      <c r="AY200" s="111"/>
      <c r="AZ200" s="89" t="str">
        <f t="shared" si="93"/>
        <v/>
      </c>
    </row>
    <row r="201" spans="1:52" s="113" customFormat="1" ht="36" hidden="1" x14ac:dyDescent="0.2">
      <c r="A201" s="131">
        <v>44985.569444444445</v>
      </c>
      <c r="B201" s="117" t="s">
        <v>30</v>
      </c>
      <c r="C201" s="117" t="s">
        <v>33</v>
      </c>
      <c r="D201" s="117" t="s">
        <v>142</v>
      </c>
      <c r="E201" s="117" t="s">
        <v>33</v>
      </c>
      <c r="F201" s="117" t="s">
        <v>34</v>
      </c>
      <c r="G201" s="117" t="s">
        <v>204</v>
      </c>
      <c r="H201" s="117" t="s">
        <v>199</v>
      </c>
      <c r="I201" s="181" t="s">
        <v>42</v>
      </c>
      <c r="J201" s="181" t="s">
        <v>145</v>
      </c>
      <c r="K201" s="181" t="s">
        <v>36</v>
      </c>
      <c r="L201" s="117" t="s">
        <v>114</v>
      </c>
      <c r="M201" s="117" t="s">
        <v>221</v>
      </c>
      <c r="N201" s="132">
        <v>44985.46597222222</v>
      </c>
      <c r="O201" s="132">
        <v>44985.559027777781</v>
      </c>
      <c r="P201" s="132">
        <v>44985.479178240741</v>
      </c>
      <c r="Q201" s="132">
        <v>44985.569444444445</v>
      </c>
      <c r="R201" s="133" t="s">
        <v>606</v>
      </c>
      <c r="S201" s="117" t="s">
        <v>40</v>
      </c>
      <c r="T201" s="117"/>
      <c r="U201" s="145" t="s">
        <v>36</v>
      </c>
      <c r="V201" s="117" t="s">
        <v>36</v>
      </c>
      <c r="W201" s="145" t="s">
        <v>36</v>
      </c>
      <c r="X201" s="117" t="s">
        <v>36</v>
      </c>
      <c r="Y201" s="117" t="s">
        <v>36</v>
      </c>
      <c r="Z201" s="117" t="s">
        <v>36</v>
      </c>
      <c r="AA201" s="117" t="s">
        <v>36</v>
      </c>
      <c r="AB201" s="117" t="s">
        <v>36</v>
      </c>
      <c r="AC201" s="117" t="s">
        <v>36</v>
      </c>
      <c r="AD201" s="117" t="s">
        <v>48</v>
      </c>
      <c r="AE201" s="117" t="s">
        <v>36</v>
      </c>
      <c r="AF201" s="117" t="s">
        <v>36</v>
      </c>
      <c r="AG201" s="117" t="s">
        <v>48</v>
      </c>
      <c r="AH201" s="117" t="str">
        <f t="shared" si="81"/>
        <v>MC</v>
      </c>
      <c r="AI201" s="146">
        <f t="shared" si="82"/>
        <v>2.2333333334536292</v>
      </c>
      <c r="AJ201" s="146" t="s">
        <v>561</v>
      </c>
      <c r="AK201" s="146" t="s">
        <v>577</v>
      </c>
      <c r="AL201" s="146"/>
      <c r="AM201" s="146"/>
      <c r="AN201" s="89"/>
      <c r="AO201" s="90">
        <f t="shared" si="83"/>
        <v>0</v>
      </c>
      <c r="AP201" s="91">
        <f t="shared" si="84"/>
        <v>2.1663888889015652</v>
      </c>
      <c r="AQ201" s="91">
        <f t="shared" si="85"/>
        <v>2.1663888889015652</v>
      </c>
      <c r="AR201" s="89">
        <f t="shared" si="86"/>
        <v>5</v>
      </c>
      <c r="AS201" s="92">
        <f t="shared" si="87"/>
        <v>0</v>
      </c>
      <c r="AT201" s="92">
        <f t="shared" si="88"/>
        <v>10.831944444507826</v>
      </c>
      <c r="AU201" s="92">
        <f t="shared" si="89"/>
        <v>10.831944444507826</v>
      </c>
      <c r="AV201" s="93" t="str">
        <f t="shared" si="90"/>
        <v>23_02</v>
      </c>
      <c r="AW201" s="89" t="str">
        <f t="shared" si="91"/>
        <v>23</v>
      </c>
      <c r="AX201" s="89" t="str">
        <f t="shared" si="92"/>
        <v>02</v>
      </c>
      <c r="AY201" s="89"/>
      <c r="AZ201" s="89" t="str">
        <f t="shared" si="93"/>
        <v>REVISAR</v>
      </c>
    </row>
    <row r="202" spans="1:52" ht="27" hidden="1" x14ac:dyDescent="0.2">
      <c r="A202" s="136">
        <v>44986.736169537035</v>
      </c>
      <c r="B202" s="137" t="s">
        <v>30</v>
      </c>
      <c r="C202" s="137" t="s">
        <v>31</v>
      </c>
      <c r="D202" s="137" t="s">
        <v>146</v>
      </c>
      <c r="E202" s="137" t="s">
        <v>33</v>
      </c>
      <c r="F202" s="137" t="s">
        <v>34</v>
      </c>
      <c r="G202" s="137" t="s">
        <v>204</v>
      </c>
      <c r="H202" s="137" t="s">
        <v>199</v>
      </c>
      <c r="I202" s="182" t="s">
        <v>175</v>
      </c>
      <c r="J202" s="182" t="s">
        <v>54</v>
      </c>
      <c r="K202" s="182" t="s">
        <v>36</v>
      </c>
      <c r="L202" s="137" t="s">
        <v>114</v>
      </c>
      <c r="M202" s="137" t="s">
        <v>221</v>
      </c>
      <c r="N202" s="138">
        <v>44986.333333333328</v>
      </c>
      <c r="O202" s="138">
        <v>44986.354166666664</v>
      </c>
      <c r="P202" s="138">
        <v>44986.333333333328</v>
      </c>
      <c r="Q202" s="138">
        <v>44986.354166666664</v>
      </c>
      <c r="R202" s="139" t="s">
        <v>201</v>
      </c>
      <c r="S202" s="137" t="s">
        <v>40</v>
      </c>
      <c r="T202" s="137"/>
      <c r="U202" s="137" t="s">
        <v>36</v>
      </c>
      <c r="V202" s="137" t="s">
        <v>36</v>
      </c>
      <c r="W202" s="137" t="s">
        <v>36</v>
      </c>
      <c r="X202" s="137" t="s">
        <v>36</v>
      </c>
      <c r="Y202" s="137" t="s">
        <v>36</v>
      </c>
      <c r="Z202" s="137" t="s">
        <v>36</v>
      </c>
      <c r="AA202" s="137" t="s">
        <v>36</v>
      </c>
      <c r="AB202" s="137" t="s">
        <v>36</v>
      </c>
      <c r="AC202" s="137" t="s">
        <v>36</v>
      </c>
      <c r="AD202" s="137" t="s">
        <v>48</v>
      </c>
      <c r="AE202" s="137" t="s">
        <v>36</v>
      </c>
      <c r="AF202" s="137" t="s">
        <v>36</v>
      </c>
      <c r="AG202" s="137" t="s">
        <v>48</v>
      </c>
      <c r="AH202" s="137" t="str">
        <f t="shared" ref="AH202:AH222" si="107">TRIM(LEFT(L202,3))</f>
        <v>MC</v>
      </c>
      <c r="AI202" s="141">
        <f t="shared" ref="AI202:AI222" si="108">IFERROR(IF(N202&gt;O202,24+(O202-N202)*24,(O202-N202)*24),0)</f>
        <v>0.50000000005820766</v>
      </c>
      <c r="AJ202" s="141" t="s">
        <v>561</v>
      </c>
      <c r="AK202" s="141" t="s">
        <v>577</v>
      </c>
      <c r="AL202" s="141"/>
      <c r="AM202" s="141"/>
      <c r="AN202" s="111"/>
      <c r="AO202" s="142">
        <f t="shared" ref="AO202:AO222" si="109">IF(AND(Y202="-",AB202="-"),0,IF(OR(Y202="-",AB202="-"),IF(Y202="-",AB202,Y202),Y202+AB202))</f>
        <v>0</v>
      </c>
      <c r="AP202" s="143">
        <f t="shared" ref="AP202:AP222" si="110">IFERROR(IF(P202&gt;Q202,24+(Q202-P202)*24,(Q202-P202)*24),0)</f>
        <v>0.50000000005820766</v>
      </c>
      <c r="AQ202" s="143">
        <f t="shared" ref="AQ202:AQ222" si="111">AP202-(AO202*24)</f>
        <v>0.50000000005820766</v>
      </c>
      <c r="AR202" s="111">
        <f t="shared" ref="AR202:AR222" si="112">IF(AY202=1,(LEN(D202)-LEN(SUBSTITUTE(D202,",",""))+1),IF(LEN(D202)=LEN(SUBSTITUTE(D202,"RONCAL FANNYNG","")),IF(LEN(D202)=LEN(SUBSTITUTE(D202,"LIBERATO AMAEL","")),(LEN(D202)-LEN(SUBSTITUTE(D202,",",""))+1+2),(LEN(D202)-LEN(SUBSTITUTE(D202,",",""))+1+1)),IF(LEN(D202)=LEN(SUBSTITUTE(D202,"LIBERATO AMAEL","")),(LEN(D202)-LEN(SUBSTITUTE(D202,",",""))+1+1),(LEN(D202)-LEN(SUBSTITUTE(D202,",",""))+1))))</f>
        <v>4</v>
      </c>
      <c r="AS202" s="144">
        <f t="shared" ref="AS202:AS222" si="113">IFERROR(AN202*24,0)</f>
        <v>0</v>
      </c>
      <c r="AT202" s="144">
        <f t="shared" ref="AT202:AT222" si="114">AR202*AQ202</f>
        <v>2.0000000002328306</v>
      </c>
      <c r="AU202" s="144">
        <f t="shared" ref="AU202:AU222" si="115">AT202-AS202</f>
        <v>2.0000000002328306</v>
      </c>
      <c r="AV202" s="110" t="str">
        <f t="shared" ref="AV202:AV222" si="116">AW202&amp;"_"&amp;AX202</f>
        <v>23_03</v>
      </c>
      <c r="AW202" s="111" t="str">
        <f t="shared" ref="AW202:AW222" si="117">TEXT(Q202,"YY")</f>
        <v>23</v>
      </c>
      <c r="AX202" s="111" t="str">
        <f t="shared" ref="AX202:AX222" si="118">TEXT(Q202,"mm")</f>
        <v>03</v>
      </c>
      <c r="AY202" s="111"/>
      <c r="AZ202" s="111" t="str">
        <f t="shared" ref="AZ202:AZ222" si="119">IF(AQ202&lt;=AI202,"REVISAR","")</f>
        <v>REVISAR</v>
      </c>
    </row>
    <row r="203" spans="1:52" ht="27" hidden="1" x14ac:dyDescent="0.2">
      <c r="A203" s="112">
        <v>44986.736169537035</v>
      </c>
      <c r="B203" s="113" t="s">
        <v>30</v>
      </c>
      <c r="C203" s="113" t="s">
        <v>31</v>
      </c>
      <c r="D203" s="113" t="s">
        <v>147</v>
      </c>
      <c r="E203" s="113" t="s">
        <v>33</v>
      </c>
      <c r="F203" s="113" t="s">
        <v>34</v>
      </c>
      <c r="G203" s="113" t="s">
        <v>204</v>
      </c>
      <c r="H203" s="113" t="s">
        <v>199</v>
      </c>
      <c r="I203" s="179" t="s">
        <v>313</v>
      </c>
      <c r="J203" s="179" t="s">
        <v>137</v>
      </c>
      <c r="K203" s="179" t="s">
        <v>36</v>
      </c>
      <c r="L203" s="113" t="s">
        <v>114</v>
      </c>
      <c r="M203" s="113" t="s">
        <v>221</v>
      </c>
      <c r="N203" s="114">
        <v>44986.354861111111</v>
      </c>
      <c r="O203" s="114">
        <v>44986.375</v>
      </c>
      <c r="P203" s="114">
        <v>44986.354178240741</v>
      </c>
      <c r="Q203" s="114">
        <v>44986.385416666664</v>
      </c>
      <c r="R203" s="115" t="s">
        <v>201</v>
      </c>
      <c r="S203" s="113" t="s">
        <v>40</v>
      </c>
      <c r="T203" s="113"/>
      <c r="U203" s="113" t="s">
        <v>36</v>
      </c>
      <c r="V203" s="113" t="s">
        <v>36</v>
      </c>
      <c r="W203" s="113" t="s">
        <v>36</v>
      </c>
      <c r="X203" s="113" t="s">
        <v>36</v>
      </c>
      <c r="Y203" s="113" t="s">
        <v>36</v>
      </c>
      <c r="Z203" s="113" t="s">
        <v>36</v>
      </c>
      <c r="AA203" s="113" t="s">
        <v>36</v>
      </c>
      <c r="AB203" s="113" t="s">
        <v>36</v>
      </c>
      <c r="AC203" s="113" t="s">
        <v>36</v>
      </c>
      <c r="AD203" s="113" t="s">
        <v>48</v>
      </c>
      <c r="AE203" s="113" t="s">
        <v>36</v>
      </c>
      <c r="AF203" s="113" t="s">
        <v>36</v>
      </c>
      <c r="AG203" s="113" t="s">
        <v>48</v>
      </c>
      <c r="AH203" s="113" t="str">
        <f t="shared" si="107"/>
        <v>MC</v>
      </c>
      <c r="AI203" s="116">
        <f t="shared" si="108"/>
        <v>0.48333333333721384</v>
      </c>
      <c r="AJ203" s="116" t="s">
        <v>561</v>
      </c>
      <c r="AK203" s="116" t="s">
        <v>577</v>
      </c>
      <c r="AL203" s="116"/>
      <c r="AM203" s="116"/>
      <c r="AN203" s="89"/>
      <c r="AO203" s="90">
        <f t="shared" si="109"/>
        <v>0</v>
      </c>
      <c r="AP203" s="91">
        <f t="shared" si="110"/>
        <v>0.74972222215728834</v>
      </c>
      <c r="AQ203" s="91">
        <f t="shared" si="111"/>
        <v>0.74972222215728834</v>
      </c>
      <c r="AR203" s="89">
        <f t="shared" si="112"/>
        <v>5</v>
      </c>
      <c r="AS203" s="92">
        <f t="shared" si="113"/>
        <v>0</v>
      </c>
      <c r="AT203" s="92">
        <f t="shared" si="114"/>
        <v>3.7486111107864417</v>
      </c>
      <c r="AU203" s="92">
        <f t="shared" si="115"/>
        <v>3.7486111107864417</v>
      </c>
      <c r="AV203" s="93" t="str">
        <f t="shared" si="116"/>
        <v>23_03</v>
      </c>
      <c r="AW203" s="89" t="str">
        <f t="shared" si="117"/>
        <v>23</v>
      </c>
      <c r="AX203" s="89" t="str">
        <f t="shared" si="118"/>
        <v>03</v>
      </c>
      <c r="AY203" s="89"/>
      <c r="AZ203" s="89" t="str">
        <f t="shared" si="119"/>
        <v/>
      </c>
    </row>
    <row r="204" spans="1:52" s="113" customFormat="1" ht="9" hidden="1" x14ac:dyDescent="0.2">
      <c r="A204" s="112">
        <v>44988.677482025465</v>
      </c>
      <c r="B204" s="113" t="s">
        <v>30</v>
      </c>
      <c r="C204" s="113" t="s">
        <v>149</v>
      </c>
      <c r="D204" s="113" t="s">
        <v>147</v>
      </c>
      <c r="E204" s="113" t="s">
        <v>33</v>
      </c>
      <c r="F204" s="113" t="s">
        <v>34</v>
      </c>
      <c r="G204" s="113" t="s">
        <v>202</v>
      </c>
      <c r="H204" s="113" t="s">
        <v>198</v>
      </c>
      <c r="I204" s="179" t="s">
        <v>175</v>
      </c>
      <c r="J204" s="179" t="s">
        <v>54</v>
      </c>
      <c r="K204" s="179" t="s">
        <v>36</v>
      </c>
      <c r="L204" s="113" t="s">
        <v>118</v>
      </c>
      <c r="M204" s="113" t="s">
        <v>205</v>
      </c>
      <c r="N204" s="114" t="s">
        <v>36</v>
      </c>
      <c r="O204" s="114" t="s">
        <v>36</v>
      </c>
      <c r="P204" s="114">
        <v>44986.465277777781</v>
      </c>
      <c r="Q204" s="114">
        <v>44986.472222222219</v>
      </c>
      <c r="R204" s="115" t="s">
        <v>369</v>
      </c>
      <c r="S204" s="113" t="s">
        <v>37</v>
      </c>
      <c r="T204" s="113" t="s">
        <v>37</v>
      </c>
      <c r="U204" s="113" t="s">
        <v>36</v>
      </c>
      <c r="V204" s="113" t="s">
        <v>36</v>
      </c>
      <c r="W204" s="113" t="s">
        <v>36</v>
      </c>
      <c r="X204" s="113" t="s">
        <v>36</v>
      </c>
      <c r="Y204" s="113" t="s">
        <v>36</v>
      </c>
      <c r="Z204" s="113" t="s">
        <v>36</v>
      </c>
      <c r="AA204" s="113" t="s">
        <v>36</v>
      </c>
      <c r="AB204" s="113" t="s">
        <v>36</v>
      </c>
      <c r="AC204" s="113" t="s">
        <v>36</v>
      </c>
      <c r="AD204" s="113" t="s">
        <v>48</v>
      </c>
      <c r="AE204" s="113" t="s">
        <v>36</v>
      </c>
      <c r="AF204" s="113" t="s">
        <v>36</v>
      </c>
      <c r="AG204" s="113" t="s">
        <v>48</v>
      </c>
      <c r="AH204" s="113" t="str">
        <f t="shared" si="107"/>
        <v>MP</v>
      </c>
      <c r="AI204" s="116">
        <f t="shared" si="108"/>
        <v>0</v>
      </c>
      <c r="AJ204" s="116" t="s">
        <v>36</v>
      </c>
      <c r="AK204" s="116" t="s">
        <v>36</v>
      </c>
      <c r="AL204" s="116"/>
      <c r="AM204" s="116"/>
      <c r="AN204" s="89"/>
      <c r="AO204" s="90">
        <f t="shared" si="109"/>
        <v>0</v>
      </c>
      <c r="AP204" s="91">
        <f t="shared" si="110"/>
        <v>0.16666666651144624</v>
      </c>
      <c r="AQ204" s="91">
        <f t="shared" si="111"/>
        <v>0.16666666651144624</v>
      </c>
      <c r="AR204" s="89">
        <f t="shared" si="112"/>
        <v>5</v>
      </c>
      <c r="AS204" s="92">
        <f t="shared" si="113"/>
        <v>0</v>
      </c>
      <c r="AT204" s="92">
        <f t="shared" si="114"/>
        <v>0.83333333255723119</v>
      </c>
      <c r="AU204" s="92">
        <f t="shared" si="115"/>
        <v>0.83333333255723119</v>
      </c>
      <c r="AV204" s="93" t="str">
        <f t="shared" si="116"/>
        <v>23_03</v>
      </c>
      <c r="AW204" s="89" t="str">
        <f t="shared" si="117"/>
        <v>23</v>
      </c>
      <c r="AX204" s="89" t="str">
        <f t="shared" si="118"/>
        <v>03</v>
      </c>
      <c r="AY204" s="89"/>
      <c r="AZ204" s="89" t="str">
        <f t="shared" si="119"/>
        <v/>
      </c>
    </row>
    <row r="205" spans="1:52" s="113" customFormat="1" ht="9" hidden="1" x14ac:dyDescent="0.2">
      <c r="A205" s="112">
        <v>44988.677482025465</v>
      </c>
      <c r="B205" s="113" t="s">
        <v>30</v>
      </c>
      <c r="C205" s="113" t="s">
        <v>149</v>
      </c>
      <c r="D205" s="113" t="s">
        <v>147</v>
      </c>
      <c r="E205" s="113" t="s">
        <v>33</v>
      </c>
      <c r="F205" s="113" t="s">
        <v>34</v>
      </c>
      <c r="G205" s="113" t="s">
        <v>202</v>
      </c>
      <c r="H205" s="113" t="s">
        <v>198</v>
      </c>
      <c r="I205" s="179" t="s">
        <v>175</v>
      </c>
      <c r="J205" s="179" t="s">
        <v>66</v>
      </c>
      <c r="K205" s="179" t="s">
        <v>36</v>
      </c>
      <c r="L205" s="113" t="s">
        <v>118</v>
      </c>
      <c r="M205" s="113" t="s">
        <v>205</v>
      </c>
      <c r="N205" s="114" t="s">
        <v>36</v>
      </c>
      <c r="O205" s="114" t="s">
        <v>36</v>
      </c>
      <c r="P205" s="114">
        <v>44986.472233796296</v>
      </c>
      <c r="Q205" s="114">
        <v>44986.479166666664</v>
      </c>
      <c r="R205" s="115" t="s">
        <v>369</v>
      </c>
      <c r="S205" s="113" t="s">
        <v>37</v>
      </c>
      <c r="T205" s="113" t="s">
        <v>37</v>
      </c>
      <c r="U205" s="113" t="s">
        <v>36</v>
      </c>
      <c r="V205" s="113" t="s">
        <v>36</v>
      </c>
      <c r="W205" s="113" t="s">
        <v>36</v>
      </c>
      <c r="X205" s="113" t="s">
        <v>36</v>
      </c>
      <c r="Y205" s="113" t="s">
        <v>36</v>
      </c>
      <c r="Z205" s="113" t="s">
        <v>36</v>
      </c>
      <c r="AA205" s="113" t="s">
        <v>36</v>
      </c>
      <c r="AB205" s="113" t="s">
        <v>36</v>
      </c>
      <c r="AC205" s="113" t="s">
        <v>36</v>
      </c>
      <c r="AD205" s="113" t="s">
        <v>48</v>
      </c>
      <c r="AE205" s="113" t="s">
        <v>36</v>
      </c>
      <c r="AF205" s="113" t="s">
        <v>36</v>
      </c>
      <c r="AG205" s="113" t="s">
        <v>48</v>
      </c>
      <c r="AH205" s="113" t="str">
        <f t="shared" si="107"/>
        <v>MP</v>
      </c>
      <c r="AI205" s="116">
        <f t="shared" si="108"/>
        <v>0</v>
      </c>
      <c r="AJ205" s="116" t="s">
        <v>36</v>
      </c>
      <c r="AK205" s="116" t="s">
        <v>36</v>
      </c>
      <c r="AL205" s="116"/>
      <c r="AM205" s="116"/>
      <c r="AN205" s="89"/>
      <c r="AO205" s="90">
        <f t="shared" si="109"/>
        <v>0</v>
      </c>
      <c r="AP205" s="91">
        <f t="shared" si="110"/>
        <v>0.16638888884335756</v>
      </c>
      <c r="AQ205" s="91">
        <f t="shared" si="111"/>
        <v>0.16638888884335756</v>
      </c>
      <c r="AR205" s="89">
        <f t="shared" si="112"/>
        <v>5</v>
      </c>
      <c r="AS205" s="92">
        <f t="shared" si="113"/>
        <v>0</v>
      </c>
      <c r="AT205" s="92">
        <f t="shared" si="114"/>
        <v>0.83194444421678782</v>
      </c>
      <c r="AU205" s="92">
        <f t="shared" si="115"/>
        <v>0.83194444421678782</v>
      </c>
      <c r="AV205" s="93" t="str">
        <f t="shared" si="116"/>
        <v>23_03</v>
      </c>
      <c r="AW205" s="89" t="str">
        <f t="shared" si="117"/>
        <v>23</v>
      </c>
      <c r="AX205" s="89" t="str">
        <f t="shared" si="118"/>
        <v>03</v>
      </c>
      <c r="AY205" s="89"/>
      <c r="AZ205" s="89" t="str">
        <f t="shared" si="119"/>
        <v/>
      </c>
    </row>
    <row r="206" spans="1:52" s="113" customFormat="1" ht="9" hidden="1" x14ac:dyDescent="0.2">
      <c r="A206" s="112">
        <v>44988.677482025465</v>
      </c>
      <c r="B206" s="113" t="s">
        <v>30</v>
      </c>
      <c r="C206" s="113" t="s">
        <v>149</v>
      </c>
      <c r="D206" s="113" t="s">
        <v>147</v>
      </c>
      <c r="E206" s="113" t="s">
        <v>33</v>
      </c>
      <c r="F206" s="113" t="s">
        <v>34</v>
      </c>
      <c r="G206" s="113" t="s">
        <v>202</v>
      </c>
      <c r="H206" s="113" t="s">
        <v>198</v>
      </c>
      <c r="I206" s="179" t="s">
        <v>313</v>
      </c>
      <c r="J206" s="179" t="s">
        <v>312</v>
      </c>
      <c r="K206" s="179" t="s">
        <v>36</v>
      </c>
      <c r="L206" s="113" t="s">
        <v>118</v>
      </c>
      <c r="M206" s="113" t="s">
        <v>205</v>
      </c>
      <c r="N206" s="114" t="s">
        <v>36</v>
      </c>
      <c r="O206" s="114" t="s">
        <v>36</v>
      </c>
      <c r="P206" s="114">
        <v>44986.479178240741</v>
      </c>
      <c r="Q206" s="114">
        <v>44986.486111111109</v>
      </c>
      <c r="R206" s="115" t="s">
        <v>369</v>
      </c>
      <c r="S206" s="113" t="s">
        <v>37</v>
      </c>
      <c r="T206" s="113" t="s">
        <v>37</v>
      </c>
      <c r="U206" s="113" t="s">
        <v>36</v>
      </c>
      <c r="V206" s="113" t="s">
        <v>36</v>
      </c>
      <c r="W206" s="113" t="s">
        <v>36</v>
      </c>
      <c r="X206" s="113" t="s">
        <v>36</v>
      </c>
      <c r="Y206" s="113" t="s">
        <v>36</v>
      </c>
      <c r="Z206" s="113" t="s">
        <v>36</v>
      </c>
      <c r="AA206" s="113" t="s">
        <v>36</v>
      </c>
      <c r="AB206" s="113" t="s">
        <v>36</v>
      </c>
      <c r="AC206" s="113" t="s">
        <v>36</v>
      </c>
      <c r="AD206" s="113" t="s">
        <v>48</v>
      </c>
      <c r="AE206" s="113" t="s">
        <v>36</v>
      </c>
      <c r="AF206" s="113" t="s">
        <v>36</v>
      </c>
      <c r="AG206" s="113" t="s">
        <v>48</v>
      </c>
      <c r="AH206" s="113" t="str">
        <f t="shared" si="107"/>
        <v>MP</v>
      </c>
      <c r="AI206" s="116">
        <f t="shared" si="108"/>
        <v>0</v>
      </c>
      <c r="AJ206" s="116" t="s">
        <v>36</v>
      </c>
      <c r="AK206" s="116" t="s">
        <v>36</v>
      </c>
      <c r="AL206" s="116" t="s">
        <v>616</v>
      </c>
      <c r="AM206" s="116" t="s">
        <v>616</v>
      </c>
      <c r="AN206" s="89"/>
      <c r="AO206" s="90">
        <f t="shared" si="109"/>
        <v>0</v>
      </c>
      <c r="AP206" s="91">
        <f t="shared" si="110"/>
        <v>0.16638888884335756</v>
      </c>
      <c r="AQ206" s="91">
        <f t="shared" si="111"/>
        <v>0.16638888884335756</v>
      </c>
      <c r="AR206" s="89">
        <f t="shared" si="112"/>
        <v>5</v>
      </c>
      <c r="AS206" s="92">
        <f t="shared" si="113"/>
        <v>0</v>
      </c>
      <c r="AT206" s="92">
        <f t="shared" si="114"/>
        <v>0.83194444421678782</v>
      </c>
      <c r="AU206" s="92">
        <f t="shared" si="115"/>
        <v>0.83194444421678782</v>
      </c>
      <c r="AV206" s="93" t="str">
        <f t="shared" si="116"/>
        <v>23_03</v>
      </c>
      <c r="AW206" s="89" t="str">
        <f t="shared" si="117"/>
        <v>23</v>
      </c>
      <c r="AX206" s="89" t="str">
        <f t="shared" si="118"/>
        <v>03</v>
      </c>
      <c r="AY206" s="89"/>
      <c r="AZ206" s="89" t="str">
        <f t="shared" si="119"/>
        <v/>
      </c>
    </row>
    <row r="207" spans="1:52" s="113" customFormat="1" ht="9" hidden="1" x14ac:dyDescent="0.2">
      <c r="A207" s="112">
        <v>44988.677482025465</v>
      </c>
      <c r="B207" s="113" t="s">
        <v>30</v>
      </c>
      <c r="C207" s="113" t="s">
        <v>149</v>
      </c>
      <c r="D207" s="113" t="s">
        <v>147</v>
      </c>
      <c r="E207" s="113" t="s">
        <v>33</v>
      </c>
      <c r="F207" s="113" t="s">
        <v>34</v>
      </c>
      <c r="G207" s="113" t="s">
        <v>202</v>
      </c>
      <c r="H207" s="113" t="s">
        <v>198</v>
      </c>
      <c r="I207" s="179" t="s">
        <v>175</v>
      </c>
      <c r="J207" s="179" t="s">
        <v>80</v>
      </c>
      <c r="K207" s="179" t="s">
        <v>36</v>
      </c>
      <c r="L207" s="113" t="s">
        <v>118</v>
      </c>
      <c r="M207" s="113" t="s">
        <v>205</v>
      </c>
      <c r="N207" s="114" t="s">
        <v>36</v>
      </c>
      <c r="O207" s="114" t="s">
        <v>36</v>
      </c>
      <c r="P207" s="114">
        <v>44986.486122685186</v>
      </c>
      <c r="Q207" s="114">
        <v>44986.493055555555</v>
      </c>
      <c r="R207" s="115" t="s">
        <v>369</v>
      </c>
      <c r="S207" s="113" t="s">
        <v>37</v>
      </c>
      <c r="T207" s="113" t="s">
        <v>37</v>
      </c>
      <c r="U207" s="113" t="s">
        <v>36</v>
      </c>
      <c r="V207" s="113" t="s">
        <v>36</v>
      </c>
      <c r="W207" s="113" t="s">
        <v>36</v>
      </c>
      <c r="X207" s="113" t="s">
        <v>36</v>
      </c>
      <c r="Y207" s="113" t="s">
        <v>36</v>
      </c>
      <c r="Z207" s="113" t="s">
        <v>36</v>
      </c>
      <c r="AA207" s="113" t="s">
        <v>36</v>
      </c>
      <c r="AB207" s="113" t="s">
        <v>36</v>
      </c>
      <c r="AC207" s="113" t="s">
        <v>36</v>
      </c>
      <c r="AD207" s="113" t="s">
        <v>48</v>
      </c>
      <c r="AE207" s="113" t="s">
        <v>36</v>
      </c>
      <c r="AF207" s="113" t="s">
        <v>36</v>
      </c>
      <c r="AG207" s="113" t="s">
        <v>48</v>
      </c>
      <c r="AH207" s="113" t="str">
        <f t="shared" si="107"/>
        <v>MP</v>
      </c>
      <c r="AI207" s="116">
        <f t="shared" si="108"/>
        <v>0</v>
      </c>
      <c r="AJ207" s="116" t="s">
        <v>36</v>
      </c>
      <c r="AK207" s="116" t="s">
        <v>36</v>
      </c>
      <c r="AL207" s="151" t="s">
        <v>616</v>
      </c>
      <c r="AM207" s="151" t="s">
        <v>616</v>
      </c>
      <c r="AN207" s="89"/>
      <c r="AO207" s="90">
        <f t="shared" si="109"/>
        <v>0</v>
      </c>
      <c r="AP207" s="91">
        <f t="shared" si="110"/>
        <v>0.16638888884335756</v>
      </c>
      <c r="AQ207" s="91">
        <f t="shared" si="111"/>
        <v>0.16638888884335756</v>
      </c>
      <c r="AR207" s="89">
        <f t="shared" si="112"/>
        <v>5</v>
      </c>
      <c r="AS207" s="92">
        <f t="shared" si="113"/>
        <v>0</v>
      </c>
      <c r="AT207" s="92">
        <f t="shared" si="114"/>
        <v>0.83194444421678782</v>
      </c>
      <c r="AU207" s="92">
        <f t="shared" si="115"/>
        <v>0.83194444421678782</v>
      </c>
      <c r="AV207" s="93" t="str">
        <f t="shared" si="116"/>
        <v>23_03</v>
      </c>
      <c r="AW207" s="89" t="str">
        <f t="shared" si="117"/>
        <v>23</v>
      </c>
      <c r="AX207" s="89" t="str">
        <f t="shared" si="118"/>
        <v>03</v>
      </c>
      <c r="AY207" s="89"/>
      <c r="AZ207" s="89" t="str">
        <f t="shared" si="119"/>
        <v/>
      </c>
    </row>
    <row r="208" spans="1:52" s="113" customFormat="1" ht="9" hidden="1" x14ac:dyDescent="0.2">
      <c r="A208" s="112">
        <v>44988.677482025465</v>
      </c>
      <c r="B208" s="113" t="s">
        <v>30</v>
      </c>
      <c r="C208" s="113" t="s">
        <v>149</v>
      </c>
      <c r="D208" s="113" t="s">
        <v>147</v>
      </c>
      <c r="E208" s="113" t="s">
        <v>33</v>
      </c>
      <c r="F208" s="113" t="s">
        <v>34</v>
      </c>
      <c r="G208" s="113" t="s">
        <v>202</v>
      </c>
      <c r="H208" s="113" t="s">
        <v>198</v>
      </c>
      <c r="I208" s="179" t="s">
        <v>175</v>
      </c>
      <c r="J208" s="179" t="s">
        <v>209</v>
      </c>
      <c r="K208" s="179" t="s">
        <v>36</v>
      </c>
      <c r="L208" s="113" t="s">
        <v>118</v>
      </c>
      <c r="M208" s="113" t="s">
        <v>205</v>
      </c>
      <c r="N208" s="114" t="s">
        <v>36</v>
      </c>
      <c r="O208" s="114" t="s">
        <v>36</v>
      </c>
      <c r="P208" s="114">
        <v>44986.493067129632</v>
      </c>
      <c r="Q208" s="114">
        <v>44986.5</v>
      </c>
      <c r="R208" s="115" t="s">
        <v>369</v>
      </c>
      <c r="S208" s="113" t="s">
        <v>37</v>
      </c>
      <c r="T208" s="113" t="s">
        <v>37</v>
      </c>
      <c r="U208" s="113" t="s">
        <v>36</v>
      </c>
      <c r="V208" s="113" t="s">
        <v>36</v>
      </c>
      <c r="W208" s="113" t="s">
        <v>36</v>
      </c>
      <c r="X208" s="113" t="s">
        <v>36</v>
      </c>
      <c r="Y208" s="113" t="s">
        <v>36</v>
      </c>
      <c r="Z208" s="113" t="s">
        <v>36</v>
      </c>
      <c r="AA208" s="113" t="s">
        <v>36</v>
      </c>
      <c r="AB208" s="113" t="s">
        <v>36</v>
      </c>
      <c r="AC208" s="113" t="s">
        <v>36</v>
      </c>
      <c r="AD208" s="113" t="s">
        <v>48</v>
      </c>
      <c r="AE208" s="113" t="s">
        <v>36</v>
      </c>
      <c r="AF208" s="113" t="s">
        <v>36</v>
      </c>
      <c r="AG208" s="113" t="s">
        <v>48</v>
      </c>
      <c r="AH208" s="113" t="str">
        <f t="shared" si="107"/>
        <v>MP</v>
      </c>
      <c r="AI208" s="116">
        <f t="shared" si="108"/>
        <v>0</v>
      </c>
      <c r="AJ208" s="116" t="s">
        <v>36</v>
      </c>
      <c r="AK208" s="116" t="s">
        <v>36</v>
      </c>
      <c r="AL208" s="116"/>
      <c r="AM208" s="116"/>
      <c r="AN208" s="89"/>
      <c r="AO208" s="90">
        <f t="shared" si="109"/>
        <v>0</v>
      </c>
      <c r="AP208" s="91">
        <f t="shared" si="110"/>
        <v>0.16638888884335756</v>
      </c>
      <c r="AQ208" s="91">
        <f t="shared" si="111"/>
        <v>0.16638888884335756</v>
      </c>
      <c r="AR208" s="89">
        <f t="shared" si="112"/>
        <v>5</v>
      </c>
      <c r="AS208" s="92">
        <f t="shared" si="113"/>
        <v>0</v>
      </c>
      <c r="AT208" s="92">
        <f t="shared" si="114"/>
        <v>0.83194444421678782</v>
      </c>
      <c r="AU208" s="92">
        <f t="shared" si="115"/>
        <v>0.83194444421678782</v>
      </c>
      <c r="AV208" s="93" t="str">
        <f t="shared" si="116"/>
        <v>23_03</v>
      </c>
      <c r="AW208" s="89" t="str">
        <f t="shared" si="117"/>
        <v>23</v>
      </c>
      <c r="AX208" s="89" t="str">
        <f t="shared" si="118"/>
        <v>03</v>
      </c>
      <c r="AY208" s="89"/>
      <c r="AZ208" s="89" t="str">
        <f t="shared" si="119"/>
        <v/>
      </c>
    </row>
    <row r="209" spans="1:52" s="113" customFormat="1" ht="9" hidden="1" x14ac:dyDescent="0.2">
      <c r="A209" s="112">
        <v>44988.677482025465</v>
      </c>
      <c r="B209" s="113" t="s">
        <v>30</v>
      </c>
      <c r="C209" s="113" t="s">
        <v>149</v>
      </c>
      <c r="D209" s="113" t="s">
        <v>147</v>
      </c>
      <c r="E209" s="113" t="s">
        <v>33</v>
      </c>
      <c r="F209" s="113" t="s">
        <v>34</v>
      </c>
      <c r="G209" s="113" t="s">
        <v>202</v>
      </c>
      <c r="H209" s="113" t="s">
        <v>198</v>
      </c>
      <c r="I209" s="179" t="s">
        <v>175</v>
      </c>
      <c r="J209" s="179" t="s">
        <v>245</v>
      </c>
      <c r="K209" s="179" t="s">
        <v>36</v>
      </c>
      <c r="L209" s="113" t="s">
        <v>118</v>
      </c>
      <c r="M209" s="113" t="s">
        <v>205</v>
      </c>
      <c r="N209" s="114" t="s">
        <v>36</v>
      </c>
      <c r="O209" s="114" t="s">
        <v>36</v>
      </c>
      <c r="P209" s="114">
        <v>44986.500011574077</v>
      </c>
      <c r="Q209" s="114">
        <v>44986.506944444445</v>
      </c>
      <c r="R209" s="115" t="s">
        <v>369</v>
      </c>
      <c r="S209" s="113" t="s">
        <v>37</v>
      </c>
      <c r="T209" s="113" t="s">
        <v>37</v>
      </c>
      <c r="U209" s="113" t="s">
        <v>36</v>
      </c>
      <c r="V209" s="113" t="s">
        <v>36</v>
      </c>
      <c r="W209" s="113" t="s">
        <v>36</v>
      </c>
      <c r="X209" s="113" t="s">
        <v>36</v>
      </c>
      <c r="Y209" s="113" t="s">
        <v>36</v>
      </c>
      <c r="Z209" s="113" t="s">
        <v>36</v>
      </c>
      <c r="AA209" s="113" t="s">
        <v>36</v>
      </c>
      <c r="AB209" s="113" t="s">
        <v>36</v>
      </c>
      <c r="AC209" s="113" t="s">
        <v>36</v>
      </c>
      <c r="AD209" s="113" t="s">
        <v>48</v>
      </c>
      <c r="AE209" s="113" t="s">
        <v>36</v>
      </c>
      <c r="AF209" s="113" t="s">
        <v>36</v>
      </c>
      <c r="AG209" s="113" t="s">
        <v>48</v>
      </c>
      <c r="AH209" s="113" t="str">
        <f t="shared" si="107"/>
        <v>MP</v>
      </c>
      <c r="AI209" s="116">
        <f t="shared" si="108"/>
        <v>0</v>
      </c>
      <c r="AJ209" s="116" t="s">
        <v>36</v>
      </c>
      <c r="AK209" s="116" t="s">
        <v>36</v>
      </c>
      <c r="AL209" s="116" t="s">
        <v>616</v>
      </c>
      <c r="AM209" s="116" t="s">
        <v>616</v>
      </c>
      <c r="AN209" s="89"/>
      <c r="AO209" s="90">
        <f t="shared" si="109"/>
        <v>0</v>
      </c>
      <c r="AP209" s="91">
        <f t="shared" si="110"/>
        <v>0.16638888884335756</v>
      </c>
      <c r="AQ209" s="91">
        <f t="shared" si="111"/>
        <v>0.16638888884335756</v>
      </c>
      <c r="AR209" s="89">
        <f t="shared" si="112"/>
        <v>5</v>
      </c>
      <c r="AS209" s="92">
        <f t="shared" si="113"/>
        <v>0</v>
      </c>
      <c r="AT209" s="92">
        <f t="shared" si="114"/>
        <v>0.83194444421678782</v>
      </c>
      <c r="AU209" s="92">
        <f t="shared" si="115"/>
        <v>0.83194444421678782</v>
      </c>
      <c r="AV209" s="93" t="str">
        <f t="shared" si="116"/>
        <v>23_03</v>
      </c>
      <c r="AW209" s="89" t="str">
        <f t="shared" si="117"/>
        <v>23</v>
      </c>
      <c r="AX209" s="89" t="str">
        <f t="shared" si="118"/>
        <v>03</v>
      </c>
      <c r="AY209" s="89"/>
      <c r="AZ209" s="89" t="str">
        <f t="shared" si="119"/>
        <v/>
      </c>
    </row>
    <row r="210" spans="1:52" s="113" customFormat="1" ht="9" hidden="1" x14ac:dyDescent="0.2">
      <c r="A210" s="112">
        <v>44988.677482025465</v>
      </c>
      <c r="B210" s="113" t="s">
        <v>30</v>
      </c>
      <c r="C210" s="113" t="s">
        <v>149</v>
      </c>
      <c r="D210" s="113" t="s">
        <v>147</v>
      </c>
      <c r="E210" s="113" t="s">
        <v>33</v>
      </c>
      <c r="F210" s="113" t="s">
        <v>34</v>
      </c>
      <c r="G210" s="113" t="s">
        <v>202</v>
      </c>
      <c r="H210" s="113" t="s">
        <v>198</v>
      </c>
      <c r="I210" s="179" t="s">
        <v>175</v>
      </c>
      <c r="J210" s="179" t="s">
        <v>246</v>
      </c>
      <c r="K210" s="179" t="s">
        <v>36</v>
      </c>
      <c r="L210" s="113" t="s">
        <v>118</v>
      </c>
      <c r="M210" s="113" t="s">
        <v>205</v>
      </c>
      <c r="N210" s="114" t="s">
        <v>36</v>
      </c>
      <c r="O210" s="114" t="s">
        <v>36</v>
      </c>
      <c r="P210" s="114">
        <v>44986.506956018522</v>
      </c>
      <c r="Q210" s="114">
        <v>44986.510416666672</v>
      </c>
      <c r="R210" s="115" t="s">
        <v>369</v>
      </c>
      <c r="S210" s="113" t="s">
        <v>37</v>
      </c>
      <c r="T210" s="113" t="s">
        <v>37</v>
      </c>
      <c r="U210" s="113" t="s">
        <v>36</v>
      </c>
      <c r="V210" s="113" t="s">
        <v>36</v>
      </c>
      <c r="W210" s="113" t="s">
        <v>36</v>
      </c>
      <c r="X210" s="113" t="s">
        <v>36</v>
      </c>
      <c r="Y210" s="113" t="s">
        <v>36</v>
      </c>
      <c r="Z210" s="113" t="s">
        <v>36</v>
      </c>
      <c r="AA210" s="113" t="s">
        <v>36</v>
      </c>
      <c r="AB210" s="113" t="s">
        <v>36</v>
      </c>
      <c r="AC210" s="113" t="s">
        <v>36</v>
      </c>
      <c r="AD210" s="113" t="s">
        <v>48</v>
      </c>
      <c r="AE210" s="113" t="s">
        <v>36</v>
      </c>
      <c r="AF210" s="113" t="s">
        <v>36</v>
      </c>
      <c r="AG210" s="113" t="s">
        <v>48</v>
      </c>
      <c r="AH210" s="113" t="str">
        <f t="shared" si="107"/>
        <v>MP</v>
      </c>
      <c r="AI210" s="116">
        <f t="shared" si="108"/>
        <v>0</v>
      </c>
      <c r="AJ210" s="116" t="s">
        <v>36</v>
      </c>
      <c r="AK210" s="116" t="s">
        <v>36</v>
      </c>
      <c r="AL210" s="116" t="s">
        <v>616</v>
      </c>
      <c r="AM210" s="116" t="s">
        <v>616</v>
      </c>
      <c r="AN210" s="89"/>
      <c r="AO210" s="90">
        <f t="shared" si="109"/>
        <v>0</v>
      </c>
      <c r="AP210" s="91">
        <f t="shared" si="110"/>
        <v>8.3055555587634444E-2</v>
      </c>
      <c r="AQ210" s="91">
        <f t="shared" si="111"/>
        <v>8.3055555587634444E-2</v>
      </c>
      <c r="AR210" s="89">
        <f t="shared" si="112"/>
        <v>5</v>
      </c>
      <c r="AS210" s="92">
        <f t="shared" si="113"/>
        <v>0</v>
      </c>
      <c r="AT210" s="92">
        <f t="shared" si="114"/>
        <v>0.41527777793817222</v>
      </c>
      <c r="AU210" s="92">
        <f t="shared" si="115"/>
        <v>0.41527777793817222</v>
      </c>
      <c r="AV210" s="93" t="str">
        <f t="shared" si="116"/>
        <v>23_03</v>
      </c>
      <c r="AW210" s="89" t="str">
        <f t="shared" si="117"/>
        <v>23</v>
      </c>
      <c r="AX210" s="89" t="str">
        <f t="shared" si="118"/>
        <v>03</v>
      </c>
      <c r="AY210" s="89"/>
      <c r="AZ210" s="89" t="str">
        <f t="shared" si="119"/>
        <v/>
      </c>
    </row>
    <row r="211" spans="1:52" s="113" customFormat="1" ht="27" hidden="1" x14ac:dyDescent="0.2">
      <c r="A211" s="136">
        <v>44988.650723437502</v>
      </c>
      <c r="B211" s="137" t="s">
        <v>30</v>
      </c>
      <c r="C211" s="137" t="s">
        <v>141</v>
      </c>
      <c r="D211" s="137" t="s">
        <v>146</v>
      </c>
      <c r="E211" s="137" t="s">
        <v>33</v>
      </c>
      <c r="F211" s="137" t="s">
        <v>34</v>
      </c>
      <c r="G211" s="137" t="s">
        <v>202</v>
      </c>
      <c r="H211" s="137" t="s">
        <v>198</v>
      </c>
      <c r="I211" s="182" t="s">
        <v>175</v>
      </c>
      <c r="J211" s="182" t="s">
        <v>80</v>
      </c>
      <c r="K211" s="182" t="s">
        <v>36</v>
      </c>
      <c r="L211" s="137" t="s">
        <v>114</v>
      </c>
      <c r="M211" s="137" t="s">
        <v>221</v>
      </c>
      <c r="N211" s="138">
        <v>44987.5</v>
      </c>
      <c r="O211" s="138">
        <v>44987.625</v>
      </c>
      <c r="P211" s="138">
        <v>44987.5625</v>
      </c>
      <c r="Q211" s="138">
        <v>44987.628472222219</v>
      </c>
      <c r="R211" s="139" t="s">
        <v>468</v>
      </c>
      <c r="S211" s="137" t="s">
        <v>40</v>
      </c>
      <c r="T211" s="137"/>
      <c r="U211" s="140">
        <v>1.0416666666666666E-2</v>
      </c>
      <c r="V211" s="137" t="s">
        <v>36</v>
      </c>
      <c r="W211" s="137" t="s">
        <v>36</v>
      </c>
      <c r="X211" s="137" t="s">
        <v>36</v>
      </c>
      <c r="Y211" s="137" t="s">
        <v>36</v>
      </c>
      <c r="Z211" s="137" t="s">
        <v>36</v>
      </c>
      <c r="AA211" s="140">
        <v>1.3888888888888888E-2</v>
      </c>
      <c r="AB211" s="137" t="s">
        <v>36</v>
      </c>
      <c r="AC211" s="137" t="s">
        <v>36</v>
      </c>
      <c r="AD211" s="137" t="s">
        <v>48</v>
      </c>
      <c r="AE211" s="137" t="s">
        <v>36</v>
      </c>
      <c r="AF211" s="137" t="s">
        <v>36</v>
      </c>
      <c r="AG211" s="137" t="s">
        <v>48</v>
      </c>
      <c r="AH211" s="137" t="str">
        <f t="shared" si="107"/>
        <v>MC</v>
      </c>
      <c r="AI211" s="141">
        <f t="shared" si="108"/>
        <v>3</v>
      </c>
      <c r="AJ211" s="141" t="s">
        <v>561</v>
      </c>
      <c r="AK211" s="141" t="s">
        <v>577</v>
      </c>
      <c r="AL211" s="151" t="s">
        <v>616</v>
      </c>
      <c r="AM211" s="151" t="s">
        <v>616</v>
      </c>
      <c r="AN211" s="111"/>
      <c r="AO211" s="142">
        <f t="shared" si="109"/>
        <v>0</v>
      </c>
      <c r="AP211" s="143">
        <f t="shared" si="110"/>
        <v>1.5833333332557231</v>
      </c>
      <c r="AQ211" s="143">
        <f t="shared" si="111"/>
        <v>1.5833333332557231</v>
      </c>
      <c r="AR211" s="111">
        <f t="shared" si="112"/>
        <v>4</v>
      </c>
      <c r="AS211" s="144">
        <f t="shared" si="113"/>
        <v>0</v>
      </c>
      <c r="AT211" s="144">
        <f t="shared" si="114"/>
        <v>6.3333333330228925</v>
      </c>
      <c r="AU211" s="144">
        <f t="shared" si="115"/>
        <v>6.3333333330228925</v>
      </c>
      <c r="AV211" s="110" t="str">
        <f t="shared" si="116"/>
        <v>23_03</v>
      </c>
      <c r="AW211" s="111" t="str">
        <f t="shared" si="117"/>
        <v>23</v>
      </c>
      <c r="AX211" s="111" t="str">
        <f t="shared" si="118"/>
        <v>03</v>
      </c>
      <c r="AY211" s="111"/>
      <c r="AZ211" s="111" t="str">
        <f t="shared" si="119"/>
        <v>REVISAR</v>
      </c>
    </row>
    <row r="212" spans="1:52" s="113" customFormat="1" ht="27" hidden="1" x14ac:dyDescent="0.2">
      <c r="A212" s="136">
        <v>44988.650723437502</v>
      </c>
      <c r="B212" s="137" t="s">
        <v>30</v>
      </c>
      <c r="C212" s="137" t="s">
        <v>141</v>
      </c>
      <c r="D212" s="137" t="s">
        <v>146</v>
      </c>
      <c r="E212" s="137" t="s">
        <v>33</v>
      </c>
      <c r="F212" s="137" t="s">
        <v>34</v>
      </c>
      <c r="G212" s="137" t="s">
        <v>202</v>
      </c>
      <c r="H212" s="137" t="s">
        <v>198</v>
      </c>
      <c r="I212" s="182" t="s">
        <v>175</v>
      </c>
      <c r="J212" s="182" t="s">
        <v>209</v>
      </c>
      <c r="K212" s="182" t="s">
        <v>36</v>
      </c>
      <c r="L212" s="137" t="s">
        <v>114</v>
      </c>
      <c r="M212" s="137" t="s">
        <v>221</v>
      </c>
      <c r="N212" s="138">
        <v>44987.5</v>
      </c>
      <c r="O212" s="138">
        <v>44987.645833333328</v>
      </c>
      <c r="P212" s="138">
        <v>44987.628483796296</v>
      </c>
      <c r="Q212" s="138">
        <v>44987.6875</v>
      </c>
      <c r="R212" s="139" t="s">
        <v>468</v>
      </c>
      <c r="S212" s="137" t="s">
        <v>40</v>
      </c>
      <c r="T212" s="137"/>
      <c r="U212" s="140">
        <v>1.0416666666666666E-2</v>
      </c>
      <c r="V212" s="137" t="s">
        <v>36</v>
      </c>
      <c r="W212" s="137" t="s">
        <v>36</v>
      </c>
      <c r="X212" s="137" t="s">
        <v>36</v>
      </c>
      <c r="Y212" s="137" t="s">
        <v>36</v>
      </c>
      <c r="Z212" s="137" t="s">
        <v>36</v>
      </c>
      <c r="AA212" s="140">
        <v>1.3888888888888888E-2</v>
      </c>
      <c r="AB212" s="137" t="s">
        <v>36</v>
      </c>
      <c r="AC212" s="137" t="s">
        <v>36</v>
      </c>
      <c r="AD212" s="137" t="s">
        <v>48</v>
      </c>
      <c r="AE212" s="137" t="s">
        <v>36</v>
      </c>
      <c r="AF212" s="137" t="s">
        <v>36</v>
      </c>
      <c r="AG212" s="137" t="s">
        <v>48</v>
      </c>
      <c r="AH212" s="137" t="str">
        <f t="shared" si="107"/>
        <v>MC</v>
      </c>
      <c r="AI212" s="141">
        <f t="shared" si="108"/>
        <v>3.4999999998835847</v>
      </c>
      <c r="AJ212" s="141" t="s">
        <v>561</v>
      </c>
      <c r="AK212" s="141" t="s">
        <v>577</v>
      </c>
      <c r="AL212" s="141"/>
      <c r="AM212" s="141"/>
      <c r="AN212" s="111"/>
      <c r="AO212" s="142">
        <f t="shared" si="109"/>
        <v>0</v>
      </c>
      <c r="AP212" s="143">
        <f t="shared" si="110"/>
        <v>1.4163888889015652</v>
      </c>
      <c r="AQ212" s="143">
        <f t="shared" si="111"/>
        <v>1.4163888889015652</v>
      </c>
      <c r="AR212" s="111">
        <f t="shared" si="112"/>
        <v>4</v>
      </c>
      <c r="AS212" s="144">
        <f t="shared" si="113"/>
        <v>0</v>
      </c>
      <c r="AT212" s="144">
        <f t="shared" si="114"/>
        <v>5.6655555556062609</v>
      </c>
      <c r="AU212" s="144">
        <f t="shared" si="115"/>
        <v>5.6655555556062609</v>
      </c>
      <c r="AV212" s="110" t="str">
        <f t="shared" si="116"/>
        <v>23_03</v>
      </c>
      <c r="AW212" s="111" t="str">
        <f t="shared" si="117"/>
        <v>23</v>
      </c>
      <c r="AX212" s="111" t="str">
        <f t="shared" si="118"/>
        <v>03</v>
      </c>
      <c r="AY212" s="111"/>
      <c r="AZ212" s="111" t="str">
        <f t="shared" si="119"/>
        <v>REVISAR</v>
      </c>
    </row>
    <row r="213" spans="1:52" s="113" customFormat="1" ht="9" hidden="1" x14ac:dyDescent="0.2">
      <c r="A213" s="86">
        <v>44988.658219687495</v>
      </c>
      <c r="B213" s="73" t="s">
        <v>30</v>
      </c>
      <c r="C213" s="73" t="s">
        <v>141</v>
      </c>
      <c r="D213" s="73" t="s">
        <v>146</v>
      </c>
      <c r="E213" s="73" t="s">
        <v>33</v>
      </c>
      <c r="F213" s="73" t="s">
        <v>34</v>
      </c>
      <c r="G213" s="73" t="s">
        <v>202</v>
      </c>
      <c r="H213" s="73" t="s">
        <v>198</v>
      </c>
      <c r="I213" s="176" t="s">
        <v>225</v>
      </c>
      <c r="J213" s="176" t="s">
        <v>52</v>
      </c>
      <c r="K213" s="176" t="s">
        <v>36</v>
      </c>
      <c r="L213" s="73" t="s">
        <v>114</v>
      </c>
      <c r="M213" s="73" t="s">
        <v>221</v>
      </c>
      <c r="N213" s="74">
        <v>44987.708333333328</v>
      </c>
      <c r="O213" s="74">
        <v>44987.729166666672</v>
      </c>
      <c r="P213" s="74">
        <v>44987.711817129632</v>
      </c>
      <c r="Q213" s="74">
        <v>44987.736111111109</v>
      </c>
      <c r="R213" s="87" t="s">
        <v>150</v>
      </c>
      <c r="S213" s="73" t="s">
        <v>62</v>
      </c>
      <c r="T213" s="73"/>
      <c r="U213" s="73" t="s">
        <v>36</v>
      </c>
      <c r="V213" s="73" t="s">
        <v>36</v>
      </c>
      <c r="W213" s="73" t="s">
        <v>36</v>
      </c>
      <c r="X213" s="73" t="s">
        <v>36</v>
      </c>
      <c r="Y213" s="73" t="s">
        <v>36</v>
      </c>
      <c r="Z213" s="73" t="s">
        <v>36</v>
      </c>
      <c r="AA213" s="73" t="s">
        <v>36</v>
      </c>
      <c r="AB213" s="73" t="s">
        <v>36</v>
      </c>
      <c r="AC213" s="73" t="s">
        <v>36</v>
      </c>
      <c r="AD213" s="73" t="s">
        <v>48</v>
      </c>
      <c r="AE213" s="73" t="s">
        <v>36</v>
      </c>
      <c r="AF213" s="73" t="s">
        <v>36</v>
      </c>
      <c r="AG213" s="73" t="s">
        <v>48</v>
      </c>
      <c r="AH213" s="73" t="str">
        <f t="shared" si="107"/>
        <v>MC</v>
      </c>
      <c r="AI213" s="88">
        <f t="shared" si="108"/>
        <v>0.50000000023283064</v>
      </c>
      <c r="AJ213" s="88" t="s">
        <v>561</v>
      </c>
      <c r="AK213" s="88" t="s">
        <v>534</v>
      </c>
      <c r="AL213" s="88"/>
      <c r="AM213" s="88"/>
      <c r="AN213" s="89"/>
      <c r="AO213" s="90">
        <f t="shared" si="109"/>
        <v>0</v>
      </c>
      <c r="AP213" s="91">
        <f t="shared" si="110"/>
        <v>0.58305555547121912</v>
      </c>
      <c r="AQ213" s="91">
        <f t="shared" si="111"/>
        <v>0.58305555547121912</v>
      </c>
      <c r="AR213" s="89">
        <f t="shared" si="112"/>
        <v>4</v>
      </c>
      <c r="AS213" s="92">
        <f t="shared" si="113"/>
        <v>0</v>
      </c>
      <c r="AT213" s="92">
        <f t="shared" si="114"/>
        <v>2.3322222218848765</v>
      </c>
      <c r="AU213" s="92">
        <f t="shared" si="115"/>
        <v>2.3322222218848765</v>
      </c>
      <c r="AV213" s="93" t="str">
        <f t="shared" si="116"/>
        <v>23_03</v>
      </c>
      <c r="AW213" s="89" t="str">
        <f t="shared" si="117"/>
        <v>23</v>
      </c>
      <c r="AX213" s="89" t="str">
        <f t="shared" si="118"/>
        <v>03</v>
      </c>
      <c r="AY213" s="89"/>
      <c r="AZ213" s="89" t="str">
        <f t="shared" si="119"/>
        <v/>
      </c>
    </row>
    <row r="214" spans="1:52" s="113" customFormat="1" ht="18" hidden="1" x14ac:dyDescent="0.2">
      <c r="A214" s="86">
        <v>44988.688211319444</v>
      </c>
      <c r="B214" s="73" t="s">
        <v>30</v>
      </c>
      <c r="C214" s="73" t="s">
        <v>149</v>
      </c>
      <c r="D214" s="73" t="s">
        <v>147</v>
      </c>
      <c r="E214" s="73" t="s">
        <v>33</v>
      </c>
      <c r="F214" s="73" t="s">
        <v>34</v>
      </c>
      <c r="G214" s="73" t="s">
        <v>202</v>
      </c>
      <c r="H214" s="73" t="s">
        <v>198</v>
      </c>
      <c r="I214" s="176" t="s">
        <v>42</v>
      </c>
      <c r="J214" s="176" t="s">
        <v>151</v>
      </c>
      <c r="K214" s="176" t="s">
        <v>36</v>
      </c>
      <c r="L214" s="73" t="s">
        <v>114</v>
      </c>
      <c r="M214" s="73" t="s">
        <v>221</v>
      </c>
      <c r="N214" s="74">
        <v>44988.347222222219</v>
      </c>
      <c r="O214" s="74">
        <v>44988.368055555555</v>
      </c>
      <c r="P214" s="74">
        <v>44988.347222222219</v>
      </c>
      <c r="Q214" s="74">
        <v>44988.375</v>
      </c>
      <c r="R214" s="87" t="s">
        <v>387</v>
      </c>
      <c r="S214" s="73" t="s">
        <v>40</v>
      </c>
      <c r="T214" s="73"/>
      <c r="U214" s="73" t="s">
        <v>36</v>
      </c>
      <c r="V214" s="73" t="s">
        <v>36</v>
      </c>
      <c r="W214" s="73" t="s">
        <v>36</v>
      </c>
      <c r="X214" s="73" t="s">
        <v>36</v>
      </c>
      <c r="Y214" s="73" t="s">
        <v>36</v>
      </c>
      <c r="Z214" s="73" t="s">
        <v>36</v>
      </c>
      <c r="AA214" s="73" t="s">
        <v>36</v>
      </c>
      <c r="AB214" s="73" t="s">
        <v>36</v>
      </c>
      <c r="AC214" s="73" t="s">
        <v>36</v>
      </c>
      <c r="AD214" s="73" t="s">
        <v>48</v>
      </c>
      <c r="AE214" s="73" t="s">
        <v>36</v>
      </c>
      <c r="AF214" s="73" t="s">
        <v>36</v>
      </c>
      <c r="AG214" s="73" t="s">
        <v>48</v>
      </c>
      <c r="AH214" s="73" t="str">
        <f t="shared" si="107"/>
        <v>MC</v>
      </c>
      <c r="AI214" s="88">
        <f t="shared" si="108"/>
        <v>0.50000000005820766</v>
      </c>
      <c r="AJ214" s="88" t="s">
        <v>561</v>
      </c>
      <c r="AK214" s="88" t="s">
        <v>577</v>
      </c>
      <c r="AL214" s="88"/>
      <c r="AM214" s="88"/>
      <c r="AN214" s="89"/>
      <c r="AO214" s="90">
        <f t="shared" si="109"/>
        <v>0</v>
      </c>
      <c r="AP214" s="91">
        <f t="shared" si="110"/>
        <v>0.66666666674427688</v>
      </c>
      <c r="AQ214" s="91">
        <f t="shared" si="111"/>
        <v>0.66666666674427688</v>
      </c>
      <c r="AR214" s="89">
        <f t="shared" si="112"/>
        <v>5</v>
      </c>
      <c r="AS214" s="92">
        <f t="shared" si="113"/>
        <v>0</v>
      </c>
      <c r="AT214" s="92">
        <f t="shared" si="114"/>
        <v>3.3333333337213844</v>
      </c>
      <c r="AU214" s="92">
        <f t="shared" si="115"/>
        <v>3.3333333337213844</v>
      </c>
      <c r="AV214" s="93" t="str">
        <f t="shared" si="116"/>
        <v>23_03</v>
      </c>
      <c r="AW214" s="89" t="str">
        <f t="shared" si="117"/>
        <v>23</v>
      </c>
      <c r="AX214" s="89" t="str">
        <f t="shared" si="118"/>
        <v>03</v>
      </c>
      <c r="AY214" s="89"/>
      <c r="AZ214" s="89" t="str">
        <f t="shared" si="119"/>
        <v/>
      </c>
    </row>
    <row r="215" spans="1:52" ht="36" hidden="1" x14ac:dyDescent="0.2">
      <c r="A215" s="86">
        <v>44988.641701087967</v>
      </c>
      <c r="B215" s="73" t="s">
        <v>30</v>
      </c>
      <c r="C215" s="73" t="s">
        <v>141</v>
      </c>
      <c r="D215" s="73" t="s">
        <v>147</v>
      </c>
      <c r="E215" s="73" t="s">
        <v>33</v>
      </c>
      <c r="F215" s="73" t="s">
        <v>34</v>
      </c>
      <c r="G215" s="73" t="s">
        <v>202</v>
      </c>
      <c r="H215" s="73" t="s">
        <v>198</v>
      </c>
      <c r="I215" s="176" t="s">
        <v>90</v>
      </c>
      <c r="J215" s="176" t="s">
        <v>282</v>
      </c>
      <c r="K215" s="176" t="s">
        <v>36</v>
      </c>
      <c r="L215" s="73" t="s">
        <v>114</v>
      </c>
      <c r="M215" s="73" t="s">
        <v>221</v>
      </c>
      <c r="N215" s="74">
        <v>44988.375</v>
      </c>
      <c r="O215" s="74">
        <v>44988.458333333328</v>
      </c>
      <c r="P215" s="74">
        <v>44988.375011574077</v>
      </c>
      <c r="Q215" s="74">
        <v>44988.489583333336</v>
      </c>
      <c r="R215" s="87" t="s">
        <v>551</v>
      </c>
      <c r="S215" s="73" t="s">
        <v>40</v>
      </c>
      <c r="U215" s="94">
        <v>2.0833333335758653E-2</v>
      </c>
      <c r="V215" s="94">
        <v>2.7777777781011537E-2</v>
      </c>
      <c r="W215" s="73" t="s">
        <v>36</v>
      </c>
      <c r="X215" s="73" t="s">
        <v>36</v>
      </c>
      <c r="Y215" s="73" t="s">
        <v>36</v>
      </c>
      <c r="Z215" s="73" t="s">
        <v>36</v>
      </c>
      <c r="AA215" s="73" t="s">
        <v>36</v>
      </c>
      <c r="AB215" s="73" t="s">
        <v>36</v>
      </c>
      <c r="AC215" s="73" t="s">
        <v>36</v>
      </c>
      <c r="AD215" s="73" t="s">
        <v>48</v>
      </c>
      <c r="AE215" s="73" t="s">
        <v>36</v>
      </c>
      <c r="AF215" s="73" t="s">
        <v>36</v>
      </c>
      <c r="AG215" s="73" t="s">
        <v>48</v>
      </c>
      <c r="AH215" s="73" t="str">
        <f t="shared" si="107"/>
        <v>MC</v>
      </c>
      <c r="AI215" s="88">
        <f t="shared" si="108"/>
        <v>1.9999999998835847</v>
      </c>
      <c r="AJ215" s="88" t="s">
        <v>559</v>
      </c>
      <c r="AK215" s="88" t="s">
        <v>577</v>
      </c>
      <c r="AL215" s="88"/>
      <c r="AM215" s="88"/>
      <c r="AN215" s="89"/>
      <c r="AO215" s="90">
        <f t="shared" si="109"/>
        <v>0</v>
      </c>
      <c r="AP215" s="91">
        <f t="shared" si="110"/>
        <v>2.749722222215496</v>
      </c>
      <c r="AQ215" s="91">
        <f t="shared" si="111"/>
        <v>2.749722222215496</v>
      </c>
      <c r="AR215" s="89">
        <f t="shared" si="112"/>
        <v>5</v>
      </c>
      <c r="AS215" s="92">
        <f t="shared" si="113"/>
        <v>0</v>
      </c>
      <c r="AT215" s="92">
        <f t="shared" si="114"/>
        <v>13.74861111107748</v>
      </c>
      <c r="AU215" s="92">
        <f t="shared" si="115"/>
        <v>13.74861111107748</v>
      </c>
      <c r="AV215" s="93" t="str">
        <f t="shared" si="116"/>
        <v>23_03</v>
      </c>
      <c r="AW215" s="89" t="str">
        <f t="shared" si="117"/>
        <v>23</v>
      </c>
      <c r="AX215" s="89" t="str">
        <f t="shared" si="118"/>
        <v>03</v>
      </c>
      <c r="AY215" s="89"/>
      <c r="AZ215" s="89" t="str">
        <f t="shared" si="119"/>
        <v/>
      </c>
    </row>
    <row r="216" spans="1:52" ht="18" hidden="1" x14ac:dyDescent="0.2">
      <c r="A216" s="105">
        <v>44988.631971898147</v>
      </c>
      <c r="B216" s="106" t="s">
        <v>30</v>
      </c>
      <c r="C216" s="106" t="s">
        <v>141</v>
      </c>
      <c r="D216" s="106" t="s">
        <v>147</v>
      </c>
      <c r="E216" s="106" t="s">
        <v>33</v>
      </c>
      <c r="F216" s="106" t="s">
        <v>34</v>
      </c>
      <c r="G216" s="106" t="s">
        <v>202</v>
      </c>
      <c r="H216" s="106" t="s">
        <v>198</v>
      </c>
      <c r="I216" s="178" t="s">
        <v>177</v>
      </c>
      <c r="J216" s="178" t="s">
        <v>148</v>
      </c>
      <c r="K216" s="178" t="s">
        <v>36</v>
      </c>
      <c r="L216" s="106" t="s">
        <v>114</v>
      </c>
      <c r="M216" s="106" t="s">
        <v>221</v>
      </c>
      <c r="N216" s="107">
        <v>44983.123611111107</v>
      </c>
      <c r="O216" s="107">
        <v>44988.611111111109</v>
      </c>
      <c r="P216" s="107">
        <v>44988.541666666672</v>
      </c>
      <c r="Q216" s="107">
        <v>44988.614583333336</v>
      </c>
      <c r="R216" s="108" t="s">
        <v>414</v>
      </c>
      <c r="S216" s="106" t="s">
        <v>40</v>
      </c>
      <c r="T216" s="106"/>
      <c r="U216" s="127">
        <v>2.0833333335758653E-2</v>
      </c>
      <c r="V216" s="106" t="s">
        <v>36</v>
      </c>
      <c r="W216" s="106" t="s">
        <v>36</v>
      </c>
      <c r="X216" s="106" t="s">
        <v>36</v>
      </c>
      <c r="Y216" s="106" t="s">
        <v>36</v>
      </c>
      <c r="Z216" s="106" t="s">
        <v>36</v>
      </c>
      <c r="AA216" s="106" t="s">
        <v>36</v>
      </c>
      <c r="AB216" s="106" t="s">
        <v>36</v>
      </c>
      <c r="AC216" s="106" t="s">
        <v>36</v>
      </c>
      <c r="AD216" s="106" t="s">
        <v>48</v>
      </c>
      <c r="AE216" s="106" t="s">
        <v>36</v>
      </c>
      <c r="AF216" s="106" t="s">
        <v>36</v>
      </c>
      <c r="AG216" s="106" t="s">
        <v>48</v>
      </c>
      <c r="AH216" s="106" t="str">
        <f t="shared" si="107"/>
        <v>MC</v>
      </c>
      <c r="AI216" s="109">
        <f t="shared" si="108"/>
        <v>131.70000000006985</v>
      </c>
      <c r="AJ216" s="109" t="s">
        <v>561</v>
      </c>
      <c r="AK216" s="109" t="s">
        <v>590</v>
      </c>
      <c r="AL216" s="109" t="s">
        <v>617</v>
      </c>
      <c r="AM216" s="109" t="s">
        <v>616</v>
      </c>
      <c r="AN216" s="89"/>
      <c r="AO216" s="90">
        <f t="shared" si="109"/>
        <v>0</v>
      </c>
      <c r="AP216" s="91">
        <f t="shared" si="110"/>
        <v>1.7499999999417923</v>
      </c>
      <c r="AQ216" s="91">
        <f t="shared" si="111"/>
        <v>1.7499999999417923</v>
      </c>
      <c r="AR216" s="89">
        <f t="shared" si="112"/>
        <v>5</v>
      </c>
      <c r="AS216" s="92">
        <f t="shared" si="113"/>
        <v>0</v>
      </c>
      <c r="AT216" s="92">
        <f t="shared" si="114"/>
        <v>8.7499999997089617</v>
      </c>
      <c r="AU216" s="92">
        <f t="shared" si="115"/>
        <v>8.7499999997089617</v>
      </c>
      <c r="AV216" s="93" t="str">
        <f t="shared" si="116"/>
        <v>23_03</v>
      </c>
      <c r="AW216" s="111" t="str">
        <f t="shared" si="117"/>
        <v>23</v>
      </c>
      <c r="AX216" s="111" t="str">
        <f t="shared" si="118"/>
        <v>03</v>
      </c>
      <c r="AY216" s="111"/>
      <c r="AZ216" s="89" t="str">
        <f t="shared" si="119"/>
        <v>REVISAR</v>
      </c>
    </row>
    <row r="217" spans="1:52" ht="81" hidden="1" x14ac:dyDescent="0.2">
      <c r="A217" s="105">
        <v>44989.744188865741</v>
      </c>
      <c r="B217" s="106" t="s">
        <v>30</v>
      </c>
      <c r="C217" s="106" t="s">
        <v>149</v>
      </c>
      <c r="D217" s="106" t="s">
        <v>147</v>
      </c>
      <c r="E217" s="106" t="s">
        <v>33</v>
      </c>
      <c r="F217" s="106" t="s">
        <v>34</v>
      </c>
      <c r="G217" s="106" t="s">
        <v>202</v>
      </c>
      <c r="H217" s="106" t="s">
        <v>198</v>
      </c>
      <c r="I217" s="178" t="s">
        <v>446</v>
      </c>
      <c r="J217" s="178" t="s">
        <v>173</v>
      </c>
      <c r="K217" s="178" t="s">
        <v>36</v>
      </c>
      <c r="L217" s="106" t="s">
        <v>114</v>
      </c>
      <c r="M217" s="106" t="s">
        <v>221</v>
      </c>
      <c r="N217" s="107">
        <v>44989.604166666664</v>
      </c>
      <c r="O217" s="107">
        <v>44989.625</v>
      </c>
      <c r="P217" s="107">
        <v>44989.614594907405</v>
      </c>
      <c r="Q217" s="107">
        <v>44989.628472222219</v>
      </c>
      <c r="R217" s="108" t="s">
        <v>388</v>
      </c>
      <c r="S217" s="106" t="s">
        <v>62</v>
      </c>
      <c r="T217" s="106"/>
      <c r="U217" s="106" t="s">
        <v>36</v>
      </c>
      <c r="V217" s="106" t="s">
        <v>36</v>
      </c>
      <c r="W217" s="106" t="s">
        <v>36</v>
      </c>
      <c r="X217" s="106" t="s">
        <v>36</v>
      </c>
      <c r="Y217" s="106" t="s">
        <v>36</v>
      </c>
      <c r="Z217" s="106" t="s">
        <v>36</v>
      </c>
      <c r="AA217" s="106" t="s">
        <v>36</v>
      </c>
      <c r="AB217" s="106" t="s">
        <v>36</v>
      </c>
      <c r="AC217" s="106" t="s">
        <v>36</v>
      </c>
      <c r="AD217" s="106" t="s">
        <v>48</v>
      </c>
      <c r="AE217" s="106" t="s">
        <v>36</v>
      </c>
      <c r="AF217" s="106" t="s">
        <v>36</v>
      </c>
      <c r="AG217" s="106" t="s">
        <v>48</v>
      </c>
      <c r="AH217" s="106" t="str">
        <f t="shared" si="107"/>
        <v>MC</v>
      </c>
      <c r="AI217" s="109">
        <f t="shared" si="108"/>
        <v>0.50000000005820766</v>
      </c>
      <c r="AJ217" s="109" t="s">
        <v>583</v>
      </c>
      <c r="AK217" s="109" t="s">
        <v>572</v>
      </c>
      <c r="AL217" s="109"/>
      <c r="AM217" s="109"/>
      <c r="AN217" s="89"/>
      <c r="AO217" s="90">
        <f t="shared" si="109"/>
        <v>0</v>
      </c>
      <c r="AP217" s="91">
        <f t="shared" si="110"/>
        <v>0.33305555552942678</v>
      </c>
      <c r="AQ217" s="91">
        <f t="shared" si="111"/>
        <v>0.33305555552942678</v>
      </c>
      <c r="AR217" s="89">
        <f t="shared" si="112"/>
        <v>5</v>
      </c>
      <c r="AS217" s="92">
        <f t="shared" si="113"/>
        <v>0</v>
      </c>
      <c r="AT217" s="92">
        <f t="shared" si="114"/>
        <v>1.6652777776471339</v>
      </c>
      <c r="AU217" s="92">
        <f t="shared" si="115"/>
        <v>1.6652777776471339</v>
      </c>
      <c r="AV217" s="93" t="str">
        <f t="shared" si="116"/>
        <v>23_03</v>
      </c>
      <c r="AW217" s="111" t="str">
        <f t="shared" si="117"/>
        <v>23</v>
      </c>
      <c r="AX217" s="111" t="str">
        <f t="shared" si="118"/>
        <v>03</v>
      </c>
      <c r="AY217" s="111"/>
      <c r="AZ217" s="89" t="str">
        <f t="shared" si="119"/>
        <v>REVISAR</v>
      </c>
    </row>
    <row r="218" spans="1:52" ht="36" x14ac:dyDescent="0.2">
      <c r="A218" s="86">
        <v>44989.751807430555</v>
      </c>
      <c r="B218" s="73" t="s">
        <v>30</v>
      </c>
      <c r="C218" s="73" t="s">
        <v>149</v>
      </c>
      <c r="D218" s="73" t="s">
        <v>147</v>
      </c>
      <c r="E218" s="73" t="s">
        <v>33</v>
      </c>
      <c r="F218" s="73" t="s">
        <v>34</v>
      </c>
      <c r="G218" s="73" t="s">
        <v>202</v>
      </c>
      <c r="H218" s="73" t="s">
        <v>198</v>
      </c>
      <c r="I218" s="176" t="s">
        <v>450</v>
      </c>
      <c r="J218" s="176" t="s">
        <v>68</v>
      </c>
      <c r="K218" s="176" t="s">
        <v>36</v>
      </c>
      <c r="L218" s="73" t="s">
        <v>114</v>
      </c>
      <c r="M218" s="73" t="s">
        <v>221</v>
      </c>
      <c r="N218" s="74">
        <v>44989.604166666672</v>
      </c>
      <c r="O218" s="74">
        <v>44989.652777777781</v>
      </c>
      <c r="P218" s="74">
        <v>44989.628483796296</v>
      </c>
      <c r="Q218" s="74">
        <v>44989.704861111109</v>
      </c>
      <c r="R218" s="87" t="s">
        <v>431</v>
      </c>
      <c r="S218" s="73" t="s">
        <v>37</v>
      </c>
      <c r="U218" s="73" t="s">
        <v>36</v>
      </c>
      <c r="V218" s="73" t="s">
        <v>36</v>
      </c>
      <c r="W218" s="73" t="s">
        <v>36</v>
      </c>
      <c r="X218" s="73" t="s">
        <v>36</v>
      </c>
      <c r="Y218" s="73" t="s">
        <v>36</v>
      </c>
      <c r="Z218" s="73" t="s">
        <v>36</v>
      </c>
      <c r="AA218" s="73" t="s">
        <v>36</v>
      </c>
      <c r="AB218" s="73" t="s">
        <v>36</v>
      </c>
      <c r="AC218" s="73" t="s">
        <v>36</v>
      </c>
      <c r="AD218" s="73" t="s">
        <v>48</v>
      </c>
      <c r="AE218" s="73" t="s">
        <v>36</v>
      </c>
      <c r="AF218" s="73" t="s">
        <v>36</v>
      </c>
      <c r="AG218" s="73" t="s">
        <v>48</v>
      </c>
      <c r="AH218" s="73" t="str">
        <f t="shared" si="107"/>
        <v>MC</v>
      </c>
      <c r="AI218" s="88">
        <f t="shared" si="108"/>
        <v>1.1666666666278616</v>
      </c>
      <c r="AJ218" s="88" t="s">
        <v>563</v>
      </c>
      <c r="AK218" s="88" t="s">
        <v>585</v>
      </c>
      <c r="AL218" s="88"/>
      <c r="AM218" s="88"/>
      <c r="AN218" s="89"/>
      <c r="AO218" s="90">
        <f t="shared" si="109"/>
        <v>0</v>
      </c>
      <c r="AP218" s="91">
        <f t="shared" si="110"/>
        <v>1.8330555555294268</v>
      </c>
      <c r="AQ218" s="91">
        <f t="shared" si="111"/>
        <v>1.8330555555294268</v>
      </c>
      <c r="AR218" s="89">
        <f t="shared" si="112"/>
        <v>5</v>
      </c>
      <c r="AS218" s="92">
        <f t="shared" si="113"/>
        <v>0</v>
      </c>
      <c r="AT218" s="92">
        <f t="shared" si="114"/>
        <v>9.1652777776471339</v>
      </c>
      <c r="AU218" s="92">
        <f t="shared" si="115"/>
        <v>9.1652777776471339</v>
      </c>
      <c r="AV218" s="93" t="str">
        <f t="shared" si="116"/>
        <v>23_03</v>
      </c>
      <c r="AW218" s="89" t="str">
        <f t="shared" si="117"/>
        <v>23</v>
      </c>
      <c r="AX218" s="89" t="str">
        <f t="shared" si="118"/>
        <v>03</v>
      </c>
      <c r="AY218" s="89"/>
      <c r="AZ218" s="89" t="str">
        <f t="shared" si="119"/>
        <v/>
      </c>
    </row>
    <row r="219" spans="1:52" s="113" customFormat="1" ht="18" hidden="1" x14ac:dyDescent="0.2">
      <c r="A219" s="105">
        <v>44992.44649008102</v>
      </c>
      <c r="B219" s="106" t="s">
        <v>30</v>
      </c>
      <c r="C219" s="106" t="s">
        <v>149</v>
      </c>
      <c r="D219" s="106" t="s">
        <v>147</v>
      </c>
      <c r="E219" s="106" t="s">
        <v>33</v>
      </c>
      <c r="F219" s="106" t="s">
        <v>34</v>
      </c>
      <c r="G219" s="106" t="s">
        <v>202</v>
      </c>
      <c r="H219" s="106" t="s">
        <v>198</v>
      </c>
      <c r="I219" s="178" t="s">
        <v>226</v>
      </c>
      <c r="J219" s="178" t="s">
        <v>152</v>
      </c>
      <c r="K219" s="178" t="s">
        <v>36</v>
      </c>
      <c r="L219" s="106" t="s">
        <v>118</v>
      </c>
      <c r="M219" s="106" t="s">
        <v>120</v>
      </c>
      <c r="N219" s="107">
        <v>44990.583333333336</v>
      </c>
      <c r="O219" s="107">
        <v>44990.6875</v>
      </c>
      <c r="P219" s="107">
        <v>44990.583333333336</v>
      </c>
      <c r="Q219" s="107">
        <v>44990.6875</v>
      </c>
      <c r="R219" s="108" t="s">
        <v>351</v>
      </c>
      <c r="S219" s="106" t="s">
        <v>37</v>
      </c>
      <c r="T219" s="106" t="s">
        <v>37</v>
      </c>
      <c r="U219" s="106" t="s">
        <v>36</v>
      </c>
      <c r="V219" s="106" t="s">
        <v>36</v>
      </c>
      <c r="W219" s="106" t="s">
        <v>36</v>
      </c>
      <c r="X219" s="106" t="s">
        <v>36</v>
      </c>
      <c r="Y219" s="106" t="s">
        <v>36</v>
      </c>
      <c r="Z219" s="106" t="s">
        <v>36</v>
      </c>
      <c r="AA219" s="106" t="s">
        <v>36</v>
      </c>
      <c r="AB219" s="106" t="s">
        <v>36</v>
      </c>
      <c r="AC219" s="106" t="s">
        <v>36</v>
      </c>
      <c r="AD219" s="106" t="s">
        <v>48</v>
      </c>
      <c r="AE219" s="106" t="s">
        <v>36</v>
      </c>
      <c r="AF219" s="106" t="s">
        <v>36</v>
      </c>
      <c r="AG219" s="106" t="s">
        <v>48</v>
      </c>
      <c r="AH219" s="106" t="str">
        <f t="shared" si="107"/>
        <v>MP</v>
      </c>
      <c r="AI219" s="109">
        <f t="shared" si="108"/>
        <v>2.4999999999417923</v>
      </c>
      <c r="AJ219" s="88" t="s">
        <v>36</v>
      </c>
      <c r="AK219" s="88" t="s">
        <v>36</v>
      </c>
      <c r="AL219" s="88"/>
      <c r="AM219" s="88"/>
      <c r="AN219" s="89"/>
      <c r="AO219" s="90">
        <f t="shared" si="109"/>
        <v>0</v>
      </c>
      <c r="AP219" s="91">
        <f t="shared" si="110"/>
        <v>2.4999999999417923</v>
      </c>
      <c r="AQ219" s="91">
        <f t="shared" si="111"/>
        <v>2.4999999999417923</v>
      </c>
      <c r="AR219" s="89">
        <f t="shared" si="112"/>
        <v>5</v>
      </c>
      <c r="AS219" s="92">
        <f t="shared" si="113"/>
        <v>0</v>
      </c>
      <c r="AT219" s="92">
        <f t="shared" si="114"/>
        <v>12.499999999708962</v>
      </c>
      <c r="AU219" s="92">
        <f t="shared" si="115"/>
        <v>12.499999999708962</v>
      </c>
      <c r="AV219" s="93" t="str">
        <f t="shared" si="116"/>
        <v>23_03</v>
      </c>
      <c r="AW219" s="111" t="str">
        <f t="shared" si="117"/>
        <v>23</v>
      </c>
      <c r="AX219" s="111" t="str">
        <f t="shared" si="118"/>
        <v>03</v>
      </c>
      <c r="AY219" s="111"/>
      <c r="AZ219" s="89" t="str">
        <f t="shared" si="119"/>
        <v>REVISAR</v>
      </c>
    </row>
    <row r="220" spans="1:52" s="113" customFormat="1" ht="27" hidden="1" x14ac:dyDescent="0.2">
      <c r="A220" s="105">
        <v>44992.495560706018</v>
      </c>
      <c r="B220" s="106" t="s">
        <v>30</v>
      </c>
      <c r="C220" s="106" t="s">
        <v>33</v>
      </c>
      <c r="D220" s="106" t="s">
        <v>146</v>
      </c>
      <c r="E220" s="106" t="s">
        <v>33</v>
      </c>
      <c r="F220" s="106" t="s">
        <v>34</v>
      </c>
      <c r="G220" s="106" t="s">
        <v>202</v>
      </c>
      <c r="H220" s="106" t="s">
        <v>197</v>
      </c>
      <c r="I220" s="178" t="s">
        <v>452</v>
      </c>
      <c r="J220" s="178" t="s">
        <v>50</v>
      </c>
      <c r="K220" s="178" t="s">
        <v>253</v>
      </c>
      <c r="L220" s="106" t="s">
        <v>114</v>
      </c>
      <c r="M220" s="106" t="s">
        <v>221</v>
      </c>
      <c r="N220" s="107">
        <v>44990.864583333328</v>
      </c>
      <c r="O220" s="107">
        <v>44990.958333333328</v>
      </c>
      <c r="P220" s="107">
        <v>44990.885416666664</v>
      </c>
      <c r="Q220" s="107">
        <v>44990.958333333328</v>
      </c>
      <c r="R220" s="108" t="s">
        <v>389</v>
      </c>
      <c r="S220" s="106" t="s">
        <v>37</v>
      </c>
      <c r="T220" s="106"/>
      <c r="U220" s="127">
        <v>2.0833333335758653E-2</v>
      </c>
      <c r="V220" s="106" t="s">
        <v>36</v>
      </c>
      <c r="W220" s="106" t="s">
        <v>36</v>
      </c>
      <c r="X220" s="106" t="s">
        <v>36</v>
      </c>
      <c r="Y220" s="106" t="s">
        <v>36</v>
      </c>
      <c r="Z220" s="127">
        <v>4.1666666664241347E-2</v>
      </c>
      <c r="AA220" s="106" t="s">
        <v>36</v>
      </c>
      <c r="AB220" s="106" t="s">
        <v>36</v>
      </c>
      <c r="AC220" s="106" t="s">
        <v>36</v>
      </c>
      <c r="AD220" s="106" t="s">
        <v>48</v>
      </c>
      <c r="AE220" s="106" t="s">
        <v>36</v>
      </c>
      <c r="AF220" s="106" t="s">
        <v>36</v>
      </c>
      <c r="AG220" s="106" t="s">
        <v>48</v>
      </c>
      <c r="AH220" s="106" t="str">
        <f t="shared" si="107"/>
        <v>MC</v>
      </c>
      <c r="AI220" s="109">
        <f t="shared" si="108"/>
        <v>2.25</v>
      </c>
      <c r="AJ220" s="109" t="s">
        <v>561</v>
      </c>
      <c r="AK220" s="109" t="s">
        <v>534</v>
      </c>
      <c r="AL220" s="109"/>
      <c r="AM220" s="109"/>
      <c r="AN220" s="89"/>
      <c r="AO220" s="90">
        <f t="shared" si="109"/>
        <v>0</v>
      </c>
      <c r="AP220" s="91">
        <f t="shared" si="110"/>
        <v>1.7499999999417923</v>
      </c>
      <c r="AQ220" s="91">
        <f t="shared" si="111"/>
        <v>1.7499999999417923</v>
      </c>
      <c r="AR220" s="89">
        <f t="shared" si="112"/>
        <v>4</v>
      </c>
      <c r="AS220" s="92">
        <f t="shared" si="113"/>
        <v>0</v>
      </c>
      <c r="AT220" s="92">
        <f t="shared" si="114"/>
        <v>6.9999999997671694</v>
      </c>
      <c r="AU220" s="92">
        <f t="shared" si="115"/>
        <v>6.9999999997671694</v>
      </c>
      <c r="AV220" s="93" t="str">
        <f t="shared" si="116"/>
        <v>23_03</v>
      </c>
      <c r="AW220" s="111" t="str">
        <f t="shared" si="117"/>
        <v>23</v>
      </c>
      <c r="AX220" s="111" t="str">
        <f t="shared" si="118"/>
        <v>03</v>
      </c>
      <c r="AY220" s="111"/>
      <c r="AZ220" s="89" t="str">
        <f t="shared" si="119"/>
        <v>REVISAR</v>
      </c>
    </row>
    <row r="221" spans="1:52" ht="18" hidden="1" x14ac:dyDescent="0.2">
      <c r="A221" s="105">
        <v>44992.504815381944</v>
      </c>
      <c r="B221" s="106" t="s">
        <v>30</v>
      </c>
      <c r="C221" s="106" t="s">
        <v>141</v>
      </c>
      <c r="D221" s="106" t="s">
        <v>146</v>
      </c>
      <c r="E221" s="106" t="s">
        <v>33</v>
      </c>
      <c r="F221" s="106" t="s">
        <v>34</v>
      </c>
      <c r="G221" s="106" t="s">
        <v>202</v>
      </c>
      <c r="H221" s="106" t="s">
        <v>197</v>
      </c>
      <c r="I221" s="178" t="s">
        <v>42</v>
      </c>
      <c r="J221" s="178" t="s">
        <v>43</v>
      </c>
      <c r="K221" s="178" t="s">
        <v>36</v>
      </c>
      <c r="L221" s="106" t="s">
        <v>114</v>
      </c>
      <c r="M221" s="106" t="s">
        <v>221</v>
      </c>
      <c r="N221" s="107">
        <v>44991.865972222222</v>
      </c>
      <c r="O221" s="107">
        <v>44991.902777777781</v>
      </c>
      <c r="P221" s="107">
        <v>44991.881944444445</v>
      </c>
      <c r="Q221" s="107">
        <v>44991.916666666672</v>
      </c>
      <c r="R221" s="108" t="s">
        <v>390</v>
      </c>
      <c r="S221" s="106" t="s">
        <v>40</v>
      </c>
      <c r="T221" s="106"/>
      <c r="U221" s="127">
        <v>6.9444444452528842E-3</v>
      </c>
      <c r="V221" s="106" t="s">
        <v>36</v>
      </c>
      <c r="W221" s="106" t="s">
        <v>36</v>
      </c>
      <c r="X221" s="106" t="s">
        <v>36</v>
      </c>
      <c r="Y221" s="106" t="s">
        <v>36</v>
      </c>
      <c r="Z221" s="127">
        <v>2.7777777781011537E-2</v>
      </c>
      <c r="AA221" s="106" t="s">
        <v>36</v>
      </c>
      <c r="AB221" s="106" t="s">
        <v>36</v>
      </c>
      <c r="AC221" s="106" t="s">
        <v>36</v>
      </c>
      <c r="AD221" s="106" t="s">
        <v>48</v>
      </c>
      <c r="AE221" s="106" t="s">
        <v>36</v>
      </c>
      <c r="AF221" s="106" t="s">
        <v>36</v>
      </c>
      <c r="AG221" s="106" t="s">
        <v>48</v>
      </c>
      <c r="AH221" s="106" t="str">
        <f t="shared" si="107"/>
        <v>MC</v>
      </c>
      <c r="AI221" s="109">
        <f t="shared" si="108"/>
        <v>0.88333333341870457</v>
      </c>
      <c r="AJ221" s="109" t="s">
        <v>559</v>
      </c>
      <c r="AK221" s="109" t="s">
        <v>577</v>
      </c>
      <c r="AL221" s="88" t="s">
        <v>617</v>
      </c>
      <c r="AM221" s="88" t="s">
        <v>616</v>
      </c>
      <c r="AN221" s="89"/>
      <c r="AO221" s="90">
        <f t="shared" si="109"/>
        <v>0</v>
      </c>
      <c r="AP221" s="91">
        <f t="shared" si="110"/>
        <v>0.8333333334303461</v>
      </c>
      <c r="AQ221" s="91">
        <f t="shared" si="111"/>
        <v>0.8333333334303461</v>
      </c>
      <c r="AR221" s="89">
        <f t="shared" si="112"/>
        <v>4</v>
      </c>
      <c r="AS221" s="92">
        <f t="shared" si="113"/>
        <v>0</v>
      </c>
      <c r="AT221" s="92">
        <f t="shared" si="114"/>
        <v>3.3333333337213844</v>
      </c>
      <c r="AU221" s="92">
        <f t="shared" si="115"/>
        <v>3.3333333337213844</v>
      </c>
      <c r="AV221" s="93" t="str">
        <f t="shared" si="116"/>
        <v>23_03</v>
      </c>
      <c r="AW221" s="111" t="str">
        <f t="shared" si="117"/>
        <v>23</v>
      </c>
      <c r="AX221" s="111" t="str">
        <f t="shared" si="118"/>
        <v>03</v>
      </c>
      <c r="AY221" s="111"/>
      <c r="AZ221" s="89" t="str">
        <f t="shared" si="119"/>
        <v>REVISAR</v>
      </c>
    </row>
    <row r="222" spans="1:52" ht="27" hidden="1" x14ac:dyDescent="0.2">
      <c r="A222" s="86">
        <v>44992.51142127315</v>
      </c>
      <c r="B222" s="73" t="s">
        <v>30</v>
      </c>
      <c r="C222" s="73" t="s">
        <v>149</v>
      </c>
      <c r="D222" s="73" t="s">
        <v>147</v>
      </c>
      <c r="E222" s="73" t="s">
        <v>33</v>
      </c>
      <c r="F222" s="73" t="s">
        <v>34</v>
      </c>
      <c r="G222" s="73" t="s">
        <v>202</v>
      </c>
      <c r="H222" s="73" t="s">
        <v>198</v>
      </c>
      <c r="I222" s="176" t="s">
        <v>90</v>
      </c>
      <c r="J222" s="176" t="s">
        <v>442</v>
      </c>
      <c r="K222" s="176" t="s">
        <v>36</v>
      </c>
      <c r="L222" s="73" t="s">
        <v>114</v>
      </c>
      <c r="M222" s="73" t="s">
        <v>221</v>
      </c>
      <c r="N222" s="74">
        <v>44992.416666666664</v>
      </c>
      <c r="O222" s="74">
        <v>44992.506944444445</v>
      </c>
      <c r="P222" s="74">
        <v>44992.4375</v>
      </c>
      <c r="Q222" s="74">
        <v>44992.541666666664</v>
      </c>
      <c r="R222" s="87" t="s">
        <v>391</v>
      </c>
      <c r="S222" s="73" t="s">
        <v>37</v>
      </c>
      <c r="U222" s="73" t="s">
        <v>36</v>
      </c>
      <c r="V222" s="73" t="s">
        <v>36</v>
      </c>
      <c r="W222" s="73" t="s">
        <v>36</v>
      </c>
      <c r="X222" s="73" t="s">
        <v>36</v>
      </c>
      <c r="Y222" s="73" t="s">
        <v>36</v>
      </c>
      <c r="Z222" s="73" t="s">
        <v>36</v>
      </c>
      <c r="AA222" s="73" t="s">
        <v>36</v>
      </c>
      <c r="AB222" s="73" t="s">
        <v>36</v>
      </c>
      <c r="AC222" s="73" t="s">
        <v>36</v>
      </c>
      <c r="AD222" s="73" t="s">
        <v>48</v>
      </c>
      <c r="AE222" s="73" t="s">
        <v>36</v>
      </c>
      <c r="AF222" s="73" t="s">
        <v>36</v>
      </c>
      <c r="AG222" s="73" t="s">
        <v>48</v>
      </c>
      <c r="AH222" s="73" t="str">
        <f t="shared" si="107"/>
        <v>MC</v>
      </c>
      <c r="AI222" s="88">
        <f t="shared" si="108"/>
        <v>2.1666666667442769</v>
      </c>
      <c r="AJ222" s="88" t="s">
        <v>561</v>
      </c>
      <c r="AK222" s="88" t="s">
        <v>562</v>
      </c>
      <c r="AL222" s="88"/>
      <c r="AM222" s="88"/>
      <c r="AN222" s="89"/>
      <c r="AO222" s="90">
        <f t="shared" si="109"/>
        <v>0</v>
      </c>
      <c r="AP222" s="91">
        <f t="shared" si="110"/>
        <v>2.4999999999417923</v>
      </c>
      <c r="AQ222" s="91">
        <f t="shared" si="111"/>
        <v>2.4999999999417923</v>
      </c>
      <c r="AR222" s="89">
        <f t="shared" si="112"/>
        <v>5</v>
      </c>
      <c r="AS222" s="92">
        <f t="shared" si="113"/>
        <v>0</v>
      </c>
      <c r="AT222" s="92">
        <f t="shared" si="114"/>
        <v>12.499999999708962</v>
      </c>
      <c r="AU222" s="92">
        <f t="shared" si="115"/>
        <v>12.499999999708962</v>
      </c>
      <c r="AV222" s="93" t="str">
        <f t="shared" si="116"/>
        <v>23_03</v>
      </c>
      <c r="AW222" s="89" t="str">
        <f t="shared" si="117"/>
        <v>23</v>
      </c>
      <c r="AX222" s="89" t="str">
        <f t="shared" si="118"/>
        <v>03</v>
      </c>
      <c r="AY222" s="89"/>
      <c r="AZ222" s="89" t="str">
        <f t="shared" si="119"/>
        <v/>
      </c>
    </row>
    <row r="223" spans="1:52" s="113" customFormat="1" ht="9" hidden="1" x14ac:dyDescent="0.2">
      <c r="A223" s="86">
        <v>45008.310122418981</v>
      </c>
      <c r="B223" s="73" t="s">
        <v>30</v>
      </c>
      <c r="C223" s="73" t="s">
        <v>141</v>
      </c>
      <c r="D223" s="73" t="s">
        <v>153</v>
      </c>
      <c r="E223" s="73" t="s">
        <v>33</v>
      </c>
      <c r="F223" s="73" t="s">
        <v>34</v>
      </c>
      <c r="G223" s="73" t="s">
        <v>202</v>
      </c>
      <c r="H223" s="73" t="s">
        <v>196</v>
      </c>
      <c r="I223" s="176" t="s">
        <v>225</v>
      </c>
      <c r="J223" s="176" t="s">
        <v>217</v>
      </c>
      <c r="K223" s="176" t="s">
        <v>36</v>
      </c>
      <c r="L223" s="73" t="s">
        <v>154</v>
      </c>
      <c r="M223" s="73" t="s">
        <v>220</v>
      </c>
      <c r="N223" s="74" t="s">
        <v>36</v>
      </c>
      <c r="O223" s="74" t="s">
        <v>36</v>
      </c>
      <c r="P223" s="74">
        <v>45008.333333333336</v>
      </c>
      <c r="Q223" s="74">
        <v>45008.5</v>
      </c>
      <c r="R223" s="87" t="s">
        <v>469</v>
      </c>
      <c r="S223" s="73" t="s">
        <v>37</v>
      </c>
      <c r="T223" s="73" t="s">
        <v>348</v>
      </c>
      <c r="U223" s="94">
        <v>1.3888888890505768E-2</v>
      </c>
      <c r="V223" s="73" t="s">
        <v>36</v>
      </c>
      <c r="W223" s="73" t="s">
        <v>36</v>
      </c>
      <c r="X223" s="73" t="s">
        <v>36</v>
      </c>
      <c r="Y223" s="94" t="s">
        <v>36</v>
      </c>
      <c r="Z223" s="73" t="s">
        <v>36</v>
      </c>
      <c r="AA223" s="73" t="s">
        <v>36</v>
      </c>
      <c r="AB223" s="73" t="s">
        <v>36</v>
      </c>
      <c r="AC223" s="73" t="s">
        <v>36</v>
      </c>
      <c r="AD223" s="73" t="s">
        <v>48</v>
      </c>
      <c r="AE223" s="73" t="s">
        <v>36</v>
      </c>
      <c r="AF223" s="73" t="s">
        <v>36</v>
      </c>
      <c r="AG223" s="73" t="s">
        <v>48</v>
      </c>
      <c r="AH223" s="73" t="str">
        <f t="shared" ref="AH223:AH226" si="120">TRIM(LEFT(L223,3))</f>
        <v>PdM</v>
      </c>
      <c r="AI223" s="88">
        <f t="shared" ref="AI223:AI226" si="121">IFERROR(IF(N223&gt;O223,24+(O223-N223)*24,(O223-N223)*24),0)</f>
        <v>0</v>
      </c>
      <c r="AJ223" s="88" t="s">
        <v>36</v>
      </c>
      <c r="AK223" s="88" t="s">
        <v>36</v>
      </c>
      <c r="AL223" s="88"/>
      <c r="AM223" s="88"/>
      <c r="AN223" s="89"/>
      <c r="AO223" s="90">
        <f t="shared" ref="AO223:AO226" si="122">IF(AND(Y223="-",AB223="-"),0,IF(OR(Y223="-",AB223="-"),IF(Y223="-",AB223,Y223),Y223+AB223))</f>
        <v>0</v>
      </c>
      <c r="AP223" s="91">
        <f t="shared" ref="AP223:AP226" si="123">IFERROR(IF(P223&gt;Q223,24+(Q223-P223)*24,(Q223-P223)*24),0)</f>
        <v>3.9999999999417923</v>
      </c>
      <c r="AQ223" s="91">
        <f t="shared" ref="AQ223:AQ226" si="124">AP223-(AO223*24)</f>
        <v>3.9999999999417923</v>
      </c>
      <c r="AR223" s="89">
        <f t="shared" ref="AR223:AR226" si="125">IF(AY223=1,(LEN(D223)-LEN(SUBSTITUTE(D223,",",""))+1),IF(LEN(D223)=LEN(SUBSTITUTE(D223,"RONCAL FANNYNG","")),IF(LEN(D223)=LEN(SUBSTITUTE(D223,"LIBERATO AMAEL","")),(LEN(D223)-LEN(SUBSTITUTE(D223,",",""))+1+2),(LEN(D223)-LEN(SUBSTITUTE(D223,",",""))+1+1)),IF(LEN(D223)=LEN(SUBSTITUTE(D223,"LIBERATO AMAEL","")),(LEN(D223)-LEN(SUBSTITUTE(D223,",",""))+1+1),(LEN(D223)-LEN(SUBSTITUTE(D223,",",""))+1))))</f>
        <v>4</v>
      </c>
      <c r="AS223" s="92">
        <f t="shared" ref="AS223:AS226" si="126">IFERROR(AN223*24,0)</f>
        <v>0</v>
      </c>
      <c r="AT223" s="92">
        <f t="shared" ref="AT223:AT226" si="127">AR223*AQ223</f>
        <v>15.999999999767169</v>
      </c>
      <c r="AU223" s="92">
        <f t="shared" ref="AU223:AU226" si="128">AT223-AS223</f>
        <v>15.999999999767169</v>
      </c>
      <c r="AV223" s="93" t="str">
        <f t="shared" ref="AV223:AV226" si="129">AW223&amp;"_"&amp;AX223</f>
        <v>23_03</v>
      </c>
      <c r="AW223" s="89" t="str">
        <f t="shared" ref="AW223:AW226" si="130">TEXT(Q223,"YY")</f>
        <v>23</v>
      </c>
      <c r="AX223" s="89" t="str">
        <f t="shared" ref="AX223:AX226" si="131">TEXT(Q223,"mm")</f>
        <v>03</v>
      </c>
      <c r="AY223" s="89"/>
      <c r="AZ223" s="89" t="str">
        <f t="shared" ref="AZ223:AZ226" si="132">IF(AQ223&lt;=AI223,"REVISAR","")</f>
        <v/>
      </c>
    </row>
    <row r="224" spans="1:52" s="113" customFormat="1" ht="9" hidden="1" x14ac:dyDescent="0.2">
      <c r="A224" s="86">
        <v>45008.310122418981</v>
      </c>
      <c r="B224" s="73" t="s">
        <v>30</v>
      </c>
      <c r="C224" s="73" t="s">
        <v>141</v>
      </c>
      <c r="D224" s="73" t="s">
        <v>153</v>
      </c>
      <c r="E224" s="73" t="s">
        <v>33</v>
      </c>
      <c r="F224" s="73" t="s">
        <v>34</v>
      </c>
      <c r="G224" s="73" t="s">
        <v>202</v>
      </c>
      <c r="H224" s="73" t="s">
        <v>196</v>
      </c>
      <c r="I224" s="176" t="s">
        <v>225</v>
      </c>
      <c r="J224" s="176" t="s">
        <v>155</v>
      </c>
      <c r="K224" s="176" t="s">
        <v>36</v>
      </c>
      <c r="L224" s="73" t="s">
        <v>154</v>
      </c>
      <c r="M224" s="73" t="s">
        <v>220</v>
      </c>
      <c r="N224" s="74" t="s">
        <v>36</v>
      </c>
      <c r="O224" s="74" t="s">
        <v>36</v>
      </c>
      <c r="P224" s="74">
        <v>45008.541666666664</v>
      </c>
      <c r="Q224" s="74">
        <v>45008.666666666664</v>
      </c>
      <c r="R224" s="87" t="s">
        <v>469</v>
      </c>
      <c r="S224" s="73" t="s">
        <v>37</v>
      </c>
      <c r="T224" s="73" t="s">
        <v>348</v>
      </c>
      <c r="U224" s="94">
        <v>1.3888888890505768E-2</v>
      </c>
      <c r="V224" s="73" t="s">
        <v>36</v>
      </c>
      <c r="W224" s="73" t="s">
        <v>36</v>
      </c>
      <c r="X224" s="73" t="s">
        <v>36</v>
      </c>
      <c r="Y224" s="94" t="s">
        <v>36</v>
      </c>
      <c r="Z224" s="73" t="s">
        <v>36</v>
      </c>
      <c r="AA224" s="73" t="s">
        <v>36</v>
      </c>
      <c r="AB224" s="73" t="s">
        <v>36</v>
      </c>
      <c r="AC224" s="73" t="s">
        <v>36</v>
      </c>
      <c r="AD224" s="73" t="s">
        <v>48</v>
      </c>
      <c r="AE224" s="73" t="s">
        <v>36</v>
      </c>
      <c r="AF224" s="73" t="s">
        <v>36</v>
      </c>
      <c r="AG224" s="73" t="s">
        <v>48</v>
      </c>
      <c r="AH224" s="73" t="str">
        <f t="shared" si="120"/>
        <v>PdM</v>
      </c>
      <c r="AI224" s="88">
        <f t="shared" si="121"/>
        <v>0</v>
      </c>
      <c r="AJ224" s="88" t="s">
        <v>36</v>
      </c>
      <c r="AK224" s="88" t="s">
        <v>36</v>
      </c>
      <c r="AL224" s="88"/>
      <c r="AM224" s="88"/>
      <c r="AN224" s="89"/>
      <c r="AO224" s="90">
        <f t="shared" si="122"/>
        <v>0</v>
      </c>
      <c r="AP224" s="91">
        <f t="shared" si="123"/>
        <v>3</v>
      </c>
      <c r="AQ224" s="91">
        <f t="shared" si="124"/>
        <v>3</v>
      </c>
      <c r="AR224" s="89">
        <f t="shared" si="125"/>
        <v>4</v>
      </c>
      <c r="AS224" s="92">
        <f t="shared" si="126"/>
        <v>0</v>
      </c>
      <c r="AT224" s="92">
        <f t="shared" si="127"/>
        <v>12</v>
      </c>
      <c r="AU224" s="92">
        <f t="shared" si="128"/>
        <v>12</v>
      </c>
      <c r="AV224" s="93" t="str">
        <f t="shared" si="129"/>
        <v>23_03</v>
      </c>
      <c r="AW224" s="89" t="str">
        <f t="shared" si="130"/>
        <v>23</v>
      </c>
      <c r="AX224" s="89" t="str">
        <f t="shared" si="131"/>
        <v>03</v>
      </c>
      <c r="AY224" s="89"/>
      <c r="AZ224" s="89" t="str">
        <f t="shared" si="132"/>
        <v/>
      </c>
    </row>
    <row r="225" spans="1:52" s="113" customFormat="1" ht="36" x14ac:dyDescent="0.2">
      <c r="A225" s="105">
        <v>45011.382510451389</v>
      </c>
      <c r="B225" s="106" t="s">
        <v>30</v>
      </c>
      <c r="C225" s="106" t="s">
        <v>133</v>
      </c>
      <c r="D225" s="106" t="s">
        <v>157</v>
      </c>
      <c r="E225" s="106" t="s">
        <v>33</v>
      </c>
      <c r="F225" s="106" t="s">
        <v>34</v>
      </c>
      <c r="G225" s="106" t="s">
        <v>203</v>
      </c>
      <c r="H225" s="106" t="s">
        <v>196</v>
      </c>
      <c r="I225" s="178" t="s">
        <v>450</v>
      </c>
      <c r="J225" s="178" t="s">
        <v>68</v>
      </c>
      <c r="K225" s="178" t="s">
        <v>36</v>
      </c>
      <c r="L225" s="106" t="s">
        <v>114</v>
      </c>
      <c r="M225" s="106" t="s">
        <v>221</v>
      </c>
      <c r="N225" s="107">
        <v>45008.591666666667</v>
      </c>
      <c r="O225" s="107">
        <v>45008.75</v>
      </c>
      <c r="P225" s="107">
        <v>45008.6875</v>
      </c>
      <c r="Q225" s="107">
        <v>45008.770833333336</v>
      </c>
      <c r="R225" s="108" t="s">
        <v>393</v>
      </c>
      <c r="S225" s="106" t="s">
        <v>62</v>
      </c>
      <c r="T225" s="106"/>
      <c r="U225" s="127">
        <v>2.0833333335758653E-2</v>
      </c>
      <c r="V225" s="106" t="s">
        <v>36</v>
      </c>
      <c r="W225" s="106" t="s">
        <v>36</v>
      </c>
      <c r="X225" s="106" t="s">
        <v>36</v>
      </c>
      <c r="Y225" s="106" t="s">
        <v>36</v>
      </c>
      <c r="Z225" s="106" t="s">
        <v>36</v>
      </c>
      <c r="AA225" s="106" t="s">
        <v>36</v>
      </c>
      <c r="AB225" s="106" t="s">
        <v>36</v>
      </c>
      <c r="AC225" s="106" t="s">
        <v>36</v>
      </c>
      <c r="AD225" s="106" t="s">
        <v>48</v>
      </c>
      <c r="AE225" s="106" t="s">
        <v>36</v>
      </c>
      <c r="AF225" s="106" t="s">
        <v>36</v>
      </c>
      <c r="AG225" s="106" t="s">
        <v>48</v>
      </c>
      <c r="AH225" s="106" t="str">
        <f t="shared" si="120"/>
        <v>MC</v>
      </c>
      <c r="AI225" s="109">
        <f t="shared" si="121"/>
        <v>3.7999999999883585</v>
      </c>
      <c r="AJ225" s="109" t="s">
        <v>563</v>
      </c>
      <c r="AK225" s="109" t="s">
        <v>586</v>
      </c>
      <c r="AL225" s="109"/>
      <c r="AM225" s="109"/>
      <c r="AN225" s="89"/>
      <c r="AO225" s="90">
        <f t="shared" si="122"/>
        <v>0</v>
      </c>
      <c r="AP225" s="91">
        <f t="shared" si="123"/>
        <v>2.0000000000582077</v>
      </c>
      <c r="AQ225" s="91">
        <f t="shared" si="124"/>
        <v>2.0000000000582077</v>
      </c>
      <c r="AR225" s="89">
        <f t="shared" si="125"/>
        <v>5</v>
      </c>
      <c r="AS225" s="92">
        <f t="shared" si="126"/>
        <v>0</v>
      </c>
      <c r="AT225" s="92">
        <f t="shared" si="127"/>
        <v>10.000000000291038</v>
      </c>
      <c r="AU225" s="92">
        <f t="shared" si="128"/>
        <v>10.000000000291038</v>
      </c>
      <c r="AV225" s="93" t="str">
        <f t="shared" si="129"/>
        <v>23_03</v>
      </c>
      <c r="AW225" s="111" t="str">
        <f t="shared" si="130"/>
        <v>23</v>
      </c>
      <c r="AX225" s="111" t="str">
        <f t="shared" si="131"/>
        <v>03</v>
      </c>
      <c r="AY225" s="111"/>
      <c r="AZ225" s="89" t="str">
        <f t="shared" si="132"/>
        <v>REVISAR</v>
      </c>
    </row>
    <row r="226" spans="1:52" s="113" customFormat="1" ht="18" hidden="1" x14ac:dyDescent="0.2">
      <c r="A226" s="86">
        <v>45011.364547395831</v>
      </c>
      <c r="B226" s="73" t="s">
        <v>30</v>
      </c>
      <c r="C226" s="73" t="s">
        <v>141</v>
      </c>
      <c r="D226" s="73" t="s">
        <v>156</v>
      </c>
      <c r="E226" s="73" t="s">
        <v>33</v>
      </c>
      <c r="F226" s="73" t="s">
        <v>34</v>
      </c>
      <c r="G226" s="73" t="s">
        <v>203</v>
      </c>
      <c r="H226" s="73" t="s">
        <v>196</v>
      </c>
      <c r="I226" s="176" t="s">
        <v>180</v>
      </c>
      <c r="J226" s="176" t="s">
        <v>180</v>
      </c>
      <c r="K226" s="176" t="s">
        <v>36</v>
      </c>
      <c r="L226" s="73" t="s">
        <v>118</v>
      </c>
      <c r="M226" s="73" t="s">
        <v>205</v>
      </c>
      <c r="N226" s="74" t="s">
        <v>36</v>
      </c>
      <c r="O226" s="74" t="s">
        <v>36</v>
      </c>
      <c r="P226" s="74">
        <v>45009.3125</v>
      </c>
      <c r="Q226" s="74">
        <v>45009.354166666672</v>
      </c>
      <c r="R226" s="87" t="s">
        <v>247</v>
      </c>
      <c r="S226" s="73" t="s">
        <v>37</v>
      </c>
      <c r="T226" s="73" t="s">
        <v>37</v>
      </c>
      <c r="U226" s="94">
        <v>1.3888888890505768E-2</v>
      </c>
      <c r="V226" s="73" t="s">
        <v>36</v>
      </c>
      <c r="W226" s="73" t="s">
        <v>36</v>
      </c>
      <c r="X226" s="73" t="s">
        <v>36</v>
      </c>
      <c r="Y226" s="73" t="s">
        <v>36</v>
      </c>
      <c r="Z226" s="73" t="s">
        <v>36</v>
      </c>
      <c r="AA226" s="73" t="s">
        <v>36</v>
      </c>
      <c r="AB226" s="73" t="s">
        <v>36</v>
      </c>
      <c r="AC226" s="73" t="s">
        <v>36</v>
      </c>
      <c r="AD226" s="73" t="s">
        <v>48</v>
      </c>
      <c r="AE226" s="73" t="s">
        <v>36</v>
      </c>
      <c r="AF226" s="73" t="s">
        <v>36</v>
      </c>
      <c r="AG226" s="73" t="s">
        <v>48</v>
      </c>
      <c r="AH226" s="73" t="str">
        <f t="shared" si="120"/>
        <v>MP</v>
      </c>
      <c r="AI226" s="88">
        <f t="shared" si="121"/>
        <v>0</v>
      </c>
      <c r="AJ226" s="88" t="s">
        <v>36</v>
      </c>
      <c r="AK226" s="88" t="s">
        <v>36</v>
      </c>
      <c r="AL226" s="88"/>
      <c r="AM226" s="88"/>
      <c r="AN226" s="89"/>
      <c r="AO226" s="90">
        <f t="shared" si="122"/>
        <v>0</v>
      </c>
      <c r="AP226" s="91">
        <f t="shared" si="123"/>
        <v>1.0000000001164153</v>
      </c>
      <c r="AQ226" s="91">
        <f t="shared" si="124"/>
        <v>1.0000000001164153</v>
      </c>
      <c r="AR226" s="89">
        <f t="shared" si="125"/>
        <v>5</v>
      </c>
      <c r="AS226" s="92">
        <f t="shared" si="126"/>
        <v>0</v>
      </c>
      <c r="AT226" s="92">
        <f t="shared" si="127"/>
        <v>5.0000000005820766</v>
      </c>
      <c r="AU226" s="92">
        <f t="shared" si="128"/>
        <v>5.0000000005820766</v>
      </c>
      <c r="AV226" s="93" t="str">
        <f t="shared" si="129"/>
        <v>23_03</v>
      </c>
      <c r="AW226" s="89" t="str">
        <f t="shared" si="130"/>
        <v>23</v>
      </c>
      <c r="AX226" s="89" t="str">
        <f t="shared" si="131"/>
        <v>03</v>
      </c>
      <c r="AY226" s="89"/>
      <c r="AZ226" s="89" t="str">
        <f t="shared" si="132"/>
        <v/>
      </c>
    </row>
    <row r="227" spans="1:52" s="113" customFormat="1" ht="18" hidden="1" x14ac:dyDescent="0.2">
      <c r="A227" s="86">
        <v>45011.360439942131</v>
      </c>
      <c r="B227" s="73" t="s">
        <v>30</v>
      </c>
      <c r="C227" s="73" t="s">
        <v>141</v>
      </c>
      <c r="D227" s="73" t="s">
        <v>157</v>
      </c>
      <c r="E227" s="73" t="s">
        <v>33</v>
      </c>
      <c r="F227" s="73" t="s">
        <v>34</v>
      </c>
      <c r="G227" s="73" t="s">
        <v>203</v>
      </c>
      <c r="H227" s="73" t="s">
        <v>196</v>
      </c>
      <c r="I227" s="176" t="s">
        <v>90</v>
      </c>
      <c r="J227" s="176" t="s">
        <v>442</v>
      </c>
      <c r="K227" s="176" t="s">
        <v>36</v>
      </c>
      <c r="L227" s="73" t="s">
        <v>118</v>
      </c>
      <c r="M227" s="73" t="s">
        <v>205</v>
      </c>
      <c r="N227" s="74" t="s">
        <v>36</v>
      </c>
      <c r="O227" s="74" t="s">
        <v>36</v>
      </c>
      <c r="P227" s="74">
        <v>45009.354178240741</v>
      </c>
      <c r="Q227" s="74">
        <v>45009.444444444445</v>
      </c>
      <c r="R227" s="87" t="s">
        <v>318</v>
      </c>
      <c r="S227" s="73" t="s">
        <v>40</v>
      </c>
      <c r="T227" s="73" t="s">
        <v>37</v>
      </c>
      <c r="U227" s="73" t="s">
        <v>36</v>
      </c>
      <c r="V227" s="94">
        <v>6.25E-2</v>
      </c>
      <c r="W227" s="73" t="s">
        <v>36</v>
      </c>
      <c r="X227" s="73" t="s">
        <v>36</v>
      </c>
      <c r="Y227" s="73" t="s">
        <v>36</v>
      </c>
      <c r="Z227" s="73" t="s">
        <v>36</v>
      </c>
      <c r="AA227" s="73" t="s">
        <v>36</v>
      </c>
      <c r="AB227" s="73" t="s">
        <v>36</v>
      </c>
      <c r="AC227" s="73" t="s">
        <v>36</v>
      </c>
      <c r="AD227" s="73" t="s">
        <v>48</v>
      </c>
      <c r="AE227" s="73" t="s">
        <v>36</v>
      </c>
      <c r="AF227" s="73" t="s">
        <v>36</v>
      </c>
      <c r="AG227" s="73" t="s">
        <v>48</v>
      </c>
      <c r="AH227" s="73" t="str">
        <f t="shared" ref="AH227:AH235" si="133">TRIM(LEFT(L227,3))</f>
        <v>MP</v>
      </c>
      <c r="AI227" s="88">
        <f t="shared" ref="AI227:AI235" si="134">IFERROR(IF(N227&gt;O227,24+(O227-N227)*24,(O227-N227)*24),0)</f>
        <v>0</v>
      </c>
      <c r="AJ227" s="88" t="s">
        <v>36</v>
      </c>
      <c r="AK227" s="88" t="s">
        <v>36</v>
      </c>
      <c r="AL227" s="88"/>
      <c r="AM227" s="88"/>
      <c r="AN227" s="89"/>
      <c r="AO227" s="90">
        <f t="shared" ref="AO227:AO235" si="135">IF(AND(Y227="-",AB227="-"),0,IF(OR(Y227="-",AB227="-"),IF(Y227="-",AB227,Y227),Y227+AB227))</f>
        <v>0</v>
      </c>
      <c r="AP227" s="91">
        <f t="shared" ref="AP227:AP235" si="136">IFERROR(IF(P227&gt;Q227,24+(Q227-P227)*24,(Q227-P227)*24),0)</f>
        <v>2.1663888889015652</v>
      </c>
      <c r="AQ227" s="91">
        <f t="shared" ref="AQ227:AQ235" si="137">AP227-(AO227*24)</f>
        <v>2.1663888889015652</v>
      </c>
      <c r="AR227" s="89">
        <f t="shared" ref="AR227:AR235" si="138">IF(AY227=1,(LEN(D227)-LEN(SUBSTITUTE(D227,",",""))+1),IF(LEN(D227)=LEN(SUBSTITUTE(D227,"RONCAL FANNYNG","")),IF(LEN(D227)=LEN(SUBSTITUTE(D227,"LIBERATO AMAEL","")),(LEN(D227)-LEN(SUBSTITUTE(D227,",",""))+1+2),(LEN(D227)-LEN(SUBSTITUTE(D227,",",""))+1+1)),IF(LEN(D227)=LEN(SUBSTITUTE(D227,"LIBERATO AMAEL","")),(LEN(D227)-LEN(SUBSTITUTE(D227,",",""))+1+1),(LEN(D227)-LEN(SUBSTITUTE(D227,",",""))+1))))</f>
        <v>5</v>
      </c>
      <c r="AS227" s="92">
        <f t="shared" ref="AS227:AS235" si="139">IFERROR(AN227*24,0)</f>
        <v>0</v>
      </c>
      <c r="AT227" s="92">
        <f t="shared" ref="AT227:AT235" si="140">AR227*AQ227</f>
        <v>10.831944444507826</v>
      </c>
      <c r="AU227" s="92">
        <f t="shared" ref="AU227:AU235" si="141">AT227-AS227</f>
        <v>10.831944444507826</v>
      </c>
      <c r="AV227" s="93" t="str">
        <f t="shared" ref="AV227:AV235" si="142">AW227&amp;"_"&amp;AX227</f>
        <v>23_03</v>
      </c>
      <c r="AW227" s="89" t="str">
        <f t="shared" ref="AW227:AW235" si="143">TEXT(Q227,"YY")</f>
        <v>23</v>
      </c>
      <c r="AX227" s="89" t="str">
        <f t="shared" ref="AX227:AX235" si="144">TEXT(Q227,"mm")</f>
        <v>03</v>
      </c>
      <c r="AY227" s="89"/>
      <c r="AZ227" s="89" t="str">
        <f t="shared" ref="AZ227:AZ235" si="145">IF(AQ227&lt;=AI227,"REVISAR","")</f>
        <v/>
      </c>
    </row>
    <row r="228" spans="1:52" s="113" customFormat="1" ht="27" hidden="1" x14ac:dyDescent="0.2">
      <c r="A228" s="86">
        <v>45011.390211909718</v>
      </c>
      <c r="B228" s="73" t="s">
        <v>30</v>
      </c>
      <c r="C228" s="73" t="s">
        <v>133</v>
      </c>
      <c r="D228" s="73" t="s">
        <v>158</v>
      </c>
      <c r="E228" s="73" t="s">
        <v>33</v>
      </c>
      <c r="F228" s="73" t="s">
        <v>34</v>
      </c>
      <c r="G228" s="73" t="s">
        <v>203</v>
      </c>
      <c r="H228" s="73" t="s">
        <v>196</v>
      </c>
      <c r="I228" s="176" t="s">
        <v>450</v>
      </c>
      <c r="J228" s="176" t="s">
        <v>58</v>
      </c>
      <c r="K228" s="176" t="s">
        <v>36</v>
      </c>
      <c r="L228" s="73" t="s">
        <v>114</v>
      </c>
      <c r="M228" s="73" t="s">
        <v>221</v>
      </c>
      <c r="N228" s="74">
        <v>45009.645833333328</v>
      </c>
      <c r="O228" s="74">
        <v>45009.6875</v>
      </c>
      <c r="P228" s="74">
        <v>45009.645833333328</v>
      </c>
      <c r="Q228" s="74">
        <v>45009.708333333336</v>
      </c>
      <c r="R228" s="87" t="s">
        <v>394</v>
      </c>
      <c r="S228" s="73" t="s">
        <v>62</v>
      </c>
      <c r="T228" s="73"/>
      <c r="U228" s="94">
        <v>3.4722222189884633E-3</v>
      </c>
      <c r="V228" s="73" t="s">
        <v>36</v>
      </c>
      <c r="W228" s="73" t="s">
        <v>36</v>
      </c>
      <c r="X228" s="73" t="s">
        <v>36</v>
      </c>
      <c r="Y228" s="73" t="s">
        <v>36</v>
      </c>
      <c r="Z228" s="73" t="s">
        <v>36</v>
      </c>
      <c r="AA228" s="73" t="s">
        <v>36</v>
      </c>
      <c r="AB228" s="73" t="s">
        <v>36</v>
      </c>
      <c r="AC228" s="73" t="s">
        <v>36</v>
      </c>
      <c r="AD228" s="73" t="s">
        <v>48</v>
      </c>
      <c r="AE228" s="73" t="s">
        <v>36</v>
      </c>
      <c r="AF228" s="73" t="s">
        <v>36</v>
      </c>
      <c r="AG228" s="73" t="s">
        <v>48</v>
      </c>
      <c r="AH228" s="73" t="str">
        <f t="shared" si="133"/>
        <v>MC</v>
      </c>
      <c r="AI228" s="88">
        <f t="shared" si="134"/>
        <v>1.0000000001164153</v>
      </c>
      <c r="AJ228" s="88" t="s">
        <v>563</v>
      </c>
      <c r="AK228" s="88" t="s">
        <v>586</v>
      </c>
      <c r="AL228" s="88"/>
      <c r="AM228" s="88"/>
      <c r="AN228" s="89"/>
      <c r="AO228" s="90">
        <f t="shared" si="135"/>
        <v>0</v>
      </c>
      <c r="AP228" s="91">
        <f t="shared" si="136"/>
        <v>1.500000000174623</v>
      </c>
      <c r="AQ228" s="91">
        <f t="shared" si="137"/>
        <v>1.500000000174623</v>
      </c>
      <c r="AR228" s="89">
        <f t="shared" si="138"/>
        <v>4</v>
      </c>
      <c r="AS228" s="92">
        <f t="shared" si="139"/>
        <v>0</v>
      </c>
      <c r="AT228" s="92">
        <f t="shared" si="140"/>
        <v>6.0000000006984919</v>
      </c>
      <c r="AU228" s="92">
        <f t="shared" si="141"/>
        <v>6.0000000006984919</v>
      </c>
      <c r="AV228" s="93" t="str">
        <f t="shared" si="142"/>
        <v>23_03</v>
      </c>
      <c r="AW228" s="89" t="str">
        <f t="shared" si="143"/>
        <v>23</v>
      </c>
      <c r="AX228" s="89" t="str">
        <f t="shared" si="144"/>
        <v>03</v>
      </c>
      <c r="AY228" s="89"/>
      <c r="AZ228" s="89" t="str">
        <f t="shared" si="145"/>
        <v/>
      </c>
    </row>
    <row r="229" spans="1:52" ht="18" hidden="1" x14ac:dyDescent="0.2">
      <c r="A229" s="105">
        <v>45011.348935416667</v>
      </c>
      <c r="B229" s="106" t="s">
        <v>30</v>
      </c>
      <c r="C229" s="106" t="s">
        <v>141</v>
      </c>
      <c r="D229" s="106" t="s">
        <v>159</v>
      </c>
      <c r="E229" s="106" t="s">
        <v>33</v>
      </c>
      <c r="F229" s="106" t="s">
        <v>34</v>
      </c>
      <c r="G229" s="106" t="s">
        <v>203</v>
      </c>
      <c r="H229" s="106" t="s">
        <v>196</v>
      </c>
      <c r="I229" s="178" t="s">
        <v>491</v>
      </c>
      <c r="J229" s="178" t="s">
        <v>490</v>
      </c>
      <c r="K229" s="178" t="s">
        <v>492</v>
      </c>
      <c r="L229" s="106" t="s">
        <v>114</v>
      </c>
      <c r="M229" s="106" t="s">
        <v>221</v>
      </c>
      <c r="N229" s="107">
        <v>45009.727777777778</v>
      </c>
      <c r="O229" s="107">
        <v>45009.774305555555</v>
      </c>
      <c r="P229" s="107">
        <v>45009.729166666664</v>
      </c>
      <c r="Q229" s="107">
        <v>45009.78125</v>
      </c>
      <c r="R229" s="108" t="s">
        <v>314</v>
      </c>
      <c r="S229" s="106" t="s">
        <v>37</v>
      </c>
      <c r="T229" s="106"/>
      <c r="U229" s="127">
        <v>1.3888888890505768E-2</v>
      </c>
      <c r="V229" s="106" t="s">
        <v>36</v>
      </c>
      <c r="W229" s="106" t="s">
        <v>36</v>
      </c>
      <c r="X229" s="106" t="s">
        <v>36</v>
      </c>
      <c r="Y229" s="106" t="s">
        <v>36</v>
      </c>
      <c r="Z229" s="106" t="s">
        <v>36</v>
      </c>
      <c r="AA229" s="106" t="s">
        <v>36</v>
      </c>
      <c r="AB229" s="106" t="s">
        <v>36</v>
      </c>
      <c r="AC229" s="106" t="s">
        <v>36</v>
      </c>
      <c r="AD229" s="106" t="s">
        <v>46</v>
      </c>
      <c r="AE229" s="106" t="s">
        <v>36</v>
      </c>
      <c r="AF229" s="106" t="s">
        <v>36</v>
      </c>
      <c r="AG229" s="106" t="s">
        <v>48</v>
      </c>
      <c r="AH229" s="106" t="str">
        <f t="shared" si="133"/>
        <v>MC</v>
      </c>
      <c r="AI229" s="109">
        <f t="shared" si="134"/>
        <v>1.1166666666395031</v>
      </c>
      <c r="AJ229" s="109" t="s">
        <v>563</v>
      </c>
      <c r="AK229" s="109" t="s">
        <v>586</v>
      </c>
      <c r="AL229" s="109"/>
      <c r="AM229" s="109"/>
      <c r="AN229" s="89"/>
      <c r="AO229" s="90">
        <f t="shared" si="135"/>
        <v>0</v>
      </c>
      <c r="AP229" s="91">
        <f t="shared" si="136"/>
        <v>1.2500000000582077</v>
      </c>
      <c r="AQ229" s="91">
        <f t="shared" si="137"/>
        <v>1.2500000000582077</v>
      </c>
      <c r="AR229" s="89">
        <f t="shared" si="138"/>
        <v>3</v>
      </c>
      <c r="AS229" s="92">
        <f t="shared" si="139"/>
        <v>0</v>
      </c>
      <c r="AT229" s="92">
        <f t="shared" si="140"/>
        <v>3.750000000174623</v>
      </c>
      <c r="AU229" s="92">
        <f t="shared" si="141"/>
        <v>3.750000000174623</v>
      </c>
      <c r="AV229" s="93" t="str">
        <f t="shared" si="142"/>
        <v>23_03</v>
      </c>
      <c r="AW229" s="111" t="str">
        <f t="shared" si="143"/>
        <v>23</v>
      </c>
      <c r="AX229" s="111" t="str">
        <f t="shared" si="144"/>
        <v>03</v>
      </c>
      <c r="AY229" s="111"/>
      <c r="AZ229" s="89" t="str">
        <f t="shared" si="145"/>
        <v/>
      </c>
    </row>
    <row r="230" spans="1:52" s="113" customFormat="1" ht="18" hidden="1" x14ac:dyDescent="0.2">
      <c r="A230" s="136">
        <v>45010.340277777781</v>
      </c>
      <c r="B230" s="137" t="s">
        <v>30</v>
      </c>
      <c r="C230" s="137" t="s">
        <v>141</v>
      </c>
      <c r="D230" s="137" t="s">
        <v>153</v>
      </c>
      <c r="E230" s="137" t="s">
        <v>33</v>
      </c>
      <c r="F230" s="137" t="s">
        <v>34</v>
      </c>
      <c r="G230" s="137" t="s">
        <v>203</v>
      </c>
      <c r="H230" s="137" t="s">
        <v>196</v>
      </c>
      <c r="I230" s="182" t="s">
        <v>451</v>
      </c>
      <c r="J230" s="182" t="s">
        <v>206</v>
      </c>
      <c r="K230" s="182" t="s">
        <v>36</v>
      </c>
      <c r="L230" s="137" t="s">
        <v>114</v>
      </c>
      <c r="M230" s="137" t="s">
        <v>36</v>
      </c>
      <c r="N230" s="138">
        <v>44951.25</v>
      </c>
      <c r="O230" s="138">
        <v>45010.340277777781</v>
      </c>
      <c r="P230" s="138">
        <v>45010.3125</v>
      </c>
      <c r="Q230" s="138">
        <v>45010.340277777781</v>
      </c>
      <c r="R230" s="139" t="s">
        <v>210</v>
      </c>
      <c r="S230" s="137" t="s">
        <v>40</v>
      </c>
      <c r="T230" s="137"/>
      <c r="U230" s="140">
        <v>3.472222222222222E-3</v>
      </c>
      <c r="V230" s="137" t="s">
        <v>36</v>
      </c>
      <c r="W230" s="137" t="s">
        <v>36</v>
      </c>
      <c r="X230" s="137" t="s">
        <v>36</v>
      </c>
      <c r="Y230" s="137" t="s">
        <v>36</v>
      </c>
      <c r="Z230" s="137" t="s">
        <v>36</v>
      </c>
      <c r="AA230" s="137" t="s">
        <v>36</v>
      </c>
      <c r="AB230" s="137" t="s">
        <v>36</v>
      </c>
      <c r="AC230" s="137" t="s">
        <v>36</v>
      </c>
      <c r="AD230" s="137" t="s">
        <v>46</v>
      </c>
      <c r="AE230" s="137" t="s">
        <v>36</v>
      </c>
      <c r="AF230" s="137" t="s">
        <v>36</v>
      </c>
      <c r="AG230" s="137" t="s">
        <v>48</v>
      </c>
      <c r="AH230" s="137" t="str">
        <f t="shared" si="133"/>
        <v>MC</v>
      </c>
      <c r="AI230" s="141">
        <f t="shared" si="134"/>
        <v>1418.1666666667443</v>
      </c>
      <c r="AJ230" s="141" t="s">
        <v>563</v>
      </c>
      <c r="AK230" s="141" t="s">
        <v>565</v>
      </c>
      <c r="AL230" s="141"/>
      <c r="AM230" s="141"/>
      <c r="AN230" s="111"/>
      <c r="AO230" s="142">
        <f t="shared" si="135"/>
        <v>0</v>
      </c>
      <c r="AP230" s="143">
        <f t="shared" si="136"/>
        <v>0.66666666674427688</v>
      </c>
      <c r="AQ230" s="143">
        <f t="shared" si="137"/>
        <v>0.66666666674427688</v>
      </c>
      <c r="AR230" s="111">
        <f t="shared" si="138"/>
        <v>4</v>
      </c>
      <c r="AS230" s="144">
        <f t="shared" si="139"/>
        <v>0</v>
      </c>
      <c r="AT230" s="144">
        <f t="shared" si="140"/>
        <v>2.6666666669771075</v>
      </c>
      <c r="AU230" s="144">
        <f t="shared" si="141"/>
        <v>2.6666666669771075</v>
      </c>
      <c r="AV230" s="110" t="str">
        <f t="shared" si="142"/>
        <v>23_03</v>
      </c>
      <c r="AW230" s="111" t="str">
        <f t="shared" si="143"/>
        <v>23</v>
      </c>
      <c r="AX230" s="111" t="str">
        <f t="shared" si="144"/>
        <v>03</v>
      </c>
      <c r="AY230" s="111"/>
      <c r="AZ230" s="111" t="str">
        <f t="shared" si="145"/>
        <v>REVISAR</v>
      </c>
    </row>
    <row r="231" spans="1:52" s="113" customFormat="1" ht="18" hidden="1" x14ac:dyDescent="0.2">
      <c r="A231" s="136">
        <v>45010.375</v>
      </c>
      <c r="B231" s="137" t="s">
        <v>30</v>
      </c>
      <c r="C231" s="137" t="s">
        <v>141</v>
      </c>
      <c r="D231" s="137" t="s">
        <v>153</v>
      </c>
      <c r="E231" s="137" t="s">
        <v>33</v>
      </c>
      <c r="F231" s="137" t="s">
        <v>34</v>
      </c>
      <c r="G231" s="137" t="s">
        <v>203</v>
      </c>
      <c r="H231" s="137" t="s">
        <v>196</v>
      </c>
      <c r="I231" s="182" t="s">
        <v>451</v>
      </c>
      <c r="J231" s="182" t="s">
        <v>127</v>
      </c>
      <c r="K231" s="182" t="s">
        <v>36</v>
      </c>
      <c r="L231" s="137" t="s">
        <v>114</v>
      </c>
      <c r="M231" s="137" t="s">
        <v>36</v>
      </c>
      <c r="N231" s="138">
        <v>44951.25</v>
      </c>
      <c r="O231" s="138">
        <v>45010.375</v>
      </c>
      <c r="P231" s="138">
        <v>45010.340289351851</v>
      </c>
      <c r="Q231" s="138">
        <v>45010.375</v>
      </c>
      <c r="R231" s="139" t="s">
        <v>210</v>
      </c>
      <c r="S231" s="137" t="s">
        <v>40</v>
      </c>
      <c r="T231" s="137"/>
      <c r="U231" s="140">
        <v>3.472222222222222E-3</v>
      </c>
      <c r="V231" s="137" t="s">
        <v>36</v>
      </c>
      <c r="W231" s="137" t="s">
        <v>36</v>
      </c>
      <c r="X231" s="137" t="s">
        <v>36</v>
      </c>
      <c r="Y231" s="137" t="s">
        <v>36</v>
      </c>
      <c r="Z231" s="137" t="s">
        <v>36</v>
      </c>
      <c r="AA231" s="137" t="s">
        <v>36</v>
      </c>
      <c r="AB231" s="137" t="s">
        <v>36</v>
      </c>
      <c r="AC231" s="137" t="s">
        <v>36</v>
      </c>
      <c r="AD231" s="137" t="s">
        <v>46</v>
      </c>
      <c r="AE231" s="137" t="s">
        <v>36</v>
      </c>
      <c r="AF231" s="137" t="s">
        <v>36</v>
      </c>
      <c r="AG231" s="137" t="s">
        <v>48</v>
      </c>
      <c r="AH231" s="137" t="str">
        <f t="shared" si="133"/>
        <v>MC</v>
      </c>
      <c r="AI231" s="141">
        <f t="shared" si="134"/>
        <v>1419</v>
      </c>
      <c r="AJ231" s="141" t="s">
        <v>563</v>
      </c>
      <c r="AK231" s="141" t="s">
        <v>565</v>
      </c>
      <c r="AL231" s="141"/>
      <c r="AM231" s="141"/>
      <c r="AN231" s="111"/>
      <c r="AO231" s="142">
        <f t="shared" si="135"/>
        <v>0</v>
      </c>
      <c r="AP231" s="143">
        <f t="shared" si="136"/>
        <v>0.83305555558763444</v>
      </c>
      <c r="AQ231" s="143">
        <f t="shared" si="137"/>
        <v>0.83305555558763444</v>
      </c>
      <c r="AR231" s="111">
        <f t="shared" si="138"/>
        <v>4</v>
      </c>
      <c r="AS231" s="144">
        <f t="shared" si="139"/>
        <v>0</v>
      </c>
      <c r="AT231" s="144">
        <f t="shared" si="140"/>
        <v>3.3322222223505378</v>
      </c>
      <c r="AU231" s="144">
        <f t="shared" si="141"/>
        <v>3.3322222223505378</v>
      </c>
      <c r="AV231" s="110" t="str">
        <f t="shared" si="142"/>
        <v>23_03</v>
      </c>
      <c r="AW231" s="111" t="str">
        <f t="shared" si="143"/>
        <v>23</v>
      </c>
      <c r="AX231" s="111" t="str">
        <f t="shared" si="144"/>
        <v>03</v>
      </c>
      <c r="AY231" s="111"/>
      <c r="AZ231" s="111" t="str">
        <f t="shared" si="145"/>
        <v>REVISAR</v>
      </c>
    </row>
    <row r="232" spans="1:52" s="113" customFormat="1" ht="18" hidden="1" x14ac:dyDescent="0.2">
      <c r="A232" s="136">
        <v>45010.409722222219</v>
      </c>
      <c r="B232" s="137" t="s">
        <v>30</v>
      </c>
      <c r="C232" s="137" t="s">
        <v>141</v>
      </c>
      <c r="D232" s="137" t="s">
        <v>153</v>
      </c>
      <c r="E232" s="137" t="s">
        <v>33</v>
      </c>
      <c r="F232" s="137" t="s">
        <v>34</v>
      </c>
      <c r="G232" s="137" t="s">
        <v>203</v>
      </c>
      <c r="H232" s="137" t="s">
        <v>196</v>
      </c>
      <c r="I232" s="182" t="s">
        <v>451</v>
      </c>
      <c r="J232" s="182" t="s">
        <v>124</v>
      </c>
      <c r="K232" s="182" t="s">
        <v>36</v>
      </c>
      <c r="L232" s="137" t="s">
        <v>114</v>
      </c>
      <c r="M232" s="137" t="s">
        <v>36</v>
      </c>
      <c r="N232" s="138">
        <v>44951.25</v>
      </c>
      <c r="O232" s="138">
        <v>45010.409722222219</v>
      </c>
      <c r="P232" s="138">
        <v>45010.375011574077</v>
      </c>
      <c r="Q232" s="138">
        <v>45010.409722222219</v>
      </c>
      <c r="R232" s="139" t="s">
        <v>210</v>
      </c>
      <c r="S232" s="137" t="s">
        <v>40</v>
      </c>
      <c r="T232" s="137"/>
      <c r="U232" s="140">
        <v>3.472222222222222E-3</v>
      </c>
      <c r="V232" s="137" t="s">
        <v>36</v>
      </c>
      <c r="W232" s="137" t="s">
        <v>36</v>
      </c>
      <c r="X232" s="137" t="s">
        <v>36</v>
      </c>
      <c r="Y232" s="137" t="s">
        <v>36</v>
      </c>
      <c r="Z232" s="137" t="s">
        <v>36</v>
      </c>
      <c r="AA232" s="137" t="s">
        <v>36</v>
      </c>
      <c r="AB232" s="137" t="s">
        <v>36</v>
      </c>
      <c r="AC232" s="137" t="s">
        <v>36</v>
      </c>
      <c r="AD232" s="137" t="s">
        <v>46</v>
      </c>
      <c r="AE232" s="137" t="s">
        <v>36</v>
      </c>
      <c r="AF232" s="137" t="s">
        <v>36</v>
      </c>
      <c r="AG232" s="137" t="s">
        <v>48</v>
      </c>
      <c r="AH232" s="137" t="str">
        <f t="shared" si="133"/>
        <v>MC</v>
      </c>
      <c r="AI232" s="141">
        <f t="shared" si="134"/>
        <v>1419.8333333332557</v>
      </c>
      <c r="AJ232" s="141" t="s">
        <v>563</v>
      </c>
      <c r="AK232" s="141" t="s">
        <v>565</v>
      </c>
      <c r="AL232" s="141"/>
      <c r="AM232" s="141"/>
      <c r="AN232" s="111"/>
      <c r="AO232" s="142">
        <f t="shared" si="135"/>
        <v>0</v>
      </c>
      <c r="AP232" s="143">
        <f t="shared" si="136"/>
        <v>0.83305555541301146</v>
      </c>
      <c r="AQ232" s="143">
        <f t="shared" si="137"/>
        <v>0.83305555541301146</v>
      </c>
      <c r="AR232" s="111">
        <f t="shared" si="138"/>
        <v>4</v>
      </c>
      <c r="AS232" s="144">
        <f t="shared" si="139"/>
        <v>0</v>
      </c>
      <c r="AT232" s="144">
        <f t="shared" si="140"/>
        <v>3.3322222216520458</v>
      </c>
      <c r="AU232" s="144">
        <f t="shared" si="141"/>
        <v>3.3322222216520458</v>
      </c>
      <c r="AV232" s="110" t="str">
        <f t="shared" si="142"/>
        <v>23_03</v>
      </c>
      <c r="AW232" s="111" t="str">
        <f t="shared" si="143"/>
        <v>23</v>
      </c>
      <c r="AX232" s="111" t="str">
        <f t="shared" si="144"/>
        <v>03</v>
      </c>
      <c r="AY232" s="111"/>
      <c r="AZ232" s="111" t="str">
        <f t="shared" si="145"/>
        <v>REVISAR</v>
      </c>
    </row>
    <row r="233" spans="1:52" s="113" customFormat="1" ht="18" hidden="1" x14ac:dyDescent="0.2">
      <c r="A233" s="136">
        <v>45010.444444444445</v>
      </c>
      <c r="B233" s="137" t="s">
        <v>30</v>
      </c>
      <c r="C233" s="137" t="s">
        <v>141</v>
      </c>
      <c r="D233" s="137" t="s">
        <v>153</v>
      </c>
      <c r="E233" s="137" t="s">
        <v>33</v>
      </c>
      <c r="F233" s="137" t="s">
        <v>34</v>
      </c>
      <c r="G233" s="137" t="s">
        <v>203</v>
      </c>
      <c r="H233" s="137" t="s">
        <v>196</v>
      </c>
      <c r="I233" s="182" t="s">
        <v>451</v>
      </c>
      <c r="J233" s="182" t="s">
        <v>117</v>
      </c>
      <c r="K233" s="182" t="s">
        <v>36</v>
      </c>
      <c r="L233" s="137" t="s">
        <v>114</v>
      </c>
      <c r="M233" s="137" t="s">
        <v>36</v>
      </c>
      <c r="N233" s="138">
        <v>44951.25</v>
      </c>
      <c r="O233" s="138">
        <v>45010.444444444445</v>
      </c>
      <c r="P233" s="138">
        <v>45010.409733796296</v>
      </c>
      <c r="Q233" s="138">
        <v>45010.444444444445</v>
      </c>
      <c r="R233" s="139" t="s">
        <v>210</v>
      </c>
      <c r="S233" s="137" t="s">
        <v>40</v>
      </c>
      <c r="T233" s="137"/>
      <c r="U233" s="140">
        <v>3.472222222222222E-3</v>
      </c>
      <c r="V233" s="137" t="s">
        <v>36</v>
      </c>
      <c r="W233" s="137" t="s">
        <v>36</v>
      </c>
      <c r="X233" s="137" t="s">
        <v>36</v>
      </c>
      <c r="Y233" s="137" t="s">
        <v>36</v>
      </c>
      <c r="Z233" s="137" t="s">
        <v>36</v>
      </c>
      <c r="AA233" s="137" t="s">
        <v>36</v>
      </c>
      <c r="AB233" s="137" t="s">
        <v>36</v>
      </c>
      <c r="AC233" s="137" t="s">
        <v>36</v>
      </c>
      <c r="AD233" s="137" t="s">
        <v>46</v>
      </c>
      <c r="AE233" s="137" t="s">
        <v>36</v>
      </c>
      <c r="AF233" s="137" t="s">
        <v>36</v>
      </c>
      <c r="AG233" s="137" t="s">
        <v>48</v>
      </c>
      <c r="AH233" s="137" t="str">
        <f t="shared" si="133"/>
        <v>MC</v>
      </c>
      <c r="AI233" s="141">
        <f t="shared" si="134"/>
        <v>1420.6666666666861</v>
      </c>
      <c r="AJ233" s="141" t="s">
        <v>563</v>
      </c>
      <c r="AK233" s="141" t="s">
        <v>565</v>
      </c>
      <c r="AL233" s="141"/>
      <c r="AM233" s="141"/>
      <c r="AN233" s="111"/>
      <c r="AO233" s="142">
        <f t="shared" si="135"/>
        <v>0</v>
      </c>
      <c r="AP233" s="143">
        <f t="shared" si="136"/>
        <v>0.83305555558763444</v>
      </c>
      <c r="AQ233" s="143">
        <f t="shared" si="137"/>
        <v>0.83305555558763444</v>
      </c>
      <c r="AR233" s="111">
        <f t="shared" si="138"/>
        <v>4</v>
      </c>
      <c r="AS233" s="144">
        <f t="shared" si="139"/>
        <v>0</v>
      </c>
      <c r="AT233" s="144">
        <f t="shared" si="140"/>
        <v>3.3322222223505378</v>
      </c>
      <c r="AU233" s="144">
        <f t="shared" si="141"/>
        <v>3.3322222223505378</v>
      </c>
      <c r="AV233" s="110" t="str">
        <f t="shared" si="142"/>
        <v>23_03</v>
      </c>
      <c r="AW233" s="111" t="str">
        <f t="shared" si="143"/>
        <v>23</v>
      </c>
      <c r="AX233" s="111" t="str">
        <f t="shared" si="144"/>
        <v>03</v>
      </c>
      <c r="AY233" s="111"/>
      <c r="AZ233" s="111" t="str">
        <f t="shared" si="145"/>
        <v>REVISAR</v>
      </c>
    </row>
    <row r="234" spans="1:52" ht="18" hidden="1" x14ac:dyDescent="0.2">
      <c r="A234" s="136">
        <v>45010.479166666664</v>
      </c>
      <c r="B234" s="137" t="s">
        <v>30</v>
      </c>
      <c r="C234" s="137" t="s">
        <v>141</v>
      </c>
      <c r="D234" s="137" t="s">
        <v>153</v>
      </c>
      <c r="E234" s="137" t="s">
        <v>33</v>
      </c>
      <c r="F234" s="137" t="s">
        <v>34</v>
      </c>
      <c r="G234" s="137" t="s">
        <v>203</v>
      </c>
      <c r="H234" s="137" t="s">
        <v>196</v>
      </c>
      <c r="I234" s="182" t="s">
        <v>451</v>
      </c>
      <c r="J234" s="182" t="s">
        <v>184</v>
      </c>
      <c r="K234" s="182" t="s">
        <v>36</v>
      </c>
      <c r="L234" s="137" t="s">
        <v>114</v>
      </c>
      <c r="M234" s="137" t="s">
        <v>36</v>
      </c>
      <c r="N234" s="138">
        <v>44951.25</v>
      </c>
      <c r="O234" s="138">
        <v>45010.479166666664</v>
      </c>
      <c r="P234" s="138">
        <v>45010.444456018522</v>
      </c>
      <c r="Q234" s="138">
        <v>45010.479166666664</v>
      </c>
      <c r="R234" s="139" t="s">
        <v>210</v>
      </c>
      <c r="S234" s="137" t="s">
        <v>40</v>
      </c>
      <c r="T234" s="137"/>
      <c r="U234" s="140">
        <v>3.472222222222222E-3</v>
      </c>
      <c r="V234" s="137" t="s">
        <v>36</v>
      </c>
      <c r="W234" s="137" t="s">
        <v>36</v>
      </c>
      <c r="X234" s="137" t="s">
        <v>36</v>
      </c>
      <c r="Y234" s="137" t="s">
        <v>36</v>
      </c>
      <c r="Z234" s="137" t="s">
        <v>36</v>
      </c>
      <c r="AA234" s="137" t="s">
        <v>36</v>
      </c>
      <c r="AB234" s="137" t="s">
        <v>36</v>
      </c>
      <c r="AC234" s="137" t="s">
        <v>36</v>
      </c>
      <c r="AD234" s="137" t="s">
        <v>46</v>
      </c>
      <c r="AE234" s="137" t="s">
        <v>36</v>
      </c>
      <c r="AF234" s="137" t="s">
        <v>36</v>
      </c>
      <c r="AG234" s="137" t="s">
        <v>48</v>
      </c>
      <c r="AH234" s="137" t="str">
        <f t="shared" si="133"/>
        <v>MC</v>
      </c>
      <c r="AI234" s="141">
        <f t="shared" si="134"/>
        <v>1421.4999999999418</v>
      </c>
      <c r="AJ234" s="141" t="s">
        <v>563</v>
      </c>
      <c r="AK234" s="141" t="s">
        <v>565</v>
      </c>
      <c r="AL234" s="141"/>
      <c r="AM234" s="141"/>
      <c r="AN234" s="111"/>
      <c r="AO234" s="142">
        <f t="shared" si="135"/>
        <v>0</v>
      </c>
      <c r="AP234" s="143">
        <f t="shared" si="136"/>
        <v>0.83305555541301146</v>
      </c>
      <c r="AQ234" s="143">
        <f t="shared" si="137"/>
        <v>0.83305555541301146</v>
      </c>
      <c r="AR234" s="111">
        <f t="shared" si="138"/>
        <v>4</v>
      </c>
      <c r="AS234" s="144">
        <f t="shared" si="139"/>
        <v>0</v>
      </c>
      <c r="AT234" s="144">
        <f t="shared" si="140"/>
        <v>3.3322222216520458</v>
      </c>
      <c r="AU234" s="144">
        <f t="shared" si="141"/>
        <v>3.3322222216520458</v>
      </c>
      <c r="AV234" s="110" t="str">
        <f t="shared" si="142"/>
        <v>23_03</v>
      </c>
      <c r="AW234" s="111" t="str">
        <f t="shared" si="143"/>
        <v>23</v>
      </c>
      <c r="AX234" s="111" t="str">
        <f t="shared" si="144"/>
        <v>03</v>
      </c>
      <c r="AY234" s="111"/>
      <c r="AZ234" s="111" t="str">
        <f t="shared" si="145"/>
        <v>REVISAR</v>
      </c>
    </row>
    <row r="235" spans="1:52" ht="18" hidden="1" x14ac:dyDescent="0.2">
      <c r="A235" s="136">
        <v>45010.520833333328</v>
      </c>
      <c r="B235" s="137" t="s">
        <v>30</v>
      </c>
      <c r="C235" s="137" t="s">
        <v>141</v>
      </c>
      <c r="D235" s="137" t="s">
        <v>153</v>
      </c>
      <c r="E235" s="137" t="s">
        <v>33</v>
      </c>
      <c r="F235" s="137" t="s">
        <v>34</v>
      </c>
      <c r="G235" s="137" t="s">
        <v>203</v>
      </c>
      <c r="H235" s="137" t="s">
        <v>196</v>
      </c>
      <c r="I235" s="182" t="s">
        <v>451</v>
      </c>
      <c r="J235" s="182" t="s">
        <v>207</v>
      </c>
      <c r="K235" s="182" t="s">
        <v>36</v>
      </c>
      <c r="L235" s="137" t="s">
        <v>114</v>
      </c>
      <c r="M235" s="137" t="s">
        <v>36</v>
      </c>
      <c r="N235" s="138">
        <v>44951.25</v>
      </c>
      <c r="O235" s="138">
        <v>45010.510416666664</v>
      </c>
      <c r="P235" s="138">
        <v>45010.479178240741</v>
      </c>
      <c r="Q235" s="138">
        <v>45010.520833333328</v>
      </c>
      <c r="R235" s="139" t="s">
        <v>210</v>
      </c>
      <c r="S235" s="137" t="s">
        <v>40</v>
      </c>
      <c r="T235" s="137"/>
      <c r="U235" s="140">
        <v>3.472222222222222E-3</v>
      </c>
      <c r="V235" s="137" t="s">
        <v>36</v>
      </c>
      <c r="W235" s="137" t="s">
        <v>36</v>
      </c>
      <c r="X235" s="137" t="s">
        <v>36</v>
      </c>
      <c r="Y235" s="137" t="s">
        <v>36</v>
      </c>
      <c r="Z235" s="137" t="s">
        <v>36</v>
      </c>
      <c r="AA235" s="137" t="s">
        <v>36</v>
      </c>
      <c r="AB235" s="137" t="s">
        <v>36</v>
      </c>
      <c r="AC235" s="137" t="s">
        <v>36</v>
      </c>
      <c r="AD235" s="137" t="s">
        <v>46</v>
      </c>
      <c r="AE235" s="137" t="s">
        <v>36</v>
      </c>
      <c r="AF235" s="137" t="s">
        <v>36</v>
      </c>
      <c r="AG235" s="137" t="s">
        <v>48</v>
      </c>
      <c r="AH235" s="137" t="str">
        <f t="shared" si="133"/>
        <v>MC</v>
      </c>
      <c r="AI235" s="141">
        <f t="shared" si="134"/>
        <v>1422.2499999999418</v>
      </c>
      <c r="AJ235" s="141" t="s">
        <v>563</v>
      </c>
      <c r="AK235" s="141" t="s">
        <v>565</v>
      </c>
      <c r="AL235" s="141"/>
      <c r="AM235" s="141"/>
      <c r="AN235" s="111"/>
      <c r="AO235" s="142">
        <f t="shared" si="135"/>
        <v>0</v>
      </c>
      <c r="AP235" s="143">
        <f t="shared" si="136"/>
        <v>0.99972222209908068</v>
      </c>
      <c r="AQ235" s="143">
        <f t="shared" si="137"/>
        <v>0.99972222209908068</v>
      </c>
      <c r="AR235" s="111">
        <f t="shared" si="138"/>
        <v>4</v>
      </c>
      <c r="AS235" s="144">
        <f t="shared" si="139"/>
        <v>0</v>
      </c>
      <c r="AT235" s="144">
        <f t="shared" si="140"/>
        <v>3.9988888883963227</v>
      </c>
      <c r="AU235" s="144">
        <f t="shared" si="141"/>
        <v>3.9988888883963227</v>
      </c>
      <c r="AV235" s="110" t="str">
        <f t="shared" si="142"/>
        <v>23_03</v>
      </c>
      <c r="AW235" s="111" t="str">
        <f t="shared" si="143"/>
        <v>23</v>
      </c>
      <c r="AX235" s="111" t="str">
        <f t="shared" si="144"/>
        <v>03</v>
      </c>
      <c r="AY235" s="111"/>
      <c r="AZ235" s="111" t="str">
        <f t="shared" si="145"/>
        <v>REVISAR</v>
      </c>
    </row>
    <row r="236" spans="1:52" ht="18" hidden="1" x14ac:dyDescent="0.2">
      <c r="A236" s="86">
        <v>45010.759168460645</v>
      </c>
      <c r="B236" s="73" t="s">
        <v>30</v>
      </c>
      <c r="C236" s="73" t="s">
        <v>141</v>
      </c>
      <c r="D236" s="73" t="s">
        <v>153</v>
      </c>
      <c r="E236" s="73" t="s">
        <v>33</v>
      </c>
      <c r="F236" s="73" t="s">
        <v>34</v>
      </c>
      <c r="G236" s="73" t="s">
        <v>203</v>
      </c>
      <c r="H236" s="73" t="s">
        <v>196</v>
      </c>
      <c r="I236" s="176" t="s">
        <v>509</v>
      </c>
      <c r="J236" s="176" t="s">
        <v>454</v>
      </c>
      <c r="K236" s="176" t="s">
        <v>36</v>
      </c>
      <c r="L236" s="73" t="s">
        <v>114</v>
      </c>
      <c r="M236" s="73" t="s">
        <v>221</v>
      </c>
      <c r="N236" s="74">
        <v>45010.689583333333</v>
      </c>
      <c r="O236" s="74">
        <v>45010.732638888891</v>
      </c>
      <c r="P236" s="74">
        <v>45010.697916666672</v>
      </c>
      <c r="Q236" s="74">
        <v>45010.75</v>
      </c>
      <c r="R236" s="87" t="s">
        <v>392</v>
      </c>
      <c r="S236" s="73" t="s">
        <v>40</v>
      </c>
      <c r="U236" s="94">
        <v>1.3888888890505768E-2</v>
      </c>
      <c r="V236" s="73" t="s">
        <v>36</v>
      </c>
      <c r="W236" s="73" t="s">
        <v>36</v>
      </c>
      <c r="X236" s="73" t="s">
        <v>36</v>
      </c>
      <c r="Y236" s="73" t="s">
        <v>36</v>
      </c>
      <c r="Z236" s="73" t="s">
        <v>36</v>
      </c>
      <c r="AA236" s="73" t="s">
        <v>36</v>
      </c>
      <c r="AB236" s="73" t="s">
        <v>36</v>
      </c>
      <c r="AC236" s="73" t="s">
        <v>36</v>
      </c>
      <c r="AD236" s="73" t="s">
        <v>46</v>
      </c>
      <c r="AE236" s="73" t="s">
        <v>36</v>
      </c>
      <c r="AF236" s="73" t="s">
        <v>36</v>
      </c>
      <c r="AG236" s="73" t="s">
        <v>48</v>
      </c>
      <c r="AH236" s="73" t="str">
        <f t="shared" ref="AH236:AH300" si="146">TRIM(LEFT(L236,3))</f>
        <v>MC</v>
      </c>
      <c r="AI236" s="88">
        <f t="shared" ref="AI236:AI300" si="147">IFERROR(IF(N236&gt;O236,24+(O236-N236)*24,(O236-N236)*24),0)</f>
        <v>1.03333333338378</v>
      </c>
      <c r="AJ236" s="88" t="s">
        <v>559</v>
      </c>
      <c r="AK236" s="88" t="s">
        <v>589</v>
      </c>
      <c r="AL236" s="88"/>
      <c r="AM236" s="88"/>
      <c r="AN236" s="89"/>
      <c r="AO236" s="90">
        <f t="shared" ref="AO236:AO300" si="148">IF(AND(Y236="-",AB236="-"),0,IF(OR(Y236="-",AB236="-"),IF(Y236="-",AB236,Y236),Y236+AB236))</f>
        <v>0</v>
      </c>
      <c r="AP236" s="91">
        <f t="shared" ref="AP236:AP300" si="149">IFERROR(IF(P236&gt;Q236,24+(Q236-P236)*24,(Q236-P236)*24),0)</f>
        <v>1.2499999998835847</v>
      </c>
      <c r="AQ236" s="91">
        <f t="shared" ref="AQ236:AQ300" si="150">AP236-(AO236*24)</f>
        <v>1.2499999998835847</v>
      </c>
      <c r="AR236" s="89">
        <f t="shared" ref="AR236:AR300" si="151">IF(AY236=1,(LEN(D236)-LEN(SUBSTITUTE(D236,",",""))+1),IF(LEN(D236)=LEN(SUBSTITUTE(D236,"RONCAL FANNYNG","")),IF(LEN(D236)=LEN(SUBSTITUTE(D236,"LIBERATO AMAEL","")),(LEN(D236)-LEN(SUBSTITUTE(D236,",",""))+1+2),(LEN(D236)-LEN(SUBSTITUTE(D236,",",""))+1+1)),IF(LEN(D236)=LEN(SUBSTITUTE(D236,"LIBERATO AMAEL","")),(LEN(D236)-LEN(SUBSTITUTE(D236,",",""))+1+1),(LEN(D236)-LEN(SUBSTITUTE(D236,",",""))+1))))</f>
        <v>4</v>
      </c>
      <c r="AS236" s="92">
        <f t="shared" ref="AS236:AS300" si="152">IFERROR(AN236*24,0)</f>
        <v>0</v>
      </c>
      <c r="AT236" s="92">
        <f t="shared" ref="AT236:AT300" si="153">AR236*AQ236</f>
        <v>4.9999999995343387</v>
      </c>
      <c r="AU236" s="92">
        <f t="shared" ref="AU236:AU300" si="154">AT236-AS236</f>
        <v>4.9999999995343387</v>
      </c>
      <c r="AV236" s="93" t="str">
        <f t="shared" ref="AV236:AV300" si="155">AW236&amp;"_"&amp;AX236</f>
        <v>23_03</v>
      </c>
      <c r="AW236" s="89" t="str">
        <f t="shared" ref="AW236:AW300" si="156">TEXT(Q236,"YY")</f>
        <v>23</v>
      </c>
      <c r="AX236" s="89" t="str">
        <f t="shared" ref="AX236:AX300" si="157">TEXT(Q236,"mm")</f>
        <v>03</v>
      </c>
      <c r="AY236" s="89"/>
      <c r="AZ236" s="89" t="str">
        <f t="shared" ref="AZ236:AZ300" si="158">IF(AQ236&lt;=AI236,"REVISAR","")</f>
        <v/>
      </c>
    </row>
    <row r="237" spans="1:52" ht="9" hidden="1" x14ac:dyDescent="0.2">
      <c r="A237" s="86">
        <v>45011.389766516208</v>
      </c>
      <c r="B237" s="73" t="s">
        <v>30</v>
      </c>
      <c r="C237" s="73" t="s">
        <v>141</v>
      </c>
      <c r="D237" s="73" t="s">
        <v>153</v>
      </c>
      <c r="E237" s="73" t="s">
        <v>33</v>
      </c>
      <c r="F237" s="73" t="s">
        <v>34</v>
      </c>
      <c r="G237" s="73" t="s">
        <v>203</v>
      </c>
      <c r="H237" s="73" t="s">
        <v>196</v>
      </c>
      <c r="I237" s="176" t="s">
        <v>313</v>
      </c>
      <c r="J237" s="176" t="s">
        <v>64</v>
      </c>
      <c r="K237" s="176" t="s">
        <v>36</v>
      </c>
      <c r="L237" s="73" t="s">
        <v>118</v>
      </c>
      <c r="M237" s="73" t="s">
        <v>205</v>
      </c>
      <c r="N237" s="74" t="s">
        <v>36</v>
      </c>
      <c r="O237" s="74" t="s">
        <v>36</v>
      </c>
      <c r="P237" s="74">
        <v>45011.305555555555</v>
      </c>
      <c r="Q237" s="74">
        <v>45011.319444444445</v>
      </c>
      <c r="R237" s="87" t="s">
        <v>370</v>
      </c>
      <c r="S237" s="73" t="s">
        <v>37</v>
      </c>
      <c r="T237" s="73" t="s">
        <v>37</v>
      </c>
      <c r="U237" s="73" t="s">
        <v>36</v>
      </c>
      <c r="V237" s="73" t="s">
        <v>36</v>
      </c>
      <c r="W237" s="73" t="s">
        <v>36</v>
      </c>
      <c r="X237" s="73" t="s">
        <v>36</v>
      </c>
      <c r="Y237" s="73" t="s">
        <v>36</v>
      </c>
      <c r="Z237" s="73" t="s">
        <v>36</v>
      </c>
      <c r="AA237" s="73" t="s">
        <v>36</v>
      </c>
      <c r="AB237" s="73" t="s">
        <v>36</v>
      </c>
      <c r="AC237" s="73" t="s">
        <v>36</v>
      </c>
      <c r="AD237" s="73" t="s">
        <v>48</v>
      </c>
      <c r="AE237" s="73" t="s">
        <v>36</v>
      </c>
      <c r="AF237" s="73" t="s">
        <v>36</v>
      </c>
      <c r="AG237" s="73" t="s">
        <v>48</v>
      </c>
      <c r="AH237" s="73" t="str">
        <f t="shared" si="146"/>
        <v>MP</v>
      </c>
      <c r="AI237" s="88">
        <f t="shared" si="147"/>
        <v>0</v>
      </c>
      <c r="AJ237" s="88" t="s">
        <v>36</v>
      </c>
      <c r="AK237" s="88" t="s">
        <v>36</v>
      </c>
      <c r="AL237" s="88"/>
      <c r="AM237" s="88"/>
      <c r="AN237" s="89"/>
      <c r="AO237" s="90">
        <f t="shared" si="148"/>
        <v>0</v>
      </c>
      <c r="AP237" s="91">
        <f t="shared" si="149"/>
        <v>0.33333333337213844</v>
      </c>
      <c r="AQ237" s="91">
        <f t="shared" si="150"/>
        <v>0.33333333337213844</v>
      </c>
      <c r="AR237" s="89">
        <f t="shared" si="151"/>
        <v>4</v>
      </c>
      <c r="AS237" s="92">
        <f t="shared" si="152"/>
        <v>0</v>
      </c>
      <c r="AT237" s="92">
        <f t="shared" si="153"/>
        <v>1.3333333334885538</v>
      </c>
      <c r="AU237" s="92">
        <f t="shared" si="154"/>
        <v>1.3333333334885538</v>
      </c>
      <c r="AV237" s="93" t="str">
        <f t="shared" si="155"/>
        <v>23_03</v>
      </c>
      <c r="AW237" s="89" t="str">
        <f t="shared" si="156"/>
        <v>23</v>
      </c>
      <c r="AX237" s="89" t="str">
        <f t="shared" si="157"/>
        <v>03</v>
      </c>
      <c r="AY237" s="89"/>
      <c r="AZ237" s="89" t="str">
        <f t="shared" si="158"/>
        <v/>
      </c>
    </row>
    <row r="238" spans="1:52" ht="39" hidden="1" customHeight="1" x14ac:dyDescent="0.2">
      <c r="A238" s="112">
        <v>45012.321943576389</v>
      </c>
      <c r="B238" s="113" t="s">
        <v>30</v>
      </c>
      <c r="C238" s="113" t="s">
        <v>159</v>
      </c>
      <c r="D238" s="113" t="s">
        <v>157</v>
      </c>
      <c r="E238" s="113" t="s">
        <v>33</v>
      </c>
      <c r="F238" s="113" t="s">
        <v>34</v>
      </c>
      <c r="G238" s="113" t="s">
        <v>203</v>
      </c>
      <c r="H238" s="113" t="s">
        <v>196</v>
      </c>
      <c r="I238" s="179" t="s">
        <v>225</v>
      </c>
      <c r="J238" s="179" t="s">
        <v>160</v>
      </c>
      <c r="K238" s="179" t="s">
        <v>36</v>
      </c>
      <c r="L238" s="113" t="s">
        <v>154</v>
      </c>
      <c r="M238" s="113" t="s">
        <v>220</v>
      </c>
      <c r="N238" s="114" t="s">
        <v>36</v>
      </c>
      <c r="O238" s="114" t="s">
        <v>36</v>
      </c>
      <c r="P238" s="114">
        <v>45011.583333333328</v>
      </c>
      <c r="Q238" s="114">
        <v>45011.708333333336</v>
      </c>
      <c r="R238" s="115" t="s">
        <v>552</v>
      </c>
      <c r="S238" s="113" t="s">
        <v>37</v>
      </c>
      <c r="T238" s="113" t="s">
        <v>348</v>
      </c>
      <c r="U238" s="152">
        <v>1.3888888890505768E-2</v>
      </c>
      <c r="V238" s="113" t="s">
        <v>36</v>
      </c>
      <c r="W238" s="113" t="s">
        <v>36</v>
      </c>
      <c r="X238" s="113" t="s">
        <v>36</v>
      </c>
      <c r="Y238" s="155">
        <v>2.2222222222222223E-2</v>
      </c>
      <c r="Z238" s="113" t="s">
        <v>36</v>
      </c>
      <c r="AA238" s="113" t="s">
        <v>36</v>
      </c>
      <c r="AB238" s="113" t="s">
        <v>36</v>
      </c>
      <c r="AC238" s="113" t="s">
        <v>36</v>
      </c>
      <c r="AD238" s="113" t="s">
        <v>46</v>
      </c>
      <c r="AE238" s="113" t="s">
        <v>36</v>
      </c>
      <c r="AF238" s="113" t="s">
        <v>36</v>
      </c>
      <c r="AG238" s="113" t="s">
        <v>48</v>
      </c>
      <c r="AH238" s="113" t="str">
        <f>TRIM(LEFT(L238,3))</f>
        <v>PdM</v>
      </c>
      <c r="AI238" s="116">
        <f>IFERROR(IF(N238&gt;O238,24+(O238-N238)*24,(O238-N238)*24),0)</f>
        <v>0</v>
      </c>
      <c r="AJ238" s="116" t="s">
        <v>36</v>
      </c>
      <c r="AK238" s="116" t="s">
        <v>36</v>
      </c>
      <c r="AL238" s="116"/>
      <c r="AM238" s="116"/>
      <c r="AN238" s="89"/>
      <c r="AO238" s="90">
        <f>IF(AND(Y238="-",AB238="-"),0,IF(OR(Y238="-",AB238="-"),IF(Y238="-",AB238,Y238),Y238+AB238))</f>
        <v>2.2222222222222223E-2</v>
      </c>
      <c r="AP238" s="91">
        <f>IFERROR(IF(P238&gt;Q238,24+(Q238-P238)*24,(Q238-P238)*24),0)</f>
        <v>3.000000000174623</v>
      </c>
      <c r="AQ238" s="91">
        <f>AP238-(AO238*24)</f>
        <v>2.4666666668412898</v>
      </c>
      <c r="AR238" s="89">
        <f>IF(AY238=1,(LEN(D238)-LEN(SUBSTITUTE(D238,",",""))+1),IF(LEN(D238)=LEN(SUBSTITUTE(D238,"RONCAL FANNYNG","")),IF(LEN(D238)=LEN(SUBSTITUTE(D238,"LIBERATO AMAEL","")),(LEN(D238)-LEN(SUBSTITUTE(D238,",",""))+1+2),(LEN(D238)-LEN(SUBSTITUTE(D238,",",""))+1+1)),IF(LEN(D238)=LEN(SUBSTITUTE(D238,"LIBERATO AMAEL","")),(LEN(D238)-LEN(SUBSTITUTE(D238,",",""))+1+1),(LEN(D238)-LEN(SUBSTITUTE(D238,",",""))+1))))</f>
        <v>5</v>
      </c>
      <c r="AS238" s="92">
        <f>IFERROR(AN238*24,0)</f>
        <v>0</v>
      </c>
      <c r="AT238" s="92">
        <f>AR238*AQ238</f>
        <v>12.333333334206449</v>
      </c>
      <c r="AU238" s="92">
        <f>AT238-AS238</f>
        <v>12.333333334206449</v>
      </c>
      <c r="AV238" s="93" t="str">
        <f>AW238&amp;"_"&amp;AX238</f>
        <v>23_03</v>
      </c>
      <c r="AW238" s="89" t="str">
        <f>TEXT(Q238,"YY")</f>
        <v>23</v>
      </c>
      <c r="AX238" s="89" t="str">
        <f>TEXT(Q238,"mm")</f>
        <v>03</v>
      </c>
      <c r="AY238" s="89"/>
      <c r="AZ238" s="89" t="str">
        <f>IF(AQ238&lt;=AI238,"REVISAR","")</f>
        <v/>
      </c>
    </row>
    <row r="239" spans="1:52" s="117" customFormat="1" ht="49.5" customHeight="1" x14ac:dyDescent="0.2">
      <c r="A239" s="105">
        <v>45012.337494583335</v>
      </c>
      <c r="B239" s="106" t="s">
        <v>30</v>
      </c>
      <c r="C239" s="106" t="s">
        <v>159</v>
      </c>
      <c r="D239" s="106" t="s">
        <v>157</v>
      </c>
      <c r="E239" s="106" t="s">
        <v>33</v>
      </c>
      <c r="F239" s="106" t="s">
        <v>34</v>
      </c>
      <c r="G239" s="106" t="s">
        <v>203</v>
      </c>
      <c r="H239" s="106" t="s">
        <v>196</v>
      </c>
      <c r="I239" s="178" t="s">
        <v>450</v>
      </c>
      <c r="J239" s="178" t="s">
        <v>68</v>
      </c>
      <c r="K239" s="178" t="s">
        <v>36</v>
      </c>
      <c r="L239" s="106" t="s">
        <v>114</v>
      </c>
      <c r="M239" s="106" t="s">
        <v>221</v>
      </c>
      <c r="N239" s="107">
        <v>45011.686111111107</v>
      </c>
      <c r="O239" s="107">
        <v>45012.428472222222</v>
      </c>
      <c r="P239" s="107">
        <v>45011.686122685183</v>
      </c>
      <c r="Q239" s="107">
        <v>45011.770833333328</v>
      </c>
      <c r="R239" s="108" t="s">
        <v>470</v>
      </c>
      <c r="S239" s="106" t="s">
        <v>37</v>
      </c>
      <c r="T239" s="106"/>
      <c r="U239" s="106" t="s">
        <v>36</v>
      </c>
      <c r="V239" s="106" t="s">
        <v>36</v>
      </c>
      <c r="W239" s="127">
        <v>6.9444444452528842E-3</v>
      </c>
      <c r="X239" s="106" t="s">
        <v>36</v>
      </c>
      <c r="Y239" s="127" t="s">
        <v>36</v>
      </c>
      <c r="Z239" s="127">
        <v>6.9444444452528842E-3</v>
      </c>
      <c r="AA239" s="106" t="s">
        <v>36</v>
      </c>
      <c r="AB239" s="106" t="s">
        <v>36</v>
      </c>
      <c r="AC239" s="106" t="s">
        <v>36</v>
      </c>
      <c r="AD239" s="106" t="s">
        <v>46</v>
      </c>
      <c r="AE239" s="106" t="s">
        <v>36</v>
      </c>
      <c r="AF239" s="106" t="s">
        <v>36</v>
      </c>
      <c r="AG239" s="106" t="s">
        <v>48</v>
      </c>
      <c r="AH239" s="106" t="str">
        <f t="shared" si="146"/>
        <v>MC</v>
      </c>
      <c r="AI239" s="109">
        <f t="shared" si="147"/>
        <v>17.81666666676756</v>
      </c>
      <c r="AJ239" s="109" t="s">
        <v>563</v>
      </c>
      <c r="AK239" s="109" t="s">
        <v>562</v>
      </c>
      <c r="AL239" s="109" t="s">
        <v>617</v>
      </c>
      <c r="AM239" s="109" t="s">
        <v>616</v>
      </c>
      <c r="AN239" s="89"/>
      <c r="AO239" s="90">
        <f t="shared" si="148"/>
        <v>0</v>
      </c>
      <c r="AP239" s="91">
        <f t="shared" si="149"/>
        <v>2.0330555554828607</v>
      </c>
      <c r="AQ239" s="91">
        <f t="shared" si="150"/>
        <v>2.0330555554828607</v>
      </c>
      <c r="AR239" s="89">
        <f t="shared" si="151"/>
        <v>5</v>
      </c>
      <c r="AS239" s="92">
        <f t="shared" si="152"/>
        <v>0</v>
      </c>
      <c r="AT239" s="92">
        <f t="shared" si="153"/>
        <v>10.165277777414303</v>
      </c>
      <c r="AU239" s="92">
        <f t="shared" si="154"/>
        <v>10.165277777414303</v>
      </c>
      <c r="AV239" s="93" t="str">
        <f t="shared" si="155"/>
        <v>23_03</v>
      </c>
      <c r="AW239" s="111" t="str">
        <f t="shared" si="156"/>
        <v>23</v>
      </c>
      <c r="AX239" s="111" t="str">
        <f t="shared" si="157"/>
        <v>03</v>
      </c>
      <c r="AY239" s="111"/>
      <c r="AZ239" s="89" t="str">
        <f t="shared" si="158"/>
        <v>REVISAR</v>
      </c>
    </row>
    <row r="240" spans="1:52" s="117" customFormat="1" ht="9" hidden="1" x14ac:dyDescent="0.2">
      <c r="A240" s="86">
        <v>45012.44510405093</v>
      </c>
      <c r="B240" s="73" t="s">
        <v>30</v>
      </c>
      <c r="C240" s="73" t="s">
        <v>141</v>
      </c>
      <c r="D240" s="73" t="s">
        <v>153</v>
      </c>
      <c r="E240" s="73" t="s">
        <v>33</v>
      </c>
      <c r="F240" s="73" t="s">
        <v>34</v>
      </c>
      <c r="G240" s="73" t="s">
        <v>203</v>
      </c>
      <c r="H240" s="73" t="s">
        <v>196</v>
      </c>
      <c r="I240" s="176" t="s">
        <v>313</v>
      </c>
      <c r="J240" s="176" t="s">
        <v>64</v>
      </c>
      <c r="K240" s="176" t="s">
        <v>36</v>
      </c>
      <c r="L240" s="73" t="s">
        <v>118</v>
      </c>
      <c r="M240" s="73" t="s">
        <v>205</v>
      </c>
      <c r="N240" s="74" t="s">
        <v>36</v>
      </c>
      <c r="O240" s="74" t="s">
        <v>36</v>
      </c>
      <c r="P240" s="74">
        <v>45012.305555555555</v>
      </c>
      <c r="Q240" s="74">
        <v>45012.3125</v>
      </c>
      <c r="R240" s="87" t="s">
        <v>370</v>
      </c>
      <c r="S240" s="73" t="s">
        <v>37</v>
      </c>
      <c r="T240" s="73" t="s">
        <v>37</v>
      </c>
      <c r="U240" s="73" t="s">
        <v>36</v>
      </c>
      <c r="V240" s="73" t="s">
        <v>36</v>
      </c>
      <c r="W240" s="73" t="s">
        <v>36</v>
      </c>
      <c r="X240" s="73" t="s">
        <v>36</v>
      </c>
      <c r="Y240" s="73" t="s">
        <v>36</v>
      </c>
      <c r="Z240" s="73" t="s">
        <v>36</v>
      </c>
      <c r="AA240" s="73" t="s">
        <v>36</v>
      </c>
      <c r="AB240" s="73" t="s">
        <v>36</v>
      </c>
      <c r="AC240" s="73" t="s">
        <v>36</v>
      </c>
      <c r="AD240" s="73" t="s">
        <v>48</v>
      </c>
      <c r="AE240" s="73" t="s">
        <v>36</v>
      </c>
      <c r="AF240" s="73" t="s">
        <v>36</v>
      </c>
      <c r="AG240" s="73" t="s">
        <v>48</v>
      </c>
      <c r="AH240" s="73" t="str">
        <f t="shared" si="146"/>
        <v>MP</v>
      </c>
      <c r="AI240" s="88">
        <f t="shared" si="147"/>
        <v>0</v>
      </c>
      <c r="AJ240" s="88" t="s">
        <v>36</v>
      </c>
      <c r="AK240" s="88" t="s">
        <v>36</v>
      </c>
      <c r="AL240" s="88"/>
      <c r="AM240" s="88"/>
      <c r="AN240" s="89"/>
      <c r="AO240" s="90">
        <f t="shared" si="148"/>
        <v>0</v>
      </c>
      <c r="AP240" s="91">
        <f t="shared" si="149"/>
        <v>0.16666666668606922</v>
      </c>
      <c r="AQ240" s="91">
        <f t="shared" si="150"/>
        <v>0.16666666668606922</v>
      </c>
      <c r="AR240" s="89">
        <f t="shared" si="151"/>
        <v>4</v>
      </c>
      <c r="AS240" s="92">
        <f t="shared" si="152"/>
        <v>0</v>
      </c>
      <c r="AT240" s="92">
        <f t="shared" si="153"/>
        <v>0.66666666674427688</v>
      </c>
      <c r="AU240" s="92">
        <f t="shared" si="154"/>
        <v>0.66666666674427688</v>
      </c>
      <c r="AV240" s="93" t="str">
        <f t="shared" si="155"/>
        <v>23_03</v>
      </c>
      <c r="AW240" s="89" t="str">
        <f t="shared" si="156"/>
        <v>23</v>
      </c>
      <c r="AX240" s="89" t="str">
        <f t="shared" si="157"/>
        <v>03</v>
      </c>
      <c r="AY240" s="89"/>
      <c r="AZ240" s="89" t="str">
        <f t="shared" si="158"/>
        <v/>
      </c>
    </row>
    <row r="241" spans="1:52" s="113" customFormat="1" ht="9" hidden="1" x14ac:dyDescent="0.2">
      <c r="A241" s="112">
        <v>45012.447419884258</v>
      </c>
      <c r="B241" s="113" t="s">
        <v>30</v>
      </c>
      <c r="C241" s="113" t="s">
        <v>141</v>
      </c>
      <c r="D241" s="113" t="s">
        <v>157</v>
      </c>
      <c r="E241" s="113" t="s">
        <v>33</v>
      </c>
      <c r="F241" s="113" t="s">
        <v>34</v>
      </c>
      <c r="G241" s="113" t="s">
        <v>203</v>
      </c>
      <c r="H241" s="113" t="s">
        <v>196</v>
      </c>
      <c r="I241" s="179" t="s">
        <v>226</v>
      </c>
      <c r="J241" s="179" t="s">
        <v>138</v>
      </c>
      <c r="K241" s="179" t="s">
        <v>36</v>
      </c>
      <c r="L241" s="113" t="s">
        <v>118</v>
      </c>
      <c r="M241" s="113" t="s">
        <v>205</v>
      </c>
      <c r="N241" s="114" t="s">
        <v>36</v>
      </c>
      <c r="O241" s="114" t="s">
        <v>36</v>
      </c>
      <c r="P241" s="114">
        <v>45012.312511574077</v>
      </c>
      <c r="Q241" s="114">
        <v>45012.313888888886</v>
      </c>
      <c r="R241" s="115" t="s">
        <v>350</v>
      </c>
      <c r="S241" s="113" t="s">
        <v>37</v>
      </c>
      <c r="T241" s="113" t="s">
        <v>37</v>
      </c>
      <c r="U241" s="113" t="s">
        <v>36</v>
      </c>
      <c r="V241" s="113" t="s">
        <v>36</v>
      </c>
      <c r="W241" s="113" t="s">
        <v>36</v>
      </c>
      <c r="X241" s="113" t="s">
        <v>36</v>
      </c>
      <c r="Y241" s="113" t="s">
        <v>36</v>
      </c>
      <c r="Z241" s="113" t="s">
        <v>36</v>
      </c>
      <c r="AA241" s="113" t="s">
        <v>36</v>
      </c>
      <c r="AB241" s="113" t="s">
        <v>36</v>
      </c>
      <c r="AC241" s="113" t="s">
        <v>36</v>
      </c>
      <c r="AD241" s="113" t="s">
        <v>48</v>
      </c>
      <c r="AE241" s="113" t="s">
        <v>36</v>
      </c>
      <c r="AF241" s="113" t="s">
        <v>36</v>
      </c>
      <c r="AG241" s="113" t="s">
        <v>48</v>
      </c>
      <c r="AH241" s="113" t="str">
        <f t="shared" ref="AH241:AH257" si="159">TRIM(LEFT(L241,3))</f>
        <v>MP</v>
      </c>
      <c r="AI241" s="116">
        <f t="shared" ref="AI241:AI257" si="160">IFERROR(IF(N241&gt;O241,24+(O241-N241)*24,(O241-N241)*24),0)</f>
        <v>0</v>
      </c>
      <c r="AJ241" s="116" t="s">
        <v>36</v>
      </c>
      <c r="AK241" s="116" t="s">
        <v>36</v>
      </c>
      <c r="AL241" s="116"/>
      <c r="AM241" s="116"/>
      <c r="AN241" s="89"/>
      <c r="AO241" s="90">
        <f t="shared" ref="AO241:AO257" si="161">IF(AND(Y241="-",AB241="-"),0,IF(OR(Y241="-",AB241="-"),IF(Y241="-",AB241,Y241),Y241+AB241))</f>
        <v>0</v>
      </c>
      <c r="AP241" s="91">
        <f t="shared" ref="AP241:AP257" si="162">IFERROR(IF(P241&gt;Q241,24+(Q241-P241)*24,(Q241-P241)*24),0)</f>
        <v>3.3055555424652994E-2</v>
      </c>
      <c r="AQ241" s="91">
        <f t="shared" ref="AQ241:AQ257" si="163">AP241-(AO241*24)</f>
        <v>3.3055555424652994E-2</v>
      </c>
      <c r="AR241" s="89">
        <f t="shared" ref="AR241:AR257" si="164">IF(AY241=1,(LEN(D241)-LEN(SUBSTITUTE(D241,",",""))+1),IF(LEN(D241)=LEN(SUBSTITUTE(D241,"RONCAL FANNYNG","")),IF(LEN(D241)=LEN(SUBSTITUTE(D241,"LIBERATO AMAEL","")),(LEN(D241)-LEN(SUBSTITUTE(D241,",",""))+1+2),(LEN(D241)-LEN(SUBSTITUTE(D241,",",""))+1+1)),IF(LEN(D241)=LEN(SUBSTITUTE(D241,"LIBERATO AMAEL","")),(LEN(D241)-LEN(SUBSTITUTE(D241,",",""))+1+1),(LEN(D241)-LEN(SUBSTITUTE(D241,",",""))+1))))</f>
        <v>5</v>
      </c>
      <c r="AS241" s="92">
        <f t="shared" ref="AS241:AS257" si="165">IFERROR(AN241*24,0)</f>
        <v>0</v>
      </c>
      <c r="AT241" s="92">
        <f t="shared" ref="AT241:AT257" si="166">AR241*AQ241</f>
        <v>0.16527777712326497</v>
      </c>
      <c r="AU241" s="92">
        <f t="shared" ref="AU241:AU257" si="167">AT241-AS241</f>
        <v>0.16527777712326497</v>
      </c>
      <c r="AV241" s="93" t="str">
        <f t="shared" ref="AV241:AV257" si="168">AW241&amp;"_"&amp;AX241</f>
        <v>23_03</v>
      </c>
      <c r="AW241" s="89" t="str">
        <f t="shared" ref="AW241:AW257" si="169">TEXT(Q241,"YY")</f>
        <v>23</v>
      </c>
      <c r="AX241" s="89" t="str">
        <f t="shared" ref="AX241:AX257" si="170">TEXT(Q241,"mm")</f>
        <v>03</v>
      </c>
      <c r="AY241" s="89"/>
      <c r="AZ241" s="89" t="str">
        <f t="shared" ref="AZ241:AZ257" si="171">IF(AQ241&lt;=AI241,"REVISAR","")</f>
        <v/>
      </c>
    </row>
    <row r="242" spans="1:52" s="113" customFormat="1" ht="9" hidden="1" x14ac:dyDescent="0.2">
      <c r="A242" s="112">
        <v>45012.447419884258</v>
      </c>
      <c r="B242" s="113" t="s">
        <v>30</v>
      </c>
      <c r="C242" s="113" t="s">
        <v>141</v>
      </c>
      <c r="D242" s="113" t="s">
        <v>157</v>
      </c>
      <c r="E242" s="113" t="s">
        <v>33</v>
      </c>
      <c r="F242" s="113" t="s">
        <v>34</v>
      </c>
      <c r="G242" s="113" t="s">
        <v>203</v>
      </c>
      <c r="H242" s="113" t="s">
        <v>196</v>
      </c>
      <c r="I242" s="179" t="s">
        <v>226</v>
      </c>
      <c r="J242" s="179" t="s">
        <v>211</v>
      </c>
      <c r="K242" s="179" t="s">
        <v>36</v>
      </c>
      <c r="L242" s="113" t="s">
        <v>118</v>
      </c>
      <c r="M242" s="113" t="s">
        <v>205</v>
      </c>
      <c r="N242" s="114" t="s">
        <v>36</v>
      </c>
      <c r="O242" s="114" t="s">
        <v>36</v>
      </c>
      <c r="P242" s="114">
        <v>45012.313888888886</v>
      </c>
      <c r="Q242" s="114">
        <v>45012.31527777778</v>
      </c>
      <c r="R242" s="115" t="s">
        <v>350</v>
      </c>
      <c r="S242" s="113" t="s">
        <v>37</v>
      </c>
      <c r="T242" s="113" t="s">
        <v>37</v>
      </c>
      <c r="U242" s="113" t="s">
        <v>36</v>
      </c>
      <c r="V242" s="113" t="s">
        <v>36</v>
      </c>
      <c r="W242" s="113" t="s">
        <v>36</v>
      </c>
      <c r="X242" s="113" t="s">
        <v>36</v>
      </c>
      <c r="Y242" s="113" t="s">
        <v>36</v>
      </c>
      <c r="Z242" s="113" t="s">
        <v>36</v>
      </c>
      <c r="AA242" s="113" t="s">
        <v>36</v>
      </c>
      <c r="AB242" s="113" t="s">
        <v>36</v>
      </c>
      <c r="AC242" s="113" t="s">
        <v>36</v>
      </c>
      <c r="AD242" s="113" t="s">
        <v>48</v>
      </c>
      <c r="AE242" s="113" t="s">
        <v>36</v>
      </c>
      <c r="AF242" s="113" t="s">
        <v>36</v>
      </c>
      <c r="AG242" s="113" t="s">
        <v>48</v>
      </c>
      <c r="AH242" s="113" t="str">
        <f t="shared" si="159"/>
        <v>MP</v>
      </c>
      <c r="AI242" s="116">
        <f t="shared" si="160"/>
        <v>0</v>
      </c>
      <c r="AJ242" s="116" t="s">
        <v>36</v>
      </c>
      <c r="AK242" s="116" t="s">
        <v>36</v>
      </c>
      <c r="AL242" s="116"/>
      <c r="AM242" s="116"/>
      <c r="AN242" s="89"/>
      <c r="AO242" s="90">
        <f t="shared" si="161"/>
        <v>0</v>
      </c>
      <c r="AP242" s="91">
        <f t="shared" si="162"/>
        <v>3.3333333441987634E-2</v>
      </c>
      <c r="AQ242" s="91">
        <f t="shared" si="163"/>
        <v>3.3333333441987634E-2</v>
      </c>
      <c r="AR242" s="89">
        <f t="shared" si="164"/>
        <v>5</v>
      </c>
      <c r="AS242" s="92">
        <f t="shared" si="165"/>
        <v>0</v>
      </c>
      <c r="AT242" s="92">
        <f t="shared" si="166"/>
        <v>0.16666666720993817</v>
      </c>
      <c r="AU242" s="92">
        <f t="shared" si="167"/>
        <v>0.16666666720993817</v>
      </c>
      <c r="AV242" s="93" t="str">
        <f t="shared" si="168"/>
        <v>23_03</v>
      </c>
      <c r="AW242" s="89" t="str">
        <f t="shared" si="169"/>
        <v>23</v>
      </c>
      <c r="AX242" s="89" t="str">
        <f t="shared" si="170"/>
        <v>03</v>
      </c>
      <c r="AY242" s="89"/>
      <c r="AZ242" s="89" t="str">
        <f t="shared" si="171"/>
        <v/>
      </c>
    </row>
    <row r="243" spans="1:52" s="113" customFormat="1" ht="9" hidden="1" x14ac:dyDescent="0.2">
      <c r="A243" s="112">
        <v>45012.447419884258</v>
      </c>
      <c r="B243" s="113" t="s">
        <v>30</v>
      </c>
      <c r="C243" s="113" t="s">
        <v>141</v>
      </c>
      <c r="D243" s="113" t="s">
        <v>157</v>
      </c>
      <c r="E243" s="113" t="s">
        <v>33</v>
      </c>
      <c r="F243" s="113" t="s">
        <v>34</v>
      </c>
      <c r="G243" s="113" t="s">
        <v>203</v>
      </c>
      <c r="H243" s="113" t="s">
        <v>196</v>
      </c>
      <c r="I243" s="179" t="s">
        <v>226</v>
      </c>
      <c r="J243" s="179" t="s">
        <v>152</v>
      </c>
      <c r="K243" s="179" t="s">
        <v>36</v>
      </c>
      <c r="L243" s="113" t="s">
        <v>118</v>
      </c>
      <c r="M243" s="113" t="s">
        <v>205</v>
      </c>
      <c r="N243" s="114" t="s">
        <v>36</v>
      </c>
      <c r="O243" s="114" t="s">
        <v>36</v>
      </c>
      <c r="P243" s="114">
        <v>45012.31527777778</v>
      </c>
      <c r="Q243" s="114">
        <v>45012.316666666666</v>
      </c>
      <c r="R243" s="115" t="s">
        <v>350</v>
      </c>
      <c r="S243" s="113" t="s">
        <v>37</v>
      </c>
      <c r="T243" s="113" t="s">
        <v>37</v>
      </c>
      <c r="U243" s="113" t="s">
        <v>36</v>
      </c>
      <c r="V243" s="113" t="s">
        <v>36</v>
      </c>
      <c r="W243" s="113" t="s">
        <v>36</v>
      </c>
      <c r="X243" s="113" t="s">
        <v>36</v>
      </c>
      <c r="Y243" s="113" t="s">
        <v>36</v>
      </c>
      <c r="Z243" s="113" t="s">
        <v>36</v>
      </c>
      <c r="AA243" s="113" t="s">
        <v>36</v>
      </c>
      <c r="AB243" s="113" t="s">
        <v>36</v>
      </c>
      <c r="AC243" s="113" t="s">
        <v>36</v>
      </c>
      <c r="AD243" s="113" t="s">
        <v>48</v>
      </c>
      <c r="AE243" s="113" t="s">
        <v>36</v>
      </c>
      <c r="AF243" s="113" t="s">
        <v>36</v>
      </c>
      <c r="AG243" s="113" t="s">
        <v>48</v>
      </c>
      <c r="AH243" s="113" t="str">
        <f t="shared" si="159"/>
        <v>MP</v>
      </c>
      <c r="AI243" s="116">
        <f t="shared" si="160"/>
        <v>0</v>
      </c>
      <c r="AJ243" s="116" t="s">
        <v>36</v>
      </c>
      <c r="AK243" s="116" t="s">
        <v>36</v>
      </c>
      <c r="AL243" s="116"/>
      <c r="AM243" s="116"/>
      <c r="AN243" s="89"/>
      <c r="AO243" s="90">
        <f t="shared" si="161"/>
        <v>0</v>
      </c>
      <c r="AP243" s="91">
        <f t="shared" si="162"/>
        <v>3.3333333267364651E-2</v>
      </c>
      <c r="AQ243" s="91">
        <f t="shared" si="163"/>
        <v>3.3333333267364651E-2</v>
      </c>
      <c r="AR243" s="89">
        <f t="shared" si="164"/>
        <v>5</v>
      </c>
      <c r="AS243" s="92">
        <f t="shared" si="165"/>
        <v>0</v>
      </c>
      <c r="AT243" s="92">
        <f t="shared" si="166"/>
        <v>0.16666666633682325</v>
      </c>
      <c r="AU243" s="92">
        <f t="shared" si="167"/>
        <v>0.16666666633682325</v>
      </c>
      <c r="AV243" s="93" t="str">
        <f t="shared" si="168"/>
        <v>23_03</v>
      </c>
      <c r="AW243" s="89" t="str">
        <f t="shared" si="169"/>
        <v>23</v>
      </c>
      <c r="AX243" s="89" t="str">
        <f t="shared" si="170"/>
        <v>03</v>
      </c>
      <c r="AY243" s="89"/>
      <c r="AZ243" s="89" t="str">
        <f t="shared" si="171"/>
        <v/>
      </c>
    </row>
    <row r="244" spans="1:52" s="113" customFormat="1" ht="9" hidden="1" x14ac:dyDescent="0.2">
      <c r="A244" s="112">
        <v>45012.447419884258</v>
      </c>
      <c r="B244" s="113" t="s">
        <v>30</v>
      </c>
      <c r="C244" s="113" t="s">
        <v>141</v>
      </c>
      <c r="D244" s="113" t="s">
        <v>157</v>
      </c>
      <c r="E244" s="113" t="s">
        <v>33</v>
      </c>
      <c r="F244" s="113" t="s">
        <v>34</v>
      </c>
      <c r="G244" s="113" t="s">
        <v>203</v>
      </c>
      <c r="H244" s="113" t="s">
        <v>196</v>
      </c>
      <c r="I244" s="179" t="s">
        <v>226</v>
      </c>
      <c r="J244" s="179" t="s">
        <v>212</v>
      </c>
      <c r="K244" s="179" t="s">
        <v>36</v>
      </c>
      <c r="L244" s="113" t="s">
        <v>118</v>
      </c>
      <c r="M244" s="113" t="s">
        <v>205</v>
      </c>
      <c r="N244" s="114" t="s">
        <v>36</v>
      </c>
      <c r="O244" s="114" t="s">
        <v>36</v>
      </c>
      <c r="P244" s="114">
        <v>45012.316666666666</v>
      </c>
      <c r="Q244" s="114">
        <v>45012.318055555559</v>
      </c>
      <c r="R244" s="115" t="s">
        <v>350</v>
      </c>
      <c r="S244" s="113" t="s">
        <v>37</v>
      </c>
      <c r="T244" s="113" t="s">
        <v>37</v>
      </c>
      <c r="U244" s="113" t="s">
        <v>36</v>
      </c>
      <c r="V244" s="113" t="s">
        <v>36</v>
      </c>
      <c r="W244" s="113" t="s">
        <v>36</v>
      </c>
      <c r="X244" s="113" t="s">
        <v>36</v>
      </c>
      <c r="Y244" s="113" t="s">
        <v>36</v>
      </c>
      <c r="Z244" s="113" t="s">
        <v>36</v>
      </c>
      <c r="AA244" s="113" t="s">
        <v>36</v>
      </c>
      <c r="AB244" s="113" t="s">
        <v>36</v>
      </c>
      <c r="AC244" s="113" t="s">
        <v>36</v>
      </c>
      <c r="AD244" s="113" t="s">
        <v>48</v>
      </c>
      <c r="AE244" s="113" t="s">
        <v>36</v>
      </c>
      <c r="AF244" s="113" t="s">
        <v>36</v>
      </c>
      <c r="AG244" s="113" t="s">
        <v>48</v>
      </c>
      <c r="AH244" s="113" t="str">
        <f t="shared" si="159"/>
        <v>MP</v>
      </c>
      <c r="AI244" s="116">
        <f t="shared" si="160"/>
        <v>0</v>
      </c>
      <c r="AJ244" s="116" t="s">
        <v>36</v>
      </c>
      <c r="AK244" s="116" t="s">
        <v>36</v>
      </c>
      <c r="AL244" s="116"/>
      <c r="AM244" s="116"/>
      <c r="AN244" s="89"/>
      <c r="AO244" s="90">
        <f t="shared" si="161"/>
        <v>0</v>
      </c>
      <c r="AP244" s="91">
        <f t="shared" si="162"/>
        <v>3.3333333441987634E-2</v>
      </c>
      <c r="AQ244" s="91">
        <f t="shared" si="163"/>
        <v>3.3333333441987634E-2</v>
      </c>
      <c r="AR244" s="89">
        <f t="shared" si="164"/>
        <v>5</v>
      </c>
      <c r="AS244" s="92">
        <f t="shared" si="165"/>
        <v>0</v>
      </c>
      <c r="AT244" s="92">
        <f t="shared" si="166"/>
        <v>0.16666666720993817</v>
      </c>
      <c r="AU244" s="92">
        <f t="shared" si="167"/>
        <v>0.16666666720993817</v>
      </c>
      <c r="AV244" s="93" t="str">
        <f t="shared" si="168"/>
        <v>23_03</v>
      </c>
      <c r="AW244" s="89" t="str">
        <f t="shared" si="169"/>
        <v>23</v>
      </c>
      <c r="AX244" s="89" t="str">
        <f t="shared" si="170"/>
        <v>03</v>
      </c>
      <c r="AY244" s="89"/>
      <c r="AZ244" s="89" t="str">
        <f t="shared" si="171"/>
        <v/>
      </c>
    </row>
    <row r="245" spans="1:52" s="113" customFormat="1" ht="9" hidden="1" x14ac:dyDescent="0.2">
      <c r="A245" s="112">
        <v>45012.447419884258</v>
      </c>
      <c r="B245" s="113" t="s">
        <v>30</v>
      </c>
      <c r="C245" s="113" t="s">
        <v>141</v>
      </c>
      <c r="D245" s="113" t="s">
        <v>157</v>
      </c>
      <c r="E245" s="113" t="s">
        <v>33</v>
      </c>
      <c r="F245" s="113" t="s">
        <v>34</v>
      </c>
      <c r="G245" s="113" t="s">
        <v>203</v>
      </c>
      <c r="H245" s="113" t="s">
        <v>196</v>
      </c>
      <c r="I245" s="179" t="s">
        <v>226</v>
      </c>
      <c r="J245" s="179" t="s">
        <v>213</v>
      </c>
      <c r="K245" s="179" t="s">
        <v>36</v>
      </c>
      <c r="L245" s="113" t="s">
        <v>118</v>
      </c>
      <c r="M245" s="113" t="s">
        <v>205</v>
      </c>
      <c r="N245" s="114" t="s">
        <v>36</v>
      </c>
      <c r="O245" s="114" t="s">
        <v>36</v>
      </c>
      <c r="P245" s="114">
        <v>45012.318055555559</v>
      </c>
      <c r="Q245" s="114">
        <v>45012.319444444445</v>
      </c>
      <c r="R245" s="115" t="s">
        <v>350</v>
      </c>
      <c r="S245" s="113" t="s">
        <v>37</v>
      </c>
      <c r="T245" s="113" t="s">
        <v>37</v>
      </c>
      <c r="U245" s="113" t="s">
        <v>36</v>
      </c>
      <c r="V245" s="113" t="s">
        <v>36</v>
      </c>
      <c r="W245" s="113" t="s">
        <v>36</v>
      </c>
      <c r="X245" s="113" t="s">
        <v>36</v>
      </c>
      <c r="Y245" s="113" t="s">
        <v>36</v>
      </c>
      <c r="Z245" s="113" t="s">
        <v>36</v>
      </c>
      <c r="AA245" s="113" t="s">
        <v>36</v>
      </c>
      <c r="AB245" s="113" t="s">
        <v>36</v>
      </c>
      <c r="AC245" s="113" t="s">
        <v>36</v>
      </c>
      <c r="AD245" s="113" t="s">
        <v>48</v>
      </c>
      <c r="AE245" s="113" t="s">
        <v>36</v>
      </c>
      <c r="AF245" s="113" t="s">
        <v>36</v>
      </c>
      <c r="AG245" s="113" t="s">
        <v>48</v>
      </c>
      <c r="AH245" s="113" t="str">
        <f t="shared" si="159"/>
        <v>MP</v>
      </c>
      <c r="AI245" s="116">
        <f t="shared" si="160"/>
        <v>0</v>
      </c>
      <c r="AJ245" s="116" t="s">
        <v>36</v>
      </c>
      <c r="AK245" s="116" t="s">
        <v>36</v>
      </c>
      <c r="AL245" s="116"/>
      <c r="AM245" s="116"/>
      <c r="AN245" s="89"/>
      <c r="AO245" s="90">
        <f t="shared" si="161"/>
        <v>0</v>
      </c>
      <c r="AP245" s="91">
        <f t="shared" si="162"/>
        <v>3.3333333267364651E-2</v>
      </c>
      <c r="AQ245" s="91">
        <f t="shared" si="163"/>
        <v>3.3333333267364651E-2</v>
      </c>
      <c r="AR245" s="89">
        <f t="shared" si="164"/>
        <v>5</v>
      </c>
      <c r="AS245" s="92">
        <f t="shared" si="165"/>
        <v>0</v>
      </c>
      <c r="AT245" s="92">
        <f t="shared" si="166"/>
        <v>0.16666666633682325</v>
      </c>
      <c r="AU245" s="92">
        <f t="shared" si="167"/>
        <v>0.16666666633682325</v>
      </c>
      <c r="AV245" s="93" t="str">
        <f t="shared" si="168"/>
        <v>23_03</v>
      </c>
      <c r="AW245" s="89" t="str">
        <f t="shared" si="169"/>
        <v>23</v>
      </c>
      <c r="AX245" s="89" t="str">
        <f t="shared" si="170"/>
        <v>03</v>
      </c>
      <c r="AY245" s="89"/>
      <c r="AZ245" s="89" t="str">
        <f t="shared" si="171"/>
        <v/>
      </c>
    </row>
    <row r="246" spans="1:52" s="113" customFormat="1" ht="9" hidden="1" x14ac:dyDescent="0.2">
      <c r="A246" s="112">
        <v>45012.447419884258</v>
      </c>
      <c r="B246" s="113" t="s">
        <v>30</v>
      </c>
      <c r="C246" s="113" t="s">
        <v>141</v>
      </c>
      <c r="D246" s="113" t="s">
        <v>157</v>
      </c>
      <c r="E246" s="113" t="s">
        <v>33</v>
      </c>
      <c r="F246" s="113" t="s">
        <v>34</v>
      </c>
      <c r="G246" s="113" t="s">
        <v>203</v>
      </c>
      <c r="H246" s="113" t="s">
        <v>196</v>
      </c>
      <c r="I246" s="179" t="s">
        <v>226</v>
      </c>
      <c r="J246" s="179" t="s">
        <v>214</v>
      </c>
      <c r="K246" s="179" t="s">
        <v>36</v>
      </c>
      <c r="L246" s="113" t="s">
        <v>118</v>
      </c>
      <c r="M246" s="113" t="s">
        <v>205</v>
      </c>
      <c r="N246" s="114" t="s">
        <v>36</v>
      </c>
      <c r="O246" s="114" t="s">
        <v>36</v>
      </c>
      <c r="P246" s="114">
        <v>45012.319444444445</v>
      </c>
      <c r="Q246" s="114">
        <v>45012.320833333331</v>
      </c>
      <c r="R246" s="115" t="s">
        <v>350</v>
      </c>
      <c r="S246" s="113" t="s">
        <v>37</v>
      </c>
      <c r="T246" s="113" t="s">
        <v>37</v>
      </c>
      <c r="U246" s="113" t="s">
        <v>36</v>
      </c>
      <c r="V246" s="113" t="s">
        <v>36</v>
      </c>
      <c r="W246" s="113" t="s">
        <v>36</v>
      </c>
      <c r="X246" s="113" t="s">
        <v>36</v>
      </c>
      <c r="Y246" s="113" t="s">
        <v>36</v>
      </c>
      <c r="Z246" s="113" t="s">
        <v>36</v>
      </c>
      <c r="AA246" s="113" t="s">
        <v>36</v>
      </c>
      <c r="AB246" s="113" t="s">
        <v>36</v>
      </c>
      <c r="AC246" s="113" t="s">
        <v>36</v>
      </c>
      <c r="AD246" s="113" t="s">
        <v>48</v>
      </c>
      <c r="AE246" s="113" t="s">
        <v>36</v>
      </c>
      <c r="AF246" s="113" t="s">
        <v>36</v>
      </c>
      <c r="AG246" s="113" t="s">
        <v>48</v>
      </c>
      <c r="AH246" s="113" t="str">
        <f t="shared" si="159"/>
        <v>MP</v>
      </c>
      <c r="AI246" s="116">
        <f t="shared" si="160"/>
        <v>0</v>
      </c>
      <c r="AJ246" s="116" t="s">
        <v>36</v>
      </c>
      <c r="AK246" s="116" t="s">
        <v>36</v>
      </c>
      <c r="AL246" s="116"/>
      <c r="AM246" s="116"/>
      <c r="AN246" s="89"/>
      <c r="AO246" s="90">
        <f t="shared" si="161"/>
        <v>0</v>
      </c>
      <c r="AP246" s="91">
        <f t="shared" si="162"/>
        <v>3.3333333267364651E-2</v>
      </c>
      <c r="AQ246" s="91">
        <f t="shared" si="163"/>
        <v>3.3333333267364651E-2</v>
      </c>
      <c r="AR246" s="89">
        <f t="shared" si="164"/>
        <v>5</v>
      </c>
      <c r="AS246" s="92">
        <f t="shared" si="165"/>
        <v>0</v>
      </c>
      <c r="AT246" s="92">
        <f t="shared" si="166"/>
        <v>0.16666666633682325</v>
      </c>
      <c r="AU246" s="92">
        <f t="shared" si="167"/>
        <v>0.16666666633682325</v>
      </c>
      <c r="AV246" s="93" t="str">
        <f t="shared" si="168"/>
        <v>23_03</v>
      </c>
      <c r="AW246" s="89" t="str">
        <f t="shared" si="169"/>
        <v>23</v>
      </c>
      <c r="AX246" s="89" t="str">
        <f t="shared" si="170"/>
        <v>03</v>
      </c>
      <c r="AY246" s="89"/>
      <c r="AZ246" s="89" t="str">
        <f t="shared" si="171"/>
        <v/>
      </c>
    </row>
    <row r="247" spans="1:52" s="113" customFormat="1" ht="9" hidden="1" x14ac:dyDescent="0.2">
      <c r="A247" s="112">
        <v>45012.447419884258</v>
      </c>
      <c r="B247" s="113" t="s">
        <v>30</v>
      </c>
      <c r="C247" s="113" t="s">
        <v>141</v>
      </c>
      <c r="D247" s="113" t="s">
        <v>157</v>
      </c>
      <c r="E247" s="113" t="s">
        <v>33</v>
      </c>
      <c r="F247" s="113" t="s">
        <v>34</v>
      </c>
      <c r="G247" s="113" t="s">
        <v>203</v>
      </c>
      <c r="H247" s="113" t="s">
        <v>196</v>
      </c>
      <c r="I247" s="179" t="s">
        <v>226</v>
      </c>
      <c r="J247" s="179" t="s">
        <v>215</v>
      </c>
      <c r="K247" s="179" t="s">
        <v>36</v>
      </c>
      <c r="L247" s="113" t="s">
        <v>118</v>
      </c>
      <c r="M247" s="113" t="s">
        <v>205</v>
      </c>
      <c r="N247" s="114" t="s">
        <v>36</v>
      </c>
      <c r="O247" s="114" t="s">
        <v>36</v>
      </c>
      <c r="P247" s="114">
        <v>45012.320833333331</v>
      </c>
      <c r="Q247" s="114">
        <v>45012.322916666672</v>
      </c>
      <c r="R247" s="115" t="s">
        <v>350</v>
      </c>
      <c r="S247" s="113" t="s">
        <v>37</v>
      </c>
      <c r="T247" s="113" t="s">
        <v>37</v>
      </c>
      <c r="U247" s="113" t="s">
        <v>36</v>
      </c>
      <c r="V247" s="113" t="s">
        <v>36</v>
      </c>
      <c r="W247" s="113" t="s">
        <v>36</v>
      </c>
      <c r="X247" s="113" t="s">
        <v>36</v>
      </c>
      <c r="Y247" s="113" t="s">
        <v>36</v>
      </c>
      <c r="Z247" s="113" t="s">
        <v>36</v>
      </c>
      <c r="AA247" s="113" t="s">
        <v>36</v>
      </c>
      <c r="AB247" s="113" t="s">
        <v>36</v>
      </c>
      <c r="AC247" s="113" t="s">
        <v>36</v>
      </c>
      <c r="AD247" s="113" t="s">
        <v>48</v>
      </c>
      <c r="AE247" s="113" t="s">
        <v>36</v>
      </c>
      <c r="AF247" s="113" t="s">
        <v>36</v>
      </c>
      <c r="AG247" s="113" t="s">
        <v>48</v>
      </c>
      <c r="AH247" s="113" t="str">
        <f t="shared" si="159"/>
        <v>MP</v>
      </c>
      <c r="AI247" s="116">
        <f t="shared" si="160"/>
        <v>0</v>
      </c>
      <c r="AJ247" s="116" t="s">
        <v>36</v>
      </c>
      <c r="AK247" s="116" t="s">
        <v>36</v>
      </c>
      <c r="AL247" s="116"/>
      <c r="AM247" s="116"/>
      <c r="AN247" s="89"/>
      <c r="AO247" s="90">
        <f t="shared" si="161"/>
        <v>0</v>
      </c>
      <c r="AP247" s="91">
        <f t="shared" si="162"/>
        <v>5.0000000162981451E-2</v>
      </c>
      <c r="AQ247" s="91">
        <f t="shared" si="163"/>
        <v>5.0000000162981451E-2</v>
      </c>
      <c r="AR247" s="89">
        <f t="shared" si="164"/>
        <v>5</v>
      </c>
      <c r="AS247" s="92">
        <f t="shared" si="165"/>
        <v>0</v>
      </c>
      <c r="AT247" s="92">
        <f t="shared" si="166"/>
        <v>0.25000000081490725</v>
      </c>
      <c r="AU247" s="92">
        <f t="shared" si="167"/>
        <v>0.25000000081490725</v>
      </c>
      <c r="AV247" s="93" t="str">
        <f t="shared" si="168"/>
        <v>23_03</v>
      </c>
      <c r="AW247" s="89" t="str">
        <f t="shared" si="169"/>
        <v>23</v>
      </c>
      <c r="AX247" s="89" t="str">
        <f t="shared" si="170"/>
        <v>03</v>
      </c>
      <c r="AY247" s="89"/>
      <c r="AZ247" s="89" t="str">
        <f t="shared" si="171"/>
        <v/>
      </c>
    </row>
    <row r="248" spans="1:52" s="113" customFormat="1" ht="9" hidden="1" x14ac:dyDescent="0.2">
      <c r="A248" s="112">
        <v>45012.760100775464</v>
      </c>
      <c r="B248" s="113" t="s">
        <v>30</v>
      </c>
      <c r="C248" s="113" t="s">
        <v>141</v>
      </c>
      <c r="D248" s="113" t="s">
        <v>157</v>
      </c>
      <c r="E248" s="113" t="s">
        <v>33</v>
      </c>
      <c r="F248" s="113" t="s">
        <v>34</v>
      </c>
      <c r="G248" s="113" t="s">
        <v>203</v>
      </c>
      <c r="H248" s="113" t="s">
        <v>196</v>
      </c>
      <c r="I248" s="179" t="s">
        <v>42</v>
      </c>
      <c r="J248" s="179" t="s">
        <v>162</v>
      </c>
      <c r="K248" s="179" t="s">
        <v>36</v>
      </c>
      <c r="L248" s="113" t="s">
        <v>154</v>
      </c>
      <c r="M248" s="113" t="s">
        <v>220</v>
      </c>
      <c r="N248" s="114" t="s">
        <v>36</v>
      </c>
      <c r="O248" s="114" t="s">
        <v>36</v>
      </c>
      <c r="P248" s="114">
        <v>45012.583333333328</v>
      </c>
      <c r="Q248" s="114">
        <v>45012.600694444445</v>
      </c>
      <c r="R248" s="115" t="s">
        <v>161</v>
      </c>
      <c r="S248" s="113" t="s">
        <v>37</v>
      </c>
      <c r="T248" s="113" t="s">
        <v>348</v>
      </c>
      <c r="U248" s="152">
        <v>1.3888888888888889E-3</v>
      </c>
      <c r="V248" s="113" t="s">
        <v>36</v>
      </c>
      <c r="W248" s="113" t="s">
        <v>36</v>
      </c>
      <c r="X248" s="113" t="s">
        <v>36</v>
      </c>
      <c r="Y248" s="113" t="s">
        <v>36</v>
      </c>
      <c r="Z248" s="113" t="s">
        <v>36</v>
      </c>
      <c r="AA248" s="113" t="s">
        <v>36</v>
      </c>
      <c r="AB248" s="113" t="s">
        <v>36</v>
      </c>
      <c r="AC248" s="113" t="s">
        <v>36</v>
      </c>
      <c r="AD248" s="113" t="s">
        <v>48</v>
      </c>
      <c r="AE248" s="113" t="s">
        <v>36</v>
      </c>
      <c r="AF248" s="113" t="s">
        <v>36</v>
      </c>
      <c r="AG248" s="113" t="s">
        <v>48</v>
      </c>
      <c r="AH248" s="113" t="str">
        <f t="shared" si="159"/>
        <v>PdM</v>
      </c>
      <c r="AI248" s="116">
        <f t="shared" si="160"/>
        <v>0</v>
      </c>
      <c r="AJ248" s="116" t="s">
        <v>36</v>
      </c>
      <c r="AK248" s="116" t="s">
        <v>36</v>
      </c>
      <c r="AL248" s="116"/>
      <c r="AM248" s="116"/>
      <c r="AN248" s="89"/>
      <c r="AO248" s="90">
        <f t="shared" si="161"/>
        <v>0</v>
      </c>
      <c r="AP248" s="91">
        <f t="shared" si="162"/>
        <v>0.41666666680248454</v>
      </c>
      <c r="AQ248" s="91">
        <f t="shared" si="163"/>
        <v>0.41666666680248454</v>
      </c>
      <c r="AR248" s="89">
        <f t="shared" si="164"/>
        <v>5</v>
      </c>
      <c r="AS248" s="92">
        <f t="shared" si="165"/>
        <v>0</v>
      </c>
      <c r="AT248" s="92">
        <f t="shared" si="166"/>
        <v>2.0833333340124227</v>
      </c>
      <c r="AU248" s="92">
        <f t="shared" si="167"/>
        <v>2.0833333340124227</v>
      </c>
      <c r="AV248" s="93" t="str">
        <f t="shared" si="168"/>
        <v>23_03</v>
      </c>
      <c r="AW248" s="89" t="str">
        <f t="shared" si="169"/>
        <v>23</v>
      </c>
      <c r="AX248" s="89" t="str">
        <f t="shared" si="170"/>
        <v>03</v>
      </c>
      <c r="AY248" s="89"/>
      <c r="AZ248" s="89" t="str">
        <f t="shared" si="171"/>
        <v/>
      </c>
    </row>
    <row r="249" spans="1:52" ht="9" hidden="1" x14ac:dyDescent="0.2">
      <c r="A249" s="112">
        <v>45012.760100775464</v>
      </c>
      <c r="B249" s="113" t="s">
        <v>30</v>
      </c>
      <c r="C249" s="113" t="s">
        <v>141</v>
      </c>
      <c r="D249" s="113" t="s">
        <v>157</v>
      </c>
      <c r="E249" s="113" t="s">
        <v>33</v>
      </c>
      <c r="F249" s="113" t="s">
        <v>34</v>
      </c>
      <c r="G249" s="113" t="s">
        <v>203</v>
      </c>
      <c r="H249" s="113" t="s">
        <v>196</v>
      </c>
      <c r="I249" s="179" t="s">
        <v>42</v>
      </c>
      <c r="J249" s="179" t="s">
        <v>216</v>
      </c>
      <c r="K249" s="179" t="s">
        <v>36</v>
      </c>
      <c r="L249" s="113" t="s">
        <v>154</v>
      </c>
      <c r="M249" s="113" t="s">
        <v>220</v>
      </c>
      <c r="N249" s="114" t="s">
        <v>36</v>
      </c>
      <c r="O249" s="114" t="s">
        <v>36</v>
      </c>
      <c r="P249" s="114">
        <v>45012.601388888892</v>
      </c>
      <c r="Q249" s="114">
        <v>45012.618055555555</v>
      </c>
      <c r="R249" s="115" t="s">
        <v>161</v>
      </c>
      <c r="S249" s="113" t="s">
        <v>37</v>
      </c>
      <c r="T249" s="113" t="s">
        <v>348</v>
      </c>
      <c r="U249" s="152">
        <v>1.3888888888888889E-3</v>
      </c>
      <c r="V249" s="113" t="s">
        <v>36</v>
      </c>
      <c r="W249" s="113" t="s">
        <v>36</v>
      </c>
      <c r="X249" s="113" t="s">
        <v>36</v>
      </c>
      <c r="Y249" s="113" t="s">
        <v>36</v>
      </c>
      <c r="Z249" s="113" t="s">
        <v>36</v>
      </c>
      <c r="AA249" s="113" t="s">
        <v>36</v>
      </c>
      <c r="AB249" s="113" t="s">
        <v>36</v>
      </c>
      <c r="AC249" s="113" t="s">
        <v>36</v>
      </c>
      <c r="AD249" s="113" t="s">
        <v>48</v>
      </c>
      <c r="AE249" s="113" t="s">
        <v>36</v>
      </c>
      <c r="AF249" s="113" t="s">
        <v>36</v>
      </c>
      <c r="AG249" s="113" t="s">
        <v>48</v>
      </c>
      <c r="AH249" s="113" t="str">
        <f t="shared" si="159"/>
        <v>PdM</v>
      </c>
      <c r="AI249" s="116">
        <f t="shared" si="160"/>
        <v>0</v>
      </c>
      <c r="AJ249" s="116" t="s">
        <v>36</v>
      </c>
      <c r="AK249" s="116" t="s">
        <v>36</v>
      </c>
      <c r="AL249" s="116"/>
      <c r="AM249" s="116"/>
      <c r="AN249" s="89"/>
      <c r="AO249" s="90">
        <f t="shared" si="161"/>
        <v>0</v>
      </c>
      <c r="AP249" s="91">
        <f t="shared" si="162"/>
        <v>0.39999999990686774</v>
      </c>
      <c r="AQ249" s="91">
        <f t="shared" si="163"/>
        <v>0.39999999990686774</v>
      </c>
      <c r="AR249" s="89">
        <f t="shared" si="164"/>
        <v>5</v>
      </c>
      <c r="AS249" s="92">
        <f t="shared" si="165"/>
        <v>0</v>
      </c>
      <c r="AT249" s="92">
        <f t="shared" si="166"/>
        <v>1.9999999995343387</v>
      </c>
      <c r="AU249" s="92">
        <f t="shared" si="167"/>
        <v>1.9999999995343387</v>
      </c>
      <c r="AV249" s="93" t="str">
        <f t="shared" si="168"/>
        <v>23_03</v>
      </c>
      <c r="AW249" s="89" t="str">
        <f t="shared" si="169"/>
        <v>23</v>
      </c>
      <c r="AX249" s="89" t="str">
        <f t="shared" si="170"/>
        <v>03</v>
      </c>
      <c r="AY249" s="89"/>
      <c r="AZ249" s="89" t="str">
        <f t="shared" si="171"/>
        <v/>
      </c>
    </row>
    <row r="250" spans="1:52" ht="9" hidden="1" x14ac:dyDescent="0.2">
      <c r="A250" s="112">
        <v>45012.760100775464</v>
      </c>
      <c r="B250" s="113" t="s">
        <v>30</v>
      </c>
      <c r="C250" s="113" t="s">
        <v>141</v>
      </c>
      <c r="D250" s="113" t="s">
        <v>157</v>
      </c>
      <c r="E250" s="113" t="s">
        <v>33</v>
      </c>
      <c r="F250" s="113" t="s">
        <v>34</v>
      </c>
      <c r="G250" s="113" t="s">
        <v>203</v>
      </c>
      <c r="H250" s="113" t="s">
        <v>196</v>
      </c>
      <c r="I250" s="179" t="s">
        <v>42</v>
      </c>
      <c r="J250" s="179" t="s">
        <v>151</v>
      </c>
      <c r="K250" s="179" t="s">
        <v>36</v>
      </c>
      <c r="L250" s="113" t="s">
        <v>154</v>
      </c>
      <c r="M250" s="113" t="s">
        <v>220</v>
      </c>
      <c r="N250" s="114" t="s">
        <v>36</v>
      </c>
      <c r="O250" s="114" t="s">
        <v>36</v>
      </c>
      <c r="P250" s="114">
        <v>45012.618750000001</v>
      </c>
      <c r="Q250" s="114">
        <v>45012.635416666664</v>
      </c>
      <c r="R250" s="115" t="s">
        <v>161</v>
      </c>
      <c r="S250" s="113" t="s">
        <v>37</v>
      </c>
      <c r="T250" s="113" t="s">
        <v>348</v>
      </c>
      <c r="U250" s="152">
        <v>1.3888888888888889E-3</v>
      </c>
      <c r="V250" s="113" t="s">
        <v>36</v>
      </c>
      <c r="W250" s="113" t="s">
        <v>36</v>
      </c>
      <c r="X250" s="113" t="s">
        <v>36</v>
      </c>
      <c r="Y250" s="113" t="s">
        <v>36</v>
      </c>
      <c r="Z250" s="113" t="s">
        <v>36</v>
      </c>
      <c r="AA250" s="113" t="s">
        <v>36</v>
      </c>
      <c r="AB250" s="113" t="s">
        <v>36</v>
      </c>
      <c r="AC250" s="113" t="s">
        <v>36</v>
      </c>
      <c r="AD250" s="113" t="s">
        <v>48</v>
      </c>
      <c r="AE250" s="113" t="s">
        <v>36</v>
      </c>
      <c r="AF250" s="113" t="s">
        <v>36</v>
      </c>
      <c r="AG250" s="113" t="s">
        <v>48</v>
      </c>
      <c r="AH250" s="113" t="str">
        <f t="shared" si="159"/>
        <v>PdM</v>
      </c>
      <c r="AI250" s="116">
        <f t="shared" si="160"/>
        <v>0</v>
      </c>
      <c r="AJ250" s="116" t="s">
        <v>36</v>
      </c>
      <c r="AK250" s="116" t="s">
        <v>36</v>
      </c>
      <c r="AL250" s="116"/>
      <c r="AM250" s="116"/>
      <c r="AN250" s="89"/>
      <c r="AO250" s="90">
        <f t="shared" si="161"/>
        <v>0</v>
      </c>
      <c r="AP250" s="91">
        <f t="shared" si="162"/>
        <v>0.39999999990686774</v>
      </c>
      <c r="AQ250" s="91">
        <f t="shared" si="163"/>
        <v>0.39999999990686774</v>
      </c>
      <c r="AR250" s="89">
        <f t="shared" si="164"/>
        <v>5</v>
      </c>
      <c r="AS250" s="92">
        <f t="shared" si="165"/>
        <v>0</v>
      </c>
      <c r="AT250" s="92">
        <f t="shared" si="166"/>
        <v>1.9999999995343387</v>
      </c>
      <c r="AU250" s="92">
        <f t="shared" si="167"/>
        <v>1.9999999995343387</v>
      </c>
      <c r="AV250" s="93" t="str">
        <f t="shared" si="168"/>
        <v>23_03</v>
      </c>
      <c r="AW250" s="89" t="str">
        <f t="shared" si="169"/>
        <v>23</v>
      </c>
      <c r="AX250" s="89" t="str">
        <f t="shared" si="170"/>
        <v>03</v>
      </c>
      <c r="AY250" s="89"/>
      <c r="AZ250" s="89" t="str">
        <f t="shared" si="171"/>
        <v/>
      </c>
    </row>
    <row r="251" spans="1:52" ht="9" hidden="1" x14ac:dyDescent="0.2">
      <c r="A251" s="112">
        <v>45012.760100775464</v>
      </c>
      <c r="B251" s="113" t="s">
        <v>30</v>
      </c>
      <c r="C251" s="113" t="s">
        <v>141</v>
      </c>
      <c r="D251" s="113" t="s">
        <v>157</v>
      </c>
      <c r="E251" s="113" t="s">
        <v>33</v>
      </c>
      <c r="F251" s="113" t="s">
        <v>34</v>
      </c>
      <c r="G251" s="113" t="s">
        <v>203</v>
      </c>
      <c r="H251" s="113" t="s">
        <v>196</v>
      </c>
      <c r="I251" s="179" t="s">
        <v>42</v>
      </c>
      <c r="J251" s="179" t="s">
        <v>181</v>
      </c>
      <c r="K251" s="179" t="s">
        <v>36</v>
      </c>
      <c r="L251" s="113" t="s">
        <v>154</v>
      </c>
      <c r="M251" s="113" t="s">
        <v>220</v>
      </c>
      <c r="N251" s="114" t="s">
        <v>36</v>
      </c>
      <c r="O251" s="114" t="s">
        <v>36</v>
      </c>
      <c r="P251" s="114">
        <v>45012.636111111111</v>
      </c>
      <c r="Q251" s="114">
        <v>45012.652777777781</v>
      </c>
      <c r="R251" s="115" t="s">
        <v>161</v>
      </c>
      <c r="S251" s="113" t="s">
        <v>37</v>
      </c>
      <c r="T251" s="113" t="s">
        <v>348</v>
      </c>
      <c r="U251" s="152">
        <v>1.3888888888888889E-3</v>
      </c>
      <c r="V251" s="113" t="s">
        <v>36</v>
      </c>
      <c r="W251" s="113" t="s">
        <v>36</v>
      </c>
      <c r="X251" s="113" t="s">
        <v>36</v>
      </c>
      <c r="Y251" s="113" t="s">
        <v>36</v>
      </c>
      <c r="Z251" s="113" t="s">
        <v>36</v>
      </c>
      <c r="AA251" s="113" t="s">
        <v>36</v>
      </c>
      <c r="AB251" s="113" t="s">
        <v>36</v>
      </c>
      <c r="AC251" s="113" t="s">
        <v>36</v>
      </c>
      <c r="AD251" s="113" t="s">
        <v>48</v>
      </c>
      <c r="AE251" s="113" t="s">
        <v>36</v>
      </c>
      <c r="AF251" s="113" t="s">
        <v>36</v>
      </c>
      <c r="AG251" s="113" t="s">
        <v>48</v>
      </c>
      <c r="AH251" s="113" t="str">
        <f t="shared" si="159"/>
        <v>PdM</v>
      </c>
      <c r="AI251" s="116">
        <f t="shared" si="160"/>
        <v>0</v>
      </c>
      <c r="AJ251" s="116" t="s">
        <v>36</v>
      </c>
      <c r="AK251" s="116" t="s">
        <v>36</v>
      </c>
      <c r="AL251" s="116"/>
      <c r="AM251" s="116"/>
      <c r="AN251" s="89"/>
      <c r="AO251" s="90">
        <f t="shared" si="161"/>
        <v>0</v>
      </c>
      <c r="AP251" s="91">
        <f t="shared" si="162"/>
        <v>0.40000000008149073</v>
      </c>
      <c r="AQ251" s="91">
        <f t="shared" si="163"/>
        <v>0.40000000008149073</v>
      </c>
      <c r="AR251" s="89">
        <f t="shared" si="164"/>
        <v>5</v>
      </c>
      <c r="AS251" s="92">
        <f t="shared" si="165"/>
        <v>0</v>
      </c>
      <c r="AT251" s="92">
        <f t="shared" si="166"/>
        <v>2.0000000004074536</v>
      </c>
      <c r="AU251" s="92">
        <f t="shared" si="167"/>
        <v>2.0000000004074536</v>
      </c>
      <c r="AV251" s="93" t="str">
        <f t="shared" si="168"/>
        <v>23_03</v>
      </c>
      <c r="AW251" s="89" t="str">
        <f t="shared" si="169"/>
        <v>23</v>
      </c>
      <c r="AX251" s="89" t="str">
        <f t="shared" si="170"/>
        <v>03</v>
      </c>
      <c r="AY251" s="89"/>
      <c r="AZ251" s="89" t="str">
        <f t="shared" si="171"/>
        <v/>
      </c>
    </row>
    <row r="252" spans="1:52" s="117" customFormat="1" ht="9" hidden="1" x14ac:dyDescent="0.2">
      <c r="A252" s="112">
        <v>45012.760100775464</v>
      </c>
      <c r="B252" s="113" t="s">
        <v>30</v>
      </c>
      <c r="C252" s="113" t="s">
        <v>141</v>
      </c>
      <c r="D252" s="113" t="s">
        <v>157</v>
      </c>
      <c r="E252" s="113" t="s">
        <v>33</v>
      </c>
      <c r="F252" s="113" t="s">
        <v>34</v>
      </c>
      <c r="G252" s="113" t="s">
        <v>203</v>
      </c>
      <c r="H252" s="113" t="s">
        <v>196</v>
      </c>
      <c r="I252" s="179" t="s">
        <v>42</v>
      </c>
      <c r="J252" s="179" t="s">
        <v>86</v>
      </c>
      <c r="K252" s="179" t="s">
        <v>36</v>
      </c>
      <c r="L252" s="113" t="s">
        <v>154</v>
      </c>
      <c r="M252" s="113" t="s">
        <v>220</v>
      </c>
      <c r="N252" s="114" t="s">
        <v>36</v>
      </c>
      <c r="O252" s="114" t="s">
        <v>36</v>
      </c>
      <c r="P252" s="114">
        <v>45012.65347222222</v>
      </c>
      <c r="Q252" s="114">
        <v>45012.670138888891</v>
      </c>
      <c r="R252" s="115" t="s">
        <v>161</v>
      </c>
      <c r="S252" s="113" t="s">
        <v>37</v>
      </c>
      <c r="T252" s="113" t="s">
        <v>348</v>
      </c>
      <c r="U252" s="152">
        <v>1.3888888888888889E-3</v>
      </c>
      <c r="V252" s="113" t="s">
        <v>36</v>
      </c>
      <c r="W252" s="113" t="s">
        <v>36</v>
      </c>
      <c r="X252" s="113" t="s">
        <v>36</v>
      </c>
      <c r="Y252" s="113" t="s">
        <v>36</v>
      </c>
      <c r="Z252" s="113" t="s">
        <v>36</v>
      </c>
      <c r="AA252" s="113" t="s">
        <v>36</v>
      </c>
      <c r="AB252" s="113" t="s">
        <v>36</v>
      </c>
      <c r="AC252" s="113" t="s">
        <v>36</v>
      </c>
      <c r="AD252" s="113" t="s">
        <v>48</v>
      </c>
      <c r="AE252" s="113" t="s">
        <v>36</v>
      </c>
      <c r="AF252" s="113" t="s">
        <v>36</v>
      </c>
      <c r="AG252" s="113" t="s">
        <v>48</v>
      </c>
      <c r="AH252" s="113" t="str">
        <f t="shared" si="159"/>
        <v>PdM</v>
      </c>
      <c r="AI252" s="116">
        <f t="shared" si="160"/>
        <v>0</v>
      </c>
      <c r="AJ252" s="116" t="s">
        <v>36</v>
      </c>
      <c r="AK252" s="116" t="s">
        <v>36</v>
      </c>
      <c r="AL252" s="116"/>
      <c r="AM252" s="116"/>
      <c r="AN252" s="89"/>
      <c r="AO252" s="90">
        <f t="shared" si="161"/>
        <v>0</v>
      </c>
      <c r="AP252" s="91">
        <f t="shared" si="162"/>
        <v>0.40000000008149073</v>
      </c>
      <c r="AQ252" s="91">
        <f t="shared" si="163"/>
        <v>0.40000000008149073</v>
      </c>
      <c r="AR252" s="89">
        <f t="shared" si="164"/>
        <v>5</v>
      </c>
      <c r="AS252" s="92">
        <f t="shared" si="165"/>
        <v>0</v>
      </c>
      <c r="AT252" s="92">
        <f t="shared" si="166"/>
        <v>2.0000000004074536</v>
      </c>
      <c r="AU252" s="92">
        <f t="shared" si="167"/>
        <v>2.0000000004074536</v>
      </c>
      <c r="AV252" s="93" t="str">
        <f t="shared" si="168"/>
        <v>23_03</v>
      </c>
      <c r="AW252" s="89" t="str">
        <f t="shared" si="169"/>
        <v>23</v>
      </c>
      <c r="AX252" s="89" t="str">
        <f t="shared" si="170"/>
        <v>03</v>
      </c>
      <c r="AY252" s="89"/>
      <c r="AZ252" s="89" t="str">
        <f t="shared" si="171"/>
        <v/>
      </c>
    </row>
    <row r="253" spans="1:52" s="117" customFormat="1" ht="9" hidden="1" x14ac:dyDescent="0.2">
      <c r="A253" s="112">
        <v>45012.760100775464</v>
      </c>
      <c r="B253" s="113" t="s">
        <v>30</v>
      </c>
      <c r="C253" s="113" t="s">
        <v>141</v>
      </c>
      <c r="D253" s="113" t="s">
        <v>157</v>
      </c>
      <c r="E253" s="113" t="s">
        <v>33</v>
      </c>
      <c r="F253" s="113" t="s">
        <v>34</v>
      </c>
      <c r="G253" s="113" t="s">
        <v>203</v>
      </c>
      <c r="H253" s="113" t="s">
        <v>196</v>
      </c>
      <c r="I253" s="179" t="s">
        <v>42</v>
      </c>
      <c r="J253" s="179" t="s">
        <v>43</v>
      </c>
      <c r="K253" s="179" t="s">
        <v>36</v>
      </c>
      <c r="L253" s="113" t="s">
        <v>154</v>
      </c>
      <c r="M253" s="113" t="s">
        <v>220</v>
      </c>
      <c r="N253" s="114" t="s">
        <v>36</v>
      </c>
      <c r="O253" s="114" t="s">
        <v>36</v>
      </c>
      <c r="P253" s="114">
        <v>45012.67083333333</v>
      </c>
      <c r="Q253" s="114">
        <v>45012.6875</v>
      </c>
      <c r="R253" s="115" t="s">
        <v>161</v>
      </c>
      <c r="S253" s="113" t="s">
        <v>37</v>
      </c>
      <c r="T253" s="113" t="s">
        <v>348</v>
      </c>
      <c r="U253" s="152">
        <v>1.3888888888888889E-3</v>
      </c>
      <c r="V253" s="113" t="s">
        <v>36</v>
      </c>
      <c r="W253" s="113" t="s">
        <v>36</v>
      </c>
      <c r="X253" s="113" t="s">
        <v>36</v>
      </c>
      <c r="Y253" s="113" t="s">
        <v>36</v>
      </c>
      <c r="Z253" s="113" t="s">
        <v>36</v>
      </c>
      <c r="AA253" s="113" t="s">
        <v>36</v>
      </c>
      <c r="AB253" s="113" t="s">
        <v>36</v>
      </c>
      <c r="AC253" s="113" t="s">
        <v>36</v>
      </c>
      <c r="AD253" s="113" t="s">
        <v>48</v>
      </c>
      <c r="AE253" s="113" t="s">
        <v>36</v>
      </c>
      <c r="AF253" s="113" t="s">
        <v>36</v>
      </c>
      <c r="AG253" s="113" t="s">
        <v>48</v>
      </c>
      <c r="AH253" s="113" t="str">
        <f t="shared" si="159"/>
        <v>PdM</v>
      </c>
      <c r="AI253" s="116">
        <f t="shared" si="160"/>
        <v>0</v>
      </c>
      <c r="AJ253" s="116" t="s">
        <v>36</v>
      </c>
      <c r="AK253" s="116" t="s">
        <v>36</v>
      </c>
      <c r="AL253" s="116" t="s">
        <v>616</v>
      </c>
      <c r="AM253" s="116" t="s">
        <v>616</v>
      </c>
      <c r="AN253" s="89"/>
      <c r="AO253" s="90">
        <f t="shared" si="161"/>
        <v>0</v>
      </c>
      <c r="AP253" s="91">
        <f t="shared" si="162"/>
        <v>0.40000000008149073</v>
      </c>
      <c r="AQ253" s="91">
        <f t="shared" si="163"/>
        <v>0.40000000008149073</v>
      </c>
      <c r="AR253" s="89">
        <f t="shared" si="164"/>
        <v>5</v>
      </c>
      <c r="AS253" s="92">
        <f t="shared" si="165"/>
        <v>0</v>
      </c>
      <c r="AT253" s="92">
        <f t="shared" si="166"/>
        <v>2.0000000004074536</v>
      </c>
      <c r="AU253" s="92">
        <f t="shared" si="167"/>
        <v>2.0000000004074536</v>
      </c>
      <c r="AV253" s="93" t="str">
        <f t="shared" si="168"/>
        <v>23_03</v>
      </c>
      <c r="AW253" s="89" t="str">
        <f t="shared" si="169"/>
        <v>23</v>
      </c>
      <c r="AX253" s="89" t="str">
        <f t="shared" si="170"/>
        <v>03</v>
      </c>
      <c r="AY253" s="89"/>
      <c r="AZ253" s="89" t="str">
        <f t="shared" si="171"/>
        <v/>
      </c>
    </row>
    <row r="254" spans="1:52" s="117" customFormat="1" ht="9" hidden="1" x14ac:dyDescent="0.2">
      <c r="A254" s="112">
        <v>45012.760100775464</v>
      </c>
      <c r="B254" s="113" t="s">
        <v>30</v>
      </c>
      <c r="C254" s="113" t="s">
        <v>141</v>
      </c>
      <c r="D254" s="113" t="s">
        <v>157</v>
      </c>
      <c r="E254" s="113" t="s">
        <v>33</v>
      </c>
      <c r="F254" s="113" t="s">
        <v>34</v>
      </c>
      <c r="G254" s="113" t="s">
        <v>203</v>
      </c>
      <c r="H254" s="113" t="s">
        <v>196</v>
      </c>
      <c r="I254" s="179" t="s">
        <v>42</v>
      </c>
      <c r="J254" s="179" t="s">
        <v>88</v>
      </c>
      <c r="K254" s="179" t="s">
        <v>36</v>
      </c>
      <c r="L254" s="113" t="s">
        <v>154</v>
      </c>
      <c r="M254" s="113" t="s">
        <v>220</v>
      </c>
      <c r="N254" s="114" t="s">
        <v>36</v>
      </c>
      <c r="O254" s="114" t="s">
        <v>36</v>
      </c>
      <c r="P254" s="114">
        <v>45012.688194444447</v>
      </c>
      <c r="Q254" s="114">
        <v>45012.704861111109</v>
      </c>
      <c r="R254" s="115" t="s">
        <v>161</v>
      </c>
      <c r="S254" s="113" t="s">
        <v>37</v>
      </c>
      <c r="T254" s="113" t="s">
        <v>348</v>
      </c>
      <c r="U254" s="152">
        <v>1.3888888888888889E-3</v>
      </c>
      <c r="V254" s="113" t="s">
        <v>36</v>
      </c>
      <c r="W254" s="113" t="s">
        <v>36</v>
      </c>
      <c r="X254" s="113" t="s">
        <v>36</v>
      </c>
      <c r="Y254" s="113" t="s">
        <v>36</v>
      </c>
      <c r="Z254" s="113" t="s">
        <v>36</v>
      </c>
      <c r="AA254" s="113" t="s">
        <v>36</v>
      </c>
      <c r="AB254" s="113" t="s">
        <v>36</v>
      </c>
      <c r="AC254" s="113" t="s">
        <v>36</v>
      </c>
      <c r="AD254" s="113" t="s">
        <v>48</v>
      </c>
      <c r="AE254" s="113" t="s">
        <v>36</v>
      </c>
      <c r="AF254" s="113" t="s">
        <v>36</v>
      </c>
      <c r="AG254" s="113" t="s">
        <v>48</v>
      </c>
      <c r="AH254" s="113" t="str">
        <f t="shared" si="159"/>
        <v>PdM</v>
      </c>
      <c r="AI254" s="116">
        <f t="shared" si="160"/>
        <v>0</v>
      </c>
      <c r="AJ254" s="116" t="s">
        <v>36</v>
      </c>
      <c r="AK254" s="116" t="s">
        <v>36</v>
      </c>
      <c r="AL254" s="116"/>
      <c r="AM254" s="116"/>
      <c r="AN254" s="89"/>
      <c r="AO254" s="90">
        <f t="shared" si="161"/>
        <v>0</v>
      </c>
      <c r="AP254" s="91">
        <f t="shared" si="162"/>
        <v>0.39999999990686774</v>
      </c>
      <c r="AQ254" s="91">
        <f t="shared" si="163"/>
        <v>0.39999999990686774</v>
      </c>
      <c r="AR254" s="89">
        <f t="shared" si="164"/>
        <v>5</v>
      </c>
      <c r="AS254" s="92">
        <f t="shared" si="165"/>
        <v>0</v>
      </c>
      <c r="AT254" s="92">
        <f t="shared" si="166"/>
        <v>1.9999999995343387</v>
      </c>
      <c r="AU254" s="92">
        <f t="shared" si="167"/>
        <v>1.9999999995343387</v>
      </c>
      <c r="AV254" s="93" t="str">
        <f t="shared" si="168"/>
        <v>23_03</v>
      </c>
      <c r="AW254" s="89" t="str">
        <f t="shared" si="169"/>
        <v>23</v>
      </c>
      <c r="AX254" s="89" t="str">
        <f t="shared" si="170"/>
        <v>03</v>
      </c>
      <c r="AY254" s="89"/>
      <c r="AZ254" s="89" t="str">
        <f t="shared" si="171"/>
        <v/>
      </c>
    </row>
    <row r="255" spans="1:52" s="117" customFormat="1" ht="9" hidden="1" x14ac:dyDescent="0.2">
      <c r="A255" s="112">
        <v>45012.760100775464</v>
      </c>
      <c r="B255" s="113" t="s">
        <v>30</v>
      </c>
      <c r="C255" s="113" t="s">
        <v>141</v>
      </c>
      <c r="D255" s="113" t="s">
        <v>157</v>
      </c>
      <c r="E255" s="113" t="s">
        <v>33</v>
      </c>
      <c r="F255" s="113" t="s">
        <v>34</v>
      </c>
      <c r="G255" s="113" t="s">
        <v>203</v>
      </c>
      <c r="H255" s="113" t="s">
        <v>196</v>
      </c>
      <c r="I255" s="179" t="s">
        <v>42</v>
      </c>
      <c r="J255" s="179" t="s">
        <v>77</v>
      </c>
      <c r="K255" s="179" t="s">
        <v>36</v>
      </c>
      <c r="L255" s="113" t="s">
        <v>154</v>
      </c>
      <c r="M255" s="113" t="s">
        <v>220</v>
      </c>
      <c r="N255" s="114" t="s">
        <v>36</v>
      </c>
      <c r="O255" s="114" t="s">
        <v>36</v>
      </c>
      <c r="P255" s="114">
        <v>45012.705555555556</v>
      </c>
      <c r="Q255" s="114">
        <v>45012.722222222219</v>
      </c>
      <c r="R255" s="115" t="s">
        <v>161</v>
      </c>
      <c r="S255" s="113" t="s">
        <v>37</v>
      </c>
      <c r="T255" s="113" t="s">
        <v>348</v>
      </c>
      <c r="U255" s="152">
        <v>1.3888888888888889E-3</v>
      </c>
      <c r="V255" s="113" t="s">
        <v>36</v>
      </c>
      <c r="W255" s="113" t="s">
        <v>36</v>
      </c>
      <c r="X255" s="113" t="s">
        <v>36</v>
      </c>
      <c r="Y255" s="113" t="s">
        <v>36</v>
      </c>
      <c r="Z255" s="113" t="s">
        <v>36</v>
      </c>
      <c r="AA255" s="113" t="s">
        <v>36</v>
      </c>
      <c r="AB255" s="113" t="s">
        <v>36</v>
      </c>
      <c r="AC255" s="113" t="s">
        <v>36</v>
      </c>
      <c r="AD255" s="113" t="s">
        <v>48</v>
      </c>
      <c r="AE255" s="113" t="s">
        <v>36</v>
      </c>
      <c r="AF255" s="113" t="s">
        <v>36</v>
      </c>
      <c r="AG255" s="113" t="s">
        <v>48</v>
      </c>
      <c r="AH255" s="113" t="str">
        <f t="shared" si="159"/>
        <v>PdM</v>
      </c>
      <c r="AI255" s="116">
        <f t="shared" si="160"/>
        <v>0</v>
      </c>
      <c r="AJ255" s="116" t="s">
        <v>36</v>
      </c>
      <c r="AK255" s="116" t="s">
        <v>36</v>
      </c>
      <c r="AL255" s="116" t="s">
        <v>616</v>
      </c>
      <c r="AM255" s="116" t="s">
        <v>616</v>
      </c>
      <c r="AN255" s="89"/>
      <c r="AO255" s="90">
        <f t="shared" si="161"/>
        <v>0</v>
      </c>
      <c r="AP255" s="91">
        <f t="shared" si="162"/>
        <v>0.39999999990686774</v>
      </c>
      <c r="AQ255" s="91">
        <f t="shared" si="163"/>
        <v>0.39999999990686774</v>
      </c>
      <c r="AR255" s="89">
        <f t="shared" si="164"/>
        <v>5</v>
      </c>
      <c r="AS255" s="92">
        <f t="shared" si="165"/>
        <v>0</v>
      </c>
      <c r="AT255" s="92">
        <f t="shared" si="166"/>
        <v>1.9999999995343387</v>
      </c>
      <c r="AU255" s="92">
        <f t="shared" si="167"/>
        <v>1.9999999995343387</v>
      </c>
      <c r="AV255" s="93" t="str">
        <f t="shared" si="168"/>
        <v>23_03</v>
      </c>
      <c r="AW255" s="89" t="str">
        <f t="shared" si="169"/>
        <v>23</v>
      </c>
      <c r="AX255" s="89" t="str">
        <f t="shared" si="170"/>
        <v>03</v>
      </c>
      <c r="AY255" s="89"/>
      <c r="AZ255" s="89" t="str">
        <f t="shared" si="171"/>
        <v/>
      </c>
    </row>
    <row r="256" spans="1:52" s="117" customFormat="1" ht="9" hidden="1" x14ac:dyDescent="0.2">
      <c r="A256" s="112">
        <v>45012.760100775464</v>
      </c>
      <c r="B256" s="113" t="s">
        <v>30</v>
      </c>
      <c r="C256" s="113" t="s">
        <v>141</v>
      </c>
      <c r="D256" s="113" t="s">
        <v>157</v>
      </c>
      <c r="E256" s="113" t="s">
        <v>33</v>
      </c>
      <c r="F256" s="113" t="s">
        <v>34</v>
      </c>
      <c r="G256" s="113" t="s">
        <v>203</v>
      </c>
      <c r="H256" s="113" t="s">
        <v>196</v>
      </c>
      <c r="I256" s="179" t="s">
        <v>225</v>
      </c>
      <c r="J256" s="179" t="s">
        <v>52</v>
      </c>
      <c r="K256" s="179" t="s">
        <v>36</v>
      </c>
      <c r="L256" s="113" t="s">
        <v>154</v>
      </c>
      <c r="M256" s="113" t="s">
        <v>220</v>
      </c>
      <c r="N256" s="114" t="s">
        <v>36</v>
      </c>
      <c r="O256" s="114" t="s">
        <v>36</v>
      </c>
      <c r="P256" s="114">
        <v>45012.722916666666</v>
      </c>
      <c r="Q256" s="114">
        <v>45012.739583333336</v>
      </c>
      <c r="R256" s="115" t="s">
        <v>161</v>
      </c>
      <c r="S256" s="113" t="s">
        <v>37</v>
      </c>
      <c r="T256" s="113" t="s">
        <v>348</v>
      </c>
      <c r="U256" s="152">
        <v>1.3888888888888889E-3</v>
      </c>
      <c r="V256" s="113" t="s">
        <v>36</v>
      </c>
      <c r="W256" s="113" t="s">
        <v>36</v>
      </c>
      <c r="X256" s="113" t="s">
        <v>36</v>
      </c>
      <c r="Y256" s="113" t="s">
        <v>36</v>
      </c>
      <c r="Z256" s="113" t="s">
        <v>36</v>
      </c>
      <c r="AA256" s="113" t="s">
        <v>36</v>
      </c>
      <c r="AB256" s="113" t="s">
        <v>36</v>
      </c>
      <c r="AC256" s="113" t="s">
        <v>36</v>
      </c>
      <c r="AD256" s="113" t="s">
        <v>48</v>
      </c>
      <c r="AE256" s="113" t="s">
        <v>36</v>
      </c>
      <c r="AF256" s="113" t="s">
        <v>36</v>
      </c>
      <c r="AG256" s="113" t="s">
        <v>48</v>
      </c>
      <c r="AH256" s="113" t="str">
        <f t="shared" si="159"/>
        <v>PdM</v>
      </c>
      <c r="AI256" s="116">
        <f t="shared" si="160"/>
        <v>0</v>
      </c>
      <c r="AJ256" s="116" t="s">
        <v>36</v>
      </c>
      <c r="AK256" s="116" t="s">
        <v>36</v>
      </c>
      <c r="AL256" s="116"/>
      <c r="AM256" s="116"/>
      <c r="AN256" s="89"/>
      <c r="AO256" s="90">
        <f t="shared" si="161"/>
        <v>0</v>
      </c>
      <c r="AP256" s="91">
        <f t="shared" si="162"/>
        <v>0.40000000008149073</v>
      </c>
      <c r="AQ256" s="91">
        <f t="shared" si="163"/>
        <v>0.40000000008149073</v>
      </c>
      <c r="AR256" s="89">
        <f t="shared" si="164"/>
        <v>5</v>
      </c>
      <c r="AS256" s="92">
        <f t="shared" si="165"/>
        <v>0</v>
      </c>
      <c r="AT256" s="92">
        <f t="shared" si="166"/>
        <v>2.0000000004074536</v>
      </c>
      <c r="AU256" s="92">
        <f t="shared" si="167"/>
        <v>2.0000000004074536</v>
      </c>
      <c r="AV256" s="93" t="str">
        <f t="shared" si="168"/>
        <v>23_03</v>
      </c>
      <c r="AW256" s="89" t="str">
        <f t="shared" si="169"/>
        <v>23</v>
      </c>
      <c r="AX256" s="89" t="str">
        <f t="shared" si="170"/>
        <v>03</v>
      </c>
      <c r="AY256" s="89"/>
      <c r="AZ256" s="89" t="str">
        <f t="shared" si="171"/>
        <v/>
      </c>
    </row>
    <row r="257" spans="1:52" s="117" customFormat="1" ht="9" hidden="1" x14ac:dyDescent="0.2">
      <c r="A257" s="112">
        <v>45012.760100775464</v>
      </c>
      <c r="B257" s="113" t="s">
        <v>30</v>
      </c>
      <c r="C257" s="113" t="s">
        <v>141</v>
      </c>
      <c r="D257" s="113" t="s">
        <v>157</v>
      </c>
      <c r="E257" s="113" t="s">
        <v>33</v>
      </c>
      <c r="F257" s="113" t="s">
        <v>34</v>
      </c>
      <c r="G257" s="113" t="s">
        <v>203</v>
      </c>
      <c r="H257" s="113" t="s">
        <v>196</v>
      </c>
      <c r="I257" s="179" t="s">
        <v>225</v>
      </c>
      <c r="J257" s="179" t="s">
        <v>47</v>
      </c>
      <c r="K257" s="179" t="s">
        <v>36</v>
      </c>
      <c r="L257" s="113" t="s">
        <v>154</v>
      </c>
      <c r="M257" s="113" t="s">
        <v>220</v>
      </c>
      <c r="N257" s="114" t="s">
        <v>36</v>
      </c>
      <c r="O257" s="114" t="s">
        <v>36</v>
      </c>
      <c r="P257" s="114">
        <v>45012.740277777775</v>
      </c>
      <c r="Q257" s="114">
        <v>45012.760416666664</v>
      </c>
      <c r="R257" s="115" t="s">
        <v>161</v>
      </c>
      <c r="S257" s="113" t="s">
        <v>37</v>
      </c>
      <c r="T257" s="113" t="s">
        <v>348</v>
      </c>
      <c r="U257" s="152">
        <v>1.3888888888888889E-3</v>
      </c>
      <c r="V257" s="113" t="s">
        <v>36</v>
      </c>
      <c r="W257" s="113" t="s">
        <v>36</v>
      </c>
      <c r="X257" s="113" t="s">
        <v>36</v>
      </c>
      <c r="Y257" s="113" t="s">
        <v>36</v>
      </c>
      <c r="Z257" s="113" t="s">
        <v>36</v>
      </c>
      <c r="AA257" s="113" t="s">
        <v>36</v>
      </c>
      <c r="AB257" s="113" t="s">
        <v>36</v>
      </c>
      <c r="AC257" s="113" t="s">
        <v>36</v>
      </c>
      <c r="AD257" s="113" t="s">
        <v>48</v>
      </c>
      <c r="AE257" s="113" t="s">
        <v>36</v>
      </c>
      <c r="AF257" s="113" t="s">
        <v>36</v>
      </c>
      <c r="AG257" s="113" t="s">
        <v>48</v>
      </c>
      <c r="AH257" s="113" t="str">
        <f t="shared" si="159"/>
        <v>PdM</v>
      </c>
      <c r="AI257" s="116">
        <f t="shared" si="160"/>
        <v>0</v>
      </c>
      <c r="AJ257" s="116" t="s">
        <v>36</v>
      </c>
      <c r="AK257" s="116" t="s">
        <v>36</v>
      </c>
      <c r="AL257" s="116"/>
      <c r="AM257" s="116"/>
      <c r="AN257" s="89"/>
      <c r="AO257" s="90">
        <f t="shared" si="161"/>
        <v>0</v>
      </c>
      <c r="AP257" s="91">
        <f t="shared" si="162"/>
        <v>0.48333333333721384</v>
      </c>
      <c r="AQ257" s="91">
        <f t="shared" si="163"/>
        <v>0.48333333333721384</v>
      </c>
      <c r="AR257" s="89">
        <f t="shared" si="164"/>
        <v>5</v>
      </c>
      <c r="AS257" s="92">
        <f t="shared" si="165"/>
        <v>0</v>
      </c>
      <c r="AT257" s="92">
        <f t="shared" si="166"/>
        <v>2.4166666666860692</v>
      </c>
      <c r="AU257" s="92">
        <f t="shared" si="167"/>
        <v>2.4166666666860692</v>
      </c>
      <c r="AV257" s="93" t="str">
        <f t="shared" si="168"/>
        <v>23_03</v>
      </c>
      <c r="AW257" s="89" t="str">
        <f t="shared" si="169"/>
        <v>23</v>
      </c>
      <c r="AX257" s="89" t="str">
        <f t="shared" si="170"/>
        <v>03</v>
      </c>
      <c r="AY257" s="89"/>
      <c r="AZ257" s="89" t="str">
        <f t="shared" si="171"/>
        <v/>
      </c>
    </row>
    <row r="258" spans="1:52" s="117" customFormat="1" ht="45" x14ac:dyDescent="0.2">
      <c r="A258" s="105">
        <v>45012.440459745369</v>
      </c>
      <c r="B258" s="106" t="s">
        <v>30</v>
      </c>
      <c r="C258" s="106" t="s">
        <v>141</v>
      </c>
      <c r="D258" s="106" t="s">
        <v>157</v>
      </c>
      <c r="E258" s="106" t="s">
        <v>33</v>
      </c>
      <c r="F258" s="106" t="s">
        <v>34</v>
      </c>
      <c r="G258" s="106" t="s">
        <v>203</v>
      </c>
      <c r="H258" s="106" t="s">
        <v>196</v>
      </c>
      <c r="I258" s="178" t="s">
        <v>450</v>
      </c>
      <c r="J258" s="178" t="s">
        <v>68</v>
      </c>
      <c r="K258" s="178" t="s">
        <v>36</v>
      </c>
      <c r="L258" s="106" t="s">
        <v>114</v>
      </c>
      <c r="M258" s="106" t="s">
        <v>221</v>
      </c>
      <c r="N258" s="107">
        <v>45012.291666666664</v>
      </c>
      <c r="O258" s="107">
        <v>45012.354166666672</v>
      </c>
      <c r="P258" s="107">
        <v>45012.305567129632</v>
      </c>
      <c r="Q258" s="107">
        <v>45012.440972222219</v>
      </c>
      <c r="R258" s="75" t="s">
        <v>553</v>
      </c>
      <c r="S258" s="106" t="s">
        <v>37</v>
      </c>
      <c r="T258" s="106"/>
      <c r="U258" s="127">
        <v>1.3888888890505768E-2</v>
      </c>
      <c r="V258" s="106" t="s">
        <v>36</v>
      </c>
      <c r="W258" s="94">
        <v>6.9444444452528842E-3</v>
      </c>
      <c r="X258" s="73" t="s">
        <v>36</v>
      </c>
      <c r="Y258" s="94" t="s">
        <v>36</v>
      </c>
      <c r="Z258" s="94">
        <v>6.9444444452528842E-3</v>
      </c>
      <c r="AA258" s="106" t="s">
        <v>36</v>
      </c>
      <c r="AB258" s="106" t="s">
        <v>36</v>
      </c>
      <c r="AC258" s="106" t="s">
        <v>36</v>
      </c>
      <c r="AD258" s="106" t="s">
        <v>46</v>
      </c>
      <c r="AE258" s="169" t="s">
        <v>471</v>
      </c>
      <c r="AF258" s="106" t="s">
        <v>36</v>
      </c>
      <c r="AG258" s="106" t="s">
        <v>48</v>
      </c>
      <c r="AH258" s="106" t="str">
        <f t="shared" si="146"/>
        <v>MC</v>
      </c>
      <c r="AI258" s="109">
        <f t="shared" si="147"/>
        <v>1.500000000174623</v>
      </c>
      <c r="AJ258" s="109" t="s">
        <v>563</v>
      </c>
      <c r="AK258" s="109" t="s">
        <v>562</v>
      </c>
      <c r="AL258" s="109"/>
      <c r="AM258" s="109"/>
      <c r="AN258" s="157">
        <v>2.7777777777777776E-2</v>
      </c>
      <c r="AO258" s="90">
        <f t="shared" si="148"/>
        <v>0</v>
      </c>
      <c r="AP258" s="91">
        <f t="shared" si="149"/>
        <v>3.2497222220990807</v>
      </c>
      <c r="AQ258" s="91">
        <f t="shared" si="150"/>
        <v>3.2497222220990807</v>
      </c>
      <c r="AR258" s="89">
        <f t="shared" si="151"/>
        <v>5</v>
      </c>
      <c r="AS258" s="92">
        <f t="shared" si="152"/>
        <v>0.66666666666666663</v>
      </c>
      <c r="AT258" s="92">
        <f t="shared" si="153"/>
        <v>16.248611110495403</v>
      </c>
      <c r="AU258" s="92">
        <f t="shared" si="154"/>
        <v>15.581944443828737</v>
      </c>
      <c r="AV258" s="93" t="str">
        <f t="shared" si="155"/>
        <v>23_03</v>
      </c>
      <c r="AW258" s="111" t="str">
        <f t="shared" si="156"/>
        <v>23</v>
      </c>
      <c r="AX258" s="111" t="str">
        <f t="shared" si="157"/>
        <v>03</v>
      </c>
      <c r="AY258" s="111"/>
      <c r="AZ258" s="89" t="str">
        <f t="shared" si="158"/>
        <v/>
      </c>
    </row>
    <row r="259" spans="1:52" s="117" customFormat="1" ht="43.5" hidden="1" customHeight="1" x14ac:dyDescent="0.2">
      <c r="A259" s="112">
        <v>45013.728003900462</v>
      </c>
      <c r="B259" s="113" t="s">
        <v>30</v>
      </c>
      <c r="C259" s="113" t="s">
        <v>141</v>
      </c>
      <c r="D259" s="113" t="s">
        <v>157</v>
      </c>
      <c r="E259" s="113" t="s">
        <v>33</v>
      </c>
      <c r="F259" s="113" t="s">
        <v>34</v>
      </c>
      <c r="G259" s="113" t="s">
        <v>203</v>
      </c>
      <c r="H259" s="113" t="s">
        <v>196</v>
      </c>
      <c r="I259" s="179" t="s">
        <v>42</v>
      </c>
      <c r="J259" s="179" t="s">
        <v>162</v>
      </c>
      <c r="K259" s="179" t="s">
        <v>36</v>
      </c>
      <c r="L259" s="113" t="s">
        <v>154</v>
      </c>
      <c r="M259" s="113" t="s">
        <v>220</v>
      </c>
      <c r="N259" s="114" t="s">
        <v>36</v>
      </c>
      <c r="O259" s="114" t="s">
        <v>36</v>
      </c>
      <c r="P259" s="114">
        <v>45013.3125</v>
      </c>
      <c r="Q259" s="114">
        <v>45013.697916666664</v>
      </c>
      <c r="R259" s="115" t="s">
        <v>556</v>
      </c>
      <c r="S259" s="113" t="s">
        <v>37</v>
      </c>
      <c r="T259" s="113" t="s">
        <v>348</v>
      </c>
      <c r="U259" s="152">
        <v>1.3888888890505768E-2</v>
      </c>
      <c r="V259" s="113" t="s">
        <v>36</v>
      </c>
      <c r="W259" s="113" t="s">
        <v>36</v>
      </c>
      <c r="X259" s="113" t="s">
        <v>36</v>
      </c>
      <c r="Y259" s="152" t="s">
        <v>36</v>
      </c>
      <c r="Z259" s="113" t="s">
        <v>36</v>
      </c>
      <c r="AA259" s="113" t="s">
        <v>36</v>
      </c>
      <c r="AB259" s="155">
        <v>4.1666666666666664E-2</v>
      </c>
      <c r="AC259" s="155">
        <v>0.125</v>
      </c>
      <c r="AD259" s="113" t="s">
        <v>46</v>
      </c>
      <c r="AE259" s="113" t="s">
        <v>36</v>
      </c>
      <c r="AF259" s="113" t="s">
        <v>36</v>
      </c>
      <c r="AG259" s="113" t="s">
        <v>48</v>
      </c>
      <c r="AH259" s="113" t="str">
        <f>TRIM(LEFT(L259,3))</f>
        <v>PdM</v>
      </c>
      <c r="AI259" s="116">
        <f>IFERROR(IF(N259&gt;O259,24+(O259-N259)*24,(O259-N259)*24),0)</f>
        <v>0</v>
      </c>
      <c r="AJ259" s="116" t="s">
        <v>36</v>
      </c>
      <c r="AK259" s="116" t="s">
        <v>36</v>
      </c>
      <c r="AL259" s="116"/>
      <c r="AM259" s="116"/>
      <c r="AN259" s="157">
        <v>2.0833333333333332E-2</v>
      </c>
      <c r="AO259" s="90">
        <f>IF(AND(Y259="-",AB259="-"),0,IF(OR(Y259="-",AB259="-"),IF(Y259="-",AB259,Y259),Y259+AB259))</f>
        <v>4.1666666666666664E-2</v>
      </c>
      <c r="AP259" s="91">
        <f>IFERROR(IF(P259&gt;Q259,24+(Q259-P259)*24,(Q259-P259)*24),0)</f>
        <v>9.2499999999417923</v>
      </c>
      <c r="AQ259" s="91">
        <f>AP259-(AO259*24)</f>
        <v>8.2499999999417923</v>
      </c>
      <c r="AR259" s="89">
        <f>IF(AY259=1,(LEN(D259)-LEN(SUBSTITUTE(D259,",",""))+1),IF(LEN(D259)=LEN(SUBSTITUTE(D259,"RONCAL FANNYNG","")),IF(LEN(D259)=LEN(SUBSTITUTE(D259,"LIBERATO AMAEL","")),(LEN(D259)-LEN(SUBSTITUTE(D259,",",""))+1+2),(LEN(D259)-LEN(SUBSTITUTE(D259,",",""))+1+1)),IF(LEN(D259)=LEN(SUBSTITUTE(D259,"LIBERATO AMAEL","")),(LEN(D259)-LEN(SUBSTITUTE(D259,",",""))+1+1),(LEN(D259)-LEN(SUBSTITUTE(D259,",",""))+1))))</f>
        <v>5</v>
      </c>
      <c r="AS259" s="92">
        <f>IFERROR(AN259*24,0)</f>
        <v>0.5</v>
      </c>
      <c r="AT259" s="92">
        <f>AR259*AQ259</f>
        <v>41.249999999708962</v>
      </c>
      <c r="AU259" s="92">
        <f>AT259-AS259</f>
        <v>40.749999999708962</v>
      </c>
      <c r="AV259" s="93" t="str">
        <f>AW259&amp;"_"&amp;AX259</f>
        <v>23_03</v>
      </c>
      <c r="AW259" s="89" t="str">
        <f>TEXT(Q259,"YY")</f>
        <v>23</v>
      </c>
      <c r="AX259" s="89" t="str">
        <f>TEXT(Q259,"mm")</f>
        <v>03</v>
      </c>
      <c r="AY259" s="89"/>
      <c r="AZ259" s="89" t="str">
        <f>IF(AQ259&lt;=AI259,"REVISAR","")</f>
        <v/>
      </c>
    </row>
    <row r="260" spans="1:52" s="117" customFormat="1" ht="18" x14ac:dyDescent="0.2">
      <c r="A260" s="95">
        <v>45013.733466979167</v>
      </c>
      <c r="B260" s="96" t="s">
        <v>30</v>
      </c>
      <c r="C260" s="96" t="s">
        <v>141</v>
      </c>
      <c r="D260" s="96" t="s">
        <v>133</v>
      </c>
      <c r="E260" s="96" t="s">
        <v>33</v>
      </c>
      <c r="F260" s="96" t="s">
        <v>34</v>
      </c>
      <c r="G260" s="96" t="s">
        <v>203</v>
      </c>
      <c r="H260" s="96" t="s">
        <v>196</v>
      </c>
      <c r="I260" s="177" t="s">
        <v>450</v>
      </c>
      <c r="J260" s="177" t="s">
        <v>68</v>
      </c>
      <c r="K260" s="177" t="s">
        <v>36</v>
      </c>
      <c r="L260" s="96" t="s">
        <v>114</v>
      </c>
      <c r="M260" s="96" t="s">
        <v>221</v>
      </c>
      <c r="N260" s="97">
        <v>45013.583333333328</v>
      </c>
      <c r="O260" s="97">
        <v>45013.604166666672</v>
      </c>
      <c r="P260" s="97">
        <v>45013.583333333336</v>
      </c>
      <c r="Q260" s="97">
        <v>45013.604166666672</v>
      </c>
      <c r="R260" s="98" t="s">
        <v>395</v>
      </c>
      <c r="S260" s="96" t="s">
        <v>62</v>
      </c>
      <c r="T260" s="96"/>
      <c r="U260" s="96" t="s">
        <v>36</v>
      </c>
      <c r="V260" s="96" t="s">
        <v>36</v>
      </c>
      <c r="W260" s="96" t="s">
        <v>36</v>
      </c>
      <c r="X260" s="96" t="s">
        <v>36</v>
      </c>
      <c r="Y260" s="96" t="s">
        <v>36</v>
      </c>
      <c r="Z260" s="96" t="s">
        <v>36</v>
      </c>
      <c r="AA260" s="96" t="s">
        <v>36</v>
      </c>
      <c r="AB260" s="96" t="s">
        <v>36</v>
      </c>
      <c r="AC260" s="96" t="s">
        <v>36</v>
      </c>
      <c r="AD260" s="96" t="s">
        <v>46</v>
      </c>
      <c r="AE260" s="96" t="s">
        <v>36</v>
      </c>
      <c r="AF260" s="96" t="s">
        <v>36</v>
      </c>
      <c r="AG260" s="96" t="s">
        <v>48</v>
      </c>
      <c r="AH260" s="96" t="str">
        <f t="shared" si="146"/>
        <v>MC</v>
      </c>
      <c r="AI260" s="99">
        <f t="shared" si="147"/>
        <v>0.50000000023283064</v>
      </c>
      <c r="AJ260" s="99" t="s">
        <v>563</v>
      </c>
      <c r="AK260" s="99" t="s">
        <v>586</v>
      </c>
      <c r="AL260" s="99"/>
      <c r="AM260" s="99"/>
      <c r="AN260" s="100"/>
      <c r="AO260" s="101">
        <f t="shared" si="148"/>
        <v>0</v>
      </c>
      <c r="AP260" s="102">
        <f t="shared" si="149"/>
        <v>0.50000000005820766</v>
      </c>
      <c r="AQ260" s="102">
        <f t="shared" si="150"/>
        <v>0.50000000005820766</v>
      </c>
      <c r="AR260" s="100">
        <f t="shared" si="151"/>
        <v>1</v>
      </c>
      <c r="AS260" s="103">
        <f t="shared" si="152"/>
        <v>0</v>
      </c>
      <c r="AT260" s="103">
        <f t="shared" si="153"/>
        <v>0.50000000005820766</v>
      </c>
      <c r="AU260" s="103">
        <f t="shared" si="154"/>
        <v>0.50000000005820766</v>
      </c>
      <c r="AV260" s="104" t="str">
        <f t="shared" si="155"/>
        <v>23_03</v>
      </c>
      <c r="AW260" s="100" t="str">
        <f t="shared" si="156"/>
        <v>23</v>
      </c>
      <c r="AX260" s="100" t="str">
        <f t="shared" si="157"/>
        <v>03</v>
      </c>
      <c r="AY260" s="100">
        <v>1</v>
      </c>
      <c r="AZ260" s="100" t="str">
        <f t="shared" si="158"/>
        <v>REVISAR</v>
      </c>
    </row>
    <row r="261" spans="1:52" ht="18" hidden="1" x14ac:dyDescent="0.2">
      <c r="A261" s="112">
        <v>45014.304166666669</v>
      </c>
      <c r="B261" s="113" t="s">
        <v>30</v>
      </c>
      <c r="C261" s="113" t="s">
        <v>141</v>
      </c>
      <c r="D261" s="113" t="s">
        <v>153</v>
      </c>
      <c r="E261" s="113" t="s">
        <v>33</v>
      </c>
      <c r="F261" s="113" t="s">
        <v>34</v>
      </c>
      <c r="G261" s="113" t="s">
        <v>203</v>
      </c>
      <c r="H261" s="113" t="s">
        <v>196</v>
      </c>
      <c r="I261" s="179" t="s">
        <v>313</v>
      </c>
      <c r="J261" s="179" t="s">
        <v>64</v>
      </c>
      <c r="K261" s="179" t="s">
        <v>36</v>
      </c>
      <c r="L261" s="113" t="s">
        <v>118</v>
      </c>
      <c r="M261" s="113" t="s">
        <v>205</v>
      </c>
      <c r="N261" s="114" t="s">
        <v>36</v>
      </c>
      <c r="O261" s="114" t="s">
        <v>36</v>
      </c>
      <c r="P261" s="114">
        <v>45014.302083333328</v>
      </c>
      <c r="Q261" s="114">
        <v>45014.304166666669</v>
      </c>
      <c r="R261" s="115" t="s">
        <v>164</v>
      </c>
      <c r="S261" s="113" t="s">
        <v>37</v>
      </c>
      <c r="T261" s="113" t="s">
        <v>37</v>
      </c>
      <c r="U261" s="152">
        <v>6.9444444444444447E-4</v>
      </c>
      <c r="V261" s="113" t="s">
        <v>36</v>
      </c>
      <c r="W261" s="113" t="s">
        <v>36</v>
      </c>
      <c r="X261" s="113" t="s">
        <v>36</v>
      </c>
      <c r="Y261" s="113" t="s">
        <v>36</v>
      </c>
      <c r="Z261" s="113" t="s">
        <v>36</v>
      </c>
      <c r="AA261" s="113" t="s">
        <v>36</v>
      </c>
      <c r="AB261" s="113" t="s">
        <v>36</v>
      </c>
      <c r="AC261" s="113" t="s">
        <v>36</v>
      </c>
      <c r="AD261" s="113" t="s">
        <v>48</v>
      </c>
      <c r="AE261" s="113" t="s">
        <v>36</v>
      </c>
      <c r="AF261" s="113" t="s">
        <v>36</v>
      </c>
      <c r="AG261" s="113" t="s">
        <v>48</v>
      </c>
      <c r="AH261" s="113" t="str">
        <f t="shared" ref="AH261:AH270" si="172">TRIM(LEFT(L261,3))</f>
        <v>MP</v>
      </c>
      <c r="AI261" s="116">
        <f t="shared" ref="AI261:AI270" si="173">IFERROR(IF(N261&gt;O261,24+(O261-N261)*24,(O261-N261)*24),0)</f>
        <v>0</v>
      </c>
      <c r="AJ261" s="116" t="s">
        <v>36</v>
      </c>
      <c r="AK261" s="116" t="s">
        <v>36</v>
      </c>
      <c r="AL261" s="116"/>
      <c r="AM261" s="116"/>
      <c r="AN261" s="89"/>
      <c r="AO261" s="90">
        <f t="shared" ref="AO261:AO270" si="174">IF(AND(Y261="-",AB261="-"),0,IF(OR(Y261="-",AB261="-"),IF(Y261="-",AB261,Y261),Y261+AB261))</f>
        <v>0</v>
      </c>
      <c r="AP261" s="91">
        <f t="shared" ref="AP261:AP270" si="175">IFERROR(IF(P261&gt;Q261,24+(Q261-P261)*24,(Q261-P261)*24),0)</f>
        <v>5.0000000162981451E-2</v>
      </c>
      <c r="AQ261" s="91">
        <f t="shared" ref="AQ261:AQ270" si="176">AP261-(AO261*24)</f>
        <v>5.0000000162981451E-2</v>
      </c>
      <c r="AR261" s="89">
        <f t="shared" ref="AR261:AR270" si="177">IF(AY261=1,(LEN(D261)-LEN(SUBSTITUTE(D261,",",""))+1),IF(LEN(D261)=LEN(SUBSTITUTE(D261,"RONCAL FANNYNG","")),IF(LEN(D261)=LEN(SUBSTITUTE(D261,"LIBERATO AMAEL","")),(LEN(D261)-LEN(SUBSTITUTE(D261,",",""))+1+2),(LEN(D261)-LEN(SUBSTITUTE(D261,",",""))+1+1)),IF(LEN(D261)=LEN(SUBSTITUTE(D261,"LIBERATO AMAEL","")),(LEN(D261)-LEN(SUBSTITUTE(D261,",",""))+1+1),(LEN(D261)-LEN(SUBSTITUTE(D261,",",""))+1))))</f>
        <v>4</v>
      </c>
      <c r="AS261" s="92">
        <f t="shared" ref="AS261:AS270" si="178">IFERROR(AN261*24,0)</f>
        <v>0</v>
      </c>
      <c r="AT261" s="92">
        <f t="shared" ref="AT261:AT270" si="179">AR261*AQ261</f>
        <v>0.2000000006519258</v>
      </c>
      <c r="AU261" s="92">
        <f t="shared" ref="AU261:AU270" si="180">AT261-AS261</f>
        <v>0.2000000006519258</v>
      </c>
      <c r="AV261" s="93" t="str">
        <f t="shared" ref="AV261:AV270" si="181">AW261&amp;"_"&amp;AX261</f>
        <v>23_03</v>
      </c>
      <c r="AW261" s="89" t="str">
        <f t="shared" ref="AW261:AW270" si="182">TEXT(Q261,"YY")</f>
        <v>23</v>
      </c>
      <c r="AX261" s="89" t="str">
        <f t="shared" ref="AX261:AX270" si="183">TEXT(Q261,"mm")</f>
        <v>03</v>
      </c>
      <c r="AY261" s="89"/>
      <c r="AZ261" s="89" t="str">
        <f t="shared" ref="AZ261:AZ270" si="184">IF(AQ261&lt;=AI261,"REVISAR","")</f>
        <v/>
      </c>
    </row>
    <row r="262" spans="1:52" ht="18" hidden="1" x14ac:dyDescent="0.2">
      <c r="A262" s="112">
        <v>45014.306250000001</v>
      </c>
      <c r="B262" s="113" t="s">
        <v>30</v>
      </c>
      <c r="C262" s="113" t="s">
        <v>141</v>
      </c>
      <c r="D262" s="113" t="s">
        <v>153</v>
      </c>
      <c r="E262" s="113" t="s">
        <v>33</v>
      </c>
      <c r="F262" s="113" t="s">
        <v>34</v>
      </c>
      <c r="G262" s="113" t="s">
        <v>203</v>
      </c>
      <c r="H262" s="113" t="s">
        <v>196</v>
      </c>
      <c r="I262" s="179" t="s">
        <v>226</v>
      </c>
      <c r="J262" s="179" t="s">
        <v>138</v>
      </c>
      <c r="K262" s="179" t="s">
        <v>36</v>
      </c>
      <c r="L262" s="113" t="s">
        <v>118</v>
      </c>
      <c r="M262" s="113" t="s">
        <v>205</v>
      </c>
      <c r="N262" s="114" t="s">
        <v>36</v>
      </c>
      <c r="O262" s="114" t="s">
        <v>36</v>
      </c>
      <c r="P262" s="114">
        <v>45014.304166666669</v>
      </c>
      <c r="Q262" s="114">
        <v>45014.306250000001</v>
      </c>
      <c r="R262" s="115" t="s">
        <v>164</v>
      </c>
      <c r="S262" s="113" t="s">
        <v>37</v>
      </c>
      <c r="T262" s="113" t="s">
        <v>37</v>
      </c>
      <c r="U262" s="152">
        <v>6.9444444444444447E-4</v>
      </c>
      <c r="V262" s="113" t="s">
        <v>36</v>
      </c>
      <c r="W262" s="113" t="s">
        <v>36</v>
      </c>
      <c r="X262" s="113" t="s">
        <v>36</v>
      </c>
      <c r="Y262" s="113" t="s">
        <v>36</v>
      </c>
      <c r="Z262" s="113" t="s">
        <v>36</v>
      </c>
      <c r="AA262" s="113" t="s">
        <v>36</v>
      </c>
      <c r="AB262" s="113" t="s">
        <v>36</v>
      </c>
      <c r="AC262" s="113" t="s">
        <v>36</v>
      </c>
      <c r="AD262" s="113" t="s">
        <v>48</v>
      </c>
      <c r="AE262" s="113" t="s">
        <v>36</v>
      </c>
      <c r="AF262" s="113" t="s">
        <v>36</v>
      </c>
      <c r="AG262" s="113" t="s">
        <v>48</v>
      </c>
      <c r="AH262" s="113" t="str">
        <f t="shared" si="172"/>
        <v>MP</v>
      </c>
      <c r="AI262" s="116">
        <f t="shared" si="173"/>
        <v>0</v>
      </c>
      <c r="AJ262" s="116" t="s">
        <v>36</v>
      </c>
      <c r="AK262" s="116" t="s">
        <v>36</v>
      </c>
      <c r="AL262" s="116"/>
      <c r="AM262" s="116"/>
      <c r="AN262" s="89"/>
      <c r="AO262" s="90">
        <f t="shared" si="174"/>
        <v>0</v>
      </c>
      <c r="AP262" s="91">
        <f t="shared" si="175"/>
        <v>4.9999999988358468E-2</v>
      </c>
      <c r="AQ262" s="91">
        <f t="shared" si="176"/>
        <v>4.9999999988358468E-2</v>
      </c>
      <c r="AR262" s="89">
        <f t="shared" si="177"/>
        <v>4</v>
      </c>
      <c r="AS262" s="92">
        <f t="shared" si="178"/>
        <v>0</v>
      </c>
      <c r="AT262" s="92">
        <f t="shared" si="179"/>
        <v>0.19999999995343387</v>
      </c>
      <c r="AU262" s="92">
        <f t="shared" si="180"/>
        <v>0.19999999995343387</v>
      </c>
      <c r="AV262" s="93" t="str">
        <f t="shared" si="181"/>
        <v>23_03</v>
      </c>
      <c r="AW262" s="89" t="str">
        <f t="shared" si="182"/>
        <v>23</v>
      </c>
      <c r="AX262" s="89" t="str">
        <f t="shared" si="183"/>
        <v>03</v>
      </c>
      <c r="AY262" s="89"/>
      <c r="AZ262" s="89" t="str">
        <f t="shared" si="184"/>
        <v/>
      </c>
    </row>
    <row r="263" spans="1:52" s="117" customFormat="1" ht="18" hidden="1" x14ac:dyDescent="0.2">
      <c r="A263" s="112">
        <v>45014.308333333334</v>
      </c>
      <c r="B263" s="113" t="s">
        <v>30</v>
      </c>
      <c r="C263" s="113" t="s">
        <v>141</v>
      </c>
      <c r="D263" s="113" t="s">
        <v>153</v>
      </c>
      <c r="E263" s="113" t="s">
        <v>33</v>
      </c>
      <c r="F263" s="113" t="s">
        <v>34</v>
      </c>
      <c r="G263" s="113" t="s">
        <v>203</v>
      </c>
      <c r="H263" s="113" t="s">
        <v>196</v>
      </c>
      <c r="I263" s="179" t="s">
        <v>226</v>
      </c>
      <c r="J263" s="179" t="s">
        <v>211</v>
      </c>
      <c r="K263" s="179" t="s">
        <v>36</v>
      </c>
      <c r="L263" s="113" t="s">
        <v>118</v>
      </c>
      <c r="M263" s="113" t="s">
        <v>205</v>
      </c>
      <c r="N263" s="114" t="s">
        <v>36</v>
      </c>
      <c r="O263" s="114" t="s">
        <v>36</v>
      </c>
      <c r="P263" s="114">
        <v>45014.306250000001</v>
      </c>
      <c r="Q263" s="114">
        <v>45014.308333333334</v>
      </c>
      <c r="R263" s="115" t="s">
        <v>164</v>
      </c>
      <c r="S263" s="113" t="s">
        <v>37</v>
      </c>
      <c r="T263" s="113" t="s">
        <v>37</v>
      </c>
      <c r="U263" s="152">
        <v>6.9444444444444447E-4</v>
      </c>
      <c r="V263" s="113" t="s">
        <v>36</v>
      </c>
      <c r="W263" s="113" t="s">
        <v>36</v>
      </c>
      <c r="X263" s="113" t="s">
        <v>36</v>
      </c>
      <c r="Y263" s="113" t="s">
        <v>36</v>
      </c>
      <c r="Z263" s="113" t="s">
        <v>36</v>
      </c>
      <c r="AA263" s="113" t="s">
        <v>36</v>
      </c>
      <c r="AB263" s="113" t="s">
        <v>36</v>
      </c>
      <c r="AC263" s="113" t="s">
        <v>36</v>
      </c>
      <c r="AD263" s="113" t="s">
        <v>48</v>
      </c>
      <c r="AE263" s="113" t="s">
        <v>36</v>
      </c>
      <c r="AF263" s="113" t="s">
        <v>36</v>
      </c>
      <c r="AG263" s="113" t="s">
        <v>48</v>
      </c>
      <c r="AH263" s="113" t="str">
        <f t="shared" si="172"/>
        <v>MP</v>
      </c>
      <c r="AI263" s="116">
        <f t="shared" si="173"/>
        <v>0</v>
      </c>
      <c r="AJ263" s="116" t="s">
        <v>36</v>
      </c>
      <c r="AK263" s="116" t="s">
        <v>36</v>
      </c>
      <c r="AL263" s="116"/>
      <c r="AM263" s="116"/>
      <c r="AN263" s="89"/>
      <c r="AO263" s="90">
        <f t="shared" si="174"/>
        <v>0</v>
      </c>
      <c r="AP263" s="91">
        <f t="shared" si="175"/>
        <v>4.9999999988358468E-2</v>
      </c>
      <c r="AQ263" s="91">
        <f t="shared" si="176"/>
        <v>4.9999999988358468E-2</v>
      </c>
      <c r="AR263" s="89">
        <f t="shared" si="177"/>
        <v>4</v>
      </c>
      <c r="AS263" s="92">
        <f t="shared" si="178"/>
        <v>0</v>
      </c>
      <c r="AT263" s="92">
        <f t="shared" si="179"/>
        <v>0.19999999995343387</v>
      </c>
      <c r="AU263" s="92">
        <f t="shared" si="180"/>
        <v>0.19999999995343387</v>
      </c>
      <c r="AV263" s="93" t="str">
        <f t="shared" si="181"/>
        <v>23_03</v>
      </c>
      <c r="AW263" s="89" t="str">
        <f t="shared" si="182"/>
        <v>23</v>
      </c>
      <c r="AX263" s="89" t="str">
        <f t="shared" si="183"/>
        <v>03</v>
      </c>
      <c r="AY263" s="89"/>
      <c r="AZ263" s="89" t="str">
        <f t="shared" si="184"/>
        <v/>
      </c>
    </row>
    <row r="264" spans="1:52" s="117" customFormat="1" ht="18" hidden="1" x14ac:dyDescent="0.2">
      <c r="A264" s="112">
        <v>45014.310416666667</v>
      </c>
      <c r="B264" s="113" t="s">
        <v>30</v>
      </c>
      <c r="C264" s="113" t="s">
        <v>141</v>
      </c>
      <c r="D264" s="113" t="s">
        <v>153</v>
      </c>
      <c r="E264" s="113" t="s">
        <v>33</v>
      </c>
      <c r="F264" s="113" t="s">
        <v>34</v>
      </c>
      <c r="G264" s="113" t="s">
        <v>203</v>
      </c>
      <c r="H264" s="113" t="s">
        <v>196</v>
      </c>
      <c r="I264" s="179" t="s">
        <v>226</v>
      </c>
      <c r="J264" s="179" t="s">
        <v>152</v>
      </c>
      <c r="K264" s="179" t="s">
        <v>36</v>
      </c>
      <c r="L264" s="113" t="s">
        <v>118</v>
      </c>
      <c r="M264" s="113" t="s">
        <v>205</v>
      </c>
      <c r="N264" s="114" t="s">
        <v>36</v>
      </c>
      <c r="O264" s="114" t="s">
        <v>36</v>
      </c>
      <c r="P264" s="114">
        <v>45014.308333333334</v>
      </c>
      <c r="Q264" s="114">
        <v>45014.310416666667</v>
      </c>
      <c r="R264" s="115" t="s">
        <v>164</v>
      </c>
      <c r="S264" s="113" t="s">
        <v>37</v>
      </c>
      <c r="T264" s="113" t="s">
        <v>37</v>
      </c>
      <c r="U264" s="152">
        <v>6.9444444444444447E-4</v>
      </c>
      <c r="V264" s="113" t="s">
        <v>36</v>
      </c>
      <c r="W264" s="113" t="s">
        <v>36</v>
      </c>
      <c r="X264" s="113" t="s">
        <v>36</v>
      </c>
      <c r="Y264" s="113" t="s">
        <v>36</v>
      </c>
      <c r="Z264" s="113" t="s">
        <v>36</v>
      </c>
      <c r="AA264" s="113" t="s">
        <v>36</v>
      </c>
      <c r="AB264" s="113" t="s">
        <v>36</v>
      </c>
      <c r="AC264" s="113" t="s">
        <v>36</v>
      </c>
      <c r="AD264" s="113" t="s">
        <v>48</v>
      </c>
      <c r="AE264" s="113" t="s">
        <v>36</v>
      </c>
      <c r="AF264" s="113" t="s">
        <v>36</v>
      </c>
      <c r="AG264" s="113" t="s">
        <v>48</v>
      </c>
      <c r="AH264" s="113" t="str">
        <f t="shared" si="172"/>
        <v>MP</v>
      </c>
      <c r="AI264" s="116">
        <f t="shared" si="173"/>
        <v>0</v>
      </c>
      <c r="AJ264" s="116" t="s">
        <v>36</v>
      </c>
      <c r="AK264" s="116" t="s">
        <v>36</v>
      </c>
      <c r="AL264" s="116"/>
      <c r="AM264" s="116"/>
      <c r="AN264" s="89"/>
      <c r="AO264" s="90">
        <f t="shared" si="174"/>
        <v>0</v>
      </c>
      <c r="AP264" s="91">
        <f t="shared" si="175"/>
        <v>4.9999999988358468E-2</v>
      </c>
      <c r="AQ264" s="91">
        <f t="shared" si="176"/>
        <v>4.9999999988358468E-2</v>
      </c>
      <c r="AR264" s="89">
        <f t="shared" si="177"/>
        <v>4</v>
      </c>
      <c r="AS264" s="92">
        <f t="shared" si="178"/>
        <v>0</v>
      </c>
      <c r="AT264" s="92">
        <f t="shared" si="179"/>
        <v>0.19999999995343387</v>
      </c>
      <c r="AU264" s="92">
        <f t="shared" si="180"/>
        <v>0.19999999995343387</v>
      </c>
      <c r="AV264" s="93" t="str">
        <f t="shared" si="181"/>
        <v>23_03</v>
      </c>
      <c r="AW264" s="89" t="str">
        <f t="shared" si="182"/>
        <v>23</v>
      </c>
      <c r="AX264" s="89" t="str">
        <f t="shared" si="183"/>
        <v>03</v>
      </c>
      <c r="AY264" s="89"/>
      <c r="AZ264" s="89" t="str">
        <f t="shared" si="184"/>
        <v/>
      </c>
    </row>
    <row r="265" spans="1:52" s="117" customFormat="1" ht="18" hidden="1" x14ac:dyDescent="0.2">
      <c r="A265" s="112">
        <v>45014.313194444447</v>
      </c>
      <c r="B265" s="113" t="s">
        <v>30</v>
      </c>
      <c r="C265" s="113" t="s">
        <v>141</v>
      </c>
      <c r="D265" s="113" t="s">
        <v>153</v>
      </c>
      <c r="E265" s="113" t="s">
        <v>33</v>
      </c>
      <c r="F265" s="113" t="s">
        <v>34</v>
      </c>
      <c r="G265" s="113" t="s">
        <v>203</v>
      </c>
      <c r="H265" s="113" t="s">
        <v>196</v>
      </c>
      <c r="I265" s="179" t="s">
        <v>226</v>
      </c>
      <c r="J265" s="179" t="s">
        <v>212</v>
      </c>
      <c r="K265" s="179" t="s">
        <v>36</v>
      </c>
      <c r="L265" s="113" t="s">
        <v>118</v>
      </c>
      <c r="M265" s="113" t="s">
        <v>205</v>
      </c>
      <c r="N265" s="114" t="s">
        <v>36</v>
      </c>
      <c r="O265" s="114" t="s">
        <v>36</v>
      </c>
      <c r="P265" s="114">
        <v>45014.311111111114</v>
      </c>
      <c r="Q265" s="114">
        <v>45014.313194444447</v>
      </c>
      <c r="R265" s="115" t="s">
        <v>164</v>
      </c>
      <c r="S265" s="113" t="s">
        <v>37</v>
      </c>
      <c r="T265" s="113" t="s">
        <v>37</v>
      </c>
      <c r="U265" s="152">
        <v>6.9444444444444447E-4</v>
      </c>
      <c r="V265" s="113" t="s">
        <v>36</v>
      </c>
      <c r="W265" s="113" t="s">
        <v>36</v>
      </c>
      <c r="X265" s="113" t="s">
        <v>36</v>
      </c>
      <c r="Y265" s="113" t="s">
        <v>36</v>
      </c>
      <c r="Z265" s="113" t="s">
        <v>36</v>
      </c>
      <c r="AA265" s="113" t="s">
        <v>36</v>
      </c>
      <c r="AB265" s="113" t="s">
        <v>36</v>
      </c>
      <c r="AC265" s="113" t="s">
        <v>36</v>
      </c>
      <c r="AD265" s="113" t="s">
        <v>48</v>
      </c>
      <c r="AE265" s="113" t="s">
        <v>36</v>
      </c>
      <c r="AF265" s="113" t="s">
        <v>36</v>
      </c>
      <c r="AG265" s="113" t="s">
        <v>48</v>
      </c>
      <c r="AH265" s="113" t="str">
        <f t="shared" si="172"/>
        <v>MP</v>
      </c>
      <c r="AI265" s="116">
        <f t="shared" si="173"/>
        <v>0</v>
      </c>
      <c r="AJ265" s="116" t="s">
        <v>36</v>
      </c>
      <c r="AK265" s="116" t="s">
        <v>36</v>
      </c>
      <c r="AL265" s="116"/>
      <c r="AM265" s="116"/>
      <c r="AN265" s="89"/>
      <c r="AO265" s="90">
        <f t="shared" si="174"/>
        <v>0</v>
      </c>
      <c r="AP265" s="91">
        <f t="shared" si="175"/>
        <v>4.9999999988358468E-2</v>
      </c>
      <c r="AQ265" s="91">
        <f t="shared" si="176"/>
        <v>4.9999999988358468E-2</v>
      </c>
      <c r="AR265" s="89">
        <f t="shared" si="177"/>
        <v>4</v>
      </c>
      <c r="AS265" s="92">
        <f t="shared" si="178"/>
        <v>0</v>
      </c>
      <c r="AT265" s="92">
        <f t="shared" si="179"/>
        <v>0.19999999995343387</v>
      </c>
      <c r="AU265" s="92">
        <f t="shared" si="180"/>
        <v>0.19999999995343387</v>
      </c>
      <c r="AV265" s="93" t="str">
        <f t="shared" si="181"/>
        <v>23_03</v>
      </c>
      <c r="AW265" s="89" t="str">
        <f t="shared" si="182"/>
        <v>23</v>
      </c>
      <c r="AX265" s="89" t="str">
        <f t="shared" si="183"/>
        <v>03</v>
      </c>
      <c r="AY265" s="89"/>
      <c r="AZ265" s="89" t="str">
        <f t="shared" si="184"/>
        <v/>
      </c>
    </row>
    <row r="266" spans="1:52" s="117" customFormat="1" ht="18" hidden="1" x14ac:dyDescent="0.2">
      <c r="A266" s="112">
        <v>45014.31527777778</v>
      </c>
      <c r="B266" s="113" t="s">
        <v>30</v>
      </c>
      <c r="C266" s="113" t="s">
        <v>141</v>
      </c>
      <c r="D266" s="113" t="s">
        <v>153</v>
      </c>
      <c r="E266" s="113" t="s">
        <v>33</v>
      </c>
      <c r="F266" s="113" t="s">
        <v>34</v>
      </c>
      <c r="G266" s="113" t="s">
        <v>203</v>
      </c>
      <c r="H266" s="113" t="s">
        <v>196</v>
      </c>
      <c r="I266" s="179" t="s">
        <v>226</v>
      </c>
      <c r="J266" s="179" t="s">
        <v>213</v>
      </c>
      <c r="K266" s="179" t="s">
        <v>36</v>
      </c>
      <c r="L266" s="113" t="s">
        <v>118</v>
      </c>
      <c r="M266" s="113" t="s">
        <v>205</v>
      </c>
      <c r="N266" s="114" t="s">
        <v>36</v>
      </c>
      <c r="O266" s="114" t="s">
        <v>36</v>
      </c>
      <c r="P266" s="114">
        <v>45014.313194444447</v>
      </c>
      <c r="Q266" s="114">
        <v>45014.31527777778</v>
      </c>
      <c r="R266" s="115" t="s">
        <v>164</v>
      </c>
      <c r="S266" s="113" t="s">
        <v>37</v>
      </c>
      <c r="T266" s="113" t="s">
        <v>37</v>
      </c>
      <c r="U266" s="152" t="s">
        <v>36</v>
      </c>
      <c r="V266" s="113" t="s">
        <v>36</v>
      </c>
      <c r="W266" s="113" t="s">
        <v>36</v>
      </c>
      <c r="X266" s="113" t="s">
        <v>36</v>
      </c>
      <c r="Y266" s="113" t="s">
        <v>36</v>
      </c>
      <c r="Z266" s="113" t="s">
        <v>36</v>
      </c>
      <c r="AA266" s="113" t="s">
        <v>36</v>
      </c>
      <c r="AB266" s="113" t="s">
        <v>36</v>
      </c>
      <c r="AC266" s="113" t="s">
        <v>36</v>
      </c>
      <c r="AD266" s="113" t="s">
        <v>48</v>
      </c>
      <c r="AE266" s="113" t="s">
        <v>36</v>
      </c>
      <c r="AF266" s="113" t="s">
        <v>36</v>
      </c>
      <c r="AG266" s="113" t="s">
        <v>48</v>
      </c>
      <c r="AH266" s="113" t="str">
        <f t="shared" si="172"/>
        <v>MP</v>
      </c>
      <c r="AI266" s="116">
        <f t="shared" si="173"/>
        <v>0</v>
      </c>
      <c r="AJ266" s="116" t="s">
        <v>36</v>
      </c>
      <c r="AK266" s="116" t="s">
        <v>36</v>
      </c>
      <c r="AL266" s="116"/>
      <c r="AM266" s="116"/>
      <c r="AN266" s="89"/>
      <c r="AO266" s="90">
        <f t="shared" si="174"/>
        <v>0</v>
      </c>
      <c r="AP266" s="91">
        <f t="shared" si="175"/>
        <v>4.9999999988358468E-2</v>
      </c>
      <c r="AQ266" s="91">
        <f t="shared" si="176"/>
        <v>4.9999999988358468E-2</v>
      </c>
      <c r="AR266" s="89">
        <f t="shared" si="177"/>
        <v>4</v>
      </c>
      <c r="AS266" s="92">
        <f t="shared" si="178"/>
        <v>0</v>
      </c>
      <c r="AT266" s="92">
        <f t="shared" si="179"/>
        <v>0.19999999995343387</v>
      </c>
      <c r="AU266" s="92">
        <f t="shared" si="180"/>
        <v>0.19999999995343387</v>
      </c>
      <c r="AV266" s="93" t="str">
        <f t="shared" si="181"/>
        <v>23_03</v>
      </c>
      <c r="AW266" s="89" t="str">
        <f t="shared" si="182"/>
        <v>23</v>
      </c>
      <c r="AX266" s="89" t="str">
        <f t="shared" si="183"/>
        <v>03</v>
      </c>
      <c r="AY266" s="89"/>
      <c r="AZ266" s="89" t="str">
        <f t="shared" si="184"/>
        <v/>
      </c>
    </row>
    <row r="267" spans="1:52" s="117" customFormat="1" ht="18" hidden="1" x14ac:dyDescent="0.2">
      <c r="A267" s="112">
        <v>45014.317361111112</v>
      </c>
      <c r="B267" s="113" t="s">
        <v>30</v>
      </c>
      <c r="C267" s="113" t="s">
        <v>141</v>
      </c>
      <c r="D267" s="113" t="s">
        <v>153</v>
      </c>
      <c r="E267" s="113" t="s">
        <v>33</v>
      </c>
      <c r="F267" s="113" t="s">
        <v>34</v>
      </c>
      <c r="G267" s="113" t="s">
        <v>203</v>
      </c>
      <c r="H267" s="113" t="s">
        <v>196</v>
      </c>
      <c r="I267" s="179" t="s">
        <v>226</v>
      </c>
      <c r="J267" s="179" t="s">
        <v>214</v>
      </c>
      <c r="K267" s="179" t="s">
        <v>36</v>
      </c>
      <c r="L267" s="113" t="s">
        <v>118</v>
      </c>
      <c r="M267" s="113" t="s">
        <v>205</v>
      </c>
      <c r="N267" s="114" t="s">
        <v>36</v>
      </c>
      <c r="O267" s="114" t="s">
        <v>36</v>
      </c>
      <c r="P267" s="114">
        <v>45014.31527777778</v>
      </c>
      <c r="Q267" s="114">
        <v>45014.317361111112</v>
      </c>
      <c r="R267" s="115" t="s">
        <v>164</v>
      </c>
      <c r="S267" s="113" t="s">
        <v>37</v>
      </c>
      <c r="T267" s="113" t="s">
        <v>37</v>
      </c>
      <c r="U267" s="152" t="s">
        <v>36</v>
      </c>
      <c r="V267" s="113" t="s">
        <v>36</v>
      </c>
      <c r="W267" s="113" t="s">
        <v>36</v>
      </c>
      <c r="X267" s="113" t="s">
        <v>36</v>
      </c>
      <c r="Y267" s="113" t="s">
        <v>36</v>
      </c>
      <c r="Z267" s="113" t="s">
        <v>36</v>
      </c>
      <c r="AA267" s="113" t="s">
        <v>36</v>
      </c>
      <c r="AB267" s="113" t="s">
        <v>36</v>
      </c>
      <c r="AC267" s="113" t="s">
        <v>36</v>
      </c>
      <c r="AD267" s="113" t="s">
        <v>48</v>
      </c>
      <c r="AE267" s="113" t="s">
        <v>36</v>
      </c>
      <c r="AF267" s="113" t="s">
        <v>36</v>
      </c>
      <c r="AG267" s="113" t="s">
        <v>48</v>
      </c>
      <c r="AH267" s="113" t="str">
        <f t="shared" si="172"/>
        <v>MP</v>
      </c>
      <c r="AI267" s="116">
        <f t="shared" si="173"/>
        <v>0</v>
      </c>
      <c r="AJ267" s="116" t="s">
        <v>36</v>
      </c>
      <c r="AK267" s="116" t="s">
        <v>36</v>
      </c>
      <c r="AL267" s="116"/>
      <c r="AM267" s="116"/>
      <c r="AN267" s="89"/>
      <c r="AO267" s="90">
        <f t="shared" si="174"/>
        <v>0</v>
      </c>
      <c r="AP267" s="91">
        <f t="shared" si="175"/>
        <v>4.9999999988358468E-2</v>
      </c>
      <c r="AQ267" s="91">
        <f t="shared" si="176"/>
        <v>4.9999999988358468E-2</v>
      </c>
      <c r="AR267" s="89">
        <f t="shared" si="177"/>
        <v>4</v>
      </c>
      <c r="AS267" s="92">
        <f t="shared" si="178"/>
        <v>0</v>
      </c>
      <c r="AT267" s="92">
        <f t="shared" si="179"/>
        <v>0.19999999995343387</v>
      </c>
      <c r="AU267" s="92">
        <f t="shared" si="180"/>
        <v>0.19999999995343387</v>
      </c>
      <c r="AV267" s="93" t="str">
        <f t="shared" si="181"/>
        <v>23_03</v>
      </c>
      <c r="AW267" s="89" t="str">
        <f t="shared" si="182"/>
        <v>23</v>
      </c>
      <c r="AX267" s="89" t="str">
        <f t="shared" si="183"/>
        <v>03</v>
      </c>
      <c r="AY267" s="89"/>
      <c r="AZ267" s="89" t="str">
        <f t="shared" si="184"/>
        <v/>
      </c>
    </row>
    <row r="268" spans="1:52" s="117" customFormat="1" ht="18" hidden="1" x14ac:dyDescent="0.2">
      <c r="A268" s="112">
        <v>45014.319444444445</v>
      </c>
      <c r="B268" s="113" t="s">
        <v>30</v>
      </c>
      <c r="C268" s="113" t="s">
        <v>141</v>
      </c>
      <c r="D268" s="113" t="s">
        <v>153</v>
      </c>
      <c r="E268" s="113" t="s">
        <v>33</v>
      </c>
      <c r="F268" s="113" t="s">
        <v>34</v>
      </c>
      <c r="G268" s="113" t="s">
        <v>203</v>
      </c>
      <c r="H268" s="113" t="s">
        <v>196</v>
      </c>
      <c r="I268" s="179" t="s">
        <v>226</v>
      </c>
      <c r="J268" s="179" t="s">
        <v>215</v>
      </c>
      <c r="K268" s="179" t="s">
        <v>36</v>
      </c>
      <c r="L268" s="113" t="s">
        <v>118</v>
      </c>
      <c r="M268" s="113" t="s">
        <v>205</v>
      </c>
      <c r="N268" s="114" t="s">
        <v>36</v>
      </c>
      <c r="O268" s="114" t="s">
        <v>36</v>
      </c>
      <c r="P268" s="114">
        <v>45014.317361111112</v>
      </c>
      <c r="Q268" s="114">
        <v>45014.319444444445</v>
      </c>
      <c r="R268" s="115" t="s">
        <v>164</v>
      </c>
      <c r="S268" s="113" t="s">
        <v>37</v>
      </c>
      <c r="T268" s="113" t="s">
        <v>37</v>
      </c>
      <c r="U268" s="152" t="s">
        <v>36</v>
      </c>
      <c r="V268" s="113" t="s">
        <v>36</v>
      </c>
      <c r="W268" s="113" t="s">
        <v>36</v>
      </c>
      <c r="X268" s="113" t="s">
        <v>36</v>
      </c>
      <c r="Y268" s="113" t="s">
        <v>36</v>
      </c>
      <c r="Z268" s="113" t="s">
        <v>36</v>
      </c>
      <c r="AA268" s="113" t="s">
        <v>36</v>
      </c>
      <c r="AB268" s="113" t="s">
        <v>36</v>
      </c>
      <c r="AC268" s="113" t="s">
        <v>36</v>
      </c>
      <c r="AD268" s="113" t="s">
        <v>48</v>
      </c>
      <c r="AE268" s="113" t="s">
        <v>36</v>
      </c>
      <c r="AF268" s="113" t="s">
        <v>36</v>
      </c>
      <c r="AG268" s="113" t="s">
        <v>48</v>
      </c>
      <c r="AH268" s="113" t="str">
        <f t="shared" si="172"/>
        <v>MP</v>
      </c>
      <c r="AI268" s="116">
        <f t="shared" si="173"/>
        <v>0</v>
      </c>
      <c r="AJ268" s="116" t="s">
        <v>36</v>
      </c>
      <c r="AK268" s="116" t="s">
        <v>36</v>
      </c>
      <c r="AL268" s="116"/>
      <c r="AM268" s="116"/>
      <c r="AN268" s="89"/>
      <c r="AO268" s="90">
        <f t="shared" si="174"/>
        <v>0</v>
      </c>
      <c r="AP268" s="91">
        <f t="shared" si="175"/>
        <v>4.9999999988358468E-2</v>
      </c>
      <c r="AQ268" s="91">
        <f t="shared" si="176"/>
        <v>4.9999999988358468E-2</v>
      </c>
      <c r="AR268" s="89">
        <f t="shared" si="177"/>
        <v>4</v>
      </c>
      <c r="AS268" s="92">
        <f t="shared" si="178"/>
        <v>0</v>
      </c>
      <c r="AT268" s="92">
        <f t="shared" si="179"/>
        <v>0.19999999995343387</v>
      </c>
      <c r="AU268" s="92">
        <f t="shared" si="180"/>
        <v>0.19999999995343387</v>
      </c>
      <c r="AV268" s="93" t="str">
        <f t="shared" si="181"/>
        <v>23_03</v>
      </c>
      <c r="AW268" s="89" t="str">
        <f t="shared" si="182"/>
        <v>23</v>
      </c>
      <c r="AX268" s="89" t="str">
        <f t="shared" si="183"/>
        <v>03</v>
      </c>
      <c r="AY268" s="89"/>
      <c r="AZ268" s="89" t="str">
        <f t="shared" si="184"/>
        <v/>
      </c>
    </row>
    <row r="269" spans="1:52" s="117" customFormat="1" ht="18" hidden="1" x14ac:dyDescent="0.2">
      <c r="A269" s="136">
        <v>45015.365859930556</v>
      </c>
      <c r="B269" s="137" t="s">
        <v>30</v>
      </c>
      <c r="C269" s="137" t="s">
        <v>141</v>
      </c>
      <c r="D269" s="137" t="s">
        <v>153</v>
      </c>
      <c r="E269" s="137" t="s">
        <v>33</v>
      </c>
      <c r="F269" s="137" t="s">
        <v>34</v>
      </c>
      <c r="G269" s="137" t="s">
        <v>203</v>
      </c>
      <c r="H269" s="137" t="s">
        <v>196</v>
      </c>
      <c r="I269" s="182" t="s">
        <v>452</v>
      </c>
      <c r="J269" s="182" t="s">
        <v>416</v>
      </c>
      <c r="K269" s="182" t="s">
        <v>36</v>
      </c>
      <c r="L269" s="137" t="s">
        <v>114</v>
      </c>
      <c r="M269" s="137" t="s">
        <v>221</v>
      </c>
      <c r="N269" s="138">
        <v>45014.291666666664</v>
      </c>
      <c r="O269" s="138">
        <v>45014.347222222219</v>
      </c>
      <c r="P269" s="138">
        <v>45014.319456018522</v>
      </c>
      <c r="Q269" s="138">
        <v>45014.340277777781</v>
      </c>
      <c r="R269" s="139" t="s">
        <v>163</v>
      </c>
      <c r="S269" s="137" t="s">
        <v>40</v>
      </c>
      <c r="T269" s="137"/>
      <c r="U269" s="140">
        <v>6.9444444452528842E-3</v>
      </c>
      <c r="V269" s="137" t="s">
        <v>36</v>
      </c>
      <c r="W269" s="137" t="s">
        <v>36</v>
      </c>
      <c r="X269" s="137" t="s">
        <v>36</v>
      </c>
      <c r="Y269" s="137" t="s">
        <v>36</v>
      </c>
      <c r="Z269" s="137" t="s">
        <v>36</v>
      </c>
      <c r="AA269" s="137" t="s">
        <v>36</v>
      </c>
      <c r="AB269" s="137" t="s">
        <v>36</v>
      </c>
      <c r="AC269" s="137" t="s">
        <v>36</v>
      </c>
      <c r="AD269" s="137" t="s">
        <v>46</v>
      </c>
      <c r="AE269" s="137" t="s">
        <v>36</v>
      </c>
      <c r="AF269" s="137" t="s">
        <v>36</v>
      </c>
      <c r="AG269" s="137" t="s">
        <v>48</v>
      </c>
      <c r="AH269" s="137" t="str">
        <f t="shared" si="172"/>
        <v>MC</v>
      </c>
      <c r="AI269" s="141">
        <f t="shared" si="173"/>
        <v>1.3333333333139308</v>
      </c>
      <c r="AJ269" s="141" t="s">
        <v>561</v>
      </c>
      <c r="AK269" s="141" t="s">
        <v>584</v>
      </c>
      <c r="AL269" s="141"/>
      <c r="AM269" s="141"/>
      <c r="AN269" s="111"/>
      <c r="AO269" s="142">
        <f t="shared" si="174"/>
        <v>0</v>
      </c>
      <c r="AP269" s="143">
        <f t="shared" si="175"/>
        <v>0.499722222215496</v>
      </c>
      <c r="AQ269" s="143">
        <f t="shared" si="176"/>
        <v>0.499722222215496</v>
      </c>
      <c r="AR269" s="111">
        <f t="shared" si="177"/>
        <v>4</v>
      </c>
      <c r="AS269" s="144">
        <f t="shared" si="178"/>
        <v>0</v>
      </c>
      <c r="AT269" s="144">
        <f t="shared" si="179"/>
        <v>1.998888888861984</v>
      </c>
      <c r="AU269" s="144">
        <f t="shared" si="180"/>
        <v>1.998888888861984</v>
      </c>
      <c r="AV269" s="110" t="str">
        <f t="shared" si="181"/>
        <v>23_03</v>
      </c>
      <c r="AW269" s="111" t="str">
        <f t="shared" si="182"/>
        <v>23</v>
      </c>
      <c r="AX269" s="111" t="str">
        <f t="shared" si="183"/>
        <v>03</v>
      </c>
      <c r="AY269" s="111"/>
      <c r="AZ269" s="111" t="str">
        <f t="shared" si="184"/>
        <v>REVISAR</v>
      </c>
    </row>
    <row r="270" spans="1:52" ht="18" hidden="1" x14ac:dyDescent="0.2">
      <c r="A270" s="136">
        <v>45015.365859930556</v>
      </c>
      <c r="B270" s="137" t="s">
        <v>30</v>
      </c>
      <c r="C270" s="137" t="s">
        <v>141</v>
      </c>
      <c r="D270" s="137" t="s">
        <v>153</v>
      </c>
      <c r="E270" s="137" t="s">
        <v>33</v>
      </c>
      <c r="F270" s="137" t="s">
        <v>34</v>
      </c>
      <c r="G270" s="137" t="s">
        <v>203</v>
      </c>
      <c r="H270" s="137" t="s">
        <v>196</v>
      </c>
      <c r="I270" s="182" t="s">
        <v>452</v>
      </c>
      <c r="J270" s="182" t="s">
        <v>417</v>
      </c>
      <c r="K270" s="182" t="s">
        <v>36</v>
      </c>
      <c r="L270" s="137" t="s">
        <v>114</v>
      </c>
      <c r="M270" s="137" t="s">
        <v>221</v>
      </c>
      <c r="N270" s="138">
        <v>45014.291666666664</v>
      </c>
      <c r="O270" s="138">
        <v>45014.347222222219</v>
      </c>
      <c r="P270" s="138">
        <v>45014.340289351851</v>
      </c>
      <c r="Q270" s="138">
        <v>45014.354166666672</v>
      </c>
      <c r="R270" s="139" t="s">
        <v>163</v>
      </c>
      <c r="S270" s="137" t="s">
        <v>40</v>
      </c>
      <c r="T270" s="137"/>
      <c r="U270" s="140">
        <v>6.9444444452528842E-3</v>
      </c>
      <c r="V270" s="137" t="s">
        <v>36</v>
      </c>
      <c r="W270" s="137" t="s">
        <v>36</v>
      </c>
      <c r="X270" s="137" t="s">
        <v>36</v>
      </c>
      <c r="Y270" s="137" t="s">
        <v>36</v>
      </c>
      <c r="Z270" s="137" t="s">
        <v>36</v>
      </c>
      <c r="AA270" s="137" t="s">
        <v>36</v>
      </c>
      <c r="AB270" s="137" t="s">
        <v>36</v>
      </c>
      <c r="AC270" s="137" t="s">
        <v>36</v>
      </c>
      <c r="AD270" s="137" t="s">
        <v>46</v>
      </c>
      <c r="AE270" s="137" t="s">
        <v>36</v>
      </c>
      <c r="AF270" s="137" t="s">
        <v>36</v>
      </c>
      <c r="AG270" s="137" t="s">
        <v>48</v>
      </c>
      <c r="AH270" s="137" t="str">
        <f t="shared" si="172"/>
        <v>MC</v>
      </c>
      <c r="AI270" s="141">
        <f t="shared" si="173"/>
        <v>1.3333333333139308</v>
      </c>
      <c r="AJ270" s="141" t="s">
        <v>561</v>
      </c>
      <c r="AK270" s="141" t="s">
        <v>584</v>
      </c>
      <c r="AL270" s="141"/>
      <c r="AM270" s="141"/>
      <c r="AN270" s="111"/>
      <c r="AO270" s="142">
        <f t="shared" si="174"/>
        <v>0</v>
      </c>
      <c r="AP270" s="143">
        <f t="shared" si="175"/>
        <v>0.33305555570404977</v>
      </c>
      <c r="AQ270" s="143">
        <f t="shared" si="176"/>
        <v>0.33305555570404977</v>
      </c>
      <c r="AR270" s="111">
        <f t="shared" si="177"/>
        <v>4</v>
      </c>
      <c r="AS270" s="144">
        <f t="shared" si="178"/>
        <v>0</v>
      </c>
      <c r="AT270" s="144">
        <f t="shared" si="179"/>
        <v>1.3322222228161991</v>
      </c>
      <c r="AU270" s="144">
        <f t="shared" si="180"/>
        <v>1.3322222228161991</v>
      </c>
      <c r="AV270" s="110" t="str">
        <f t="shared" si="181"/>
        <v>23_03</v>
      </c>
      <c r="AW270" s="111" t="str">
        <f t="shared" si="182"/>
        <v>23</v>
      </c>
      <c r="AX270" s="111" t="str">
        <f t="shared" si="183"/>
        <v>03</v>
      </c>
      <c r="AY270" s="111"/>
      <c r="AZ270" s="111" t="str">
        <f t="shared" si="184"/>
        <v>REVISAR</v>
      </c>
    </row>
    <row r="271" spans="1:52" s="117" customFormat="1" ht="45" hidden="1" x14ac:dyDescent="0.2">
      <c r="A271" s="86">
        <v>45015.350606631946</v>
      </c>
      <c r="B271" s="73" t="s">
        <v>30</v>
      </c>
      <c r="C271" s="73" t="s">
        <v>141</v>
      </c>
      <c r="D271" s="73" t="s">
        <v>157</v>
      </c>
      <c r="E271" s="73" t="s">
        <v>33</v>
      </c>
      <c r="F271" s="73" t="s">
        <v>34</v>
      </c>
      <c r="G271" s="73" t="s">
        <v>203</v>
      </c>
      <c r="H271" s="73" t="s">
        <v>196</v>
      </c>
      <c r="I271" s="176" t="s">
        <v>250</v>
      </c>
      <c r="J271" s="176" t="s">
        <v>249</v>
      </c>
      <c r="K271" s="176" t="s">
        <v>36</v>
      </c>
      <c r="L271" s="73" t="s">
        <v>219</v>
      </c>
      <c r="M271" s="73" t="s">
        <v>220</v>
      </c>
      <c r="N271" s="74" t="s">
        <v>36</v>
      </c>
      <c r="O271" s="74" t="s">
        <v>36</v>
      </c>
      <c r="P271" s="74">
        <v>45014.354178240741</v>
      </c>
      <c r="Q271" s="74">
        <v>45014.784722222219</v>
      </c>
      <c r="R271" s="75" t="s">
        <v>613</v>
      </c>
      <c r="S271" s="73" t="s">
        <v>119</v>
      </c>
      <c r="T271" s="73"/>
      <c r="U271" s="94">
        <v>1.3888888890505768E-2</v>
      </c>
      <c r="V271" s="94">
        <v>6.25E-2</v>
      </c>
      <c r="W271" s="94">
        <v>8.3333333335758653E-2</v>
      </c>
      <c r="X271" s="94">
        <v>2.0833333335758653E-2</v>
      </c>
      <c r="Y271" s="94" t="s">
        <v>36</v>
      </c>
      <c r="Z271" s="73" t="s">
        <v>36</v>
      </c>
      <c r="AA271" s="73" t="s">
        <v>36</v>
      </c>
      <c r="AB271" s="170">
        <v>4.1666666666666664E-2</v>
      </c>
      <c r="AC271" s="73" t="s">
        <v>36</v>
      </c>
      <c r="AD271" s="73" t="s">
        <v>46</v>
      </c>
      <c r="AE271" s="73" t="s">
        <v>36</v>
      </c>
      <c r="AF271" s="73" t="s">
        <v>36</v>
      </c>
      <c r="AG271" s="73" t="s">
        <v>48</v>
      </c>
      <c r="AH271" s="73" t="str">
        <f t="shared" si="146"/>
        <v>COM</v>
      </c>
      <c r="AI271" s="88">
        <f t="shared" si="147"/>
        <v>0</v>
      </c>
      <c r="AJ271" s="88" t="s">
        <v>36</v>
      </c>
      <c r="AK271" s="88" t="s">
        <v>36</v>
      </c>
      <c r="AL271" s="88"/>
      <c r="AM271" s="88"/>
      <c r="AN271" s="157">
        <v>6.5972222222222224E-2</v>
      </c>
      <c r="AO271" s="90">
        <f t="shared" si="148"/>
        <v>4.1666666666666664E-2</v>
      </c>
      <c r="AP271" s="91">
        <f t="shared" si="149"/>
        <v>10.333055555471219</v>
      </c>
      <c r="AQ271" s="91">
        <f t="shared" si="150"/>
        <v>9.3330555554712191</v>
      </c>
      <c r="AR271" s="89">
        <f t="shared" si="151"/>
        <v>5</v>
      </c>
      <c r="AS271" s="92">
        <f t="shared" si="152"/>
        <v>1.5833333333333335</v>
      </c>
      <c r="AT271" s="92">
        <f t="shared" si="153"/>
        <v>46.665277777356096</v>
      </c>
      <c r="AU271" s="92">
        <f t="shared" si="154"/>
        <v>45.08194444402276</v>
      </c>
      <c r="AV271" s="93" t="str">
        <f t="shared" si="155"/>
        <v>23_03</v>
      </c>
      <c r="AW271" s="89" t="str">
        <f t="shared" si="156"/>
        <v>23</v>
      </c>
      <c r="AX271" s="89" t="str">
        <f t="shared" si="157"/>
        <v>03</v>
      </c>
      <c r="AY271" s="89"/>
      <c r="AZ271" s="89" t="str">
        <f t="shared" si="158"/>
        <v/>
      </c>
    </row>
    <row r="272" spans="1:52" s="117" customFormat="1" ht="18" hidden="1" x14ac:dyDescent="0.2">
      <c r="A272" s="95">
        <v>45015.370443877313</v>
      </c>
      <c r="B272" s="96" t="s">
        <v>30</v>
      </c>
      <c r="C272" s="96" t="s">
        <v>133</v>
      </c>
      <c r="D272" s="96" t="s">
        <v>153</v>
      </c>
      <c r="E272" s="96" t="s">
        <v>33</v>
      </c>
      <c r="F272" s="96" t="s">
        <v>34</v>
      </c>
      <c r="G272" s="96" t="s">
        <v>203</v>
      </c>
      <c r="H272" s="96" t="s">
        <v>196</v>
      </c>
      <c r="I272" s="177" t="s">
        <v>450</v>
      </c>
      <c r="J272" s="177" t="s">
        <v>58</v>
      </c>
      <c r="K272" s="177" t="s">
        <v>36</v>
      </c>
      <c r="L272" s="96" t="s">
        <v>114</v>
      </c>
      <c r="M272" s="96" t="s">
        <v>221</v>
      </c>
      <c r="N272" s="97">
        <v>45014.65625</v>
      </c>
      <c r="O272" s="97">
        <v>45014.677083333328</v>
      </c>
      <c r="P272" s="97">
        <v>45014.663194444445</v>
      </c>
      <c r="Q272" s="97">
        <v>45014.6875</v>
      </c>
      <c r="R272" s="75" t="s">
        <v>611</v>
      </c>
      <c r="S272" s="96" t="s">
        <v>62</v>
      </c>
      <c r="T272" s="96"/>
      <c r="U272" s="126">
        <v>3.4722222189884633E-3</v>
      </c>
      <c r="V272" s="96" t="s">
        <v>36</v>
      </c>
      <c r="W272" s="96" t="s">
        <v>36</v>
      </c>
      <c r="X272" s="96" t="s">
        <v>36</v>
      </c>
      <c r="Y272" s="96" t="s">
        <v>36</v>
      </c>
      <c r="Z272" s="96" t="s">
        <v>36</v>
      </c>
      <c r="AA272" s="96" t="s">
        <v>36</v>
      </c>
      <c r="AB272" s="96" t="s">
        <v>36</v>
      </c>
      <c r="AC272" s="96" t="s">
        <v>36</v>
      </c>
      <c r="AD272" s="96" t="s">
        <v>48</v>
      </c>
      <c r="AE272" s="96" t="s">
        <v>36</v>
      </c>
      <c r="AF272" s="96" t="s">
        <v>36</v>
      </c>
      <c r="AG272" s="96" t="s">
        <v>48</v>
      </c>
      <c r="AH272" s="96" t="str">
        <f t="shared" si="146"/>
        <v>MC</v>
      </c>
      <c r="AI272" s="99">
        <f t="shared" si="147"/>
        <v>0.49999999988358468</v>
      </c>
      <c r="AJ272" s="99" t="s">
        <v>563</v>
      </c>
      <c r="AK272" s="99" t="s">
        <v>586</v>
      </c>
      <c r="AL272" s="99"/>
      <c r="AM272" s="99"/>
      <c r="AN272" s="100"/>
      <c r="AO272" s="101">
        <f t="shared" si="148"/>
        <v>0</v>
      </c>
      <c r="AP272" s="102">
        <f t="shared" si="149"/>
        <v>0.58333333331393078</v>
      </c>
      <c r="AQ272" s="102">
        <f t="shared" si="150"/>
        <v>0.58333333331393078</v>
      </c>
      <c r="AR272" s="100">
        <f t="shared" si="151"/>
        <v>2</v>
      </c>
      <c r="AS272" s="103">
        <f t="shared" si="152"/>
        <v>0</v>
      </c>
      <c r="AT272" s="103">
        <f t="shared" si="153"/>
        <v>1.1666666666278616</v>
      </c>
      <c r="AU272" s="103">
        <f t="shared" si="154"/>
        <v>1.1666666666278616</v>
      </c>
      <c r="AV272" s="104" t="str">
        <f t="shared" si="155"/>
        <v>23_03</v>
      </c>
      <c r="AW272" s="100" t="str">
        <f t="shared" si="156"/>
        <v>23</v>
      </c>
      <c r="AX272" s="100" t="str">
        <f t="shared" si="157"/>
        <v>03</v>
      </c>
      <c r="AY272" s="100">
        <v>1</v>
      </c>
      <c r="AZ272" s="100" t="str">
        <f t="shared" si="158"/>
        <v/>
      </c>
    </row>
    <row r="273" spans="1:52" s="117" customFormat="1" ht="18" hidden="1" x14ac:dyDescent="0.2">
      <c r="A273" s="95">
        <v>45015.371077268515</v>
      </c>
      <c r="B273" s="96" t="s">
        <v>30</v>
      </c>
      <c r="C273" s="96" t="s">
        <v>141</v>
      </c>
      <c r="D273" s="96" t="s">
        <v>141</v>
      </c>
      <c r="E273" s="96" t="s">
        <v>33</v>
      </c>
      <c r="F273" s="96" t="s">
        <v>34</v>
      </c>
      <c r="G273" s="96" t="s">
        <v>203</v>
      </c>
      <c r="H273" s="96" t="s">
        <v>196</v>
      </c>
      <c r="I273" s="177" t="s">
        <v>452</v>
      </c>
      <c r="J273" s="177" t="s">
        <v>50</v>
      </c>
      <c r="K273" s="177" t="s">
        <v>36</v>
      </c>
      <c r="L273" s="96" t="s">
        <v>114</v>
      </c>
      <c r="M273" s="96" t="s">
        <v>221</v>
      </c>
      <c r="N273" s="97">
        <v>45014.729166666672</v>
      </c>
      <c r="O273" s="97">
        <v>45014.739583333328</v>
      </c>
      <c r="P273" s="97">
        <v>45014.729166666672</v>
      </c>
      <c r="Q273" s="97">
        <v>45014.746527777781</v>
      </c>
      <c r="R273" s="75" t="s">
        <v>612</v>
      </c>
      <c r="S273" s="96" t="s">
        <v>40</v>
      </c>
      <c r="T273" s="96"/>
      <c r="U273" s="96" t="s">
        <v>36</v>
      </c>
      <c r="V273" s="96" t="s">
        <v>36</v>
      </c>
      <c r="W273" s="96" t="s">
        <v>36</v>
      </c>
      <c r="X273" s="96" t="s">
        <v>36</v>
      </c>
      <c r="Y273" s="96" t="s">
        <v>36</v>
      </c>
      <c r="Z273" s="96" t="s">
        <v>36</v>
      </c>
      <c r="AA273" s="96" t="s">
        <v>36</v>
      </c>
      <c r="AB273" s="96" t="s">
        <v>36</v>
      </c>
      <c r="AC273" s="96" t="s">
        <v>36</v>
      </c>
      <c r="AD273" s="96" t="s">
        <v>48</v>
      </c>
      <c r="AE273" s="96" t="s">
        <v>36</v>
      </c>
      <c r="AF273" s="96" t="s">
        <v>36</v>
      </c>
      <c r="AG273" s="96" t="s">
        <v>48</v>
      </c>
      <c r="AH273" s="96" t="str">
        <f t="shared" si="146"/>
        <v>MC</v>
      </c>
      <c r="AI273" s="99">
        <f t="shared" si="147"/>
        <v>0.24999999976716936</v>
      </c>
      <c r="AJ273" s="99" t="s">
        <v>561</v>
      </c>
      <c r="AK273" s="99" t="s">
        <v>577</v>
      </c>
      <c r="AL273" s="99"/>
      <c r="AM273" s="99"/>
      <c r="AN273" s="100"/>
      <c r="AO273" s="101">
        <f t="shared" si="148"/>
        <v>0</v>
      </c>
      <c r="AP273" s="102">
        <f t="shared" si="149"/>
        <v>0.41666666662786156</v>
      </c>
      <c r="AQ273" s="102">
        <f t="shared" si="150"/>
        <v>0.41666666662786156</v>
      </c>
      <c r="AR273" s="100">
        <f t="shared" si="151"/>
        <v>1</v>
      </c>
      <c r="AS273" s="103">
        <f t="shared" si="152"/>
        <v>0</v>
      </c>
      <c r="AT273" s="103">
        <f t="shared" si="153"/>
        <v>0.41666666662786156</v>
      </c>
      <c r="AU273" s="103">
        <f t="shared" si="154"/>
        <v>0.41666666662786156</v>
      </c>
      <c r="AV273" s="104" t="str">
        <f t="shared" si="155"/>
        <v>23_03</v>
      </c>
      <c r="AW273" s="100" t="str">
        <f t="shared" si="156"/>
        <v>23</v>
      </c>
      <c r="AX273" s="100" t="str">
        <f t="shared" si="157"/>
        <v>03</v>
      </c>
      <c r="AY273" s="100">
        <v>1</v>
      </c>
      <c r="AZ273" s="100" t="str">
        <f t="shared" si="158"/>
        <v/>
      </c>
    </row>
    <row r="274" spans="1:52" ht="18" hidden="1" x14ac:dyDescent="0.2">
      <c r="A274" s="112">
        <v>45015.768907638892</v>
      </c>
      <c r="B274" s="113" t="s">
        <v>30</v>
      </c>
      <c r="C274" s="113" t="s">
        <v>141</v>
      </c>
      <c r="D274" s="113" t="s">
        <v>157</v>
      </c>
      <c r="E274" s="113" t="s">
        <v>33</v>
      </c>
      <c r="F274" s="113" t="s">
        <v>34</v>
      </c>
      <c r="G274" s="113" t="s">
        <v>202</v>
      </c>
      <c r="H274" s="113" t="s">
        <v>198</v>
      </c>
      <c r="I274" s="179" t="s">
        <v>313</v>
      </c>
      <c r="J274" s="179" t="s">
        <v>64</v>
      </c>
      <c r="K274" s="179" t="s">
        <v>36</v>
      </c>
      <c r="L274" s="113" t="s">
        <v>118</v>
      </c>
      <c r="M274" s="113" t="s">
        <v>205</v>
      </c>
      <c r="N274" s="114" t="s">
        <v>36</v>
      </c>
      <c r="O274" s="114" t="s">
        <v>36</v>
      </c>
      <c r="P274" s="114">
        <v>45015.302083333328</v>
      </c>
      <c r="Q274" s="114">
        <v>45015.304166666669</v>
      </c>
      <c r="R274" s="115" t="s">
        <v>164</v>
      </c>
      <c r="S274" s="113" t="s">
        <v>37</v>
      </c>
      <c r="T274" s="113" t="s">
        <v>37</v>
      </c>
      <c r="U274" s="113" t="s">
        <v>36</v>
      </c>
      <c r="V274" s="113" t="s">
        <v>36</v>
      </c>
      <c r="W274" s="113" t="s">
        <v>36</v>
      </c>
      <c r="X274" s="113" t="s">
        <v>36</v>
      </c>
      <c r="Y274" s="113" t="s">
        <v>36</v>
      </c>
      <c r="Z274" s="113" t="s">
        <v>36</v>
      </c>
      <c r="AA274" s="113" t="s">
        <v>36</v>
      </c>
      <c r="AB274" s="113" t="s">
        <v>36</v>
      </c>
      <c r="AC274" s="113" t="s">
        <v>36</v>
      </c>
      <c r="AD274" s="113" t="s">
        <v>48</v>
      </c>
      <c r="AE274" s="113" t="s">
        <v>36</v>
      </c>
      <c r="AF274" s="113" t="s">
        <v>36</v>
      </c>
      <c r="AG274" s="113" t="s">
        <v>48</v>
      </c>
      <c r="AH274" s="113" t="str">
        <f t="shared" ref="AH274:AH286" si="185">TRIM(LEFT(L274,3))</f>
        <v>MP</v>
      </c>
      <c r="AI274" s="116">
        <f t="shared" ref="AI274:AI286" si="186">IFERROR(IF(N274&gt;O274,24+(O274-N274)*24,(O274-N274)*24),0)</f>
        <v>0</v>
      </c>
      <c r="AJ274" s="116" t="s">
        <v>36</v>
      </c>
      <c r="AK274" s="116" t="s">
        <v>36</v>
      </c>
      <c r="AL274" s="116"/>
      <c r="AM274" s="116"/>
      <c r="AN274" s="89"/>
      <c r="AO274" s="90">
        <f t="shared" ref="AO274:AO286" si="187">IF(AND(Y274="-",AB274="-"),0,IF(OR(Y274="-",AB274="-"),IF(Y274="-",AB274,Y274),Y274+AB274))</f>
        <v>0</v>
      </c>
      <c r="AP274" s="91">
        <f t="shared" ref="AP274:AP286" si="188">IFERROR(IF(P274&gt;Q274,24+(Q274-P274)*24,(Q274-P274)*24),0)</f>
        <v>5.0000000162981451E-2</v>
      </c>
      <c r="AQ274" s="91">
        <f t="shared" ref="AQ274:AQ286" si="189">AP274-(AO274*24)</f>
        <v>5.0000000162981451E-2</v>
      </c>
      <c r="AR274" s="89">
        <f t="shared" ref="AR274:AR286" si="190">IF(AY274=1,(LEN(D274)-LEN(SUBSTITUTE(D274,",",""))+1),IF(LEN(D274)=LEN(SUBSTITUTE(D274,"RONCAL FANNYNG","")),IF(LEN(D274)=LEN(SUBSTITUTE(D274,"LIBERATO AMAEL","")),(LEN(D274)-LEN(SUBSTITUTE(D274,",",""))+1+2),(LEN(D274)-LEN(SUBSTITUTE(D274,",",""))+1+1)),IF(LEN(D274)=LEN(SUBSTITUTE(D274,"LIBERATO AMAEL","")),(LEN(D274)-LEN(SUBSTITUTE(D274,",",""))+1+1),(LEN(D274)-LEN(SUBSTITUTE(D274,",",""))+1))))</f>
        <v>5</v>
      </c>
      <c r="AS274" s="92">
        <f t="shared" ref="AS274:AS286" si="191">IFERROR(AN274*24,0)</f>
        <v>0</v>
      </c>
      <c r="AT274" s="92">
        <f t="shared" ref="AT274:AT286" si="192">AR274*AQ274</f>
        <v>0.25000000081490725</v>
      </c>
      <c r="AU274" s="92">
        <f t="shared" ref="AU274:AU286" si="193">AT274-AS274</f>
        <v>0.25000000081490725</v>
      </c>
      <c r="AV274" s="93" t="str">
        <f t="shared" ref="AV274:AV286" si="194">AW274&amp;"_"&amp;AX274</f>
        <v>23_03</v>
      </c>
      <c r="AW274" s="89" t="str">
        <f t="shared" ref="AW274:AW286" si="195">TEXT(Q274,"YY")</f>
        <v>23</v>
      </c>
      <c r="AX274" s="89" t="str">
        <f t="shared" ref="AX274:AX286" si="196">TEXT(Q274,"mm")</f>
        <v>03</v>
      </c>
      <c r="AY274" s="89"/>
      <c r="AZ274" s="89" t="str">
        <f t="shared" ref="AZ274:AZ286" si="197">IF(AQ274&lt;=AI274,"REVISAR","")</f>
        <v/>
      </c>
    </row>
    <row r="275" spans="1:52" ht="18" hidden="1" x14ac:dyDescent="0.2">
      <c r="A275" s="112">
        <v>45015.768907638892</v>
      </c>
      <c r="B275" s="113" t="s">
        <v>30</v>
      </c>
      <c r="C275" s="113" t="s">
        <v>141</v>
      </c>
      <c r="D275" s="113" t="s">
        <v>157</v>
      </c>
      <c r="E275" s="113" t="s">
        <v>33</v>
      </c>
      <c r="F275" s="113" t="s">
        <v>34</v>
      </c>
      <c r="G275" s="113" t="s">
        <v>202</v>
      </c>
      <c r="H275" s="113" t="s">
        <v>198</v>
      </c>
      <c r="I275" s="179" t="s">
        <v>226</v>
      </c>
      <c r="J275" s="179" t="s">
        <v>138</v>
      </c>
      <c r="K275" s="179" t="s">
        <v>36</v>
      </c>
      <c r="L275" s="113" t="s">
        <v>118</v>
      </c>
      <c r="M275" s="113" t="s">
        <v>205</v>
      </c>
      <c r="N275" s="114" t="s">
        <v>36</v>
      </c>
      <c r="O275" s="114" t="s">
        <v>36</v>
      </c>
      <c r="P275" s="114">
        <v>45015.304166666669</v>
      </c>
      <c r="Q275" s="114">
        <v>45015.306250000001</v>
      </c>
      <c r="R275" s="115" t="s">
        <v>164</v>
      </c>
      <c r="S275" s="113" t="s">
        <v>37</v>
      </c>
      <c r="T275" s="113" t="s">
        <v>37</v>
      </c>
      <c r="U275" s="113" t="s">
        <v>36</v>
      </c>
      <c r="V275" s="113" t="s">
        <v>36</v>
      </c>
      <c r="W275" s="113" t="s">
        <v>36</v>
      </c>
      <c r="X275" s="113" t="s">
        <v>36</v>
      </c>
      <c r="Y275" s="113" t="s">
        <v>36</v>
      </c>
      <c r="Z275" s="113" t="s">
        <v>36</v>
      </c>
      <c r="AA275" s="113" t="s">
        <v>36</v>
      </c>
      <c r="AB275" s="113" t="s">
        <v>36</v>
      </c>
      <c r="AC275" s="113" t="s">
        <v>36</v>
      </c>
      <c r="AD275" s="113" t="s">
        <v>48</v>
      </c>
      <c r="AE275" s="113" t="s">
        <v>36</v>
      </c>
      <c r="AF275" s="113" t="s">
        <v>36</v>
      </c>
      <c r="AG275" s="113" t="s">
        <v>48</v>
      </c>
      <c r="AH275" s="113" t="str">
        <f t="shared" si="185"/>
        <v>MP</v>
      </c>
      <c r="AI275" s="116">
        <f t="shared" si="186"/>
        <v>0</v>
      </c>
      <c r="AJ275" s="116" t="s">
        <v>36</v>
      </c>
      <c r="AK275" s="116" t="s">
        <v>36</v>
      </c>
      <c r="AL275" s="116"/>
      <c r="AM275" s="116"/>
      <c r="AN275" s="89"/>
      <c r="AO275" s="90">
        <f t="shared" si="187"/>
        <v>0</v>
      </c>
      <c r="AP275" s="91">
        <f t="shared" si="188"/>
        <v>4.9999999988358468E-2</v>
      </c>
      <c r="AQ275" s="91">
        <f t="shared" si="189"/>
        <v>4.9999999988358468E-2</v>
      </c>
      <c r="AR275" s="89">
        <f t="shared" si="190"/>
        <v>5</v>
      </c>
      <c r="AS275" s="92">
        <f t="shared" si="191"/>
        <v>0</v>
      </c>
      <c r="AT275" s="92">
        <f t="shared" si="192"/>
        <v>0.24999999994179234</v>
      </c>
      <c r="AU275" s="92">
        <f t="shared" si="193"/>
        <v>0.24999999994179234</v>
      </c>
      <c r="AV275" s="93" t="str">
        <f t="shared" si="194"/>
        <v>23_03</v>
      </c>
      <c r="AW275" s="89" t="str">
        <f t="shared" si="195"/>
        <v>23</v>
      </c>
      <c r="AX275" s="89" t="str">
        <f t="shared" si="196"/>
        <v>03</v>
      </c>
      <c r="AY275" s="89"/>
      <c r="AZ275" s="89" t="str">
        <f t="shared" si="197"/>
        <v/>
      </c>
    </row>
    <row r="276" spans="1:52" s="117" customFormat="1" ht="18" hidden="1" x14ac:dyDescent="0.2">
      <c r="A276" s="112">
        <v>45015.768907638892</v>
      </c>
      <c r="B276" s="113" t="s">
        <v>30</v>
      </c>
      <c r="C276" s="113" t="s">
        <v>141</v>
      </c>
      <c r="D276" s="113" t="s">
        <v>157</v>
      </c>
      <c r="E276" s="113" t="s">
        <v>33</v>
      </c>
      <c r="F276" s="113" t="s">
        <v>34</v>
      </c>
      <c r="G276" s="113" t="s">
        <v>202</v>
      </c>
      <c r="H276" s="113" t="s">
        <v>198</v>
      </c>
      <c r="I276" s="179" t="s">
        <v>226</v>
      </c>
      <c r="J276" s="179" t="s">
        <v>211</v>
      </c>
      <c r="K276" s="179" t="s">
        <v>36</v>
      </c>
      <c r="L276" s="113" t="s">
        <v>118</v>
      </c>
      <c r="M276" s="113" t="s">
        <v>205</v>
      </c>
      <c r="N276" s="114" t="s">
        <v>36</v>
      </c>
      <c r="O276" s="114" t="s">
        <v>36</v>
      </c>
      <c r="P276" s="114">
        <v>45015.306250000001</v>
      </c>
      <c r="Q276" s="114">
        <v>45015.308333333334</v>
      </c>
      <c r="R276" s="115" t="s">
        <v>164</v>
      </c>
      <c r="S276" s="113" t="s">
        <v>37</v>
      </c>
      <c r="T276" s="113" t="s">
        <v>37</v>
      </c>
      <c r="U276" s="113" t="s">
        <v>36</v>
      </c>
      <c r="V276" s="113" t="s">
        <v>36</v>
      </c>
      <c r="W276" s="113" t="s">
        <v>36</v>
      </c>
      <c r="X276" s="113" t="s">
        <v>36</v>
      </c>
      <c r="Y276" s="113" t="s">
        <v>36</v>
      </c>
      <c r="Z276" s="113" t="s">
        <v>36</v>
      </c>
      <c r="AA276" s="113" t="s">
        <v>36</v>
      </c>
      <c r="AB276" s="113" t="s">
        <v>36</v>
      </c>
      <c r="AC276" s="113" t="s">
        <v>36</v>
      </c>
      <c r="AD276" s="113" t="s">
        <v>48</v>
      </c>
      <c r="AE276" s="113" t="s">
        <v>36</v>
      </c>
      <c r="AF276" s="113" t="s">
        <v>36</v>
      </c>
      <c r="AG276" s="113" t="s">
        <v>48</v>
      </c>
      <c r="AH276" s="113" t="str">
        <f t="shared" si="185"/>
        <v>MP</v>
      </c>
      <c r="AI276" s="116">
        <f t="shared" si="186"/>
        <v>0</v>
      </c>
      <c r="AJ276" s="116" t="s">
        <v>36</v>
      </c>
      <c r="AK276" s="116" t="s">
        <v>36</v>
      </c>
      <c r="AL276" s="116"/>
      <c r="AM276" s="116"/>
      <c r="AN276" s="89"/>
      <c r="AO276" s="90">
        <f t="shared" si="187"/>
        <v>0</v>
      </c>
      <c r="AP276" s="91">
        <f t="shared" si="188"/>
        <v>4.9999999988358468E-2</v>
      </c>
      <c r="AQ276" s="91">
        <f t="shared" si="189"/>
        <v>4.9999999988358468E-2</v>
      </c>
      <c r="AR276" s="89">
        <f t="shared" si="190"/>
        <v>5</v>
      </c>
      <c r="AS276" s="92">
        <f t="shared" si="191"/>
        <v>0</v>
      </c>
      <c r="AT276" s="92">
        <f t="shared" si="192"/>
        <v>0.24999999994179234</v>
      </c>
      <c r="AU276" s="92">
        <f t="shared" si="193"/>
        <v>0.24999999994179234</v>
      </c>
      <c r="AV276" s="93" t="str">
        <f t="shared" si="194"/>
        <v>23_03</v>
      </c>
      <c r="AW276" s="89" t="str">
        <f t="shared" si="195"/>
        <v>23</v>
      </c>
      <c r="AX276" s="89" t="str">
        <f t="shared" si="196"/>
        <v>03</v>
      </c>
      <c r="AY276" s="89"/>
      <c r="AZ276" s="89" t="str">
        <f t="shared" si="197"/>
        <v/>
      </c>
    </row>
    <row r="277" spans="1:52" s="117" customFormat="1" ht="18" hidden="1" x14ac:dyDescent="0.2">
      <c r="A277" s="112">
        <v>45015.768907638892</v>
      </c>
      <c r="B277" s="113" t="s">
        <v>30</v>
      </c>
      <c r="C277" s="113" t="s">
        <v>141</v>
      </c>
      <c r="D277" s="113" t="s">
        <v>157</v>
      </c>
      <c r="E277" s="113" t="s">
        <v>33</v>
      </c>
      <c r="F277" s="113" t="s">
        <v>34</v>
      </c>
      <c r="G277" s="113" t="s">
        <v>202</v>
      </c>
      <c r="H277" s="113" t="s">
        <v>198</v>
      </c>
      <c r="I277" s="179" t="s">
        <v>226</v>
      </c>
      <c r="J277" s="179" t="s">
        <v>152</v>
      </c>
      <c r="K277" s="179" t="s">
        <v>36</v>
      </c>
      <c r="L277" s="113" t="s">
        <v>118</v>
      </c>
      <c r="M277" s="113" t="s">
        <v>205</v>
      </c>
      <c r="N277" s="114" t="s">
        <v>36</v>
      </c>
      <c r="O277" s="114" t="s">
        <v>36</v>
      </c>
      <c r="P277" s="114">
        <v>45015.308333333334</v>
      </c>
      <c r="Q277" s="114">
        <v>45015.310416666667</v>
      </c>
      <c r="R277" s="115" t="s">
        <v>164</v>
      </c>
      <c r="S277" s="113" t="s">
        <v>37</v>
      </c>
      <c r="T277" s="113" t="s">
        <v>37</v>
      </c>
      <c r="U277" s="113" t="s">
        <v>36</v>
      </c>
      <c r="V277" s="113" t="s">
        <v>36</v>
      </c>
      <c r="W277" s="113" t="s">
        <v>36</v>
      </c>
      <c r="X277" s="113" t="s">
        <v>36</v>
      </c>
      <c r="Y277" s="113" t="s">
        <v>36</v>
      </c>
      <c r="Z277" s="113" t="s">
        <v>36</v>
      </c>
      <c r="AA277" s="113" t="s">
        <v>36</v>
      </c>
      <c r="AB277" s="113" t="s">
        <v>36</v>
      </c>
      <c r="AC277" s="113" t="s">
        <v>36</v>
      </c>
      <c r="AD277" s="113" t="s">
        <v>48</v>
      </c>
      <c r="AE277" s="113" t="s">
        <v>36</v>
      </c>
      <c r="AF277" s="113" t="s">
        <v>36</v>
      </c>
      <c r="AG277" s="113" t="s">
        <v>48</v>
      </c>
      <c r="AH277" s="113" t="str">
        <f t="shared" si="185"/>
        <v>MP</v>
      </c>
      <c r="AI277" s="116">
        <f t="shared" si="186"/>
        <v>0</v>
      </c>
      <c r="AJ277" s="116" t="s">
        <v>36</v>
      </c>
      <c r="AK277" s="116" t="s">
        <v>36</v>
      </c>
      <c r="AL277" s="116"/>
      <c r="AM277" s="116"/>
      <c r="AN277" s="89"/>
      <c r="AO277" s="90">
        <f t="shared" si="187"/>
        <v>0</v>
      </c>
      <c r="AP277" s="91">
        <f t="shared" si="188"/>
        <v>4.9999999988358468E-2</v>
      </c>
      <c r="AQ277" s="91">
        <f t="shared" si="189"/>
        <v>4.9999999988358468E-2</v>
      </c>
      <c r="AR277" s="89">
        <f t="shared" si="190"/>
        <v>5</v>
      </c>
      <c r="AS277" s="92">
        <f t="shared" si="191"/>
        <v>0</v>
      </c>
      <c r="AT277" s="92">
        <f t="shared" si="192"/>
        <v>0.24999999994179234</v>
      </c>
      <c r="AU277" s="92">
        <f t="shared" si="193"/>
        <v>0.24999999994179234</v>
      </c>
      <c r="AV277" s="93" t="str">
        <f t="shared" si="194"/>
        <v>23_03</v>
      </c>
      <c r="AW277" s="89" t="str">
        <f t="shared" si="195"/>
        <v>23</v>
      </c>
      <c r="AX277" s="89" t="str">
        <f t="shared" si="196"/>
        <v>03</v>
      </c>
      <c r="AY277" s="89"/>
      <c r="AZ277" s="89" t="str">
        <f t="shared" si="197"/>
        <v/>
      </c>
    </row>
    <row r="278" spans="1:52" s="117" customFormat="1" ht="18" hidden="1" x14ac:dyDescent="0.2">
      <c r="A278" s="112">
        <v>45015.768907638892</v>
      </c>
      <c r="B278" s="113" t="s">
        <v>30</v>
      </c>
      <c r="C278" s="113" t="s">
        <v>141</v>
      </c>
      <c r="D278" s="113" t="s">
        <v>157</v>
      </c>
      <c r="E278" s="113" t="s">
        <v>33</v>
      </c>
      <c r="F278" s="113" t="s">
        <v>34</v>
      </c>
      <c r="G278" s="113" t="s">
        <v>202</v>
      </c>
      <c r="H278" s="113" t="s">
        <v>198</v>
      </c>
      <c r="I278" s="179" t="s">
        <v>226</v>
      </c>
      <c r="J278" s="179" t="s">
        <v>212</v>
      </c>
      <c r="K278" s="179" t="s">
        <v>36</v>
      </c>
      <c r="L278" s="113" t="s">
        <v>118</v>
      </c>
      <c r="M278" s="113" t="s">
        <v>205</v>
      </c>
      <c r="N278" s="114" t="s">
        <v>36</v>
      </c>
      <c r="O278" s="114" t="s">
        <v>36</v>
      </c>
      <c r="P278" s="114">
        <v>45015.311111111114</v>
      </c>
      <c r="Q278" s="114">
        <v>45015.313194444447</v>
      </c>
      <c r="R278" s="115" t="s">
        <v>164</v>
      </c>
      <c r="S278" s="113" t="s">
        <v>37</v>
      </c>
      <c r="T278" s="113" t="s">
        <v>37</v>
      </c>
      <c r="U278" s="113" t="s">
        <v>36</v>
      </c>
      <c r="V278" s="113" t="s">
        <v>36</v>
      </c>
      <c r="W278" s="113" t="s">
        <v>36</v>
      </c>
      <c r="X278" s="113" t="s">
        <v>36</v>
      </c>
      <c r="Y278" s="113" t="s">
        <v>36</v>
      </c>
      <c r="Z278" s="113" t="s">
        <v>36</v>
      </c>
      <c r="AA278" s="113" t="s">
        <v>36</v>
      </c>
      <c r="AB278" s="113" t="s">
        <v>36</v>
      </c>
      <c r="AC278" s="113" t="s">
        <v>36</v>
      </c>
      <c r="AD278" s="113" t="s">
        <v>48</v>
      </c>
      <c r="AE278" s="113" t="s">
        <v>36</v>
      </c>
      <c r="AF278" s="113" t="s">
        <v>36</v>
      </c>
      <c r="AG278" s="113" t="s">
        <v>48</v>
      </c>
      <c r="AH278" s="113" t="str">
        <f t="shared" si="185"/>
        <v>MP</v>
      </c>
      <c r="AI278" s="116">
        <f t="shared" si="186"/>
        <v>0</v>
      </c>
      <c r="AJ278" s="116" t="s">
        <v>36</v>
      </c>
      <c r="AK278" s="116" t="s">
        <v>36</v>
      </c>
      <c r="AL278" s="116"/>
      <c r="AM278" s="116"/>
      <c r="AN278" s="89"/>
      <c r="AO278" s="90">
        <f t="shared" si="187"/>
        <v>0</v>
      </c>
      <c r="AP278" s="91">
        <f t="shared" si="188"/>
        <v>4.9999999988358468E-2</v>
      </c>
      <c r="AQ278" s="91">
        <f t="shared" si="189"/>
        <v>4.9999999988358468E-2</v>
      </c>
      <c r="AR278" s="89">
        <f t="shared" si="190"/>
        <v>5</v>
      </c>
      <c r="AS278" s="92">
        <f t="shared" si="191"/>
        <v>0</v>
      </c>
      <c r="AT278" s="92">
        <f t="shared" si="192"/>
        <v>0.24999999994179234</v>
      </c>
      <c r="AU278" s="92">
        <f t="shared" si="193"/>
        <v>0.24999999994179234</v>
      </c>
      <c r="AV278" s="93" t="str">
        <f t="shared" si="194"/>
        <v>23_03</v>
      </c>
      <c r="AW278" s="89" t="str">
        <f t="shared" si="195"/>
        <v>23</v>
      </c>
      <c r="AX278" s="89" t="str">
        <f t="shared" si="196"/>
        <v>03</v>
      </c>
      <c r="AY278" s="89"/>
      <c r="AZ278" s="89" t="str">
        <f t="shared" si="197"/>
        <v/>
      </c>
    </row>
    <row r="279" spans="1:52" s="117" customFormat="1" ht="18" hidden="1" x14ac:dyDescent="0.2">
      <c r="A279" s="112">
        <v>45015.768907638892</v>
      </c>
      <c r="B279" s="113" t="s">
        <v>30</v>
      </c>
      <c r="C279" s="113" t="s">
        <v>141</v>
      </c>
      <c r="D279" s="113" t="s">
        <v>157</v>
      </c>
      <c r="E279" s="113" t="s">
        <v>33</v>
      </c>
      <c r="F279" s="113" t="s">
        <v>34</v>
      </c>
      <c r="G279" s="113" t="s">
        <v>202</v>
      </c>
      <c r="H279" s="113" t="s">
        <v>198</v>
      </c>
      <c r="I279" s="179" t="s">
        <v>226</v>
      </c>
      <c r="J279" s="179" t="s">
        <v>213</v>
      </c>
      <c r="K279" s="179" t="s">
        <v>36</v>
      </c>
      <c r="L279" s="113" t="s">
        <v>118</v>
      </c>
      <c r="M279" s="113" t="s">
        <v>205</v>
      </c>
      <c r="N279" s="114" t="s">
        <v>36</v>
      </c>
      <c r="O279" s="114" t="s">
        <v>36</v>
      </c>
      <c r="P279" s="114">
        <v>45015.313194444447</v>
      </c>
      <c r="Q279" s="114">
        <v>45015.31527777778</v>
      </c>
      <c r="R279" s="115" t="s">
        <v>164</v>
      </c>
      <c r="S279" s="113" t="s">
        <v>37</v>
      </c>
      <c r="T279" s="113" t="s">
        <v>37</v>
      </c>
      <c r="U279" s="113" t="s">
        <v>36</v>
      </c>
      <c r="V279" s="113" t="s">
        <v>36</v>
      </c>
      <c r="W279" s="113" t="s">
        <v>36</v>
      </c>
      <c r="X279" s="113" t="s">
        <v>36</v>
      </c>
      <c r="Y279" s="113" t="s">
        <v>36</v>
      </c>
      <c r="Z279" s="113" t="s">
        <v>36</v>
      </c>
      <c r="AA279" s="113" t="s">
        <v>36</v>
      </c>
      <c r="AB279" s="113" t="s">
        <v>36</v>
      </c>
      <c r="AC279" s="113" t="s">
        <v>36</v>
      </c>
      <c r="AD279" s="113" t="s">
        <v>48</v>
      </c>
      <c r="AE279" s="113" t="s">
        <v>36</v>
      </c>
      <c r="AF279" s="113" t="s">
        <v>36</v>
      </c>
      <c r="AG279" s="113" t="s">
        <v>48</v>
      </c>
      <c r="AH279" s="113" t="str">
        <f t="shared" si="185"/>
        <v>MP</v>
      </c>
      <c r="AI279" s="116">
        <f t="shared" si="186"/>
        <v>0</v>
      </c>
      <c r="AJ279" s="116" t="s">
        <v>36</v>
      </c>
      <c r="AK279" s="116" t="s">
        <v>36</v>
      </c>
      <c r="AL279" s="116"/>
      <c r="AM279" s="116"/>
      <c r="AN279" s="89"/>
      <c r="AO279" s="90">
        <f t="shared" si="187"/>
        <v>0</v>
      </c>
      <c r="AP279" s="91">
        <f t="shared" si="188"/>
        <v>4.9999999988358468E-2</v>
      </c>
      <c r="AQ279" s="91">
        <f t="shared" si="189"/>
        <v>4.9999999988358468E-2</v>
      </c>
      <c r="AR279" s="89">
        <f t="shared" si="190"/>
        <v>5</v>
      </c>
      <c r="AS279" s="92">
        <f t="shared" si="191"/>
        <v>0</v>
      </c>
      <c r="AT279" s="92">
        <f t="shared" si="192"/>
        <v>0.24999999994179234</v>
      </c>
      <c r="AU279" s="92">
        <f t="shared" si="193"/>
        <v>0.24999999994179234</v>
      </c>
      <c r="AV279" s="93" t="str">
        <f t="shared" si="194"/>
        <v>23_03</v>
      </c>
      <c r="AW279" s="89" t="str">
        <f t="shared" si="195"/>
        <v>23</v>
      </c>
      <c r="AX279" s="89" t="str">
        <f t="shared" si="196"/>
        <v>03</v>
      </c>
      <c r="AY279" s="89"/>
      <c r="AZ279" s="89" t="str">
        <f t="shared" si="197"/>
        <v/>
      </c>
    </row>
    <row r="280" spans="1:52" s="117" customFormat="1" ht="18" hidden="1" x14ac:dyDescent="0.2">
      <c r="A280" s="112">
        <v>45015.768907638892</v>
      </c>
      <c r="B280" s="113" t="s">
        <v>30</v>
      </c>
      <c r="C280" s="113" t="s">
        <v>141</v>
      </c>
      <c r="D280" s="113" t="s">
        <v>157</v>
      </c>
      <c r="E280" s="113" t="s">
        <v>33</v>
      </c>
      <c r="F280" s="113" t="s">
        <v>34</v>
      </c>
      <c r="G280" s="113" t="s">
        <v>202</v>
      </c>
      <c r="H280" s="113" t="s">
        <v>198</v>
      </c>
      <c r="I280" s="179" t="s">
        <v>226</v>
      </c>
      <c r="J280" s="179" t="s">
        <v>214</v>
      </c>
      <c r="K280" s="179" t="s">
        <v>36</v>
      </c>
      <c r="L280" s="113" t="s">
        <v>118</v>
      </c>
      <c r="M280" s="113" t="s">
        <v>205</v>
      </c>
      <c r="N280" s="114" t="s">
        <v>36</v>
      </c>
      <c r="O280" s="114" t="s">
        <v>36</v>
      </c>
      <c r="P280" s="114">
        <v>45015.31527777778</v>
      </c>
      <c r="Q280" s="114">
        <v>45015.317361111112</v>
      </c>
      <c r="R280" s="115" t="s">
        <v>164</v>
      </c>
      <c r="S280" s="113" t="s">
        <v>37</v>
      </c>
      <c r="T280" s="113" t="s">
        <v>37</v>
      </c>
      <c r="U280" s="113" t="s">
        <v>36</v>
      </c>
      <c r="V280" s="113" t="s">
        <v>36</v>
      </c>
      <c r="W280" s="113" t="s">
        <v>36</v>
      </c>
      <c r="X280" s="113" t="s">
        <v>36</v>
      </c>
      <c r="Y280" s="113" t="s">
        <v>36</v>
      </c>
      <c r="Z280" s="113" t="s">
        <v>36</v>
      </c>
      <c r="AA280" s="113" t="s">
        <v>36</v>
      </c>
      <c r="AB280" s="113" t="s">
        <v>36</v>
      </c>
      <c r="AC280" s="113" t="s">
        <v>36</v>
      </c>
      <c r="AD280" s="113" t="s">
        <v>48</v>
      </c>
      <c r="AE280" s="113" t="s">
        <v>36</v>
      </c>
      <c r="AF280" s="113" t="s">
        <v>36</v>
      </c>
      <c r="AG280" s="113" t="s">
        <v>48</v>
      </c>
      <c r="AH280" s="113" t="str">
        <f t="shared" si="185"/>
        <v>MP</v>
      </c>
      <c r="AI280" s="116">
        <f t="shared" si="186"/>
        <v>0</v>
      </c>
      <c r="AJ280" s="116" t="s">
        <v>36</v>
      </c>
      <c r="AK280" s="116" t="s">
        <v>36</v>
      </c>
      <c r="AL280" s="116"/>
      <c r="AM280" s="116"/>
      <c r="AN280" s="89"/>
      <c r="AO280" s="90">
        <f t="shared" si="187"/>
        <v>0</v>
      </c>
      <c r="AP280" s="91">
        <f t="shared" si="188"/>
        <v>4.9999999988358468E-2</v>
      </c>
      <c r="AQ280" s="91">
        <f t="shared" si="189"/>
        <v>4.9999999988358468E-2</v>
      </c>
      <c r="AR280" s="89">
        <f t="shared" si="190"/>
        <v>5</v>
      </c>
      <c r="AS280" s="92">
        <f t="shared" si="191"/>
        <v>0</v>
      </c>
      <c r="AT280" s="92">
        <f t="shared" si="192"/>
        <v>0.24999999994179234</v>
      </c>
      <c r="AU280" s="92">
        <f t="shared" si="193"/>
        <v>0.24999999994179234</v>
      </c>
      <c r="AV280" s="93" t="str">
        <f t="shared" si="194"/>
        <v>23_03</v>
      </c>
      <c r="AW280" s="89" t="str">
        <f t="shared" si="195"/>
        <v>23</v>
      </c>
      <c r="AX280" s="89" t="str">
        <f t="shared" si="196"/>
        <v>03</v>
      </c>
      <c r="AY280" s="89"/>
      <c r="AZ280" s="89" t="str">
        <f t="shared" si="197"/>
        <v/>
      </c>
    </row>
    <row r="281" spans="1:52" s="117" customFormat="1" ht="18" hidden="1" x14ac:dyDescent="0.2">
      <c r="A281" s="112">
        <v>45015.768907638892</v>
      </c>
      <c r="B281" s="113" t="s">
        <v>30</v>
      </c>
      <c r="C281" s="113" t="s">
        <v>141</v>
      </c>
      <c r="D281" s="113" t="s">
        <v>157</v>
      </c>
      <c r="E281" s="113" t="s">
        <v>33</v>
      </c>
      <c r="F281" s="113" t="s">
        <v>34</v>
      </c>
      <c r="G281" s="113" t="s">
        <v>202</v>
      </c>
      <c r="H281" s="113" t="s">
        <v>198</v>
      </c>
      <c r="I281" s="179" t="s">
        <v>226</v>
      </c>
      <c r="J281" s="179" t="s">
        <v>215</v>
      </c>
      <c r="K281" s="179" t="s">
        <v>36</v>
      </c>
      <c r="L281" s="113" t="s">
        <v>118</v>
      </c>
      <c r="M281" s="113" t="s">
        <v>205</v>
      </c>
      <c r="N281" s="114" t="s">
        <v>36</v>
      </c>
      <c r="O281" s="114" t="s">
        <v>36</v>
      </c>
      <c r="P281" s="114">
        <v>45015.317361111112</v>
      </c>
      <c r="Q281" s="114">
        <v>45015.319444444445</v>
      </c>
      <c r="R281" s="115" t="s">
        <v>164</v>
      </c>
      <c r="S281" s="113" t="s">
        <v>37</v>
      </c>
      <c r="T281" s="113" t="s">
        <v>37</v>
      </c>
      <c r="U281" s="113" t="s">
        <v>36</v>
      </c>
      <c r="V281" s="113" t="s">
        <v>36</v>
      </c>
      <c r="W281" s="113" t="s">
        <v>36</v>
      </c>
      <c r="X281" s="113" t="s">
        <v>36</v>
      </c>
      <c r="Y281" s="113" t="s">
        <v>36</v>
      </c>
      <c r="Z281" s="113" t="s">
        <v>36</v>
      </c>
      <c r="AA281" s="113" t="s">
        <v>36</v>
      </c>
      <c r="AB281" s="113" t="s">
        <v>36</v>
      </c>
      <c r="AC281" s="113" t="s">
        <v>36</v>
      </c>
      <c r="AD281" s="113" t="s">
        <v>48</v>
      </c>
      <c r="AE281" s="113" t="s">
        <v>36</v>
      </c>
      <c r="AF281" s="113" t="s">
        <v>36</v>
      </c>
      <c r="AG281" s="113" t="s">
        <v>48</v>
      </c>
      <c r="AH281" s="113" t="str">
        <f t="shared" si="185"/>
        <v>MP</v>
      </c>
      <c r="AI281" s="116">
        <f t="shared" si="186"/>
        <v>0</v>
      </c>
      <c r="AJ281" s="116" t="s">
        <v>36</v>
      </c>
      <c r="AK281" s="116" t="s">
        <v>36</v>
      </c>
      <c r="AL281" s="116"/>
      <c r="AM281" s="116"/>
      <c r="AN281" s="89"/>
      <c r="AO281" s="90">
        <f t="shared" si="187"/>
        <v>0</v>
      </c>
      <c r="AP281" s="91">
        <f t="shared" si="188"/>
        <v>4.9999999988358468E-2</v>
      </c>
      <c r="AQ281" s="91">
        <f t="shared" si="189"/>
        <v>4.9999999988358468E-2</v>
      </c>
      <c r="AR281" s="89">
        <f t="shared" si="190"/>
        <v>5</v>
      </c>
      <c r="AS281" s="92">
        <f t="shared" si="191"/>
        <v>0</v>
      </c>
      <c r="AT281" s="92">
        <f t="shared" si="192"/>
        <v>0.24999999994179234</v>
      </c>
      <c r="AU281" s="92">
        <f t="shared" si="193"/>
        <v>0.24999999994179234</v>
      </c>
      <c r="AV281" s="93" t="str">
        <f t="shared" si="194"/>
        <v>23_03</v>
      </c>
      <c r="AW281" s="89" t="str">
        <f t="shared" si="195"/>
        <v>23</v>
      </c>
      <c r="AX281" s="89" t="str">
        <f t="shared" si="196"/>
        <v>03</v>
      </c>
      <c r="AY281" s="89"/>
      <c r="AZ281" s="89" t="str">
        <f t="shared" si="197"/>
        <v/>
      </c>
    </row>
    <row r="282" spans="1:52" s="117" customFormat="1" ht="9" hidden="1" x14ac:dyDescent="0.2">
      <c r="A282" s="112">
        <v>45015.771782465279</v>
      </c>
      <c r="B282" s="113" t="s">
        <v>30</v>
      </c>
      <c r="C282" s="113" t="s">
        <v>141</v>
      </c>
      <c r="D282" s="113" t="s">
        <v>157</v>
      </c>
      <c r="E282" s="113" t="s">
        <v>33</v>
      </c>
      <c r="F282" s="113" t="s">
        <v>34</v>
      </c>
      <c r="G282" s="113" t="s">
        <v>202</v>
      </c>
      <c r="H282" s="113" t="s">
        <v>198</v>
      </c>
      <c r="I282" s="179" t="s">
        <v>225</v>
      </c>
      <c r="J282" s="179" t="s">
        <v>341</v>
      </c>
      <c r="K282" s="179" t="s">
        <v>36</v>
      </c>
      <c r="L282" s="113" t="s">
        <v>154</v>
      </c>
      <c r="M282" s="113" t="s">
        <v>220</v>
      </c>
      <c r="N282" s="114" t="s">
        <v>36</v>
      </c>
      <c r="O282" s="114" t="s">
        <v>36</v>
      </c>
      <c r="P282" s="114">
        <v>45015.333333333328</v>
      </c>
      <c r="Q282" s="114">
        <v>45015.34375</v>
      </c>
      <c r="R282" s="115" t="s">
        <v>165</v>
      </c>
      <c r="S282" s="113" t="s">
        <v>37</v>
      </c>
      <c r="T282" s="113" t="s">
        <v>348</v>
      </c>
      <c r="U282" s="152">
        <v>2.7777777777777779E-3</v>
      </c>
      <c r="V282" s="113" t="s">
        <v>36</v>
      </c>
      <c r="W282" s="113" t="s">
        <v>36</v>
      </c>
      <c r="X282" s="113" t="s">
        <v>36</v>
      </c>
      <c r="Y282" s="113" t="s">
        <v>36</v>
      </c>
      <c r="Z282" s="113" t="s">
        <v>36</v>
      </c>
      <c r="AA282" s="113" t="s">
        <v>36</v>
      </c>
      <c r="AB282" s="113" t="s">
        <v>36</v>
      </c>
      <c r="AC282" s="113" t="s">
        <v>36</v>
      </c>
      <c r="AD282" s="113" t="s">
        <v>46</v>
      </c>
      <c r="AE282" s="113" t="s">
        <v>36</v>
      </c>
      <c r="AF282" s="113" t="s">
        <v>36</v>
      </c>
      <c r="AG282" s="113" t="s">
        <v>48</v>
      </c>
      <c r="AH282" s="113" t="str">
        <f t="shared" si="185"/>
        <v>PdM</v>
      </c>
      <c r="AI282" s="116">
        <f t="shared" si="186"/>
        <v>0</v>
      </c>
      <c r="AJ282" s="116" t="s">
        <v>36</v>
      </c>
      <c r="AK282" s="116" t="s">
        <v>36</v>
      </c>
      <c r="AL282" s="116"/>
      <c r="AM282" s="116"/>
      <c r="AN282" s="89"/>
      <c r="AO282" s="90">
        <f t="shared" si="187"/>
        <v>0</v>
      </c>
      <c r="AP282" s="91">
        <f t="shared" si="188"/>
        <v>0.25000000011641532</v>
      </c>
      <c r="AQ282" s="91">
        <f t="shared" si="189"/>
        <v>0.25000000011641532</v>
      </c>
      <c r="AR282" s="89">
        <f t="shared" si="190"/>
        <v>5</v>
      </c>
      <c r="AS282" s="92">
        <f t="shared" si="191"/>
        <v>0</v>
      </c>
      <c r="AT282" s="92">
        <f t="shared" si="192"/>
        <v>1.2500000005820766</v>
      </c>
      <c r="AU282" s="92">
        <f t="shared" si="193"/>
        <v>1.2500000005820766</v>
      </c>
      <c r="AV282" s="93" t="str">
        <f t="shared" si="194"/>
        <v>23_03</v>
      </c>
      <c r="AW282" s="89" t="str">
        <f t="shared" si="195"/>
        <v>23</v>
      </c>
      <c r="AX282" s="89" t="str">
        <f t="shared" si="196"/>
        <v>03</v>
      </c>
      <c r="AY282" s="89"/>
      <c r="AZ282" s="89" t="str">
        <f t="shared" si="197"/>
        <v/>
      </c>
    </row>
    <row r="283" spans="1:52" ht="9" hidden="1" x14ac:dyDescent="0.2">
      <c r="A283" s="112">
        <v>45015.771782465279</v>
      </c>
      <c r="B283" s="113" t="s">
        <v>30</v>
      </c>
      <c r="C283" s="113" t="s">
        <v>141</v>
      </c>
      <c r="D283" s="113" t="s">
        <v>157</v>
      </c>
      <c r="E283" s="113" t="s">
        <v>33</v>
      </c>
      <c r="F283" s="113" t="s">
        <v>34</v>
      </c>
      <c r="G283" s="113" t="s">
        <v>202</v>
      </c>
      <c r="H283" s="113" t="s">
        <v>198</v>
      </c>
      <c r="I283" s="179" t="s">
        <v>225</v>
      </c>
      <c r="J283" s="179" t="s">
        <v>166</v>
      </c>
      <c r="K283" s="179" t="s">
        <v>36</v>
      </c>
      <c r="L283" s="113" t="s">
        <v>154</v>
      </c>
      <c r="M283" s="113" t="s">
        <v>220</v>
      </c>
      <c r="N283" s="114" t="s">
        <v>36</v>
      </c>
      <c r="O283" s="114" t="s">
        <v>36</v>
      </c>
      <c r="P283" s="114">
        <v>45015.344444444447</v>
      </c>
      <c r="Q283" s="114">
        <v>45015.354166666664</v>
      </c>
      <c r="R283" s="115" t="s">
        <v>165</v>
      </c>
      <c r="S283" s="113" t="s">
        <v>37</v>
      </c>
      <c r="T283" s="113" t="s">
        <v>348</v>
      </c>
      <c r="U283" s="152">
        <v>2.7777777777777779E-3</v>
      </c>
      <c r="V283" s="113" t="s">
        <v>36</v>
      </c>
      <c r="W283" s="113" t="s">
        <v>36</v>
      </c>
      <c r="X283" s="113" t="s">
        <v>36</v>
      </c>
      <c r="Y283" s="113" t="s">
        <v>36</v>
      </c>
      <c r="Z283" s="113" t="s">
        <v>36</v>
      </c>
      <c r="AA283" s="113" t="s">
        <v>36</v>
      </c>
      <c r="AB283" s="113" t="s">
        <v>36</v>
      </c>
      <c r="AC283" s="113" t="s">
        <v>36</v>
      </c>
      <c r="AD283" s="113" t="s">
        <v>46</v>
      </c>
      <c r="AE283" s="113" t="s">
        <v>36</v>
      </c>
      <c r="AF283" s="113" t="s">
        <v>36</v>
      </c>
      <c r="AG283" s="113" t="s">
        <v>48</v>
      </c>
      <c r="AH283" s="113" t="str">
        <f t="shared" si="185"/>
        <v>PdM</v>
      </c>
      <c r="AI283" s="116">
        <f t="shared" si="186"/>
        <v>0</v>
      </c>
      <c r="AJ283" s="116" t="s">
        <v>36</v>
      </c>
      <c r="AK283" s="116" t="s">
        <v>36</v>
      </c>
      <c r="AL283" s="116"/>
      <c r="AM283" s="116"/>
      <c r="AN283" s="89"/>
      <c r="AO283" s="90">
        <f t="shared" si="187"/>
        <v>0</v>
      </c>
      <c r="AP283" s="91">
        <f t="shared" si="188"/>
        <v>0.23333333322079852</v>
      </c>
      <c r="AQ283" s="91">
        <f t="shared" si="189"/>
        <v>0.23333333322079852</v>
      </c>
      <c r="AR283" s="89">
        <f t="shared" si="190"/>
        <v>5</v>
      </c>
      <c r="AS283" s="92">
        <f t="shared" si="191"/>
        <v>0</v>
      </c>
      <c r="AT283" s="92">
        <f t="shared" si="192"/>
        <v>1.1666666661039926</v>
      </c>
      <c r="AU283" s="92">
        <f t="shared" si="193"/>
        <v>1.1666666661039926</v>
      </c>
      <c r="AV283" s="93" t="str">
        <f t="shared" si="194"/>
        <v>23_03</v>
      </c>
      <c r="AW283" s="89" t="str">
        <f t="shared" si="195"/>
        <v>23</v>
      </c>
      <c r="AX283" s="89" t="str">
        <f t="shared" si="196"/>
        <v>03</v>
      </c>
      <c r="AY283" s="89"/>
      <c r="AZ283" s="89" t="str">
        <f t="shared" si="197"/>
        <v/>
      </c>
    </row>
    <row r="284" spans="1:52" ht="9" hidden="1" x14ac:dyDescent="0.2">
      <c r="A284" s="112">
        <v>45015.771782465279</v>
      </c>
      <c r="B284" s="113" t="s">
        <v>30</v>
      </c>
      <c r="C284" s="113" t="s">
        <v>141</v>
      </c>
      <c r="D284" s="113" t="s">
        <v>157</v>
      </c>
      <c r="E284" s="113" t="s">
        <v>33</v>
      </c>
      <c r="F284" s="113" t="s">
        <v>34</v>
      </c>
      <c r="G284" s="113" t="s">
        <v>202</v>
      </c>
      <c r="H284" s="113" t="s">
        <v>198</v>
      </c>
      <c r="I284" s="179" t="s">
        <v>225</v>
      </c>
      <c r="J284" s="179" t="s">
        <v>217</v>
      </c>
      <c r="K284" s="179" t="s">
        <v>36</v>
      </c>
      <c r="L284" s="113" t="s">
        <v>154</v>
      </c>
      <c r="M284" s="113" t="s">
        <v>220</v>
      </c>
      <c r="N284" s="114" t="s">
        <v>36</v>
      </c>
      <c r="O284" s="114" t="s">
        <v>36</v>
      </c>
      <c r="P284" s="114">
        <v>45015.354861111111</v>
      </c>
      <c r="Q284" s="114">
        <v>45015.364583333336</v>
      </c>
      <c r="R284" s="115" t="s">
        <v>165</v>
      </c>
      <c r="S284" s="113" t="s">
        <v>37</v>
      </c>
      <c r="T284" s="113" t="s">
        <v>348</v>
      </c>
      <c r="U284" s="152">
        <v>2.7777777777777779E-3</v>
      </c>
      <c r="V284" s="113" t="s">
        <v>36</v>
      </c>
      <c r="W284" s="113" t="s">
        <v>36</v>
      </c>
      <c r="X284" s="113" t="s">
        <v>36</v>
      </c>
      <c r="Y284" s="113" t="s">
        <v>36</v>
      </c>
      <c r="Z284" s="113" t="s">
        <v>36</v>
      </c>
      <c r="AA284" s="113" t="s">
        <v>36</v>
      </c>
      <c r="AB284" s="113" t="s">
        <v>36</v>
      </c>
      <c r="AC284" s="113" t="s">
        <v>36</v>
      </c>
      <c r="AD284" s="113" t="s">
        <v>46</v>
      </c>
      <c r="AE284" s="113" t="s">
        <v>36</v>
      </c>
      <c r="AF284" s="113" t="s">
        <v>36</v>
      </c>
      <c r="AG284" s="113" t="s">
        <v>48</v>
      </c>
      <c r="AH284" s="113" t="str">
        <f t="shared" si="185"/>
        <v>PdM</v>
      </c>
      <c r="AI284" s="116">
        <f t="shared" si="186"/>
        <v>0</v>
      </c>
      <c r="AJ284" s="116" t="s">
        <v>36</v>
      </c>
      <c r="AK284" s="116" t="s">
        <v>36</v>
      </c>
      <c r="AL284" s="116"/>
      <c r="AM284" s="116"/>
      <c r="AN284" s="89"/>
      <c r="AO284" s="90">
        <f t="shared" si="187"/>
        <v>0</v>
      </c>
      <c r="AP284" s="91">
        <f t="shared" si="188"/>
        <v>0.2333333333954215</v>
      </c>
      <c r="AQ284" s="91">
        <f t="shared" si="189"/>
        <v>0.2333333333954215</v>
      </c>
      <c r="AR284" s="89">
        <f t="shared" si="190"/>
        <v>5</v>
      </c>
      <c r="AS284" s="92">
        <f t="shared" si="191"/>
        <v>0</v>
      </c>
      <c r="AT284" s="92">
        <f t="shared" si="192"/>
        <v>1.1666666669771075</v>
      </c>
      <c r="AU284" s="92">
        <f t="shared" si="193"/>
        <v>1.1666666669771075</v>
      </c>
      <c r="AV284" s="93" t="str">
        <f t="shared" si="194"/>
        <v>23_03</v>
      </c>
      <c r="AW284" s="89" t="str">
        <f t="shared" si="195"/>
        <v>23</v>
      </c>
      <c r="AX284" s="89" t="str">
        <f t="shared" si="196"/>
        <v>03</v>
      </c>
      <c r="AY284" s="89"/>
      <c r="AZ284" s="89" t="str">
        <f t="shared" si="197"/>
        <v/>
      </c>
    </row>
    <row r="285" spans="1:52" ht="9" hidden="1" x14ac:dyDescent="0.2">
      <c r="A285" s="112">
        <v>45015.771782465279</v>
      </c>
      <c r="B285" s="113" t="s">
        <v>30</v>
      </c>
      <c r="C285" s="113" t="s">
        <v>141</v>
      </c>
      <c r="D285" s="113" t="s">
        <v>157</v>
      </c>
      <c r="E285" s="113" t="s">
        <v>33</v>
      </c>
      <c r="F285" s="113" t="s">
        <v>34</v>
      </c>
      <c r="G285" s="113" t="s">
        <v>202</v>
      </c>
      <c r="H285" s="113" t="s">
        <v>198</v>
      </c>
      <c r="I285" s="179" t="s">
        <v>42</v>
      </c>
      <c r="J285" s="179" t="s">
        <v>181</v>
      </c>
      <c r="K285" s="179" t="s">
        <v>36</v>
      </c>
      <c r="L285" s="113" t="s">
        <v>154</v>
      </c>
      <c r="M285" s="113" t="s">
        <v>220</v>
      </c>
      <c r="N285" s="114" t="s">
        <v>36</v>
      </c>
      <c r="O285" s="114" t="s">
        <v>36</v>
      </c>
      <c r="P285" s="114">
        <v>45015.365277777775</v>
      </c>
      <c r="Q285" s="114">
        <v>45015.375</v>
      </c>
      <c r="R285" s="115" t="s">
        <v>165</v>
      </c>
      <c r="S285" s="113" t="s">
        <v>37</v>
      </c>
      <c r="T285" s="113" t="s">
        <v>348</v>
      </c>
      <c r="U285" s="152">
        <v>2.7777777777777779E-3</v>
      </c>
      <c r="V285" s="113" t="s">
        <v>36</v>
      </c>
      <c r="W285" s="113" t="s">
        <v>36</v>
      </c>
      <c r="X285" s="113" t="s">
        <v>36</v>
      </c>
      <c r="Y285" s="113" t="s">
        <v>36</v>
      </c>
      <c r="Z285" s="113" t="s">
        <v>36</v>
      </c>
      <c r="AA285" s="113" t="s">
        <v>36</v>
      </c>
      <c r="AB285" s="113" t="s">
        <v>36</v>
      </c>
      <c r="AC285" s="113" t="s">
        <v>36</v>
      </c>
      <c r="AD285" s="113" t="s">
        <v>46</v>
      </c>
      <c r="AE285" s="113" t="s">
        <v>36</v>
      </c>
      <c r="AF285" s="113" t="s">
        <v>36</v>
      </c>
      <c r="AG285" s="113" t="s">
        <v>48</v>
      </c>
      <c r="AH285" s="113" t="str">
        <f t="shared" si="185"/>
        <v>PdM</v>
      </c>
      <c r="AI285" s="116">
        <f t="shared" si="186"/>
        <v>0</v>
      </c>
      <c r="AJ285" s="116" t="s">
        <v>36</v>
      </c>
      <c r="AK285" s="116" t="s">
        <v>36</v>
      </c>
      <c r="AL285" s="116"/>
      <c r="AM285" s="116"/>
      <c r="AN285" s="89"/>
      <c r="AO285" s="90">
        <f t="shared" si="187"/>
        <v>0</v>
      </c>
      <c r="AP285" s="91">
        <f t="shared" si="188"/>
        <v>0.2333333333954215</v>
      </c>
      <c r="AQ285" s="91">
        <f t="shared" si="189"/>
        <v>0.2333333333954215</v>
      </c>
      <c r="AR285" s="89">
        <f t="shared" si="190"/>
        <v>5</v>
      </c>
      <c r="AS285" s="92">
        <f t="shared" si="191"/>
        <v>0</v>
      </c>
      <c r="AT285" s="92">
        <f t="shared" si="192"/>
        <v>1.1666666669771075</v>
      </c>
      <c r="AU285" s="92">
        <f t="shared" si="193"/>
        <v>1.1666666669771075</v>
      </c>
      <c r="AV285" s="93" t="str">
        <f t="shared" si="194"/>
        <v>23_03</v>
      </c>
      <c r="AW285" s="89" t="str">
        <f t="shared" si="195"/>
        <v>23</v>
      </c>
      <c r="AX285" s="89" t="str">
        <f t="shared" si="196"/>
        <v>03</v>
      </c>
      <c r="AY285" s="89"/>
      <c r="AZ285" s="89" t="str">
        <f t="shared" si="197"/>
        <v/>
      </c>
    </row>
    <row r="286" spans="1:52" ht="9" hidden="1" x14ac:dyDescent="0.2">
      <c r="A286" s="112">
        <v>45015.771782465279</v>
      </c>
      <c r="B286" s="113" t="s">
        <v>30</v>
      </c>
      <c r="C286" s="113" t="s">
        <v>141</v>
      </c>
      <c r="D286" s="113" t="s">
        <v>157</v>
      </c>
      <c r="E286" s="113" t="s">
        <v>33</v>
      </c>
      <c r="F286" s="113" t="s">
        <v>34</v>
      </c>
      <c r="G286" s="113" t="s">
        <v>202</v>
      </c>
      <c r="H286" s="113" t="s">
        <v>198</v>
      </c>
      <c r="I286" s="179" t="s">
        <v>42</v>
      </c>
      <c r="J286" s="179" t="s">
        <v>145</v>
      </c>
      <c r="K286" s="179" t="s">
        <v>36</v>
      </c>
      <c r="L286" s="113" t="s">
        <v>154</v>
      </c>
      <c r="M286" s="113" t="s">
        <v>220</v>
      </c>
      <c r="N286" s="114" t="s">
        <v>36</v>
      </c>
      <c r="O286" s="114" t="s">
        <v>36</v>
      </c>
      <c r="P286" s="114">
        <v>45015.375694444447</v>
      </c>
      <c r="Q286" s="114">
        <v>45015.385416666664</v>
      </c>
      <c r="R286" s="115" t="s">
        <v>165</v>
      </c>
      <c r="S286" s="113" t="s">
        <v>37</v>
      </c>
      <c r="T286" s="113" t="s">
        <v>348</v>
      </c>
      <c r="U286" s="152">
        <v>2.7777777777777779E-3</v>
      </c>
      <c r="V286" s="113" t="s">
        <v>36</v>
      </c>
      <c r="W286" s="113" t="s">
        <v>36</v>
      </c>
      <c r="X286" s="113" t="s">
        <v>36</v>
      </c>
      <c r="Y286" s="113" t="s">
        <v>36</v>
      </c>
      <c r="Z286" s="113" t="s">
        <v>36</v>
      </c>
      <c r="AA286" s="113" t="s">
        <v>36</v>
      </c>
      <c r="AB286" s="113" t="s">
        <v>36</v>
      </c>
      <c r="AC286" s="113" t="s">
        <v>36</v>
      </c>
      <c r="AD286" s="113" t="s">
        <v>46</v>
      </c>
      <c r="AE286" s="113" t="s">
        <v>36</v>
      </c>
      <c r="AF286" s="113" t="s">
        <v>36</v>
      </c>
      <c r="AG286" s="113" t="s">
        <v>48</v>
      </c>
      <c r="AH286" s="113" t="str">
        <f t="shared" si="185"/>
        <v>PdM</v>
      </c>
      <c r="AI286" s="116">
        <f t="shared" si="186"/>
        <v>0</v>
      </c>
      <c r="AJ286" s="116" t="s">
        <v>36</v>
      </c>
      <c r="AK286" s="116" t="s">
        <v>36</v>
      </c>
      <c r="AL286" s="116"/>
      <c r="AM286" s="116"/>
      <c r="AN286" s="89"/>
      <c r="AO286" s="90">
        <f t="shared" si="187"/>
        <v>0</v>
      </c>
      <c r="AP286" s="91">
        <f t="shared" si="188"/>
        <v>0.23333333322079852</v>
      </c>
      <c r="AQ286" s="91">
        <f t="shared" si="189"/>
        <v>0.23333333322079852</v>
      </c>
      <c r="AR286" s="89">
        <f t="shared" si="190"/>
        <v>5</v>
      </c>
      <c r="AS286" s="92">
        <f t="shared" si="191"/>
        <v>0</v>
      </c>
      <c r="AT286" s="92">
        <f t="shared" si="192"/>
        <v>1.1666666661039926</v>
      </c>
      <c r="AU286" s="92">
        <f t="shared" si="193"/>
        <v>1.1666666661039926</v>
      </c>
      <c r="AV286" s="93" t="str">
        <f t="shared" si="194"/>
        <v>23_03</v>
      </c>
      <c r="AW286" s="89" t="str">
        <f t="shared" si="195"/>
        <v>23</v>
      </c>
      <c r="AX286" s="89" t="str">
        <f t="shared" si="196"/>
        <v>03</v>
      </c>
      <c r="AY286" s="89"/>
      <c r="AZ286" s="89" t="str">
        <f t="shared" si="197"/>
        <v/>
      </c>
    </row>
    <row r="287" spans="1:52" s="117" customFormat="1" ht="9" hidden="1" x14ac:dyDescent="0.2">
      <c r="A287" s="86">
        <v>45015.77393137732</v>
      </c>
      <c r="B287" s="73" t="s">
        <v>30</v>
      </c>
      <c r="C287" s="73" t="s">
        <v>141</v>
      </c>
      <c r="D287" s="73" t="s">
        <v>157</v>
      </c>
      <c r="E287" s="73" t="s">
        <v>33</v>
      </c>
      <c r="F287" s="73" t="s">
        <v>34</v>
      </c>
      <c r="G287" s="73" t="s">
        <v>202</v>
      </c>
      <c r="H287" s="73" t="s">
        <v>198</v>
      </c>
      <c r="I287" s="176" t="s">
        <v>225</v>
      </c>
      <c r="J287" s="176" t="s">
        <v>166</v>
      </c>
      <c r="K287" s="176" t="s">
        <v>36</v>
      </c>
      <c r="L287" s="73" t="s">
        <v>154</v>
      </c>
      <c r="M287" s="73" t="s">
        <v>220</v>
      </c>
      <c r="N287" s="74" t="s">
        <v>36</v>
      </c>
      <c r="O287" s="74" t="s">
        <v>36</v>
      </c>
      <c r="P287" s="74">
        <v>45015.385428240741</v>
      </c>
      <c r="Q287" s="74">
        <v>45015.520833333328</v>
      </c>
      <c r="R287" s="87" t="s">
        <v>167</v>
      </c>
      <c r="S287" s="73" t="s">
        <v>37</v>
      </c>
      <c r="T287" s="73" t="s">
        <v>348</v>
      </c>
      <c r="U287" s="94">
        <v>1.3888888890505768E-2</v>
      </c>
      <c r="V287" s="73" t="s">
        <v>36</v>
      </c>
      <c r="W287" s="73" t="s">
        <v>36</v>
      </c>
      <c r="X287" s="73" t="s">
        <v>36</v>
      </c>
      <c r="Y287" s="73" t="s">
        <v>36</v>
      </c>
      <c r="Z287" s="73" t="s">
        <v>36</v>
      </c>
      <c r="AA287" s="73" t="s">
        <v>36</v>
      </c>
      <c r="AB287" s="73" t="s">
        <v>36</v>
      </c>
      <c r="AC287" s="73" t="s">
        <v>36</v>
      </c>
      <c r="AD287" s="73" t="s">
        <v>46</v>
      </c>
      <c r="AE287" s="73" t="s">
        <v>36</v>
      </c>
      <c r="AF287" s="73" t="s">
        <v>36</v>
      </c>
      <c r="AG287" s="73" t="s">
        <v>48</v>
      </c>
      <c r="AH287" s="73" t="str">
        <f t="shared" si="146"/>
        <v>PdM</v>
      </c>
      <c r="AI287" s="88">
        <f t="shared" si="147"/>
        <v>0</v>
      </c>
      <c r="AJ287" s="88" t="s">
        <v>36</v>
      </c>
      <c r="AK287" s="88" t="s">
        <v>36</v>
      </c>
      <c r="AL287" s="88"/>
      <c r="AM287" s="88"/>
      <c r="AN287" s="89"/>
      <c r="AO287" s="90">
        <f t="shared" si="148"/>
        <v>0</v>
      </c>
      <c r="AP287" s="91">
        <f t="shared" si="149"/>
        <v>3.2497222220990807</v>
      </c>
      <c r="AQ287" s="91">
        <f t="shared" si="150"/>
        <v>3.2497222220990807</v>
      </c>
      <c r="AR287" s="89">
        <f t="shared" si="151"/>
        <v>5</v>
      </c>
      <c r="AS287" s="92">
        <f t="shared" si="152"/>
        <v>0</v>
      </c>
      <c r="AT287" s="92">
        <f t="shared" si="153"/>
        <v>16.248611110495403</v>
      </c>
      <c r="AU287" s="92">
        <f t="shared" si="154"/>
        <v>16.248611110495403</v>
      </c>
      <c r="AV287" s="93" t="str">
        <f t="shared" si="155"/>
        <v>23_03</v>
      </c>
      <c r="AW287" s="89" t="str">
        <f t="shared" si="156"/>
        <v>23</v>
      </c>
      <c r="AX287" s="89" t="str">
        <f t="shared" si="157"/>
        <v>03</v>
      </c>
      <c r="AY287" s="89"/>
      <c r="AZ287" s="89" t="str">
        <f t="shared" si="158"/>
        <v/>
      </c>
    </row>
    <row r="288" spans="1:52" s="113" customFormat="1" ht="18" hidden="1" x14ac:dyDescent="0.2">
      <c r="A288" s="86">
        <v>45015.778577662037</v>
      </c>
      <c r="B288" s="73" t="s">
        <v>30</v>
      </c>
      <c r="C288" s="73" t="s">
        <v>141</v>
      </c>
      <c r="D288" s="73" t="s">
        <v>157</v>
      </c>
      <c r="E288" s="73" t="s">
        <v>33</v>
      </c>
      <c r="F288" s="73" t="s">
        <v>34</v>
      </c>
      <c r="G288" s="73" t="s">
        <v>202</v>
      </c>
      <c r="H288" s="73" t="s">
        <v>198</v>
      </c>
      <c r="I288" s="176" t="s">
        <v>178</v>
      </c>
      <c r="J288" s="176" t="s">
        <v>168</v>
      </c>
      <c r="K288" s="176" t="s">
        <v>169</v>
      </c>
      <c r="L288" s="73" t="s">
        <v>114</v>
      </c>
      <c r="M288" s="73" t="s">
        <v>221</v>
      </c>
      <c r="N288" s="74">
        <v>45015.583333333328</v>
      </c>
      <c r="O288" s="74">
        <v>45015.645833333328</v>
      </c>
      <c r="P288" s="74">
        <v>45015.586805555555</v>
      </c>
      <c r="Q288" s="74">
        <v>45015.65625</v>
      </c>
      <c r="R288" s="87" t="s">
        <v>396</v>
      </c>
      <c r="S288" s="73" t="s">
        <v>37</v>
      </c>
      <c r="T288" s="73"/>
      <c r="U288" s="94">
        <v>1.3888888890505768E-2</v>
      </c>
      <c r="V288" s="73" t="s">
        <v>36</v>
      </c>
      <c r="W288" s="73" t="s">
        <v>36</v>
      </c>
      <c r="X288" s="73" t="s">
        <v>36</v>
      </c>
      <c r="Y288" s="73" t="s">
        <v>36</v>
      </c>
      <c r="Z288" s="73" t="s">
        <v>36</v>
      </c>
      <c r="AA288" s="73" t="s">
        <v>36</v>
      </c>
      <c r="AB288" s="73" t="s">
        <v>36</v>
      </c>
      <c r="AC288" s="73" t="s">
        <v>36</v>
      </c>
      <c r="AD288" s="73" t="s">
        <v>48</v>
      </c>
      <c r="AE288" s="73" t="s">
        <v>36</v>
      </c>
      <c r="AF288" s="73" t="s">
        <v>36</v>
      </c>
      <c r="AG288" s="73" t="s">
        <v>48</v>
      </c>
      <c r="AH288" s="73" t="str">
        <f t="shared" si="146"/>
        <v>MC</v>
      </c>
      <c r="AI288" s="88">
        <f t="shared" si="147"/>
        <v>1.5</v>
      </c>
      <c r="AJ288" s="88" t="s">
        <v>565</v>
      </c>
      <c r="AK288" s="88" t="s">
        <v>566</v>
      </c>
      <c r="AL288" s="88"/>
      <c r="AM288" s="88"/>
      <c r="AN288" s="89"/>
      <c r="AO288" s="90">
        <f t="shared" si="148"/>
        <v>0</v>
      </c>
      <c r="AP288" s="91">
        <f t="shared" si="149"/>
        <v>1.6666666666860692</v>
      </c>
      <c r="AQ288" s="91">
        <f t="shared" si="150"/>
        <v>1.6666666666860692</v>
      </c>
      <c r="AR288" s="89">
        <f t="shared" si="151"/>
        <v>5</v>
      </c>
      <c r="AS288" s="92">
        <f t="shared" si="152"/>
        <v>0</v>
      </c>
      <c r="AT288" s="92">
        <f t="shared" si="153"/>
        <v>8.3333333334303461</v>
      </c>
      <c r="AU288" s="92">
        <f t="shared" si="154"/>
        <v>8.3333333334303461</v>
      </c>
      <c r="AV288" s="93" t="str">
        <f t="shared" si="155"/>
        <v>23_03</v>
      </c>
      <c r="AW288" s="89" t="str">
        <f t="shared" si="156"/>
        <v>23</v>
      </c>
      <c r="AX288" s="89" t="str">
        <f t="shared" si="157"/>
        <v>03</v>
      </c>
      <c r="AY288" s="89"/>
      <c r="AZ288" s="89" t="str">
        <f t="shared" si="158"/>
        <v/>
      </c>
    </row>
    <row r="289" spans="1:52" s="113" customFormat="1" ht="36" hidden="1" x14ac:dyDescent="0.2">
      <c r="A289" s="86">
        <v>45016.495465567132</v>
      </c>
      <c r="B289" s="73" t="s">
        <v>30</v>
      </c>
      <c r="C289" s="73" t="s">
        <v>141</v>
      </c>
      <c r="D289" s="73" t="s">
        <v>157</v>
      </c>
      <c r="E289" s="73" t="s">
        <v>33</v>
      </c>
      <c r="F289" s="73" t="s">
        <v>34</v>
      </c>
      <c r="G289" s="73" t="s">
        <v>203</v>
      </c>
      <c r="H289" s="73" t="s">
        <v>196</v>
      </c>
      <c r="I289" s="176" t="s">
        <v>56</v>
      </c>
      <c r="J289" s="176" t="s">
        <v>170</v>
      </c>
      <c r="K289" s="176" t="s">
        <v>36</v>
      </c>
      <c r="L289" s="73" t="s">
        <v>154</v>
      </c>
      <c r="M289" s="73" t="s">
        <v>220</v>
      </c>
      <c r="N289" s="74" t="s">
        <v>36</v>
      </c>
      <c r="O289" s="74" t="s">
        <v>36</v>
      </c>
      <c r="P289" s="74">
        <v>45015.659722222219</v>
      </c>
      <c r="Q289" s="74">
        <v>45015.763888888891</v>
      </c>
      <c r="R289" s="87" t="s">
        <v>618</v>
      </c>
      <c r="S289" s="73" t="s">
        <v>119</v>
      </c>
      <c r="T289" s="73" t="s">
        <v>347</v>
      </c>
      <c r="U289" s="73" t="s">
        <v>36</v>
      </c>
      <c r="V289" s="73" t="s">
        <v>36</v>
      </c>
      <c r="W289" s="73" t="s">
        <v>36</v>
      </c>
      <c r="X289" s="73" t="s">
        <v>36</v>
      </c>
      <c r="Y289" s="73" t="s">
        <v>36</v>
      </c>
      <c r="Z289" s="73" t="s">
        <v>36</v>
      </c>
      <c r="AA289" s="73" t="s">
        <v>36</v>
      </c>
      <c r="AB289" s="73" t="s">
        <v>36</v>
      </c>
      <c r="AC289" s="73" t="s">
        <v>36</v>
      </c>
      <c r="AD289" s="73" t="s">
        <v>46</v>
      </c>
      <c r="AE289" s="73" t="s">
        <v>36</v>
      </c>
      <c r="AF289" s="73" t="s">
        <v>36</v>
      </c>
      <c r="AG289" s="73" t="s">
        <v>48</v>
      </c>
      <c r="AH289" s="73" t="str">
        <f t="shared" si="146"/>
        <v>PdM</v>
      </c>
      <c r="AI289" s="88">
        <f t="shared" si="147"/>
        <v>0</v>
      </c>
      <c r="AJ289" s="88" t="s">
        <v>36</v>
      </c>
      <c r="AK289" s="88" t="s">
        <v>36</v>
      </c>
      <c r="AL289" s="88" t="s">
        <v>617</v>
      </c>
      <c r="AM289" s="88" t="s">
        <v>617</v>
      </c>
      <c r="AN289" s="89"/>
      <c r="AO289" s="90">
        <f t="shared" si="148"/>
        <v>0</v>
      </c>
      <c r="AP289" s="91">
        <f t="shared" si="149"/>
        <v>2.5000000001164153</v>
      </c>
      <c r="AQ289" s="91">
        <f t="shared" si="150"/>
        <v>2.5000000001164153</v>
      </c>
      <c r="AR289" s="89">
        <f t="shared" si="151"/>
        <v>5</v>
      </c>
      <c r="AS289" s="92">
        <f t="shared" si="152"/>
        <v>0</v>
      </c>
      <c r="AT289" s="92">
        <f t="shared" si="153"/>
        <v>12.500000000582077</v>
      </c>
      <c r="AU289" s="92">
        <f t="shared" si="154"/>
        <v>12.500000000582077</v>
      </c>
      <c r="AV289" s="93" t="str">
        <f t="shared" si="155"/>
        <v>23_03</v>
      </c>
      <c r="AW289" s="89" t="str">
        <f t="shared" si="156"/>
        <v>23</v>
      </c>
      <c r="AX289" s="89" t="str">
        <f t="shared" si="157"/>
        <v>03</v>
      </c>
      <c r="AY289" s="89"/>
      <c r="AZ289" s="89" t="str">
        <f t="shared" si="158"/>
        <v/>
      </c>
    </row>
    <row r="290" spans="1:52" s="117" customFormat="1" ht="18" hidden="1" x14ac:dyDescent="0.2">
      <c r="A290" s="112">
        <v>45016.303472222222</v>
      </c>
      <c r="B290" s="113" t="s">
        <v>30</v>
      </c>
      <c r="C290" s="113" t="s">
        <v>141</v>
      </c>
      <c r="D290" s="113" t="s">
        <v>141</v>
      </c>
      <c r="E290" s="113" t="s">
        <v>33</v>
      </c>
      <c r="F290" s="113" t="s">
        <v>34</v>
      </c>
      <c r="G290" s="113" t="s">
        <v>202</v>
      </c>
      <c r="H290" s="113" t="s">
        <v>198</v>
      </c>
      <c r="I290" s="179" t="s">
        <v>313</v>
      </c>
      <c r="J290" s="179" t="s">
        <v>64</v>
      </c>
      <c r="K290" s="179" t="s">
        <v>36</v>
      </c>
      <c r="L290" s="113" t="s">
        <v>118</v>
      </c>
      <c r="M290" s="113" t="s">
        <v>205</v>
      </c>
      <c r="N290" s="114" t="s">
        <v>36</v>
      </c>
      <c r="O290" s="114" t="s">
        <v>36</v>
      </c>
      <c r="P290" s="114">
        <v>45016.302083333328</v>
      </c>
      <c r="Q290" s="114">
        <v>45016.303472222222</v>
      </c>
      <c r="R290" s="115" t="s">
        <v>164</v>
      </c>
      <c r="S290" s="113" t="s">
        <v>37</v>
      </c>
      <c r="T290" s="113" t="s">
        <v>37</v>
      </c>
      <c r="U290" s="113" t="s">
        <v>36</v>
      </c>
      <c r="V290" s="113" t="s">
        <v>36</v>
      </c>
      <c r="W290" s="113" t="s">
        <v>36</v>
      </c>
      <c r="X290" s="113" t="s">
        <v>36</v>
      </c>
      <c r="Y290" s="113" t="s">
        <v>36</v>
      </c>
      <c r="Z290" s="113" t="s">
        <v>36</v>
      </c>
      <c r="AA290" s="113" t="s">
        <v>36</v>
      </c>
      <c r="AB290" s="113" t="s">
        <v>36</v>
      </c>
      <c r="AC290" s="113" t="s">
        <v>36</v>
      </c>
      <c r="AD290" s="113" t="s">
        <v>48</v>
      </c>
      <c r="AE290" s="113" t="s">
        <v>36</v>
      </c>
      <c r="AF290" s="113" t="s">
        <v>36</v>
      </c>
      <c r="AG290" s="113" t="s">
        <v>48</v>
      </c>
      <c r="AH290" s="113" t="str">
        <f t="shared" ref="AH290:AH297" si="198">TRIM(LEFT(L290,3))</f>
        <v>MP</v>
      </c>
      <c r="AI290" s="116">
        <f t="shared" ref="AI290:AI297" si="199">IFERROR(IF(N290&gt;O290,24+(O290-N290)*24,(O290-N290)*24),0)</f>
        <v>0</v>
      </c>
      <c r="AJ290" s="116" t="s">
        <v>36</v>
      </c>
      <c r="AK290" s="116" t="s">
        <v>36</v>
      </c>
      <c r="AL290" s="116"/>
      <c r="AM290" s="116"/>
      <c r="AN290" s="89"/>
      <c r="AO290" s="90">
        <f t="shared" ref="AO290:AO297" si="200">IF(AND(Y290="-",AB290="-"),0,IF(OR(Y290="-",AB290="-"),IF(Y290="-",AB290,Y290),Y290+AB290))</f>
        <v>0</v>
      </c>
      <c r="AP290" s="91">
        <f t="shared" ref="AP290:AP297" si="201">IFERROR(IF(P290&gt;Q290,24+(Q290-P290)*24,(Q290-P290)*24),0)</f>
        <v>3.3333333441987634E-2</v>
      </c>
      <c r="AQ290" s="91">
        <f t="shared" ref="AQ290:AQ297" si="202">AP290-(AO290*24)</f>
        <v>3.3333333441987634E-2</v>
      </c>
      <c r="AR290" s="89">
        <f t="shared" ref="AR290:AR297" si="203">IF(AY290=1,(LEN(D290)-LEN(SUBSTITUTE(D290,",",""))+1),IF(LEN(D290)=LEN(SUBSTITUTE(D290,"RONCAL FANNYNG","")),IF(LEN(D290)=LEN(SUBSTITUTE(D290,"LIBERATO AMAEL","")),(LEN(D290)-LEN(SUBSTITUTE(D290,",",""))+1+2),(LEN(D290)-LEN(SUBSTITUTE(D290,",",""))+1+1)),IF(LEN(D290)=LEN(SUBSTITUTE(D290,"LIBERATO AMAEL","")),(LEN(D290)-LEN(SUBSTITUTE(D290,",",""))+1+1),(LEN(D290)-LEN(SUBSTITUTE(D290,",",""))+1))))</f>
        <v>3</v>
      </c>
      <c r="AS290" s="92">
        <f t="shared" ref="AS290:AS297" si="204">IFERROR(AN290*24,0)</f>
        <v>0</v>
      </c>
      <c r="AT290" s="92">
        <f t="shared" ref="AT290:AT297" si="205">AR290*AQ290</f>
        <v>0.1000000003259629</v>
      </c>
      <c r="AU290" s="92">
        <f t="shared" ref="AU290:AU297" si="206">AT290-AS290</f>
        <v>0.1000000003259629</v>
      </c>
      <c r="AV290" s="93" t="str">
        <f t="shared" ref="AV290:AV297" si="207">AW290&amp;"_"&amp;AX290</f>
        <v>23_03</v>
      </c>
      <c r="AW290" s="89" t="str">
        <f t="shared" ref="AW290:AW297" si="208">TEXT(Q290,"YY")</f>
        <v>23</v>
      </c>
      <c r="AX290" s="89" t="str">
        <f t="shared" ref="AX290:AX297" si="209">TEXT(Q290,"mm")</f>
        <v>03</v>
      </c>
      <c r="AY290" s="89"/>
      <c r="AZ290" s="89" t="str">
        <f t="shared" ref="AZ290:AZ297" si="210">IF(AQ290&lt;=AI290,"REVISAR","")</f>
        <v/>
      </c>
    </row>
    <row r="291" spans="1:52" s="117" customFormat="1" ht="18" hidden="1" x14ac:dyDescent="0.2">
      <c r="A291" s="112">
        <v>45016.303472222222</v>
      </c>
      <c r="B291" s="113" t="s">
        <v>30</v>
      </c>
      <c r="C291" s="113" t="s">
        <v>141</v>
      </c>
      <c r="D291" s="113" t="s">
        <v>141</v>
      </c>
      <c r="E291" s="113" t="s">
        <v>33</v>
      </c>
      <c r="F291" s="113" t="s">
        <v>34</v>
      </c>
      <c r="G291" s="113" t="s">
        <v>202</v>
      </c>
      <c r="H291" s="113" t="s">
        <v>198</v>
      </c>
      <c r="I291" s="179" t="s">
        <v>226</v>
      </c>
      <c r="J291" s="179" t="s">
        <v>138</v>
      </c>
      <c r="K291" s="179" t="s">
        <v>36</v>
      </c>
      <c r="L291" s="113" t="s">
        <v>118</v>
      </c>
      <c r="M291" s="113" t="s">
        <v>205</v>
      </c>
      <c r="N291" s="114" t="s">
        <v>36</v>
      </c>
      <c r="O291" s="114" t="s">
        <v>36</v>
      </c>
      <c r="P291" s="114">
        <v>45016.304166666669</v>
      </c>
      <c r="Q291" s="114">
        <v>45016.305555555555</v>
      </c>
      <c r="R291" s="115" t="s">
        <v>164</v>
      </c>
      <c r="S291" s="113" t="s">
        <v>37</v>
      </c>
      <c r="T291" s="113" t="s">
        <v>37</v>
      </c>
      <c r="U291" s="113" t="s">
        <v>36</v>
      </c>
      <c r="V291" s="113" t="s">
        <v>36</v>
      </c>
      <c r="W291" s="113" t="s">
        <v>36</v>
      </c>
      <c r="X291" s="113" t="s">
        <v>36</v>
      </c>
      <c r="Y291" s="113" t="s">
        <v>36</v>
      </c>
      <c r="Z291" s="113" t="s">
        <v>36</v>
      </c>
      <c r="AA291" s="113" t="s">
        <v>36</v>
      </c>
      <c r="AB291" s="113" t="s">
        <v>36</v>
      </c>
      <c r="AC291" s="113" t="s">
        <v>36</v>
      </c>
      <c r="AD291" s="113" t="s">
        <v>48</v>
      </c>
      <c r="AE291" s="113" t="s">
        <v>36</v>
      </c>
      <c r="AF291" s="113" t="s">
        <v>36</v>
      </c>
      <c r="AG291" s="113" t="s">
        <v>48</v>
      </c>
      <c r="AH291" s="113" t="str">
        <f t="shared" si="198"/>
        <v>MP</v>
      </c>
      <c r="AI291" s="116">
        <f t="shared" si="199"/>
        <v>0</v>
      </c>
      <c r="AJ291" s="116" t="s">
        <v>36</v>
      </c>
      <c r="AK291" s="116" t="s">
        <v>36</v>
      </c>
      <c r="AL291" s="116"/>
      <c r="AM291" s="116"/>
      <c r="AN291" s="89"/>
      <c r="AO291" s="90">
        <f t="shared" si="200"/>
        <v>0</v>
      </c>
      <c r="AP291" s="91">
        <f t="shared" si="201"/>
        <v>3.3333333267364651E-2</v>
      </c>
      <c r="AQ291" s="91">
        <f t="shared" si="202"/>
        <v>3.3333333267364651E-2</v>
      </c>
      <c r="AR291" s="89">
        <f t="shared" si="203"/>
        <v>3</v>
      </c>
      <c r="AS291" s="92">
        <f t="shared" si="204"/>
        <v>0</v>
      </c>
      <c r="AT291" s="92">
        <f t="shared" si="205"/>
        <v>9.9999999802093953E-2</v>
      </c>
      <c r="AU291" s="92">
        <f t="shared" si="206"/>
        <v>9.9999999802093953E-2</v>
      </c>
      <c r="AV291" s="93" t="str">
        <f t="shared" si="207"/>
        <v>23_03</v>
      </c>
      <c r="AW291" s="89" t="str">
        <f t="shared" si="208"/>
        <v>23</v>
      </c>
      <c r="AX291" s="89" t="str">
        <f t="shared" si="209"/>
        <v>03</v>
      </c>
      <c r="AY291" s="89"/>
      <c r="AZ291" s="89" t="str">
        <f t="shared" si="210"/>
        <v/>
      </c>
    </row>
    <row r="292" spans="1:52" s="117" customFormat="1" ht="18" hidden="1" x14ac:dyDescent="0.2">
      <c r="A292" s="112">
        <v>45016.303472222222</v>
      </c>
      <c r="B292" s="113" t="s">
        <v>30</v>
      </c>
      <c r="C292" s="113" t="s">
        <v>141</v>
      </c>
      <c r="D292" s="113" t="s">
        <v>141</v>
      </c>
      <c r="E292" s="113" t="s">
        <v>33</v>
      </c>
      <c r="F292" s="113" t="s">
        <v>34</v>
      </c>
      <c r="G292" s="113" t="s">
        <v>202</v>
      </c>
      <c r="H292" s="113" t="s">
        <v>198</v>
      </c>
      <c r="I292" s="179" t="s">
        <v>226</v>
      </c>
      <c r="J292" s="179" t="s">
        <v>211</v>
      </c>
      <c r="K292" s="179" t="s">
        <v>36</v>
      </c>
      <c r="L292" s="113" t="s">
        <v>118</v>
      </c>
      <c r="M292" s="113" t="s">
        <v>205</v>
      </c>
      <c r="N292" s="114" t="s">
        <v>36</v>
      </c>
      <c r="O292" s="114" t="s">
        <v>36</v>
      </c>
      <c r="P292" s="114">
        <v>45016.305555555555</v>
      </c>
      <c r="Q292" s="114">
        <v>45016.306944444441</v>
      </c>
      <c r="R292" s="115" t="s">
        <v>164</v>
      </c>
      <c r="S292" s="113" t="s">
        <v>37</v>
      </c>
      <c r="T292" s="113" t="s">
        <v>37</v>
      </c>
      <c r="U292" s="113" t="s">
        <v>36</v>
      </c>
      <c r="V292" s="113" t="s">
        <v>36</v>
      </c>
      <c r="W292" s="113" t="s">
        <v>36</v>
      </c>
      <c r="X292" s="113" t="s">
        <v>36</v>
      </c>
      <c r="Y292" s="113" t="s">
        <v>36</v>
      </c>
      <c r="Z292" s="113" t="s">
        <v>36</v>
      </c>
      <c r="AA292" s="113" t="s">
        <v>36</v>
      </c>
      <c r="AB292" s="113" t="s">
        <v>36</v>
      </c>
      <c r="AC292" s="113" t="s">
        <v>36</v>
      </c>
      <c r="AD292" s="113" t="s">
        <v>48</v>
      </c>
      <c r="AE292" s="113" t="s">
        <v>36</v>
      </c>
      <c r="AF292" s="113" t="s">
        <v>36</v>
      </c>
      <c r="AG292" s="113" t="s">
        <v>48</v>
      </c>
      <c r="AH292" s="113" t="str">
        <f t="shared" si="198"/>
        <v>MP</v>
      </c>
      <c r="AI292" s="116">
        <f t="shared" si="199"/>
        <v>0</v>
      </c>
      <c r="AJ292" s="116" t="s">
        <v>36</v>
      </c>
      <c r="AK292" s="116" t="s">
        <v>36</v>
      </c>
      <c r="AL292" s="116"/>
      <c r="AM292" s="116"/>
      <c r="AN292" s="89"/>
      <c r="AO292" s="90">
        <f t="shared" si="200"/>
        <v>0</v>
      </c>
      <c r="AP292" s="91">
        <f t="shared" si="201"/>
        <v>3.3333333267364651E-2</v>
      </c>
      <c r="AQ292" s="91">
        <f t="shared" si="202"/>
        <v>3.3333333267364651E-2</v>
      </c>
      <c r="AR292" s="89">
        <f t="shared" si="203"/>
        <v>3</v>
      </c>
      <c r="AS292" s="92">
        <f t="shared" si="204"/>
        <v>0</v>
      </c>
      <c r="AT292" s="92">
        <f t="shared" si="205"/>
        <v>9.9999999802093953E-2</v>
      </c>
      <c r="AU292" s="92">
        <f t="shared" si="206"/>
        <v>9.9999999802093953E-2</v>
      </c>
      <c r="AV292" s="93" t="str">
        <f t="shared" si="207"/>
        <v>23_03</v>
      </c>
      <c r="AW292" s="89" t="str">
        <f t="shared" si="208"/>
        <v>23</v>
      </c>
      <c r="AX292" s="89" t="str">
        <f t="shared" si="209"/>
        <v>03</v>
      </c>
      <c r="AY292" s="89"/>
      <c r="AZ292" s="89" t="str">
        <f t="shared" si="210"/>
        <v/>
      </c>
    </row>
    <row r="293" spans="1:52" s="117" customFormat="1" ht="18" hidden="1" x14ac:dyDescent="0.2">
      <c r="A293" s="112">
        <v>45016.303472222222</v>
      </c>
      <c r="B293" s="113" t="s">
        <v>30</v>
      </c>
      <c r="C293" s="113" t="s">
        <v>141</v>
      </c>
      <c r="D293" s="113" t="s">
        <v>141</v>
      </c>
      <c r="E293" s="113" t="s">
        <v>33</v>
      </c>
      <c r="F293" s="113" t="s">
        <v>34</v>
      </c>
      <c r="G293" s="113" t="s">
        <v>202</v>
      </c>
      <c r="H293" s="113" t="s">
        <v>198</v>
      </c>
      <c r="I293" s="179" t="s">
        <v>226</v>
      </c>
      <c r="J293" s="179" t="s">
        <v>152</v>
      </c>
      <c r="K293" s="179" t="s">
        <v>36</v>
      </c>
      <c r="L293" s="113" t="s">
        <v>118</v>
      </c>
      <c r="M293" s="113" t="s">
        <v>205</v>
      </c>
      <c r="N293" s="114" t="s">
        <v>36</v>
      </c>
      <c r="O293" s="114" t="s">
        <v>36</v>
      </c>
      <c r="P293" s="114">
        <v>45016.306944444441</v>
      </c>
      <c r="Q293" s="114">
        <v>45016.308333333334</v>
      </c>
      <c r="R293" s="115" t="s">
        <v>164</v>
      </c>
      <c r="S293" s="113" t="s">
        <v>37</v>
      </c>
      <c r="T293" s="113" t="s">
        <v>37</v>
      </c>
      <c r="U293" s="113" t="s">
        <v>36</v>
      </c>
      <c r="V293" s="113" t="s">
        <v>36</v>
      </c>
      <c r="W293" s="113" t="s">
        <v>36</v>
      </c>
      <c r="X293" s="113" t="s">
        <v>36</v>
      </c>
      <c r="Y293" s="113" t="s">
        <v>36</v>
      </c>
      <c r="Z293" s="113" t="s">
        <v>36</v>
      </c>
      <c r="AA293" s="113" t="s">
        <v>36</v>
      </c>
      <c r="AB293" s="113" t="s">
        <v>36</v>
      </c>
      <c r="AC293" s="113" t="s">
        <v>36</v>
      </c>
      <c r="AD293" s="113" t="s">
        <v>48</v>
      </c>
      <c r="AE293" s="113" t="s">
        <v>36</v>
      </c>
      <c r="AF293" s="113" t="s">
        <v>36</v>
      </c>
      <c r="AG293" s="113" t="s">
        <v>48</v>
      </c>
      <c r="AH293" s="113" t="str">
        <f t="shared" si="198"/>
        <v>MP</v>
      </c>
      <c r="AI293" s="116">
        <f t="shared" si="199"/>
        <v>0</v>
      </c>
      <c r="AJ293" s="116" t="s">
        <v>36</v>
      </c>
      <c r="AK293" s="116" t="s">
        <v>36</v>
      </c>
      <c r="AL293" s="116"/>
      <c r="AM293" s="116"/>
      <c r="AN293" s="89"/>
      <c r="AO293" s="90">
        <f t="shared" si="200"/>
        <v>0</v>
      </c>
      <c r="AP293" s="91">
        <f t="shared" si="201"/>
        <v>3.3333333441987634E-2</v>
      </c>
      <c r="AQ293" s="91">
        <f t="shared" si="202"/>
        <v>3.3333333441987634E-2</v>
      </c>
      <c r="AR293" s="89">
        <f t="shared" si="203"/>
        <v>3</v>
      </c>
      <c r="AS293" s="92">
        <f t="shared" si="204"/>
        <v>0</v>
      </c>
      <c r="AT293" s="92">
        <f t="shared" si="205"/>
        <v>0.1000000003259629</v>
      </c>
      <c r="AU293" s="92">
        <f t="shared" si="206"/>
        <v>0.1000000003259629</v>
      </c>
      <c r="AV293" s="93" t="str">
        <f t="shared" si="207"/>
        <v>23_03</v>
      </c>
      <c r="AW293" s="89" t="str">
        <f t="shared" si="208"/>
        <v>23</v>
      </c>
      <c r="AX293" s="89" t="str">
        <f t="shared" si="209"/>
        <v>03</v>
      </c>
      <c r="AY293" s="89"/>
      <c r="AZ293" s="89" t="str">
        <f t="shared" si="210"/>
        <v/>
      </c>
    </row>
    <row r="294" spans="1:52" s="117" customFormat="1" ht="18" hidden="1" x14ac:dyDescent="0.2">
      <c r="A294" s="112">
        <v>45016.303472222222</v>
      </c>
      <c r="B294" s="113" t="s">
        <v>30</v>
      </c>
      <c r="C294" s="113" t="s">
        <v>141</v>
      </c>
      <c r="D294" s="113" t="s">
        <v>141</v>
      </c>
      <c r="E294" s="113" t="s">
        <v>33</v>
      </c>
      <c r="F294" s="113" t="s">
        <v>34</v>
      </c>
      <c r="G294" s="113" t="s">
        <v>202</v>
      </c>
      <c r="H294" s="113" t="s">
        <v>198</v>
      </c>
      <c r="I294" s="179" t="s">
        <v>226</v>
      </c>
      <c r="J294" s="179" t="s">
        <v>212</v>
      </c>
      <c r="K294" s="179" t="s">
        <v>36</v>
      </c>
      <c r="L294" s="113" t="s">
        <v>118</v>
      </c>
      <c r="M294" s="113" t="s">
        <v>205</v>
      </c>
      <c r="N294" s="114" t="s">
        <v>36</v>
      </c>
      <c r="O294" s="114" t="s">
        <v>36</v>
      </c>
      <c r="P294" s="114">
        <v>45016.308333333334</v>
      </c>
      <c r="Q294" s="114">
        <v>45016.30972222222</v>
      </c>
      <c r="R294" s="115" t="s">
        <v>164</v>
      </c>
      <c r="S294" s="113" t="s">
        <v>37</v>
      </c>
      <c r="T294" s="113" t="s">
        <v>37</v>
      </c>
      <c r="U294" s="113" t="s">
        <v>36</v>
      </c>
      <c r="V294" s="113" t="s">
        <v>36</v>
      </c>
      <c r="W294" s="113" t="s">
        <v>36</v>
      </c>
      <c r="X294" s="113" t="s">
        <v>36</v>
      </c>
      <c r="Y294" s="113" t="s">
        <v>36</v>
      </c>
      <c r="Z294" s="113" t="s">
        <v>36</v>
      </c>
      <c r="AA294" s="113" t="s">
        <v>36</v>
      </c>
      <c r="AB294" s="113" t="s">
        <v>36</v>
      </c>
      <c r="AC294" s="113" t="s">
        <v>36</v>
      </c>
      <c r="AD294" s="113" t="s">
        <v>48</v>
      </c>
      <c r="AE294" s="113" t="s">
        <v>36</v>
      </c>
      <c r="AF294" s="113" t="s">
        <v>36</v>
      </c>
      <c r="AG294" s="113" t="s">
        <v>48</v>
      </c>
      <c r="AH294" s="113" t="str">
        <f t="shared" si="198"/>
        <v>MP</v>
      </c>
      <c r="AI294" s="116">
        <f t="shared" si="199"/>
        <v>0</v>
      </c>
      <c r="AJ294" s="116" t="s">
        <v>36</v>
      </c>
      <c r="AK294" s="116" t="s">
        <v>36</v>
      </c>
      <c r="AL294" s="116"/>
      <c r="AM294" s="116"/>
      <c r="AN294" s="89"/>
      <c r="AO294" s="90">
        <f t="shared" si="200"/>
        <v>0</v>
      </c>
      <c r="AP294" s="91">
        <f t="shared" si="201"/>
        <v>3.3333333267364651E-2</v>
      </c>
      <c r="AQ294" s="91">
        <f t="shared" si="202"/>
        <v>3.3333333267364651E-2</v>
      </c>
      <c r="AR294" s="89">
        <f t="shared" si="203"/>
        <v>3</v>
      </c>
      <c r="AS294" s="92">
        <f t="shared" si="204"/>
        <v>0</v>
      </c>
      <c r="AT294" s="92">
        <f t="shared" si="205"/>
        <v>9.9999999802093953E-2</v>
      </c>
      <c r="AU294" s="92">
        <f t="shared" si="206"/>
        <v>9.9999999802093953E-2</v>
      </c>
      <c r="AV294" s="93" t="str">
        <f t="shared" si="207"/>
        <v>23_03</v>
      </c>
      <c r="AW294" s="89" t="str">
        <f t="shared" si="208"/>
        <v>23</v>
      </c>
      <c r="AX294" s="89" t="str">
        <f t="shared" si="209"/>
        <v>03</v>
      </c>
      <c r="AY294" s="89"/>
      <c r="AZ294" s="89" t="str">
        <f t="shared" si="210"/>
        <v/>
      </c>
    </row>
    <row r="295" spans="1:52" s="117" customFormat="1" ht="18" hidden="1" x14ac:dyDescent="0.2">
      <c r="A295" s="112">
        <v>45016.303472222222</v>
      </c>
      <c r="B295" s="113" t="s">
        <v>30</v>
      </c>
      <c r="C295" s="113" t="s">
        <v>141</v>
      </c>
      <c r="D295" s="113" t="s">
        <v>141</v>
      </c>
      <c r="E295" s="113" t="s">
        <v>33</v>
      </c>
      <c r="F295" s="113" t="s">
        <v>34</v>
      </c>
      <c r="G295" s="113" t="s">
        <v>202</v>
      </c>
      <c r="H295" s="113" t="s">
        <v>198</v>
      </c>
      <c r="I295" s="179" t="s">
        <v>226</v>
      </c>
      <c r="J295" s="179" t="s">
        <v>213</v>
      </c>
      <c r="K295" s="179" t="s">
        <v>36</v>
      </c>
      <c r="L295" s="113" t="s">
        <v>118</v>
      </c>
      <c r="M295" s="113" t="s">
        <v>205</v>
      </c>
      <c r="N295" s="114" t="s">
        <v>36</v>
      </c>
      <c r="O295" s="114" t="s">
        <v>36</v>
      </c>
      <c r="P295" s="114">
        <v>45016.30972222222</v>
      </c>
      <c r="Q295" s="114">
        <v>45016.311111111114</v>
      </c>
      <c r="R295" s="115" t="s">
        <v>164</v>
      </c>
      <c r="S295" s="113" t="s">
        <v>37</v>
      </c>
      <c r="T295" s="113" t="s">
        <v>37</v>
      </c>
      <c r="U295" s="113" t="s">
        <v>36</v>
      </c>
      <c r="V295" s="113" t="s">
        <v>36</v>
      </c>
      <c r="W295" s="113" t="s">
        <v>36</v>
      </c>
      <c r="X295" s="113" t="s">
        <v>36</v>
      </c>
      <c r="Y295" s="113" t="s">
        <v>36</v>
      </c>
      <c r="Z295" s="113" t="s">
        <v>36</v>
      </c>
      <c r="AA295" s="113" t="s">
        <v>36</v>
      </c>
      <c r="AB295" s="113" t="s">
        <v>36</v>
      </c>
      <c r="AC295" s="113" t="s">
        <v>36</v>
      </c>
      <c r="AD295" s="113" t="s">
        <v>48</v>
      </c>
      <c r="AE295" s="113" t="s">
        <v>36</v>
      </c>
      <c r="AF295" s="113" t="s">
        <v>36</v>
      </c>
      <c r="AG295" s="113" t="s">
        <v>48</v>
      </c>
      <c r="AH295" s="113" t="str">
        <f t="shared" si="198"/>
        <v>MP</v>
      </c>
      <c r="AI295" s="116">
        <f t="shared" si="199"/>
        <v>0</v>
      </c>
      <c r="AJ295" s="116" t="s">
        <v>36</v>
      </c>
      <c r="AK295" s="116" t="s">
        <v>36</v>
      </c>
      <c r="AL295" s="116"/>
      <c r="AM295" s="116"/>
      <c r="AN295" s="89"/>
      <c r="AO295" s="90">
        <f t="shared" si="200"/>
        <v>0</v>
      </c>
      <c r="AP295" s="91">
        <f t="shared" si="201"/>
        <v>3.3333333441987634E-2</v>
      </c>
      <c r="AQ295" s="91">
        <f t="shared" si="202"/>
        <v>3.3333333441987634E-2</v>
      </c>
      <c r="AR295" s="89">
        <f t="shared" si="203"/>
        <v>3</v>
      </c>
      <c r="AS295" s="92">
        <f t="shared" si="204"/>
        <v>0</v>
      </c>
      <c r="AT295" s="92">
        <f t="shared" si="205"/>
        <v>0.1000000003259629</v>
      </c>
      <c r="AU295" s="92">
        <f t="shared" si="206"/>
        <v>0.1000000003259629</v>
      </c>
      <c r="AV295" s="93" t="str">
        <f t="shared" si="207"/>
        <v>23_03</v>
      </c>
      <c r="AW295" s="89" t="str">
        <f t="shared" si="208"/>
        <v>23</v>
      </c>
      <c r="AX295" s="89" t="str">
        <f t="shared" si="209"/>
        <v>03</v>
      </c>
      <c r="AY295" s="89"/>
      <c r="AZ295" s="89" t="str">
        <f t="shared" si="210"/>
        <v/>
      </c>
    </row>
    <row r="296" spans="1:52" s="117" customFormat="1" ht="18" hidden="1" x14ac:dyDescent="0.2">
      <c r="A296" s="112">
        <v>45016.303472222222</v>
      </c>
      <c r="B296" s="113" t="s">
        <v>30</v>
      </c>
      <c r="C296" s="113" t="s">
        <v>141</v>
      </c>
      <c r="D296" s="113" t="s">
        <v>141</v>
      </c>
      <c r="E296" s="113" t="s">
        <v>33</v>
      </c>
      <c r="F296" s="113" t="s">
        <v>34</v>
      </c>
      <c r="G296" s="113" t="s">
        <v>202</v>
      </c>
      <c r="H296" s="113" t="s">
        <v>198</v>
      </c>
      <c r="I296" s="179" t="s">
        <v>226</v>
      </c>
      <c r="J296" s="179" t="s">
        <v>214</v>
      </c>
      <c r="K296" s="179" t="s">
        <v>36</v>
      </c>
      <c r="L296" s="113" t="s">
        <v>118</v>
      </c>
      <c r="M296" s="113" t="s">
        <v>205</v>
      </c>
      <c r="N296" s="114" t="s">
        <v>36</v>
      </c>
      <c r="O296" s="114" t="s">
        <v>36</v>
      </c>
      <c r="P296" s="114">
        <v>45016.311111111114</v>
      </c>
      <c r="Q296" s="114">
        <v>45016.3125</v>
      </c>
      <c r="R296" s="115" t="s">
        <v>164</v>
      </c>
      <c r="S296" s="113" t="s">
        <v>37</v>
      </c>
      <c r="T296" s="113" t="s">
        <v>37</v>
      </c>
      <c r="U296" s="113" t="s">
        <v>36</v>
      </c>
      <c r="V296" s="113" t="s">
        <v>36</v>
      </c>
      <c r="W296" s="113" t="s">
        <v>36</v>
      </c>
      <c r="X296" s="113" t="s">
        <v>36</v>
      </c>
      <c r="Y296" s="113" t="s">
        <v>36</v>
      </c>
      <c r="Z296" s="113" t="s">
        <v>36</v>
      </c>
      <c r="AA296" s="113" t="s">
        <v>36</v>
      </c>
      <c r="AB296" s="113" t="s">
        <v>36</v>
      </c>
      <c r="AC296" s="113" t="s">
        <v>36</v>
      </c>
      <c r="AD296" s="113" t="s">
        <v>48</v>
      </c>
      <c r="AE296" s="113" t="s">
        <v>36</v>
      </c>
      <c r="AF296" s="113" t="s">
        <v>36</v>
      </c>
      <c r="AG296" s="113" t="s">
        <v>48</v>
      </c>
      <c r="AH296" s="113" t="str">
        <f t="shared" si="198"/>
        <v>MP</v>
      </c>
      <c r="AI296" s="116">
        <f t="shared" si="199"/>
        <v>0</v>
      </c>
      <c r="AJ296" s="116" t="s">
        <v>36</v>
      </c>
      <c r="AK296" s="116" t="s">
        <v>36</v>
      </c>
      <c r="AL296" s="116"/>
      <c r="AM296" s="116"/>
      <c r="AN296" s="89"/>
      <c r="AO296" s="90">
        <f t="shared" si="200"/>
        <v>0</v>
      </c>
      <c r="AP296" s="91">
        <f t="shared" si="201"/>
        <v>3.3333333267364651E-2</v>
      </c>
      <c r="AQ296" s="91">
        <f t="shared" si="202"/>
        <v>3.3333333267364651E-2</v>
      </c>
      <c r="AR296" s="89">
        <f t="shared" si="203"/>
        <v>3</v>
      </c>
      <c r="AS296" s="92">
        <f t="shared" si="204"/>
        <v>0</v>
      </c>
      <c r="AT296" s="92">
        <f t="shared" si="205"/>
        <v>9.9999999802093953E-2</v>
      </c>
      <c r="AU296" s="92">
        <f t="shared" si="206"/>
        <v>9.9999999802093953E-2</v>
      </c>
      <c r="AV296" s="93" t="str">
        <f t="shared" si="207"/>
        <v>23_03</v>
      </c>
      <c r="AW296" s="89" t="str">
        <f t="shared" si="208"/>
        <v>23</v>
      </c>
      <c r="AX296" s="89" t="str">
        <f t="shared" si="209"/>
        <v>03</v>
      </c>
      <c r="AY296" s="89"/>
      <c r="AZ296" s="89" t="str">
        <f t="shared" si="210"/>
        <v/>
      </c>
    </row>
    <row r="297" spans="1:52" ht="18" hidden="1" x14ac:dyDescent="0.2">
      <c r="A297" s="112">
        <v>45016.303472222222</v>
      </c>
      <c r="B297" s="113" t="s">
        <v>30</v>
      </c>
      <c r="C297" s="113" t="s">
        <v>141</v>
      </c>
      <c r="D297" s="113" t="s">
        <v>141</v>
      </c>
      <c r="E297" s="113" t="s">
        <v>33</v>
      </c>
      <c r="F297" s="113" t="s">
        <v>34</v>
      </c>
      <c r="G297" s="113" t="s">
        <v>202</v>
      </c>
      <c r="H297" s="113" t="s">
        <v>198</v>
      </c>
      <c r="I297" s="179" t="s">
        <v>226</v>
      </c>
      <c r="J297" s="179" t="s">
        <v>215</v>
      </c>
      <c r="K297" s="179" t="s">
        <v>36</v>
      </c>
      <c r="L297" s="113" t="s">
        <v>118</v>
      </c>
      <c r="M297" s="113" t="s">
        <v>205</v>
      </c>
      <c r="N297" s="114" t="s">
        <v>36</v>
      </c>
      <c r="O297" s="114" t="s">
        <v>36</v>
      </c>
      <c r="P297" s="114">
        <v>45016.3125</v>
      </c>
      <c r="Q297" s="114">
        <v>45016.313888888886</v>
      </c>
      <c r="R297" s="115" t="s">
        <v>164</v>
      </c>
      <c r="S297" s="113" t="s">
        <v>37</v>
      </c>
      <c r="T297" s="113" t="s">
        <v>37</v>
      </c>
      <c r="U297" s="113" t="s">
        <v>36</v>
      </c>
      <c r="V297" s="113" t="s">
        <v>36</v>
      </c>
      <c r="W297" s="113" t="s">
        <v>36</v>
      </c>
      <c r="X297" s="113" t="s">
        <v>36</v>
      </c>
      <c r="Y297" s="113" t="s">
        <v>36</v>
      </c>
      <c r="Z297" s="113" t="s">
        <v>36</v>
      </c>
      <c r="AA297" s="113" t="s">
        <v>36</v>
      </c>
      <c r="AB297" s="113" t="s">
        <v>36</v>
      </c>
      <c r="AC297" s="113" t="s">
        <v>36</v>
      </c>
      <c r="AD297" s="113" t="s">
        <v>48</v>
      </c>
      <c r="AE297" s="113" t="s">
        <v>36</v>
      </c>
      <c r="AF297" s="113" t="s">
        <v>36</v>
      </c>
      <c r="AG297" s="113" t="s">
        <v>48</v>
      </c>
      <c r="AH297" s="113" t="str">
        <f t="shared" si="198"/>
        <v>MP</v>
      </c>
      <c r="AI297" s="116">
        <f t="shared" si="199"/>
        <v>0</v>
      </c>
      <c r="AJ297" s="116" t="s">
        <v>36</v>
      </c>
      <c r="AK297" s="116" t="s">
        <v>36</v>
      </c>
      <c r="AL297" s="116"/>
      <c r="AM297" s="116"/>
      <c r="AN297" s="89"/>
      <c r="AO297" s="90">
        <f t="shared" si="200"/>
        <v>0</v>
      </c>
      <c r="AP297" s="91">
        <f t="shared" si="201"/>
        <v>3.3333333267364651E-2</v>
      </c>
      <c r="AQ297" s="91">
        <f t="shared" si="202"/>
        <v>3.3333333267364651E-2</v>
      </c>
      <c r="AR297" s="89">
        <f t="shared" si="203"/>
        <v>3</v>
      </c>
      <c r="AS297" s="92">
        <f t="shared" si="204"/>
        <v>0</v>
      </c>
      <c r="AT297" s="92">
        <f t="shared" si="205"/>
        <v>9.9999999802093953E-2</v>
      </c>
      <c r="AU297" s="92">
        <f t="shared" si="206"/>
        <v>9.9999999802093953E-2</v>
      </c>
      <c r="AV297" s="93" t="str">
        <f t="shared" si="207"/>
        <v>23_03</v>
      </c>
      <c r="AW297" s="89" t="str">
        <f t="shared" si="208"/>
        <v>23</v>
      </c>
      <c r="AX297" s="89" t="str">
        <f t="shared" si="209"/>
        <v>03</v>
      </c>
      <c r="AY297" s="89"/>
      <c r="AZ297" s="89" t="str">
        <f t="shared" si="210"/>
        <v/>
      </c>
    </row>
    <row r="298" spans="1:52" s="113" customFormat="1" ht="45" hidden="1" x14ac:dyDescent="0.2">
      <c r="A298" s="86">
        <v>45017.695452129628</v>
      </c>
      <c r="B298" s="73" t="s">
        <v>30</v>
      </c>
      <c r="C298" s="73" t="s">
        <v>141</v>
      </c>
      <c r="D298" s="73" t="s">
        <v>157</v>
      </c>
      <c r="E298" s="73" t="s">
        <v>33</v>
      </c>
      <c r="F298" s="73" t="s">
        <v>34</v>
      </c>
      <c r="G298" s="73" t="s">
        <v>202</v>
      </c>
      <c r="H298" s="73" t="s">
        <v>198</v>
      </c>
      <c r="I298" s="176" t="s">
        <v>90</v>
      </c>
      <c r="J298" s="176" t="s">
        <v>442</v>
      </c>
      <c r="K298" s="176" t="s">
        <v>36</v>
      </c>
      <c r="L298" s="73" t="s">
        <v>114</v>
      </c>
      <c r="M298" s="73" t="s">
        <v>221</v>
      </c>
      <c r="N298" s="74">
        <v>45016.395833333328</v>
      </c>
      <c r="O298" s="74">
        <v>45016.479166666672</v>
      </c>
      <c r="P298" s="74">
        <v>45016.322916666664</v>
      </c>
      <c r="Q298" s="74">
        <v>45016.486111111109</v>
      </c>
      <c r="R298" s="87" t="s">
        <v>397</v>
      </c>
      <c r="S298" s="73" t="s">
        <v>37</v>
      </c>
      <c r="T298" s="73"/>
      <c r="U298" s="94">
        <v>1.0416666664241347E-2</v>
      </c>
      <c r="V298" s="94">
        <v>4.1666666664241347E-2</v>
      </c>
      <c r="W298" s="73" t="s">
        <v>36</v>
      </c>
      <c r="X298" s="73" t="s">
        <v>36</v>
      </c>
      <c r="Y298" s="73" t="s">
        <v>36</v>
      </c>
      <c r="Z298" s="73" t="s">
        <v>36</v>
      </c>
      <c r="AA298" s="73" t="s">
        <v>36</v>
      </c>
      <c r="AB298" s="73" t="s">
        <v>36</v>
      </c>
      <c r="AC298" s="73" t="s">
        <v>36</v>
      </c>
      <c r="AD298" s="73" t="s">
        <v>48</v>
      </c>
      <c r="AE298" s="73" t="s">
        <v>36</v>
      </c>
      <c r="AF298" s="73" t="s">
        <v>36</v>
      </c>
      <c r="AG298" s="73" t="s">
        <v>48</v>
      </c>
      <c r="AH298" s="73" t="str">
        <f t="shared" si="146"/>
        <v>MC</v>
      </c>
      <c r="AI298" s="88">
        <f t="shared" si="147"/>
        <v>2.0000000002328306</v>
      </c>
      <c r="AJ298" s="88" t="s">
        <v>559</v>
      </c>
      <c r="AK298" s="88" t="s">
        <v>589</v>
      </c>
      <c r="AL298" s="88"/>
      <c r="AM298" s="88"/>
      <c r="AN298" s="89"/>
      <c r="AO298" s="90">
        <f t="shared" si="148"/>
        <v>0</v>
      </c>
      <c r="AP298" s="91">
        <f t="shared" si="149"/>
        <v>3.9166666666860692</v>
      </c>
      <c r="AQ298" s="91">
        <f t="shared" si="150"/>
        <v>3.9166666666860692</v>
      </c>
      <c r="AR298" s="89">
        <f t="shared" si="151"/>
        <v>5</v>
      </c>
      <c r="AS298" s="92">
        <f t="shared" si="152"/>
        <v>0</v>
      </c>
      <c r="AT298" s="92">
        <f t="shared" si="153"/>
        <v>19.583333333430346</v>
      </c>
      <c r="AU298" s="92">
        <f t="shared" si="154"/>
        <v>19.583333333430346</v>
      </c>
      <c r="AV298" s="93" t="str">
        <f t="shared" si="155"/>
        <v>23_03</v>
      </c>
      <c r="AW298" s="89" t="str">
        <f t="shared" si="156"/>
        <v>23</v>
      </c>
      <c r="AX298" s="89" t="str">
        <f t="shared" si="157"/>
        <v>03</v>
      </c>
      <c r="AY298" s="89"/>
      <c r="AZ298" s="89" t="str">
        <f t="shared" si="158"/>
        <v/>
      </c>
    </row>
    <row r="299" spans="1:52" s="113" customFormat="1" ht="18" hidden="1" x14ac:dyDescent="0.2">
      <c r="A299" s="86">
        <v>45017.708447650468</v>
      </c>
      <c r="B299" s="73" t="s">
        <v>30</v>
      </c>
      <c r="C299" s="73" t="s">
        <v>133</v>
      </c>
      <c r="D299" s="73" t="s">
        <v>153</v>
      </c>
      <c r="E299" s="73" t="s">
        <v>33</v>
      </c>
      <c r="F299" s="73" t="s">
        <v>34</v>
      </c>
      <c r="G299" s="73" t="s">
        <v>202</v>
      </c>
      <c r="H299" s="73" t="s">
        <v>198</v>
      </c>
      <c r="I299" s="176" t="s">
        <v>448</v>
      </c>
      <c r="J299" s="176" t="s">
        <v>123</v>
      </c>
      <c r="K299" s="176" t="s">
        <v>36</v>
      </c>
      <c r="L299" s="73" t="s">
        <v>114</v>
      </c>
      <c r="M299" s="73" t="s">
        <v>221</v>
      </c>
      <c r="N299" s="74">
        <v>45016.513888888891</v>
      </c>
      <c r="O299" s="74">
        <v>45016.527777777781</v>
      </c>
      <c r="P299" s="74">
        <v>45016.513888888891</v>
      </c>
      <c r="Q299" s="74">
        <v>45016.541666666664</v>
      </c>
      <c r="R299" s="87" t="s">
        <v>398</v>
      </c>
      <c r="S299" s="73" t="s">
        <v>62</v>
      </c>
      <c r="T299" s="73"/>
      <c r="U299" s="94">
        <v>6.9444444452528842E-3</v>
      </c>
      <c r="V299" s="73" t="s">
        <v>36</v>
      </c>
      <c r="W299" s="73" t="s">
        <v>36</v>
      </c>
      <c r="X299" s="73" t="s">
        <v>36</v>
      </c>
      <c r="Y299" s="73" t="s">
        <v>36</v>
      </c>
      <c r="Z299" s="73" t="s">
        <v>36</v>
      </c>
      <c r="AA299" s="73" t="s">
        <v>36</v>
      </c>
      <c r="AB299" s="73" t="s">
        <v>36</v>
      </c>
      <c r="AC299" s="73" t="s">
        <v>36</v>
      </c>
      <c r="AD299" s="73" t="s">
        <v>46</v>
      </c>
      <c r="AE299" s="73" t="s">
        <v>36</v>
      </c>
      <c r="AF299" s="73" t="s">
        <v>36</v>
      </c>
      <c r="AG299" s="73" t="s">
        <v>48</v>
      </c>
      <c r="AH299" s="73" t="str">
        <f>TRIM(LEFT(L299,3))</f>
        <v>MC</v>
      </c>
      <c r="AI299" s="88">
        <f>IFERROR(IF(N299&gt;O299,24+(O299-N299)*24,(O299-N299)*24),0)</f>
        <v>0.33333333337213844</v>
      </c>
      <c r="AJ299" s="88" t="s">
        <v>563</v>
      </c>
      <c r="AK299" s="88" t="s">
        <v>586</v>
      </c>
      <c r="AL299" s="88"/>
      <c r="AM299" s="88"/>
      <c r="AN299" s="89"/>
      <c r="AO299" s="90">
        <f>IF(AND(Y299="-",AB299="-"),0,IF(OR(Y299="-",AB299="-"),IF(Y299="-",AB299,Y299),Y299+AB299))</f>
        <v>0</v>
      </c>
      <c r="AP299" s="91">
        <f>IFERROR(IF(P299&gt;Q299,24+(Q299-P299)*24,(Q299-P299)*24),0)</f>
        <v>0.6666666665696539</v>
      </c>
      <c r="AQ299" s="91">
        <f>AP299-(AO299*24)</f>
        <v>0.6666666665696539</v>
      </c>
      <c r="AR299" s="89">
        <f>IF(AY299=1,(LEN(D299)-LEN(SUBSTITUTE(D299,",",""))+1),IF(LEN(D299)=LEN(SUBSTITUTE(D299,"RONCAL FANNYNG","")),IF(LEN(D299)=LEN(SUBSTITUTE(D299,"LIBERATO AMAEL","")),(LEN(D299)-LEN(SUBSTITUTE(D299,",",""))+1+2),(LEN(D299)-LEN(SUBSTITUTE(D299,",",""))+1+1)),IF(LEN(D299)=LEN(SUBSTITUTE(D299,"LIBERATO AMAEL","")),(LEN(D299)-LEN(SUBSTITUTE(D299,",",""))+1+1),(LEN(D299)-LEN(SUBSTITUTE(D299,",",""))+1))))</f>
        <v>4</v>
      </c>
      <c r="AS299" s="92">
        <f>IFERROR(AN299*24,0)</f>
        <v>0</v>
      </c>
      <c r="AT299" s="92">
        <f>AR299*AQ299</f>
        <v>2.6666666662786156</v>
      </c>
      <c r="AU299" s="92">
        <f>AT299-AS299</f>
        <v>2.6666666662786156</v>
      </c>
      <c r="AV299" s="93" t="str">
        <f>AW299&amp;"_"&amp;AX299</f>
        <v>23_03</v>
      </c>
      <c r="AW299" s="89" t="str">
        <f>TEXT(Q299,"YY")</f>
        <v>23</v>
      </c>
      <c r="AX299" s="89" t="str">
        <f>TEXT(Q299,"mm")</f>
        <v>03</v>
      </c>
      <c r="AY299" s="89"/>
      <c r="AZ299" s="89" t="str">
        <f>IF(AQ299&lt;=AI299,"REVISAR","")</f>
        <v/>
      </c>
    </row>
    <row r="300" spans="1:52" s="117" customFormat="1" ht="9" hidden="1" x14ac:dyDescent="0.2">
      <c r="A300" s="86">
        <v>45017.704119178241</v>
      </c>
      <c r="B300" s="73" t="s">
        <v>30</v>
      </c>
      <c r="C300" s="73" t="s">
        <v>133</v>
      </c>
      <c r="D300" s="73" t="s">
        <v>157</v>
      </c>
      <c r="E300" s="73" t="s">
        <v>33</v>
      </c>
      <c r="F300" s="73" t="s">
        <v>34</v>
      </c>
      <c r="G300" s="73" t="s">
        <v>202</v>
      </c>
      <c r="H300" s="73" t="s">
        <v>198</v>
      </c>
      <c r="I300" s="176" t="s">
        <v>56</v>
      </c>
      <c r="J300" s="176" t="s">
        <v>170</v>
      </c>
      <c r="K300" s="176" t="s">
        <v>36</v>
      </c>
      <c r="L300" s="73" t="s">
        <v>154</v>
      </c>
      <c r="M300" s="73" t="s">
        <v>220</v>
      </c>
      <c r="N300" s="74" t="s">
        <v>36</v>
      </c>
      <c r="O300" s="74" t="s">
        <v>36</v>
      </c>
      <c r="P300" s="74">
        <v>45016.562511574077</v>
      </c>
      <c r="Q300" s="74">
        <v>45016.75</v>
      </c>
      <c r="R300" s="87" t="s">
        <v>342</v>
      </c>
      <c r="S300" s="73" t="s">
        <v>119</v>
      </c>
      <c r="T300" s="73" t="s">
        <v>347</v>
      </c>
      <c r="U300" s="94">
        <v>1.3888888890505768E-2</v>
      </c>
      <c r="V300" s="73" t="s">
        <v>36</v>
      </c>
      <c r="W300" s="73" t="s">
        <v>36</v>
      </c>
      <c r="X300" s="73" t="s">
        <v>36</v>
      </c>
      <c r="Y300" s="73" t="s">
        <v>36</v>
      </c>
      <c r="Z300" s="73" t="s">
        <v>36</v>
      </c>
      <c r="AA300" s="73" t="s">
        <v>36</v>
      </c>
      <c r="AB300" s="73" t="s">
        <v>36</v>
      </c>
      <c r="AC300" s="73" t="s">
        <v>36</v>
      </c>
      <c r="AD300" s="73" t="s">
        <v>48</v>
      </c>
      <c r="AE300" s="73" t="s">
        <v>36</v>
      </c>
      <c r="AF300" s="73" t="s">
        <v>36</v>
      </c>
      <c r="AG300" s="73" t="s">
        <v>48</v>
      </c>
      <c r="AH300" s="73" t="str">
        <f t="shared" si="146"/>
        <v>PdM</v>
      </c>
      <c r="AI300" s="88">
        <f t="shared" si="147"/>
        <v>0</v>
      </c>
      <c r="AJ300" s="88" t="s">
        <v>36</v>
      </c>
      <c r="AK300" s="88" t="s">
        <v>36</v>
      </c>
      <c r="AL300" s="88" t="s">
        <v>617</v>
      </c>
      <c r="AM300" s="88" t="s">
        <v>617</v>
      </c>
      <c r="AN300" s="89"/>
      <c r="AO300" s="90">
        <f t="shared" si="148"/>
        <v>0</v>
      </c>
      <c r="AP300" s="91">
        <f t="shared" si="149"/>
        <v>4.4997222221572883</v>
      </c>
      <c r="AQ300" s="91">
        <f t="shared" si="150"/>
        <v>4.4997222221572883</v>
      </c>
      <c r="AR300" s="89">
        <f t="shared" si="151"/>
        <v>5</v>
      </c>
      <c r="AS300" s="92">
        <f t="shared" si="152"/>
        <v>0</v>
      </c>
      <c r="AT300" s="92">
        <f t="shared" si="153"/>
        <v>22.498611110786442</v>
      </c>
      <c r="AU300" s="92">
        <f t="shared" si="154"/>
        <v>22.498611110786442</v>
      </c>
      <c r="AV300" s="93" t="str">
        <f t="shared" si="155"/>
        <v>23_03</v>
      </c>
      <c r="AW300" s="89" t="str">
        <f t="shared" si="156"/>
        <v>23</v>
      </c>
      <c r="AX300" s="89" t="str">
        <f t="shared" si="157"/>
        <v>03</v>
      </c>
      <c r="AY300" s="89"/>
      <c r="AZ300" s="89" t="str">
        <f t="shared" si="158"/>
        <v/>
      </c>
    </row>
    <row r="301" spans="1:52" s="113" customFormat="1" ht="9" hidden="1" x14ac:dyDescent="0.2">
      <c r="A301" s="131">
        <v>45017.293055555558</v>
      </c>
      <c r="B301" s="117" t="s">
        <v>30</v>
      </c>
      <c r="C301" s="117" t="s">
        <v>33</v>
      </c>
      <c r="D301" s="117" t="s">
        <v>158</v>
      </c>
      <c r="E301" s="117" t="s">
        <v>33</v>
      </c>
      <c r="F301" s="117" t="s">
        <v>34</v>
      </c>
      <c r="G301" s="117" t="s">
        <v>203</v>
      </c>
      <c r="H301" s="117" t="s">
        <v>196</v>
      </c>
      <c r="I301" s="181" t="s">
        <v>226</v>
      </c>
      <c r="J301" s="181" t="s">
        <v>138</v>
      </c>
      <c r="K301" s="181" t="s">
        <v>36</v>
      </c>
      <c r="L301" s="117" t="s">
        <v>118</v>
      </c>
      <c r="M301" s="117" t="s">
        <v>205</v>
      </c>
      <c r="N301" s="132" t="s">
        <v>36</v>
      </c>
      <c r="O301" s="132" t="s">
        <v>36</v>
      </c>
      <c r="P301" s="132">
        <v>45017.291666666664</v>
      </c>
      <c r="Q301" s="132">
        <v>45017.293055555558</v>
      </c>
      <c r="R301" s="133" t="s">
        <v>420</v>
      </c>
      <c r="S301" s="117" t="s">
        <v>37</v>
      </c>
      <c r="T301" s="117" t="s">
        <v>37</v>
      </c>
      <c r="U301" s="117"/>
      <c r="V301" s="117"/>
      <c r="W301" s="117"/>
      <c r="X301" s="117"/>
      <c r="Y301" s="117"/>
      <c r="Z301" s="117"/>
      <c r="AA301" s="117"/>
      <c r="AB301" s="117" t="s">
        <v>36</v>
      </c>
      <c r="AC301" s="117"/>
      <c r="AD301" s="117" t="s">
        <v>48</v>
      </c>
      <c r="AE301" s="117"/>
      <c r="AF301" s="117" t="s">
        <v>48</v>
      </c>
      <c r="AG301" s="117" t="s">
        <v>48</v>
      </c>
      <c r="AH301" s="117" t="str">
        <f t="shared" ref="AH301:AH330" si="211">TRIM(LEFT(L301,3))</f>
        <v>MP</v>
      </c>
      <c r="AI301" s="146">
        <f t="shared" ref="AI301:AI330" si="212">IFERROR(IF(N301&gt;O301,24+(O301-N301)*24,(O301-N301)*24),0)</f>
        <v>0</v>
      </c>
      <c r="AJ301" s="146" t="s">
        <v>36</v>
      </c>
      <c r="AK301" s="146" t="s">
        <v>36</v>
      </c>
      <c r="AL301" s="146"/>
      <c r="AM301" s="146"/>
      <c r="AN301" s="89"/>
      <c r="AO301" s="90">
        <f t="shared" ref="AO301:AO330" si="213">IF(AND(Y301="-",AB301="-"),0,IF(OR(Y301="-",AB301="-"),IF(Y301="-",AB301,Y301),Y301+AB301))</f>
        <v>0</v>
      </c>
      <c r="AP301" s="91">
        <f t="shared" ref="AP301:AP330" si="214">IFERROR(IF(P301&gt;Q301,24+(Q301-P301)*24,(Q301-P301)*24),0)</f>
        <v>3.3333333441987634E-2</v>
      </c>
      <c r="AQ301" s="91">
        <f t="shared" ref="AQ301:AQ330" si="215">AP301-(AO301*24)</f>
        <v>3.3333333441987634E-2</v>
      </c>
      <c r="AR301" s="89">
        <f t="shared" ref="AR301:AR330" si="216">IF(AY301=1,(LEN(D301)-LEN(SUBSTITUTE(D301,",",""))+1),IF(LEN(D301)=LEN(SUBSTITUTE(D301,"RONCAL FANNYNG","")),IF(LEN(D301)=LEN(SUBSTITUTE(D301,"LIBERATO AMAEL","")),(LEN(D301)-LEN(SUBSTITUTE(D301,",",""))+1+2),(LEN(D301)-LEN(SUBSTITUTE(D301,",",""))+1+1)),IF(LEN(D301)=LEN(SUBSTITUTE(D301,"LIBERATO AMAEL","")),(LEN(D301)-LEN(SUBSTITUTE(D301,",",""))+1+1),(LEN(D301)-LEN(SUBSTITUTE(D301,",",""))+1))))</f>
        <v>4</v>
      </c>
      <c r="AS301" s="92">
        <f t="shared" ref="AS301:AS330" si="217">IFERROR(AN301*24,0)</f>
        <v>0</v>
      </c>
      <c r="AT301" s="92">
        <f t="shared" ref="AT301:AT330" si="218">AR301*AQ301</f>
        <v>0.13333333376795053</v>
      </c>
      <c r="AU301" s="92">
        <f t="shared" ref="AU301:AU330" si="219">AT301-AS301</f>
        <v>0.13333333376795053</v>
      </c>
      <c r="AV301" s="93" t="str">
        <f t="shared" ref="AV301:AV330" si="220">AW301&amp;"_"&amp;AX301</f>
        <v>23_04</v>
      </c>
      <c r="AW301" s="89" t="str">
        <f t="shared" ref="AW301:AW330" si="221">TEXT(Q301,"YY")</f>
        <v>23</v>
      </c>
      <c r="AX301" s="89" t="str">
        <f t="shared" ref="AX301:AX330" si="222">TEXT(Q301,"mm")</f>
        <v>04</v>
      </c>
      <c r="AY301" s="89"/>
      <c r="AZ301" s="89" t="str">
        <f t="shared" ref="AZ301:AZ330" si="223">IF(AQ301&lt;=AI301,"REVISAR","")</f>
        <v/>
      </c>
    </row>
    <row r="302" spans="1:52" s="113" customFormat="1" ht="9" hidden="1" x14ac:dyDescent="0.2">
      <c r="A302" s="131">
        <v>45017.294444444444</v>
      </c>
      <c r="B302" s="117" t="s">
        <v>30</v>
      </c>
      <c r="C302" s="117" t="s">
        <v>33</v>
      </c>
      <c r="D302" s="117" t="s">
        <v>158</v>
      </c>
      <c r="E302" s="117" t="s">
        <v>33</v>
      </c>
      <c r="F302" s="117" t="s">
        <v>34</v>
      </c>
      <c r="G302" s="117" t="s">
        <v>203</v>
      </c>
      <c r="H302" s="117" t="s">
        <v>196</v>
      </c>
      <c r="I302" s="181" t="s">
        <v>226</v>
      </c>
      <c r="J302" s="181" t="s">
        <v>211</v>
      </c>
      <c r="K302" s="181" t="s">
        <v>36</v>
      </c>
      <c r="L302" s="117" t="s">
        <v>118</v>
      </c>
      <c r="M302" s="117" t="s">
        <v>205</v>
      </c>
      <c r="N302" s="132" t="s">
        <v>36</v>
      </c>
      <c r="O302" s="132" t="s">
        <v>36</v>
      </c>
      <c r="P302" s="132">
        <v>45017.293067129627</v>
      </c>
      <c r="Q302" s="132">
        <v>45017.294444444444</v>
      </c>
      <c r="R302" s="133" t="s">
        <v>420</v>
      </c>
      <c r="S302" s="117" t="s">
        <v>37</v>
      </c>
      <c r="T302" s="117" t="s">
        <v>37</v>
      </c>
      <c r="U302" s="117"/>
      <c r="V302" s="117"/>
      <c r="W302" s="117"/>
      <c r="X302" s="117"/>
      <c r="Y302" s="117"/>
      <c r="Z302" s="117"/>
      <c r="AA302" s="117"/>
      <c r="AB302" s="117" t="s">
        <v>36</v>
      </c>
      <c r="AC302" s="117"/>
      <c r="AD302" s="117" t="s">
        <v>48</v>
      </c>
      <c r="AE302" s="117"/>
      <c r="AF302" s="117" t="s">
        <v>48</v>
      </c>
      <c r="AG302" s="117" t="s">
        <v>48</v>
      </c>
      <c r="AH302" s="117" t="str">
        <f t="shared" si="211"/>
        <v>MP</v>
      </c>
      <c r="AI302" s="146">
        <f t="shared" si="212"/>
        <v>0</v>
      </c>
      <c r="AJ302" s="146" t="s">
        <v>36</v>
      </c>
      <c r="AK302" s="146" t="s">
        <v>36</v>
      </c>
      <c r="AL302" s="146"/>
      <c r="AM302" s="146"/>
      <c r="AN302" s="89"/>
      <c r="AO302" s="90">
        <f t="shared" si="213"/>
        <v>0</v>
      </c>
      <c r="AP302" s="91">
        <f t="shared" si="214"/>
        <v>3.3055555599275976E-2</v>
      </c>
      <c r="AQ302" s="91">
        <f t="shared" si="215"/>
        <v>3.3055555599275976E-2</v>
      </c>
      <c r="AR302" s="89">
        <f t="shared" si="216"/>
        <v>4</v>
      </c>
      <c r="AS302" s="92">
        <f t="shared" si="217"/>
        <v>0</v>
      </c>
      <c r="AT302" s="92">
        <f t="shared" si="218"/>
        <v>0.13222222239710391</v>
      </c>
      <c r="AU302" s="92">
        <f t="shared" si="219"/>
        <v>0.13222222239710391</v>
      </c>
      <c r="AV302" s="93" t="str">
        <f t="shared" si="220"/>
        <v>23_04</v>
      </c>
      <c r="AW302" s="89" t="str">
        <f t="shared" si="221"/>
        <v>23</v>
      </c>
      <c r="AX302" s="89" t="str">
        <f t="shared" si="222"/>
        <v>04</v>
      </c>
      <c r="AY302" s="89"/>
      <c r="AZ302" s="89" t="str">
        <f t="shared" si="223"/>
        <v/>
      </c>
    </row>
    <row r="303" spans="1:52" s="113" customFormat="1" ht="9" hidden="1" x14ac:dyDescent="0.2">
      <c r="A303" s="131">
        <v>45017.29583333333</v>
      </c>
      <c r="B303" s="117" t="s">
        <v>30</v>
      </c>
      <c r="C303" s="117" t="s">
        <v>33</v>
      </c>
      <c r="D303" s="117" t="s">
        <v>158</v>
      </c>
      <c r="E303" s="117" t="s">
        <v>33</v>
      </c>
      <c r="F303" s="117" t="s">
        <v>34</v>
      </c>
      <c r="G303" s="117" t="s">
        <v>203</v>
      </c>
      <c r="H303" s="117" t="s">
        <v>196</v>
      </c>
      <c r="I303" s="181" t="s">
        <v>226</v>
      </c>
      <c r="J303" s="181" t="s">
        <v>152</v>
      </c>
      <c r="K303" s="181" t="s">
        <v>36</v>
      </c>
      <c r="L303" s="117" t="s">
        <v>118</v>
      </c>
      <c r="M303" s="117" t="s">
        <v>205</v>
      </c>
      <c r="N303" s="132" t="s">
        <v>36</v>
      </c>
      <c r="O303" s="132" t="s">
        <v>36</v>
      </c>
      <c r="P303" s="132">
        <v>45017.294456018521</v>
      </c>
      <c r="Q303" s="132">
        <v>45017.29583333333</v>
      </c>
      <c r="R303" s="133" t="s">
        <v>420</v>
      </c>
      <c r="S303" s="117" t="s">
        <v>37</v>
      </c>
      <c r="T303" s="117" t="s">
        <v>37</v>
      </c>
      <c r="U303" s="117"/>
      <c r="V303" s="117"/>
      <c r="W303" s="117"/>
      <c r="X303" s="117"/>
      <c r="Y303" s="117"/>
      <c r="Z303" s="117"/>
      <c r="AA303" s="117"/>
      <c r="AB303" s="117" t="s">
        <v>36</v>
      </c>
      <c r="AC303" s="117"/>
      <c r="AD303" s="117" t="s">
        <v>48</v>
      </c>
      <c r="AE303" s="117"/>
      <c r="AF303" s="117" t="s">
        <v>48</v>
      </c>
      <c r="AG303" s="117" t="s">
        <v>48</v>
      </c>
      <c r="AH303" s="117" t="str">
        <f t="shared" si="211"/>
        <v>MP</v>
      </c>
      <c r="AI303" s="146">
        <f t="shared" si="212"/>
        <v>0</v>
      </c>
      <c r="AJ303" s="146" t="s">
        <v>36</v>
      </c>
      <c r="AK303" s="146" t="s">
        <v>36</v>
      </c>
      <c r="AL303" s="146"/>
      <c r="AM303" s="146"/>
      <c r="AN303" s="89"/>
      <c r="AO303" s="90">
        <f t="shared" si="213"/>
        <v>0</v>
      </c>
      <c r="AP303" s="91">
        <f t="shared" si="214"/>
        <v>3.3055555424652994E-2</v>
      </c>
      <c r="AQ303" s="91">
        <f t="shared" si="215"/>
        <v>3.3055555424652994E-2</v>
      </c>
      <c r="AR303" s="89">
        <f t="shared" si="216"/>
        <v>4</v>
      </c>
      <c r="AS303" s="92">
        <f t="shared" si="217"/>
        <v>0</v>
      </c>
      <c r="AT303" s="92">
        <f t="shared" si="218"/>
        <v>0.13222222169861197</v>
      </c>
      <c r="AU303" s="92">
        <f t="shared" si="219"/>
        <v>0.13222222169861197</v>
      </c>
      <c r="AV303" s="93" t="str">
        <f t="shared" si="220"/>
        <v>23_04</v>
      </c>
      <c r="AW303" s="89" t="str">
        <f t="shared" si="221"/>
        <v>23</v>
      </c>
      <c r="AX303" s="89" t="str">
        <f t="shared" si="222"/>
        <v>04</v>
      </c>
      <c r="AY303" s="89"/>
      <c r="AZ303" s="89" t="str">
        <f t="shared" si="223"/>
        <v/>
      </c>
    </row>
    <row r="304" spans="1:52" s="113" customFormat="1" ht="9" hidden="1" x14ac:dyDescent="0.2">
      <c r="A304" s="131">
        <v>45017.297222222223</v>
      </c>
      <c r="B304" s="117" t="s">
        <v>30</v>
      </c>
      <c r="C304" s="117" t="s">
        <v>33</v>
      </c>
      <c r="D304" s="117" t="s">
        <v>158</v>
      </c>
      <c r="E304" s="117" t="s">
        <v>33</v>
      </c>
      <c r="F304" s="117" t="s">
        <v>34</v>
      </c>
      <c r="G304" s="117" t="s">
        <v>203</v>
      </c>
      <c r="H304" s="117" t="s">
        <v>196</v>
      </c>
      <c r="I304" s="181" t="s">
        <v>226</v>
      </c>
      <c r="J304" s="181" t="s">
        <v>212</v>
      </c>
      <c r="K304" s="181" t="s">
        <v>36</v>
      </c>
      <c r="L304" s="117" t="s">
        <v>118</v>
      </c>
      <c r="M304" s="117" t="s">
        <v>205</v>
      </c>
      <c r="N304" s="132" t="s">
        <v>36</v>
      </c>
      <c r="O304" s="132" t="s">
        <v>36</v>
      </c>
      <c r="P304" s="132">
        <v>45017.295844907407</v>
      </c>
      <c r="Q304" s="132">
        <v>45017.297222222223</v>
      </c>
      <c r="R304" s="133" t="s">
        <v>420</v>
      </c>
      <c r="S304" s="117" t="s">
        <v>37</v>
      </c>
      <c r="T304" s="117" t="s">
        <v>37</v>
      </c>
      <c r="U304" s="117"/>
      <c r="V304" s="117"/>
      <c r="W304" s="117"/>
      <c r="X304" s="117"/>
      <c r="Y304" s="117"/>
      <c r="Z304" s="117"/>
      <c r="AA304" s="117"/>
      <c r="AB304" s="117" t="s">
        <v>36</v>
      </c>
      <c r="AC304" s="117"/>
      <c r="AD304" s="117" t="s">
        <v>48</v>
      </c>
      <c r="AE304" s="117"/>
      <c r="AF304" s="117" t="s">
        <v>48</v>
      </c>
      <c r="AG304" s="117" t="s">
        <v>48</v>
      </c>
      <c r="AH304" s="117" t="str">
        <f t="shared" si="211"/>
        <v>MP</v>
      </c>
      <c r="AI304" s="146">
        <f t="shared" si="212"/>
        <v>0</v>
      </c>
      <c r="AJ304" s="146" t="s">
        <v>36</v>
      </c>
      <c r="AK304" s="146" t="s">
        <v>36</v>
      </c>
      <c r="AL304" s="146"/>
      <c r="AM304" s="146"/>
      <c r="AN304" s="89"/>
      <c r="AO304" s="90">
        <f t="shared" si="213"/>
        <v>0</v>
      </c>
      <c r="AP304" s="91">
        <f t="shared" si="214"/>
        <v>3.3055555599275976E-2</v>
      </c>
      <c r="AQ304" s="91">
        <f t="shared" si="215"/>
        <v>3.3055555599275976E-2</v>
      </c>
      <c r="AR304" s="89">
        <f t="shared" si="216"/>
        <v>4</v>
      </c>
      <c r="AS304" s="92">
        <f t="shared" si="217"/>
        <v>0</v>
      </c>
      <c r="AT304" s="92">
        <f t="shared" si="218"/>
        <v>0.13222222239710391</v>
      </c>
      <c r="AU304" s="92">
        <f t="shared" si="219"/>
        <v>0.13222222239710391</v>
      </c>
      <c r="AV304" s="93" t="str">
        <f t="shared" si="220"/>
        <v>23_04</v>
      </c>
      <c r="AW304" s="89" t="str">
        <f t="shared" si="221"/>
        <v>23</v>
      </c>
      <c r="AX304" s="89" t="str">
        <f t="shared" si="222"/>
        <v>04</v>
      </c>
      <c r="AY304" s="89"/>
      <c r="AZ304" s="89" t="str">
        <f t="shared" si="223"/>
        <v/>
      </c>
    </row>
    <row r="305" spans="1:52" s="113" customFormat="1" ht="9" hidden="1" x14ac:dyDescent="0.2">
      <c r="A305" s="131">
        <v>45017.298611111109</v>
      </c>
      <c r="B305" s="117" t="s">
        <v>30</v>
      </c>
      <c r="C305" s="117" t="s">
        <v>33</v>
      </c>
      <c r="D305" s="117" t="s">
        <v>158</v>
      </c>
      <c r="E305" s="117" t="s">
        <v>33</v>
      </c>
      <c r="F305" s="117" t="s">
        <v>34</v>
      </c>
      <c r="G305" s="117" t="s">
        <v>203</v>
      </c>
      <c r="H305" s="117" t="s">
        <v>196</v>
      </c>
      <c r="I305" s="181" t="s">
        <v>226</v>
      </c>
      <c r="J305" s="181" t="s">
        <v>213</v>
      </c>
      <c r="K305" s="181" t="s">
        <v>36</v>
      </c>
      <c r="L305" s="117" t="s">
        <v>118</v>
      </c>
      <c r="M305" s="117" t="s">
        <v>205</v>
      </c>
      <c r="N305" s="132" t="s">
        <v>36</v>
      </c>
      <c r="O305" s="132" t="s">
        <v>36</v>
      </c>
      <c r="P305" s="132">
        <v>45017.297233796293</v>
      </c>
      <c r="Q305" s="132">
        <v>45017.298611111109</v>
      </c>
      <c r="R305" s="133" t="s">
        <v>420</v>
      </c>
      <c r="S305" s="117" t="s">
        <v>37</v>
      </c>
      <c r="T305" s="117" t="s">
        <v>37</v>
      </c>
      <c r="U305" s="117"/>
      <c r="V305" s="117"/>
      <c r="W305" s="117"/>
      <c r="X305" s="117"/>
      <c r="Y305" s="117"/>
      <c r="Z305" s="117"/>
      <c r="AA305" s="117"/>
      <c r="AB305" s="117" t="s">
        <v>36</v>
      </c>
      <c r="AC305" s="117"/>
      <c r="AD305" s="117" t="s">
        <v>48</v>
      </c>
      <c r="AE305" s="117"/>
      <c r="AF305" s="117" t="s">
        <v>48</v>
      </c>
      <c r="AG305" s="117" t="s">
        <v>48</v>
      </c>
      <c r="AH305" s="117" t="str">
        <f t="shared" si="211"/>
        <v>MP</v>
      </c>
      <c r="AI305" s="146">
        <f t="shared" si="212"/>
        <v>0</v>
      </c>
      <c r="AJ305" s="146" t="s">
        <v>36</v>
      </c>
      <c r="AK305" s="146" t="s">
        <v>36</v>
      </c>
      <c r="AL305" s="146"/>
      <c r="AM305" s="146"/>
      <c r="AN305" s="89"/>
      <c r="AO305" s="90">
        <f t="shared" si="213"/>
        <v>0</v>
      </c>
      <c r="AP305" s="91">
        <f t="shared" si="214"/>
        <v>3.3055555599275976E-2</v>
      </c>
      <c r="AQ305" s="91">
        <f t="shared" si="215"/>
        <v>3.3055555599275976E-2</v>
      </c>
      <c r="AR305" s="89">
        <f t="shared" si="216"/>
        <v>4</v>
      </c>
      <c r="AS305" s="92">
        <f t="shared" si="217"/>
        <v>0</v>
      </c>
      <c r="AT305" s="92">
        <f t="shared" si="218"/>
        <v>0.13222222239710391</v>
      </c>
      <c r="AU305" s="92">
        <f t="shared" si="219"/>
        <v>0.13222222239710391</v>
      </c>
      <c r="AV305" s="93" t="str">
        <f t="shared" si="220"/>
        <v>23_04</v>
      </c>
      <c r="AW305" s="89" t="str">
        <f t="shared" si="221"/>
        <v>23</v>
      </c>
      <c r="AX305" s="89" t="str">
        <f t="shared" si="222"/>
        <v>04</v>
      </c>
      <c r="AY305" s="89"/>
      <c r="AZ305" s="89" t="str">
        <f t="shared" si="223"/>
        <v/>
      </c>
    </row>
    <row r="306" spans="1:52" s="113" customFormat="1" ht="9" hidden="1" x14ac:dyDescent="0.2">
      <c r="A306" s="131">
        <v>45017.3</v>
      </c>
      <c r="B306" s="117" t="s">
        <v>30</v>
      </c>
      <c r="C306" s="117" t="s">
        <v>33</v>
      </c>
      <c r="D306" s="117" t="s">
        <v>158</v>
      </c>
      <c r="E306" s="117" t="s">
        <v>33</v>
      </c>
      <c r="F306" s="117" t="s">
        <v>34</v>
      </c>
      <c r="G306" s="117" t="s">
        <v>203</v>
      </c>
      <c r="H306" s="117" t="s">
        <v>196</v>
      </c>
      <c r="I306" s="181" t="s">
        <v>226</v>
      </c>
      <c r="J306" s="181" t="s">
        <v>214</v>
      </c>
      <c r="K306" s="181" t="s">
        <v>36</v>
      </c>
      <c r="L306" s="117" t="s">
        <v>118</v>
      </c>
      <c r="M306" s="117" t="s">
        <v>205</v>
      </c>
      <c r="N306" s="132" t="s">
        <v>36</v>
      </c>
      <c r="O306" s="132" t="s">
        <v>36</v>
      </c>
      <c r="P306" s="132">
        <v>45017.298622685186</v>
      </c>
      <c r="Q306" s="132">
        <v>45017.3</v>
      </c>
      <c r="R306" s="133" t="s">
        <v>420</v>
      </c>
      <c r="S306" s="117" t="s">
        <v>37</v>
      </c>
      <c r="T306" s="117" t="s">
        <v>37</v>
      </c>
      <c r="U306" s="117"/>
      <c r="V306" s="117"/>
      <c r="W306" s="117"/>
      <c r="X306" s="117"/>
      <c r="Y306" s="117"/>
      <c r="Z306" s="117"/>
      <c r="AA306" s="117"/>
      <c r="AB306" s="117" t="s">
        <v>36</v>
      </c>
      <c r="AC306" s="117"/>
      <c r="AD306" s="117" t="s">
        <v>48</v>
      </c>
      <c r="AE306" s="117"/>
      <c r="AF306" s="117" t="s">
        <v>48</v>
      </c>
      <c r="AG306" s="117" t="s">
        <v>48</v>
      </c>
      <c r="AH306" s="117" t="str">
        <f t="shared" si="211"/>
        <v>MP</v>
      </c>
      <c r="AI306" s="146">
        <f t="shared" si="212"/>
        <v>0</v>
      </c>
      <c r="AJ306" s="146" t="s">
        <v>36</v>
      </c>
      <c r="AK306" s="146" t="s">
        <v>36</v>
      </c>
      <c r="AL306" s="146"/>
      <c r="AM306" s="146"/>
      <c r="AN306" s="89"/>
      <c r="AO306" s="90">
        <f t="shared" si="213"/>
        <v>0</v>
      </c>
      <c r="AP306" s="91">
        <f t="shared" si="214"/>
        <v>3.3055555599275976E-2</v>
      </c>
      <c r="AQ306" s="91">
        <f t="shared" si="215"/>
        <v>3.3055555599275976E-2</v>
      </c>
      <c r="AR306" s="89">
        <f t="shared" si="216"/>
        <v>4</v>
      </c>
      <c r="AS306" s="92">
        <f t="shared" si="217"/>
        <v>0</v>
      </c>
      <c r="AT306" s="92">
        <f t="shared" si="218"/>
        <v>0.13222222239710391</v>
      </c>
      <c r="AU306" s="92">
        <f t="shared" si="219"/>
        <v>0.13222222239710391</v>
      </c>
      <c r="AV306" s="93" t="str">
        <f t="shared" si="220"/>
        <v>23_04</v>
      </c>
      <c r="AW306" s="89" t="str">
        <f t="shared" si="221"/>
        <v>23</v>
      </c>
      <c r="AX306" s="89" t="str">
        <f t="shared" si="222"/>
        <v>04</v>
      </c>
      <c r="AY306" s="89"/>
      <c r="AZ306" s="89" t="str">
        <f t="shared" si="223"/>
        <v/>
      </c>
    </row>
    <row r="307" spans="1:52" s="113" customFormat="1" ht="9" hidden="1" x14ac:dyDescent="0.2">
      <c r="A307" s="131">
        <v>45017.302083333336</v>
      </c>
      <c r="B307" s="117" t="s">
        <v>30</v>
      </c>
      <c r="C307" s="117" t="s">
        <v>33</v>
      </c>
      <c r="D307" s="117" t="s">
        <v>158</v>
      </c>
      <c r="E307" s="117" t="s">
        <v>33</v>
      </c>
      <c r="F307" s="117" t="s">
        <v>34</v>
      </c>
      <c r="G307" s="117" t="s">
        <v>203</v>
      </c>
      <c r="H307" s="117" t="s">
        <v>196</v>
      </c>
      <c r="I307" s="181" t="s">
        <v>226</v>
      </c>
      <c r="J307" s="181" t="s">
        <v>215</v>
      </c>
      <c r="K307" s="181" t="s">
        <v>36</v>
      </c>
      <c r="L307" s="117" t="s">
        <v>118</v>
      </c>
      <c r="M307" s="117" t="s">
        <v>205</v>
      </c>
      <c r="N307" s="132" t="s">
        <v>36</v>
      </c>
      <c r="O307" s="132" t="s">
        <v>36</v>
      </c>
      <c r="P307" s="132">
        <v>45017.300011574072</v>
      </c>
      <c r="Q307" s="132">
        <v>45017.302083333336</v>
      </c>
      <c r="R307" s="133" t="s">
        <v>420</v>
      </c>
      <c r="S307" s="117" t="s">
        <v>37</v>
      </c>
      <c r="T307" s="117" t="s">
        <v>37</v>
      </c>
      <c r="U307" s="117"/>
      <c r="V307" s="117"/>
      <c r="W307" s="117"/>
      <c r="X307" s="117"/>
      <c r="Y307" s="117"/>
      <c r="Z307" s="117"/>
      <c r="AA307" s="117"/>
      <c r="AB307" s="117" t="s">
        <v>36</v>
      </c>
      <c r="AC307" s="117"/>
      <c r="AD307" s="117" t="s">
        <v>48</v>
      </c>
      <c r="AE307" s="117"/>
      <c r="AF307" s="117" t="s">
        <v>48</v>
      </c>
      <c r="AG307" s="117" t="s">
        <v>48</v>
      </c>
      <c r="AH307" s="117" t="str">
        <f t="shared" si="211"/>
        <v>MP</v>
      </c>
      <c r="AI307" s="146">
        <f t="shared" si="212"/>
        <v>0</v>
      </c>
      <c r="AJ307" s="146" t="s">
        <v>36</v>
      </c>
      <c r="AK307" s="146" t="s">
        <v>36</v>
      </c>
      <c r="AL307" s="146"/>
      <c r="AM307" s="146"/>
      <c r="AN307" s="89"/>
      <c r="AO307" s="90">
        <f t="shared" si="213"/>
        <v>0</v>
      </c>
      <c r="AP307" s="91">
        <f t="shared" si="214"/>
        <v>4.9722222320269793E-2</v>
      </c>
      <c r="AQ307" s="91">
        <f t="shared" si="215"/>
        <v>4.9722222320269793E-2</v>
      </c>
      <c r="AR307" s="89">
        <f t="shared" si="216"/>
        <v>4</v>
      </c>
      <c r="AS307" s="92">
        <f t="shared" si="217"/>
        <v>0</v>
      </c>
      <c r="AT307" s="92">
        <f t="shared" si="218"/>
        <v>0.19888888928107917</v>
      </c>
      <c r="AU307" s="92">
        <f t="shared" si="219"/>
        <v>0.19888888928107917</v>
      </c>
      <c r="AV307" s="93" t="str">
        <f t="shared" si="220"/>
        <v>23_04</v>
      </c>
      <c r="AW307" s="89" t="str">
        <f t="shared" si="221"/>
        <v>23</v>
      </c>
      <c r="AX307" s="89" t="str">
        <f t="shared" si="222"/>
        <v>04</v>
      </c>
      <c r="AY307" s="89"/>
      <c r="AZ307" s="89" t="str">
        <f t="shared" si="223"/>
        <v/>
      </c>
    </row>
    <row r="308" spans="1:52" s="117" customFormat="1" ht="45" hidden="1" x14ac:dyDescent="0.2">
      <c r="A308" s="105">
        <v>45017.714947372689</v>
      </c>
      <c r="B308" s="106" t="s">
        <v>30</v>
      </c>
      <c r="C308" s="106" t="s">
        <v>159</v>
      </c>
      <c r="D308" s="106" t="s">
        <v>157</v>
      </c>
      <c r="E308" s="106" t="s">
        <v>33</v>
      </c>
      <c r="F308" s="106" t="s">
        <v>34</v>
      </c>
      <c r="G308" s="106" t="s">
        <v>202</v>
      </c>
      <c r="H308" s="106" t="s">
        <v>198</v>
      </c>
      <c r="I308" s="178" t="s">
        <v>56</v>
      </c>
      <c r="J308" s="178" t="s">
        <v>170</v>
      </c>
      <c r="K308" s="178" t="s">
        <v>36</v>
      </c>
      <c r="L308" s="106" t="s">
        <v>154</v>
      </c>
      <c r="M308" s="106" t="s">
        <v>220</v>
      </c>
      <c r="N308" s="107" t="s">
        <v>36</v>
      </c>
      <c r="O308" s="107" t="s">
        <v>36</v>
      </c>
      <c r="P308" s="107">
        <v>45017.3125</v>
      </c>
      <c r="Q308" s="107">
        <v>45017.489583333336</v>
      </c>
      <c r="R308" s="108" t="s">
        <v>399</v>
      </c>
      <c r="S308" s="106" t="s">
        <v>119</v>
      </c>
      <c r="T308" s="106"/>
      <c r="U308" s="127">
        <v>1.3888888890505768E-2</v>
      </c>
      <c r="V308" s="106" t="s">
        <v>36</v>
      </c>
      <c r="W308" s="106" t="s">
        <v>36</v>
      </c>
      <c r="X308" s="106" t="s">
        <v>36</v>
      </c>
      <c r="Y308" s="106" t="s">
        <v>36</v>
      </c>
      <c r="Z308" s="106" t="s">
        <v>36</v>
      </c>
      <c r="AA308" s="106" t="s">
        <v>36</v>
      </c>
      <c r="AB308" s="106" t="s">
        <v>36</v>
      </c>
      <c r="AC308" s="106" t="s">
        <v>36</v>
      </c>
      <c r="AD308" s="106" t="s">
        <v>46</v>
      </c>
      <c r="AE308" s="106" t="s">
        <v>36</v>
      </c>
      <c r="AF308" s="106" t="s">
        <v>36</v>
      </c>
      <c r="AG308" s="106" t="s">
        <v>48</v>
      </c>
      <c r="AH308" s="106" t="str">
        <f t="shared" si="211"/>
        <v>PdM</v>
      </c>
      <c r="AI308" s="109">
        <f t="shared" si="212"/>
        <v>0</v>
      </c>
      <c r="AJ308" s="88" t="s">
        <v>36</v>
      </c>
      <c r="AK308" s="88" t="s">
        <v>36</v>
      </c>
      <c r="AL308" s="88" t="s">
        <v>617</v>
      </c>
      <c r="AM308" s="88" t="s">
        <v>616</v>
      </c>
      <c r="AN308" s="89"/>
      <c r="AO308" s="90">
        <f t="shared" si="213"/>
        <v>0</v>
      </c>
      <c r="AP308" s="91">
        <f t="shared" si="214"/>
        <v>4.2500000000582077</v>
      </c>
      <c r="AQ308" s="91">
        <f t="shared" si="215"/>
        <v>4.2500000000582077</v>
      </c>
      <c r="AR308" s="89">
        <f t="shared" si="216"/>
        <v>5</v>
      </c>
      <c r="AS308" s="92">
        <f t="shared" si="217"/>
        <v>0</v>
      </c>
      <c r="AT308" s="92">
        <f t="shared" si="218"/>
        <v>21.250000000291038</v>
      </c>
      <c r="AU308" s="92">
        <f t="shared" si="219"/>
        <v>21.250000000291038</v>
      </c>
      <c r="AV308" s="93" t="str">
        <f t="shared" si="220"/>
        <v>23_04</v>
      </c>
      <c r="AW308" s="111" t="str">
        <f t="shared" si="221"/>
        <v>23</v>
      </c>
      <c r="AX308" s="111" t="str">
        <f t="shared" si="222"/>
        <v>04</v>
      </c>
      <c r="AY308" s="111"/>
      <c r="AZ308" s="89" t="str">
        <f t="shared" si="223"/>
        <v/>
      </c>
    </row>
    <row r="309" spans="1:52" s="117" customFormat="1" ht="18" hidden="1" x14ac:dyDescent="0.2">
      <c r="A309" s="86">
        <v>45017.721489525458</v>
      </c>
      <c r="B309" s="73" t="s">
        <v>30</v>
      </c>
      <c r="C309" s="73" t="s">
        <v>133</v>
      </c>
      <c r="D309" s="73" t="s">
        <v>157</v>
      </c>
      <c r="E309" s="73" t="s">
        <v>33</v>
      </c>
      <c r="F309" s="73" t="s">
        <v>34</v>
      </c>
      <c r="G309" s="73" t="s">
        <v>202</v>
      </c>
      <c r="H309" s="73" t="s">
        <v>198</v>
      </c>
      <c r="I309" s="176" t="s">
        <v>450</v>
      </c>
      <c r="J309" s="176" t="s">
        <v>61</v>
      </c>
      <c r="K309" s="176" t="s">
        <v>36</v>
      </c>
      <c r="L309" s="73" t="s">
        <v>114</v>
      </c>
      <c r="M309" s="73" t="s">
        <v>221</v>
      </c>
      <c r="N309" s="74">
        <v>45017.583333333328</v>
      </c>
      <c r="O309" s="74">
        <v>45017.611111111109</v>
      </c>
      <c r="P309" s="74">
        <v>45017.583333333328</v>
      </c>
      <c r="Q309" s="74">
        <v>45017.625</v>
      </c>
      <c r="R309" s="87" t="s">
        <v>459</v>
      </c>
      <c r="S309" s="73" t="s">
        <v>37</v>
      </c>
      <c r="T309" s="73"/>
      <c r="U309" s="94">
        <v>1.3888888890505768E-2</v>
      </c>
      <c r="V309" s="73" t="s">
        <v>36</v>
      </c>
      <c r="W309" s="73" t="s">
        <v>36</v>
      </c>
      <c r="X309" s="73" t="s">
        <v>36</v>
      </c>
      <c r="Y309" s="73" t="s">
        <v>36</v>
      </c>
      <c r="Z309" s="73" t="s">
        <v>36</v>
      </c>
      <c r="AA309" s="73" t="s">
        <v>36</v>
      </c>
      <c r="AB309" s="73" t="s">
        <v>36</v>
      </c>
      <c r="AC309" s="73" t="s">
        <v>36</v>
      </c>
      <c r="AD309" s="73" t="s">
        <v>48</v>
      </c>
      <c r="AE309" s="73" t="s">
        <v>36</v>
      </c>
      <c r="AF309" s="73" t="s">
        <v>36</v>
      </c>
      <c r="AG309" s="73" t="s">
        <v>48</v>
      </c>
      <c r="AH309" s="73" t="str">
        <f t="shared" si="211"/>
        <v>MC</v>
      </c>
      <c r="AI309" s="88">
        <f t="shared" si="212"/>
        <v>0.66666666674427688</v>
      </c>
      <c r="AJ309" s="88" t="s">
        <v>563</v>
      </c>
      <c r="AK309" s="88" t="s">
        <v>585</v>
      </c>
      <c r="AL309" s="88" t="s">
        <v>617</v>
      </c>
      <c r="AM309" s="88" t="s">
        <v>616</v>
      </c>
      <c r="AN309" s="89"/>
      <c r="AO309" s="90">
        <f t="shared" si="213"/>
        <v>0</v>
      </c>
      <c r="AP309" s="91">
        <f t="shared" si="214"/>
        <v>1.0000000001164153</v>
      </c>
      <c r="AQ309" s="91">
        <f t="shared" si="215"/>
        <v>1.0000000001164153</v>
      </c>
      <c r="AR309" s="89">
        <f t="shared" si="216"/>
        <v>5</v>
      </c>
      <c r="AS309" s="92">
        <f t="shared" si="217"/>
        <v>0</v>
      </c>
      <c r="AT309" s="92">
        <f t="shared" si="218"/>
        <v>5.0000000005820766</v>
      </c>
      <c r="AU309" s="92">
        <f t="shared" si="219"/>
        <v>5.0000000005820766</v>
      </c>
      <c r="AV309" s="93" t="str">
        <f t="shared" si="220"/>
        <v>23_04</v>
      </c>
      <c r="AW309" s="89" t="str">
        <f t="shared" si="221"/>
        <v>23</v>
      </c>
      <c r="AX309" s="89" t="str">
        <f t="shared" si="222"/>
        <v>04</v>
      </c>
      <c r="AY309" s="89"/>
      <c r="AZ309" s="89" t="str">
        <f t="shared" si="223"/>
        <v/>
      </c>
    </row>
    <row r="310" spans="1:52" s="113" customFormat="1" ht="9" hidden="1" x14ac:dyDescent="0.2">
      <c r="A310" s="131">
        <v>45018.293055555558</v>
      </c>
      <c r="B310" s="117" t="s">
        <v>30</v>
      </c>
      <c r="C310" s="117" t="s">
        <v>33</v>
      </c>
      <c r="D310" s="117" t="s">
        <v>158</v>
      </c>
      <c r="E310" s="117" t="s">
        <v>33</v>
      </c>
      <c r="F310" s="117" t="s">
        <v>34</v>
      </c>
      <c r="G310" s="117" t="s">
        <v>203</v>
      </c>
      <c r="H310" s="117" t="s">
        <v>196</v>
      </c>
      <c r="I310" s="181" t="s">
        <v>226</v>
      </c>
      <c r="J310" s="181" t="s">
        <v>138</v>
      </c>
      <c r="K310" s="181" t="s">
        <v>36</v>
      </c>
      <c r="L310" s="117" t="s">
        <v>118</v>
      </c>
      <c r="M310" s="117" t="s">
        <v>205</v>
      </c>
      <c r="N310" s="132" t="s">
        <v>36</v>
      </c>
      <c r="O310" s="132" t="s">
        <v>36</v>
      </c>
      <c r="P310" s="132">
        <v>45018.291666666664</v>
      </c>
      <c r="Q310" s="132">
        <v>45018.293055555558</v>
      </c>
      <c r="R310" s="133" t="s">
        <v>420</v>
      </c>
      <c r="S310" s="117" t="s">
        <v>37</v>
      </c>
      <c r="T310" s="117" t="s">
        <v>37</v>
      </c>
      <c r="U310" s="117"/>
      <c r="V310" s="117"/>
      <c r="W310" s="117"/>
      <c r="X310" s="117"/>
      <c r="Y310" s="117"/>
      <c r="Z310" s="117"/>
      <c r="AA310" s="117"/>
      <c r="AB310" s="117" t="s">
        <v>36</v>
      </c>
      <c r="AC310" s="117"/>
      <c r="AD310" s="117" t="s">
        <v>48</v>
      </c>
      <c r="AE310" s="117"/>
      <c r="AF310" s="117" t="s">
        <v>48</v>
      </c>
      <c r="AG310" s="117" t="s">
        <v>48</v>
      </c>
      <c r="AH310" s="117" t="str">
        <f t="shared" si="211"/>
        <v>MP</v>
      </c>
      <c r="AI310" s="146">
        <f t="shared" si="212"/>
        <v>0</v>
      </c>
      <c r="AJ310" s="146" t="s">
        <v>36</v>
      </c>
      <c r="AK310" s="146" t="s">
        <v>36</v>
      </c>
      <c r="AL310" s="146"/>
      <c r="AM310" s="146"/>
      <c r="AN310" s="89"/>
      <c r="AO310" s="90">
        <f t="shared" si="213"/>
        <v>0</v>
      </c>
      <c r="AP310" s="91">
        <f t="shared" si="214"/>
        <v>3.3333333441987634E-2</v>
      </c>
      <c r="AQ310" s="91">
        <f t="shared" si="215"/>
        <v>3.3333333441987634E-2</v>
      </c>
      <c r="AR310" s="89">
        <f t="shared" si="216"/>
        <v>4</v>
      </c>
      <c r="AS310" s="92">
        <f t="shared" si="217"/>
        <v>0</v>
      </c>
      <c r="AT310" s="92">
        <f t="shared" si="218"/>
        <v>0.13333333376795053</v>
      </c>
      <c r="AU310" s="92">
        <f t="shared" si="219"/>
        <v>0.13333333376795053</v>
      </c>
      <c r="AV310" s="93" t="str">
        <f t="shared" si="220"/>
        <v>23_04</v>
      </c>
      <c r="AW310" s="89" t="str">
        <f t="shared" si="221"/>
        <v>23</v>
      </c>
      <c r="AX310" s="89" t="str">
        <f t="shared" si="222"/>
        <v>04</v>
      </c>
      <c r="AY310" s="89"/>
      <c r="AZ310" s="89" t="str">
        <f t="shared" si="223"/>
        <v/>
      </c>
    </row>
    <row r="311" spans="1:52" s="113" customFormat="1" ht="9" hidden="1" x14ac:dyDescent="0.2">
      <c r="A311" s="131">
        <v>45018.294444444444</v>
      </c>
      <c r="B311" s="117" t="s">
        <v>30</v>
      </c>
      <c r="C311" s="117" t="s">
        <v>33</v>
      </c>
      <c r="D311" s="117" t="s">
        <v>158</v>
      </c>
      <c r="E311" s="117" t="s">
        <v>33</v>
      </c>
      <c r="F311" s="117" t="s">
        <v>34</v>
      </c>
      <c r="G311" s="117" t="s">
        <v>203</v>
      </c>
      <c r="H311" s="117" t="s">
        <v>196</v>
      </c>
      <c r="I311" s="181" t="s">
        <v>226</v>
      </c>
      <c r="J311" s="181" t="s">
        <v>211</v>
      </c>
      <c r="K311" s="181" t="s">
        <v>36</v>
      </c>
      <c r="L311" s="117" t="s">
        <v>118</v>
      </c>
      <c r="M311" s="117" t="s">
        <v>205</v>
      </c>
      <c r="N311" s="132" t="s">
        <v>36</v>
      </c>
      <c r="O311" s="132" t="s">
        <v>36</v>
      </c>
      <c r="P311" s="132">
        <v>45018.293067129627</v>
      </c>
      <c r="Q311" s="132">
        <v>45018.294444444444</v>
      </c>
      <c r="R311" s="133" t="s">
        <v>420</v>
      </c>
      <c r="S311" s="117" t="s">
        <v>37</v>
      </c>
      <c r="T311" s="117" t="s">
        <v>37</v>
      </c>
      <c r="U311" s="117"/>
      <c r="V311" s="117"/>
      <c r="W311" s="117"/>
      <c r="X311" s="117"/>
      <c r="Y311" s="117"/>
      <c r="Z311" s="117"/>
      <c r="AA311" s="117"/>
      <c r="AB311" s="117" t="s">
        <v>36</v>
      </c>
      <c r="AC311" s="117"/>
      <c r="AD311" s="117" t="s">
        <v>48</v>
      </c>
      <c r="AE311" s="117"/>
      <c r="AF311" s="117" t="s">
        <v>48</v>
      </c>
      <c r="AG311" s="117" t="s">
        <v>48</v>
      </c>
      <c r="AH311" s="117" t="str">
        <f t="shared" si="211"/>
        <v>MP</v>
      </c>
      <c r="AI311" s="146">
        <f t="shared" si="212"/>
        <v>0</v>
      </c>
      <c r="AJ311" s="146" t="s">
        <v>36</v>
      </c>
      <c r="AK311" s="146" t="s">
        <v>36</v>
      </c>
      <c r="AL311" s="146"/>
      <c r="AM311" s="146"/>
      <c r="AN311" s="89"/>
      <c r="AO311" s="90">
        <f t="shared" si="213"/>
        <v>0</v>
      </c>
      <c r="AP311" s="91">
        <f t="shared" si="214"/>
        <v>3.3055555599275976E-2</v>
      </c>
      <c r="AQ311" s="91">
        <f t="shared" si="215"/>
        <v>3.3055555599275976E-2</v>
      </c>
      <c r="AR311" s="89">
        <f t="shared" si="216"/>
        <v>4</v>
      </c>
      <c r="AS311" s="92">
        <f t="shared" si="217"/>
        <v>0</v>
      </c>
      <c r="AT311" s="92">
        <f t="shared" si="218"/>
        <v>0.13222222239710391</v>
      </c>
      <c r="AU311" s="92">
        <f t="shared" si="219"/>
        <v>0.13222222239710391</v>
      </c>
      <c r="AV311" s="93" t="str">
        <f t="shared" si="220"/>
        <v>23_04</v>
      </c>
      <c r="AW311" s="89" t="str">
        <f t="shared" si="221"/>
        <v>23</v>
      </c>
      <c r="AX311" s="89" t="str">
        <f t="shared" si="222"/>
        <v>04</v>
      </c>
      <c r="AY311" s="89"/>
      <c r="AZ311" s="89" t="str">
        <f t="shared" si="223"/>
        <v/>
      </c>
    </row>
    <row r="312" spans="1:52" s="113" customFormat="1" ht="9" hidden="1" x14ac:dyDescent="0.2">
      <c r="A312" s="131">
        <v>45018.29583333333</v>
      </c>
      <c r="B312" s="117" t="s">
        <v>30</v>
      </c>
      <c r="C312" s="117" t="s">
        <v>33</v>
      </c>
      <c r="D312" s="117" t="s">
        <v>158</v>
      </c>
      <c r="E312" s="117" t="s">
        <v>33</v>
      </c>
      <c r="F312" s="117" t="s">
        <v>34</v>
      </c>
      <c r="G312" s="117" t="s">
        <v>203</v>
      </c>
      <c r="H312" s="117" t="s">
        <v>196</v>
      </c>
      <c r="I312" s="181" t="s">
        <v>226</v>
      </c>
      <c r="J312" s="181" t="s">
        <v>152</v>
      </c>
      <c r="K312" s="181" t="s">
        <v>36</v>
      </c>
      <c r="L312" s="117" t="s">
        <v>118</v>
      </c>
      <c r="M312" s="117" t="s">
        <v>205</v>
      </c>
      <c r="N312" s="132" t="s">
        <v>36</v>
      </c>
      <c r="O312" s="132" t="s">
        <v>36</v>
      </c>
      <c r="P312" s="132">
        <v>45018.294456018521</v>
      </c>
      <c r="Q312" s="132">
        <v>45018.29583333333</v>
      </c>
      <c r="R312" s="133" t="s">
        <v>420</v>
      </c>
      <c r="S312" s="117" t="s">
        <v>37</v>
      </c>
      <c r="T312" s="117" t="s">
        <v>37</v>
      </c>
      <c r="U312" s="117"/>
      <c r="V312" s="117"/>
      <c r="W312" s="117"/>
      <c r="X312" s="117"/>
      <c r="Y312" s="117"/>
      <c r="Z312" s="117"/>
      <c r="AA312" s="117"/>
      <c r="AB312" s="117" t="s">
        <v>36</v>
      </c>
      <c r="AC312" s="117"/>
      <c r="AD312" s="117" t="s">
        <v>48</v>
      </c>
      <c r="AE312" s="117"/>
      <c r="AF312" s="117" t="s">
        <v>48</v>
      </c>
      <c r="AG312" s="117" t="s">
        <v>48</v>
      </c>
      <c r="AH312" s="117" t="str">
        <f t="shared" si="211"/>
        <v>MP</v>
      </c>
      <c r="AI312" s="146">
        <f t="shared" si="212"/>
        <v>0</v>
      </c>
      <c r="AJ312" s="146" t="s">
        <v>36</v>
      </c>
      <c r="AK312" s="146" t="s">
        <v>36</v>
      </c>
      <c r="AL312" s="146"/>
      <c r="AM312" s="146"/>
      <c r="AN312" s="89"/>
      <c r="AO312" s="90">
        <f t="shared" si="213"/>
        <v>0</v>
      </c>
      <c r="AP312" s="91">
        <f t="shared" si="214"/>
        <v>3.3055555424652994E-2</v>
      </c>
      <c r="AQ312" s="91">
        <f t="shared" si="215"/>
        <v>3.3055555424652994E-2</v>
      </c>
      <c r="AR312" s="89">
        <f t="shared" si="216"/>
        <v>4</v>
      </c>
      <c r="AS312" s="92">
        <f t="shared" si="217"/>
        <v>0</v>
      </c>
      <c r="AT312" s="92">
        <f t="shared" si="218"/>
        <v>0.13222222169861197</v>
      </c>
      <c r="AU312" s="92">
        <f t="shared" si="219"/>
        <v>0.13222222169861197</v>
      </c>
      <c r="AV312" s="93" t="str">
        <f t="shared" si="220"/>
        <v>23_04</v>
      </c>
      <c r="AW312" s="89" t="str">
        <f t="shared" si="221"/>
        <v>23</v>
      </c>
      <c r="AX312" s="89" t="str">
        <f t="shared" si="222"/>
        <v>04</v>
      </c>
      <c r="AY312" s="89"/>
      <c r="AZ312" s="89" t="str">
        <f t="shared" si="223"/>
        <v/>
      </c>
    </row>
    <row r="313" spans="1:52" s="113" customFormat="1" ht="9" hidden="1" x14ac:dyDescent="0.2">
      <c r="A313" s="131">
        <v>45018.297222222223</v>
      </c>
      <c r="B313" s="117" t="s">
        <v>30</v>
      </c>
      <c r="C313" s="117" t="s">
        <v>33</v>
      </c>
      <c r="D313" s="117" t="s">
        <v>158</v>
      </c>
      <c r="E313" s="117" t="s">
        <v>33</v>
      </c>
      <c r="F313" s="117" t="s">
        <v>34</v>
      </c>
      <c r="G313" s="117" t="s">
        <v>203</v>
      </c>
      <c r="H313" s="117" t="s">
        <v>196</v>
      </c>
      <c r="I313" s="181" t="s">
        <v>226</v>
      </c>
      <c r="J313" s="181" t="s">
        <v>212</v>
      </c>
      <c r="K313" s="181" t="s">
        <v>36</v>
      </c>
      <c r="L313" s="117" t="s">
        <v>118</v>
      </c>
      <c r="M313" s="117" t="s">
        <v>205</v>
      </c>
      <c r="N313" s="132" t="s">
        <v>36</v>
      </c>
      <c r="O313" s="132" t="s">
        <v>36</v>
      </c>
      <c r="P313" s="132">
        <v>45018.295844907407</v>
      </c>
      <c r="Q313" s="132">
        <v>45018.297222222223</v>
      </c>
      <c r="R313" s="133" t="s">
        <v>420</v>
      </c>
      <c r="S313" s="117" t="s">
        <v>37</v>
      </c>
      <c r="T313" s="117" t="s">
        <v>37</v>
      </c>
      <c r="U313" s="117"/>
      <c r="V313" s="117"/>
      <c r="W313" s="117"/>
      <c r="X313" s="117"/>
      <c r="Y313" s="117"/>
      <c r="Z313" s="117"/>
      <c r="AA313" s="117"/>
      <c r="AB313" s="117" t="s">
        <v>36</v>
      </c>
      <c r="AC313" s="117"/>
      <c r="AD313" s="117" t="s">
        <v>48</v>
      </c>
      <c r="AE313" s="117"/>
      <c r="AF313" s="117" t="s">
        <v>48</v>
      </c>
      <c r="AG313" s="117" t="s">
        <v>48</v>
      </c>
      <c r="AH313" s="117" t="str">
        <f t="shared" si="211"/>
        <v>MP</v>
      </c>
      <c r="AI313" s="146">
        <f t="shared" si="212"/>
        <v>0</v>
      </c>
      <c r="AJ313" s="146" t="s">
        <v>36</v>
      </c>
      <c r="AK313" s="146" t="s">
        <v>36</v>
      </c>
      <c r="AL313" s="146"/>
      <c r="AM313" s="146"/>
      <c r="AN313" s="89"/>
      <c r="AO313" s="90">
        <f t="shared" si="213"/>
        <v>0</v>
      </c>
      <c r="AP313" s="91">
        <f t="shared" si="214"/>
        <v>3.3055555599275976E-2</v>
      </c>
      <c r="AQ313" s="91">
        <f t="shared" si="215"/>
        <v>3.3055555599275976E-2</v>
      </c>
      <c r="AR313" s="89">
        <f t="shared" si="216"/>
        <v>4</v>
      </c>
      <c r="AS313" s="92">
        <f t="shared" si="217"/>
        <v>0</v>
      </c>
      <c r="AT313" s="92">
        <f t="shared" si="218"/>
        <v>0.13222222239710391</v>
      </c>
      <c r="AU313" s="92">
        <f t="shared" si="219"/>
        <v>0.13222222239710391</v>
      </c>
      <c r="AV313" s="93" t="str">
        <f t="shared" si="220"/>
        <v>23_04</v>
      </c>
      <c r="AW313" s="89" t="str">
        <f t="shared" si="221"/>
        <v>23</v>
      </c>
      <c r="AX313" s="89" t="str">
        <f t="shared" si="222"/>
        <v>04</v>
      </c>
      <c r="AY313" s="89"/>
      <c r="AZ313" s="89" t="str">
        <f t="shared" si="223"/>
        <v/>
      </c>
    </row>
    <row r="314" spans="1:52" s="113" customFormat="1" ht="9" hidden="1" x14ac:dyDescent="0.2">
      <c r="A314" s="131">
        <v>45018.298611111109</v>
      </c>
      <c r="B314" s="117" t="s">
        <v>30</v>
      </c>
      <c r="C314" s="117" t="s">
        <v>33</v>
      </c>
      <c r="D314" s="117" t="s">
        <v>158</v>
      </c>
      <c r="E314" s="117" t="s">
        <v>33</v>
      </c>
      <c r="F314" s="117" t="s">
        <v>34</v>
      </c>
      <c r="G314" s="117" t="s">
        <v>203</v>
      </c>
      <c r="H314" s="117" t="s">
        <v>196</v>
      </c>
      <c r="I314" s="181" t="s">
        <v>226</v>
      </c>
      <c r="J314" s="181" t="s">
        <v>213</v>
      </c>
      <c r="K314" s="181" t="s">
        <v>36</v>
      </c>
      <c r="L314" s="117" t="s">
        <v>118</v>
      </c>
      <c r="M314" s="117" t="s">
        <v>205</v>
      </c>
      <c r="N314" s="132" t="s">
        <v>36</v>
      </c>
      <c r="O314" s="132" t="s">
        <v>36</v>
      </c>
      <c r="P314" s="132">
        <v>45018.297233796293</v>
      </c>
      <c r="Q314" s="132">
        <v>45018.298611111109</v>
      </c>
      <c r="R314" s="133" t="s">
        <v>420</v>
      </c>
      <c r="S314" s="117" t="s">
        <v>37</v>
      </c>
      <c r="T314" s="117" t="s">
        <v>37</v>
      </c>
      <c r="U314" s="117"/>
      <c r="V314" s="117"/>
      <c r="W314" s="117"/>
      <c r="X314" s="117"/>
      <c r="Y314" s="117"/>
      <c r="Z314" s="117"/>
      <c r="AA314" s="117"/>
      <c r="AB314" s="117" t="s">
        <v>36</v>
      </c>
      <c r="AC314" s="117"/>
      <c r="AD314" s="117" t="s">
        <v>48</v>
      </c>
      <c r="AE314" s="117"/>
      <c r="AF314" s="117" t="s">
        <v>48</v>
      </c>
      <c r="AG314" s="117" t="s">
        <v>48</v>
      </c>
      <c r="AH314" s="117" t="str">
        <f t="shared" si="211"/>
        <v>MP</v>
      </c>
      <c r="AI314" s="146">
        <f t="shared" si="212"/>
        <v>0</v>
      </c>
      <c r="AJ314" s="146" t="s">
        <v>36</v>
      </c>
      <c r="AK314" s="146" t="s">
        <v>36</v>
      </c>
      <c r="AL314" s="146"/>
      <c r="AM314" s="146"/>
      <c r="AN314" s="89"/>
      <c r="AO314" s="90">
        <f t="shared" si="213"/>
        <v>0</v>
      </c>
      <c r="AP314" s="91">
        <f t="shared" si="214"/>
        <v>3.3055555599275976E-2</v>
      </c>
      <c r="AQ314" s="91">
        <f t="shared" si="215"/>
        <v>3.3055555599275976E-2</v>
      </c>
      <c r="AR314" s="89">
        <f t="shared" si="216"/>
        <v>4</v>
      </c>
      <c r="AS314" s="92">
        <f t="shared" si="217"/>
        <v>0</v>
      </c>
      <c r="AT314" s="92">
        <f t="shared" si="218"/>
        <v>0.13222222239710391</v>
      </c>
      <c r="AU314" s="92">
        <f t="shared" si="219"/>
        <v>0.13222222239710391</v>
      </c>
      <c r="AV314" s="93" t="str">
        <f t="shared" si="220"/>
        <v>23_04</v>
      </c>
      <c r="AW314" s="89" t="str">
        <f t="shared" si="221"/>
        <v>23</v>
      </c>
      <c r="AX314" s="89" t="str">
        <f t="shared" si="222"/>
        <v>04</v>
      </c>
      <c r="AY314" s="89"/>
      <c r="AZ314" s="89" t="str">
        <f t="shared" si="223"/>
        <v/>
      </c>
    </row>
    <row r="315" spans="1:52" s="113" customFormat="1" ht="9" hidden="1" x14ac:dyDescent="0.2">
      <c r="A315" s="131">
        <v>45018.3</v>
      </c>
      <c r="B315" s="117" t="s">
        <v>30</v>
      </c>
      <c r="C315" s="117" t="s">
        <v>33</v>
      </c>
      <c r="D315" s="117" t="s">
        <v>158</v>
      </c>
      <c r="E315" s="117" t="s">
        <v>33</v>
      </c>
      <c r="F315" s="117" t="s">
        <v>34</v>
      </c>
      <c r="G315" s="117" t="s">
        <v>203</v>
      </c>
      <c r="H315" s="117" t="s">
        <v>196</v>
      </c>
      <c r="I315" s="181" t="s">
        <v>226</v>
      </c>
      <c r="J315" s="181" t="s">
        <v>214</v>
      </c>
      <c r="K315" s="181" t="s">
        <v>36</v>
      </c>
      <c r="L315" s="117" t="s">
        <v>118</v>
      </c>
      <c r="M315" s="117" t="s">
        <v>205</v>
      </c>
      <c r="N315" s="132" t="s">
        <v>36</v>
      </c>
      <c r="O315" s="132" t="s">
        <v>36</v>
      </c>
      <c r="P315" s="132">
        <v>45018.298622685186</v>
      </c>
      <c r="Q315" s="132">
        <v>45018.3</v>
      </c>
      <c r="R315" s="133" t="s">
        <v>420</v>
      </c>
      <c r="S315" s="117" t="s">
        <v>37</v>
      </c>
      <c r="T315" s="117" t="s">
        <v>37</v>
      </c>
      <c r="U315" s="117"/>
      <c r="V315" s="117"/>
      <c r="W315" s="117"/>
      <c r="X315" s="117"/>
      <c r="Y315" s="117"/>
      <c r="Z315" s="117"/>
      <c r="AA315" s="117"/>
      <c r="AB315" s="117" t="s">
        <v>36</v>
      </c>
      <c r="AC315" s="117"/>
      <c r="AD315" s="117" t="s">
        <v>48</v>
      </c>
      <c r="AE315" s="117"/>
      <c r="AF315" s="117" t="s">
        <v>48</v>
      </c>
      <c r="AG315" s="117" t="s">
        <v>48</v>
      </c>
      <c r="AH315" s="117" t="str">
        <f t="shared" si="211"/>
        <v>MP</v>
      </c>
      <c r="AI315" s="146">
        <f t="shared" si="212"/>
        <v>0</v>
      </c>
      <c r="AJ315" s="146" t="s">
        <v>36</v>
      </c>
      <c r="AK315" s="146" t="s">
        <v>36</v>
      </c>
      <c r="AL315" s="146"/>
      <c r="AM315" s="146"/>
      <c r="AN315" s="89"/>
      <c r="AO315" s="90">
        <f t="shared" si="213"/>
        <v>0</v>
      </c>
      <c r="AP315" s="91">
        <f t="shared" si="214"/>
        <v>3.3055555599275976E-2</v>
      </c>
      <c r="AQ315" s="91">
        <f t="shared" si="215"/>
        <v>3.3055555599275976E-2</v>
      </c>
      <c r="AR315" s="89">
        <f t="shared" si="216"/>
        <v>4</v>
      </c>
      <c r="AS315" s="92">
        <f t="shared" si="217"/>
        <v>0</v>
      </c>
      <c r="AT315" s="92">
        <f t="shared" si="218"/>
        <v>0.13222222239710391</v>
      </c>
      <c r="AU315" s="92">
        <f t="shared" si="219"/>
        <v>0.13222222239710391</v>
      </c>
      <c r="AV315" s="93" t="str">
        <f t="shared" si="220"/>
        <v>23_04</v>
      </c>
      <c r="AW315" s="89" t="str">
        <f t="shared" si="221"/>
        <v>23</v>
      </c>
      <c r="AX315" s="89" t="str">
        <f t="shared" si="222"/>
        <v>04</v>
      </c>
      <c r="AY315" s="89"/>
      <c r="AZ315" s="89" t="str">
        <f t="shared" si="223"/>
        <v/>
      </c>
    </row>
    <row r="316" spans="1:52" s="113" customFormat="1" ht="9" hidden="1" x14ac:dyDescent="0.2">
      <c r="A316" s="131">
        <v>45018.302083333336</v>
      </c>
      <c r="B316" s="117" t="s">
        <v>30</v>
      </c>
      <c r="C316" s="117" t="s">
        <v>33</v>
      </c>
      <c r="D316" s="117" t="s">
        <v>158</v>
      </c>
      <c r="E316" s="117" t="s">
        <v>33</v>
      </c>
      <c r="F316" s="117" t="s">
        <v>34</v>
      </c>
      <c r="G316" s="117" t="s">
        <v>203</v>
      </c>
      <c r="H316" s="117" t="s">
        <v>196</v>
      </c>
      <c r="I316" s="181" t="s">
        <v>226</v>
      </c>
      <c r="J316" s="181" t="s">
        <v>215</v>
      </c>
      <c r="K316" s="181" t="s">
        <v>36</v>
      </c>
      <c r="L316" s="117" t="s">
        <v>118</v>
      </c>
      <c r="M316" s="117" t="s">
        <v>205</v>
      </c>
      <c r="N316" s="132" t="s">
        <v>36</v>
      </c>
      <c r="O316" s="132" t="s">
        <v>36</v>
      </c>
      <c r="P316" s="132">
        <v>45018.300011574072</v>
      </c>
      <c r="Q316" s="132">
        <v>45018.302083333336</v>
      </c>
      <c r="R316" s="133" t="s">
        <v>420</v>
      </c>
      <c r="S316" s="117" t="s">
        <v>37</v>
      </c>
      <c r="T316" s="117" t="s">
        <v>37</v>
      </c>
      <c r="U316" s="117"/>
      <c r="V316" s="117"/>
      <c r="W316" s="117"/>
      <c r="X316" s="117"/>
      <c r="Y316" s="117"/>
      <c r="Z316" s="117"/>
      <c r="AA316" s="117"/>
      <c r="AB316" s="117" t="s">
        <v>36</v>
      </c>
      <c r="AC316" s="117"/>
      <c r="AD316" s="117" t="s">
        <v>48</v>
      </c>
      <c r="AE316" s="117"/>
      <c r="AF316" s="117" t="s">
        <v>48</v>
      </c>
      <c r="AG316" s="117" t="s">
        <v>48</v>
      </c>
      <c r="AH316" s="117" t="str">
        <f t="shared" si="211"/>
        <v>MP</v>
      </c>
      <c r="AI316" s="146">
        <f t="shared" si="212"/>
        <v>0</v>
      </c>
      <c r="AJ316" s="146" t="s">
        <v>36</v>
      </c>
      <c r="AK316" s="146" t="s">
        <v>36</v>
      </c>
      <c r="AL316" s="146"/>
      <c r="AM316" s="146"/>
      <c r="AN316" s="89"/>
      <c r="AO316" s="90">
        <f t="shared" si="213"/>
        <v>0</v>
      </c>
      <c r="AP316" s="91">
        <f t="shared" si="214"/>
        <v>4.9722222320269793E-2</v>
      </c>
      <c r="AQ316" s="91">
        <f t="shared" si="215"/>
        <v>4.9722222320269793E-2</v>
      </c>
      <c r="AR316" s="89">
        <f t="shared" si="216"/>
        <v>4</v>
      </c>
      <c r="AS316" s="92">
        <f t="shared" si="217"/>
        <v>0</v>
      </c>
      <c r="AT316" s="92">
        <f t="shared" si="218"/>
        <v>0.19888888928107917</v>
      </c>
      <c r="AU316" s="92">
        <f t="shared" si="219"/>
        <v>0.19888888928107917</v>
      </c>
      <c r="AV316" s="93" t="str">
        <f t="shared" si="220"/>
        <v>23_04</v>
      </c>
      <c r="AW316" s="89" t="str">
        <f t="shared" si="221"/>
        <v>23</v>
      </c>
      <c r="AX316" s="89" t="str">
        <f t="shared" si="222"/>
        <v>04</v>
      </c>
      <c r="AY316" s="89"/>
      <c r="AZ316" s="89" t="str">
        <f t="shared" si="223"/>
        <v/>
      </c>
    </row>
    <row r="317" spans="1:52" s="117" customFormat="1" ht="45" hidden="1" x14ac:dyDescent="0.2">
      <c r="A317" s="86">
        <v>45020.357771550931</v>
      </c>
      <c r="B317" s="73" t="s">
        <v>30</v>
      </c>
      <c r="C317" s="73" t="s">
        <v>141</v>
      </c>
      <c r="D317" s="73" t="s">
        <v>157</v>
      </c>
      <c r="E317" s="73" t="s">
        <v>33</v>
      </c>
      <c r="F317" s="73" t="s">
        <v>34</v>
      </c>
      <c r="G317" s="73" t="s">
        <v>202</v>
      </c>
      <c r="H317" s="73" t="s">
        <v>198</v>
      </c>
      <c r="I317" s="176" t="s">
        <v>177</v>
      </c>
      <c r="J317" s="176" t="s">
        <v>171</v>
      </c>
      <c r="K317" s="176" t="s">
        <v>36</v>
      </c>
      <c r="L317" s="73" t="s">
        <v>114</v>
      </c>
      <c r="M317" s="73" t="s">
        <v>221</v>
      </c>
      <c r="N317" s="74">
        <v>45018.333333333328</v>
      </c>
      <c r="O317" s="74">
        <v>45018.520833333328</v>
      </c>
      <c r="P317" s="74">
        <v>45018.333333333328</v>
      </c>
      <c r="Q317" s="74">
        <v>45018.541666666664</v>
      </c>
      <c r="R317" s="87" t="s">
        <v>403</v>
      </c>
      <c r="S317" s="73" t="s">
        <v>62</v>
      </c>
      <c r="T317" s="73"/>
      <c r="U317" s="94">
        <v>1.3888888890505768E-2</v>
      </c>
      <c r="V317" s="94">
        <v>1.3888888890505768E-2</v>
      </c>
      <c r="W317" s="73" t="s">
        <v>36</v>
      </c>
      <c r="X317" s="73" t="s">
        <v>36</v>
      </c>
      <c r="Y317" s="73" t="s">
        <v>36</v>
      </c>
      <c r="Z317" s="73" t="s">
        <v>36</v>
      </c>
      <c r="AA317" s="73" t="s">
        <v>36</v>
      </c>
      <c r="AB317" s="73" t="s">
        <v>36</v>
      </c>
      <c r="AC317" s="73" t="s">
        <v>36</v>
      </c>
      <c r="AD317" s="73" t="s">
        <v>48</v>
      </c>
      <c r="AE317" s="73" t="s">
        <v>36</v>
      </c>
      <c r="AF317" s="73" t="s">
        <v>36</v>
      </c>
      <c r="AG317" s="73" t="s">
        <v>48</v>
      </c>
      <c r="AH317" s="73" t="str">
        <f t="shared" si="211"/>
        <v>MC</v>
      </c>
      <c r="AI317" s="88">
        <f t="shared" si="212"/>
        <v>4.5</v>
      </c>
      <c r="AJ317" s="88" t="s">
        <v>563</v>
      </c>
      <c r="AK317" s="88" t="s">
        <v>585</v>
      </c>
      <c r="AL317" s="88"/>
      <c r="AM317" s="88"/>
      <c r="AN317" s="89"/>
      <c r="AO317" s="90">
        <f t="shared" si="213"/>
        <v>0</v>
      </c>
      <c r="AP317" s="91">
        <f t="shared" si="214"/>
        <v>5.0000000000582077</v>
      </c>
      <c r="AQ317" s="91">
        <f t="shared" si="215"/>
        <v>5.0000000000582077</v>
      </c>
      <c r="AR317" s="89">
        <f t="shared" si="216"/>
        <v>5</v>
      </c>
      <c r="AS317" s="92">
        <f t="shared" si="217"/>
        <v>0</v>
      </c>
      <c r="AT317" s="92">
        <f t="shared" si="218"/>
        <v>25.000000000291038</v>
      </c>
      <c r="AU317" s="92">
        <f t="shared" si="219"/>
        <v>25.000000000291038</v>
      </c>
      <c r="AV317" s="93" t="str">
        <f t="shared" si="220"/>
        <v>23_04</v>
      </c>
      <c r="AW317" s="89" t="str">
        <f t="shared" si="221"/>
        <v>23</v>
      </c>
      <c r="AX317" s="89" t="str">
        <f t="shared" si="222"/>
        <v>04</v>
      </c>
      <c r="AY317" s="89"/>
      <c r="AZ317" s="89" t="str">
        <f t="shared" si="223"/>
        <v/>
      </c>
    </row>
    <row r="318" spans="1:52" s="117" customFormat="1" ht="18" hidden="1" x14ac:dyDescent="0.2">
      <c r="A318" s="105">
        <v>45020.362008391203</v>
      </c>
      <c r="B318" s="106" t="s">
        <v>30</v>
      </c>
      <c r="C318" s="106" t="s">
        <v>133</v>
      </c>
      <c r="D318" s="106" t="s">
        <v>157</v>
      </c>
      <c r="E318" s="106" t="s">
        <v>33</v>
      </c>
      <c r="F318" s="106" t="s">
        <v>34</v>
      </c>
      <c r="G318" s="106" t="s">
        <v>202</v>
      </c>
      <c r="H318" s="106" t="s">
        <v>198</v>
      </c>
      <c r="I318" s="178" t="s">
        <v>450</v>
      </c>
      <c r="J318" s="178" t="s">
        <v>61</v>
      </c>
      <c r="K318" s="178" t="s">
        <v>36</v>
      </c>
      <c r="L318" s="106" t="s">
        <v>114</v>
      </c>
      <c r="M318" s="106" t="s">
        <v>221</v>
      </c>
      <c r="N318" s="107">
        <v>45018.541666666672</v>
      </c>
      <c r="O318" s="107">
        <v>45019.479166666672</v>
      </c>
      <c r="P318" s="107">
        <v>45018.5625</v>
      </c>
      <c r="Q318" s="107">
        <v>45018.614583333328</v>
      </c>
      <c r="R318" s="108" t="s">
        <v>404</v>
      </c>
      <c r="S318" s="106" t="s">
        <v>62</v>
      </c>
      <c r="T318" s="106"/>
      <c r="U318" s="127">
        <v>1.3888888890505768E-2</v>
      </c>
      <c r="V318" s="106" t="s">
        <v>36</v>
      </c>
      <c r="W318" s="106" t="s">
        <v>36</v>
      </c>
      <c r="X318" s="106" t="s">
        <v>36</v>
      </c>
      <c r="Y318" s="106" t="s">
        <v>36</v>
      </c>
      <c r="Z318" s="106" t="s">
        <v>36</v>
      </c>
      <c r="AA318" s="106" t="s">
        <v>36</v>
      </c>
      <c r="AB318" s="106" t="s">
        <v>36</v>
      </c>
      <c r="AC318" s="106" t="s">
        <v>36</v>
      </c>
      <c r="AD318" s="106" t="s">
        <v>48</v>
      </c>
      <c r="AE318" s="106" t="s">
        <v>36</v>
      </c>
      <c r="AF318" s="106" t="s">
        <v>36</v>
      </c>
      <c r="AG318" s="106" t="s">
        <v>48</v>
      </c>
      <c r="AH318" s="106" t="str">
        <f t="shared" si="211"/>
        <v>MC</v>
      </c>
      <c r="AI318" s="109">
        <f t="shared" si="212"/>
        <v>22.5</v>
      </c>
      <c r="AJ318" s="109" t="s">
        <v>563</v>
      </c>
      <c r="AK318" s="109" t="s">
        <v>562</v>
      </c>
      <c r="AL318" s="109" t="s">
        <v>617</v>
      </c>
      <c r="AM318" s="109" t="s">
        <v>616</v>
      </c>
      <c r="AN318" s="89"/>
      <c r="AO318" s="90">
        <f t="shared" si="213"/>
        <v>0</v>
      </c>
      <c r="AP318" s="91">
        <f t="shared" si="214"/>
        <v>1.2499999998835847</v>
      </c>
      <c r="AQ318" s="91">
        <f t="shared" si="215"/>
        <v>1.2499999998835847</v>
      </c>
      <c r="AR318" s="89">
        <f t="shared" si="216"/>
        <v>5</v>
      </c>
      <c r="AS318" s="92">
        <f t="shared" si="217"/>
        <v>0</v>
      </c>
      <c r="AT318" s="92">
        <f t="shared" si="218"/>
        <v>6.2499999994179234</v>
      </c>
      <c r="AU318" s="92">
        <f t="shared" si="219"/>
        <v>6.2499999994179234</v>
      </c>
      <c r="AV318" s="93" t="str">
        <f t="shared" si="220"/>
        <v>23_04</v>
      </c>
      <c r="AW318" s="111" t="str">
        <f t="shared" si="221"/>
        <v>23</v>
      </c>
      <c r="AX318" s="111" t="str">
        <f t="shared" si="222"/>
        <v>04</v>
      </c>
      <c r="AY318" s="111"/>
      <c r="AZ318" s="89" t="str">
        <f t="shared" si="223"/>
        <v>REVISAR</v>
      </c>
    </row>
    <row r="319" spans="1:52" s="117" customFormat="1" ht="18" hidden="1" x14ac:dyDescent="0.2">
      <c r="A319" s="86">
        <v>45020.364130405098</v>
      </c>
      <c r="B319" s="73" t="s">
        <v>30</v>
      </c>
      <c r="C319" s="73" t="s">
        <v>133</v>
      </c>
      <c r="D319" s="73" t="s">
        <v>157</v>
      </c>
      <c r="E319" s="73" t="s">
        <v>33</v>
      </c>
      <c r="F319" s="73" t="s">
        <v>34</v>
      </c>
      <c r="G319" s="73" t="s">
        <v>202</v>
      </c>
      <c r="H319" s="73" t="s">
        <v>198</v>
      </c>
      <c r="I319" s="176" t="s">
        <v>444</v>
      </c>
      <c r="J319" s="176" t="s">
        <v>252</v>
      </c>
      <c r="K319" s="176" t="s">
        <v>36</v>
      </c>
      <c r="L319" s="73" t="s">
        <v>114</v>
      </c>
      <c r="M319" s="73" t="s">
        <v>36</v>
      </c>
      <c r="N319" s="74">
        <v>45018.614583333328</v>
      </c>
      <c r="O319" s="74">
        <v>45018.729166666672</v>
      </c>
      <c r="P319" s="74">
        <v>45018.614594907405</v>
      </c>
      <c r="Q319" s="74">
        <v>45018.75</v>
      </c>
      <c r="R319" s="87" t="s">
        <v>172</v>
      </c>
      <c r="S319" s="73" t="s">
        <v>37</v>
      </c>
      <c r="T319" s="73"/>
      <c r="U319" s="94">
        <v>1.3888888890505768E-2</v>
      </c>
      <c r="V319" s="73" t="s">
        <v>36</v>
      </c>
      <c r="W319" s="73" t="s">
        <v>36</v>
      </c>
      <c r="X319" s="73" t="s">
        <v>36</v>
      </c>
      <c r="Y319" s="73" t="s">
        <v>36</v>
      </c>
      <c r="Z319" s="73" t="s">
        <v>36</v>
      </c>
      <c r="AA319" s="73" t="s">
        <v>36</v>
      </c>
      <c r="AB319" s="73" t="s">
        <v>36</v>
      </c>
      <c r="AC319" s="73" t="s">
        <v>36</v>
      </c>
      <c r="AD319" s="73" t="s">
        <v>48</v>
      </c>
      <c r="AE319" s="73" t="s">
        <v>36</v>
      </c>
      <c r="AF319" s="73" t="s">
        <v>36</v>
      </c>
      <c r="AG319" s="73" t="s">
        <v>48</v>
      </c>
      <c r="AH319" s="73" t="str">
        <f t="shared" si="211"/>
        <v>MC</v>
      </c>
      <c r="AI319" s="88">
        <f t="shared" si="212"/>
        <v>2.7500000002328306</v>
      </c>
      <c r="AJ319" s="88" t="s">
        <v>559</v>
      </c>
      <c r="AK319" s="88" t="s">
        <v>589</v>
      </c>
      <c r="AL319" s="88"/>
      <c r="AM319" s="88"/>
      <c r="AN319" s="89"/>
      <c r="AO319" s="90">
        <f t="shared" si="213"/>
        <v>0</v>
      </c>
      <c r="AP319" s="91">
        <f t="shared" si="214"/>
        <v>3.2497222222737037</v>
      </c>
      <c r="AQ319" s="91">
        <f t="shared" si="215"/>
        <v>3.2497222222737037</v>
      </c>
      <c r="AR319" s="89">
        <f t="shared" si="216"/>
        <v>5</v>
      </c>
      <c r="AS319" s="92">
        <f t="shared" si="217"/>
        <v>0</v>
      </c>
      <c r="AT319" s="92">
        <f t="shared" si="218"/>
        <v>16.248611111368518</v>
      </c>
      <c r="AU319" s="92">
        <f t="shared" si="219"/>
        <v>16.248611111368518</v>
      </c>
      <c r="AV319" s="93" t="str">
        <f t="shared" si="220"/>
        <v>23_04</v>
      </c>
      <c r="AW319" s="89" t="str">
        <f t="shared" si="221"/>
        <v>23</v>
      </c>
      <c r="AX319" s="89" t="str">
        <f t="shared" si="222"/>
        <v>04</v>
      </c>
      <c r="AY319" s="89"/>
      <c r="AZ319" s="89" t="str">
        <f t="shared" si="223"/>
        <v/>
      </c>
    </row>
    <row r="320" spans="1:52" s="113" customFormat="1" ht="9" hidden="1" x14ac:dyDescent="0.2">
      <c r="A320" s="131">
        <v>45019.293055555558</v>
      </c>
      <c r="B320" s="117" t="s">
        <v>30</v>
      </c>
      <c r="C320" s="117" t="s">
        <v>33</v>
      </c>
      <c r="D320" s="117" t="s">
        <v>158</v>
      </c>
      <c r="E320" s="117" t="s">
        <v>33</v>
      </c>
      <c r="F320" s="117" t="s">
        <v>34</v>
      </c>
      <c r="G320" s="117" t="s">
        <v>203</v>
      </c>
      <c r="H320" s="117" t="s">
        <v>196</v>
      </c>
      <c r="I320" s="181" t="s">
        <v>226</v>
      </c>
      <c r="J320" s="181" t="s">
        <v>138</v>
      </c>
      <c r="K320" s="181" t="s">
        <v>36</v>
      </c>
      <c r="L320" s="117" t="s">
        <v>118</v>
      </c>
      <c r="M320" s="117" t="s">
        <v>205</v>
      </c>
      <c r="N320" s="132" t="s">
        <v>36</v>
      </c>
      <c r="O320" s="132" t="s">
        <v>36</v>
      </c>
      <c r="P320" s="132">
        <v>45019.291666666664</v>
      </c>
      <c r="Q320" s="132">
        <v>45019.293055555558</v>
      </c>
      <c r="R320" s="133" t="s">
        <v>420</v>
      </c>
      <c r="S320" s="117" t="s">
        <v>37</v>
      </c>
      <c r="T320" s="117" t="s">
        <v>37</v>
      </c>
      <c r="U320" s="117"/>
      <c r="V320" s="117"/>
      <c r="W320" s="117"/>
      <c r="X320" s="117"/>
      <c r="Y320" s="117"/>
      <c r="Z320" s="117"/>
      <c r="AA320" s="117"/>
      <c r="AB320" s="117" t="s">
        <v>36</v>
      </c>
      <c r="AC320" s="117"/>
      <c r="AD320" s="117" t="s">
        <v>48</v>
      </c>
      <c r="AE320" s="117"/>
      <c r="AF320" s="117" t="s">
        <v>48</v>
      </c>
      <c r="AG320" s="117" t="s">
        <v>48</v>
      </c>
      <c r="AH320" s="117" t="str">
        <f t="shared" si="211"/>
        <v>MP</v>
      </c>
      <c r="AI320" s="146">
        <f t="shared" si="212"/>
        <v>0</v>
      </c>
      <c r="AJ320" s="146" t="s">
        <v>36</v>
      </c>
      <c r="AK320" s="146" t="s">
        <v>36</v>
      </c>
      <c r="AL320" s="146"/>
      <c r="AM320" s="146"/>
      <c r="AN320" s="89"/>
      <c r="AO320" s="90">
        <f t="shared" si="213"/>
        <v>0</v>
      </c>
      <c r="AP320" s="91">
        <f t="shared" si="214"/>
        <v>3.3333333441987634E-2</v>
      </c>
      <c r="AQ320" s="91">
        <f t="shared" si="215"/>
        <v>3.3333333441987634E-2</v>
      </c>
      <c r="AR320" s="89">
        <f t="shared" si="216"/>
        <v>4</v>
      </c>
      <c r="AS320" s="92">
        <f t="shared" si="217"/>
        <v>0</v>
      </c>
      <c r="AT320" s="92">
        <f t="shared" si="218"/>
        <v>0.13333333376795053</v>
      </c>
      <c r="AU320" s="92">
        <f t="shared" si="219"/>
        <v>0.13333333376795053</v>
      </c>
      <c r="AV320" s="93" t="str">
        <f t="shared" si="220"/>
        <v>23_04</v>
      </c>
      <c r="AW320" s="89" t="str">
        <f t="shared" si="221"/>
        <v>23</v>
      </c>
      <c r="AX320" s="89" t="str">
        <f t="shared" si="222"/>
        <v>04</v>
      </c>
      <c r="AY320" s="89"/>
      <c r="AZ320" s="89" t="str">
        <f t="shared" si="223"/>
        <v/>
      </c>
    </row>
    <row r="321" spans="1:52" s="113" customFormat="1" ht="9" hidden="1" x14ac:dyDescent="0.2">
      <c r="A321" s="131">
        <v>45019.294444444444</v>
      </c>
      <c r="B321" s="117" t="s">
        <v>30</v>
      </c>
      <c r="C321" s="117" t="s">
        <v>33</v>
      </c>
      <c r="D321" s="117" t="s">
        <v>158</v>
      </c>
      <c r="E321" s="117" t="s">
        <v>33</v>
      </c>
      <c r="F321" s="117" t="s">
        <v>34</v>
      </c>
      <c r="G321" s="117" t="s">
        <v>203</v>
      </c>
      <c r="H321" s="117" t="s">
        <v>196</v>
      </c>
      <c r="I321" s="181" t="s">
        <v>226</v>
      </c>
      <c r="J321" s="181" t="s">
        <v>211</v>
      </c>
      <c r="K321" s="181" t="s">
        <v>36</v>
      </c>
      <c r="L321" s="117" t="s">
        <v>118</v>
      </c>
      <c r="M321" s="117" t="s">
        <v>205</v>
      </c>
      <c r="N321" s="132" t="s">
        <v>36</v>
      </c>
      <c r="O321" s="132" t="s">
        <v>36</v>
      </c>
      <c r="P321" s="132">
        <v>45019.293067129627</v>
      </c>
      <c r="Q321" s="132">
        <v>45019.294444444444</v>
      </c>
      <c r="R321" s="133" t="s">
        <v>420</v>
      </c>
      <c r="S321" s="117" t="s">
        <v>37</v>
      </c>
      <c r="T321" s="117" t="s">
        <v>37</v>
      </c>
      <c r="U321" s="117"/>
      <c r="V321" s="117"/>
      <c r="W321" s="117"/>
      <c r="X321" s="117"/>
      <c r="Y321" s="117"/>
      <c r="Z321" s="117"/>
      <c r="AA321" s="117"/>
      <c r="AB321" s="117" t="s">
        <v>36</v>
      </c>
      <c r="AC321" s="117"/>
      <c r="AD321" s="117" t="s">
        <v>48</v>
      </c>
      <c r="AE321" s="117"/>
      <c r="AF321" s="117" t="s">
        <v>48</v>
      </c>
      <c r="AG321" s="117" t="s">
        <v>48</v>
      </c>
      <c r="AH321" s="117" t="str">
        <f t="shared" si="211"/>
        <v>MP</v>
      </c>
      <c r="AI321" s="146">
        <f t="shared" si="212"/>
        <v>0</v>
      </c>
      <c r="AJ321" s="146" t="s">
        <v>36</v>
      </c>
      <c r="AK321" s="146" t="s">
        <v>36</v>
      </c>
      <c r="AL321" s="146"/>
      <c r="AM321" s="146"/>
      <c r="AN321" s="89"/>
      <c r="AO321" s="90">
        <f t="shared" si="213"/>
        <v>0</v>
      </c>
      <c r="AP321" s="91">
        <f t="shared" si="214"/>
        <v>3.3055555599275976E-2</v>
      </c>
      <c r="AQ321" s="91">
        <f t="shared" si="215"/>
        <v>3.3055555599275976E-2</v>
      </c>
      <c r="AR321" s="89">
        <f t="shared" si="216"/>
        <v>4</v>
      </c>
      <c r="AS321" s="92">
        <f t="shared" si="217"/>
        <v>0</v>
      </c>
      <c r="AT321" s="92">
        <f t="shared" si="218"/>
        <v>0.13222222239710391</v>
      </c>
      <c r="AU321" s="92">
        <f t="shared" si="219"/>
        <v>0.13222222239710391</v>
      </c>
      <c r="AV321" s="93" t="str">
        <f t="shared" si="220"/>
        <v>23_04</v>
      </c>
      <c r="AW321" s="89" t="str">
        <f t="shared" si="221"/>
        <v>23</v>
      </c>
      <c r="AX321" s="89" t="str">
        <f t="shared" si="222"/>
        <v>04</v>
      </c>
      <c r="AY321" s="89"/>
      <c r="AZ321" s="89" t="str">
        <f t="shared" si="223"/>
        <v/>
      </c>
    </row>
    <row r="322" spans="1:52" s="113" customFormat="1" ht="9" hidden="1" x14ac:dyDescent="0.2">
      <c r="A322" s="131">
        <v>45019.29583333333</v>
      </c>
      <c r="B322" s="117" t="s">
        <v>30</v>
      </c>
      <c r="C322" s="117" t="s">
        <v>33</v>
      </c>
      <c r="D322" s="117" t="s">
        <v>158</v>
      </c>
      <c r="E322" s="117" t="s">
        <v>33</v>
      </c>
      <c r="F322" s="117" t="s">
        <v>34</v>
      </c>
      <c r="G322" s="117" t="s">
        <v>203</v>
      </c>
      <c r="H322" s="117" t="s">
        <v>196</v>
      </c>
      <c r="I322" s="181" t="s">
        <v>226</v>
      </c>
      <c r="J322" s="181" t="s">
        <v>152</v>
      </c>
      <c r="K322" s="181" t="s">
        <v>36</v>
      </c>
      <c r="L322" s="117" t="s">
        <v>118</v>
      </c>
      <c r="M322" s="117" t="s">
        <v>205</v>
      </c>
      <c r="N322" s="132" t="s">
        <v>36</v>
      </c>
      <c r="O322" s="132" t="s">
        <v>36</v>
      </c>
      <c r="P322" s="132">
        <v>45019.294456018521</v>
      </c>
      <c r="Q322" s="132">
        <v>45019.29583333333</v>
      </c>
      <c r="R322" s="133" t="s">
        <v>420</v>
      </c>
      <c r="S322" s="117" t="s">
        <v>37</v>
      </c>
      <c r="T322" s="117" t="s">
        <v>37</v>
      </c>
      <c r="U322" s="117"/>
      <c r="V322" s="117"/>
      <c r="W322" s="117"/>
      <c r="X322" s="117"/>
      <c r="Y322" s="117"/>
      <c r="Z322" s="117"/>
      <c r="AA322" s="117"/>
      <c r="AB322" s="117" t="s">
        <v>36</v>
      </c>
      <c r="AC322" s="117"/>
      <c r="AD322" s="117" t="s">
        <v>48</v>
      </c>
      <c r="AE322" s="117"/>
      <c r="AF322" s="117" t="s">
        <v>48</v>
      </c>
      <c r="AG322" s="117" t="s">
        <v>48</v>
      </c>
      <c r="AH322" s="117" t="str">
        <f t="shared" si="211"/>
        <v>MP</v>
      </c>
      <c r="AI322" s="146">
        <f t="shared" si="212"/>
        <v>0</v>
      </c>
      <c r="AJ322" s="146" t="s">
        <v>36</v>
      </c>
      <c r="AK322" s="146" t="s">
        <v>36</v>
      </c>
      <c r="AL322" s="146"/>
      <c r="AM322" s="146"/>
      <c r="AN322" s="89"/>
      <c r="AO322" s="90">
        <f t="shared" si="213"/>
        <v>0</v>
      </c>
      <c r="AP322" s="91">
        <f t="shared" si="214"/>
        <v>3.3055555424652994E-2</v>
      </c>
      <c r="AQ322" s="91">
        <f t="shared" si="215"/>
        <v>3.3055555424652994E-2</v>
      </c>
      <c r="AR322" s="89">
        <f t="shared" si="216"/>
        <v>4</v>
      </c>
      <c r="AS322" s="92">
        <f t="shared" si="217"/>
        <v>0</v>
      </c>
      <c r="AT322" s="92">
        <f t="shared" si="218"/>
        <v>0.13222222169861197</v>
      </c>
      <c r="AU322" s="92">
        <f t="shared" si="219"/>
        <v>0.13222222169861197</v>
      </c>
      <c r="AV322" s="93" t="str">
        <f t="shared" si="220"/>
        <v>23_04</v>
      </c>
      <c r="AW322" s="89" t="str">
        <f t="shared" si="221"/>
        <v>23</v>
      </c>
      <c r="AX322" s="89" t="str">
        <f t="shared" si="222"/>
        <v>04</v>
      </c>
      <c r="AY322" s="89"/>
      <c r="AZ322" s="89" t="str">
        <f t="shared" si="223"/>
        <v/>
      </c>
    </row>
    <row r="323" spans="1:52" s="113" customFormat="1" ht="9" hidden="1" x14ac:dyDescent="0.2">
      <c r="A323" s="131">
        <v>45019.297222222223</v>
      </c>
      <c r="B323" s="117" t="s">
        <v>30</v>
      </c>
      <c r="C323" s="117" t="s">
        <v>33</v>
      </c>
      <c r="D323" s="117" t="s">
        <v>158</v>
      </c>
      <c r="E323" s="117" t="s">
        <v>33</v>
      </c>
      <c r="F323" s="117" t="s">
        <v>34</v>
      </c>
      <c r="G323" s="117" t="s">
        <v>203</v>
      </c>
      <c r="H323" s="117" t="s">
        <v>196</v>
      </c>
      <c r="I323" s="181" t="s">
        <v>226</v>
      </c>
      <c r="J323" s="181" t="s">
        <v>212</v>
      </c>
      <c r="K323" s="181" t="s">
        <v>36</v>
      </c>
      <c r="L323" s="117" t="s">
        <v>118</v>
      </c>
      <c r="M323" s="117" t="s">
        <v>205</v>
      </c>
      <c r="N323" s="132" t="s">
        <v>36</v>
      </c>
      <c r="O323" s="132" t="s">
        <v>36</v>
      </c>
      <c r="P323" s="132">
        <v>45019.295844907407</v>
      </c>
      <c r="Q323" s="132">
        <v>45019.297222222223</v>
      </c>
      <c r="R323" s="133" t="s">
        <v>420</v>
      </c>
      <c r="S323" s="117" t="s">
        <v>37</v>
      </c>
      <c r="T323" s="117" t="s">
        <v>37</v>
      </c>
      <c r="U323" s="117"/>
      <c r="V323" s="117"/>
      <c r="W323" s="117"/>
      <c r="X323" s="117"/>
      <c r="Y323" s="117"/>
      <c r="Z323" s="117"/>
      <c r="AA323" s="117"/>
      <c r="AB323" s="117" t="s">
        <v>36</v>
      </c>
      <c r="AC323" s="117"/>
      <c r="AD323" s="117" t="s">
        <v>48</v>
      </c>
      <c r="AE323" s="117"/>
      <c r="AF323" s="117" t="s">
        <v>48</v>
      </c>
      <c r="AG323" s="117" t="s">
        <v>48</v>
      </c>
      <c r="AH323" s="117" t="str">
        <f t="shared" si="211"/>
        <v>MP</v>
      </c>
      <c r="AI323" s="146">
        <f t="shared" si="212"/>
        <v>0</v>
      </c>
      <c r="AJ323" s="146" t="s">
        <v>36</v>
      </c>
      <c r="AK323" s="146" t="s">
        <v>36</v>
      </c>
      <c r="AL323" s="146"/>
      <c r="AM323" s="146"/>
      <c r="AN323" s="89"/>
      <c r="AO323" s="90">
        <f t="shared" si="213"/>
        <v>0</v>
      </c>
      <c r="AP323" s="91">
        <f t="shared" si="214"/>
        <v>3.3055555599275976E-2</v>
      </c>
      <c r="AQ323" s="91">
        <f t="shared" si="215"/>
        <v>3.3055555599275976E-2</v>
      </c>
      <c r="AR323" s="89">
        <f t="shared" si="216"/>
        <v>4</v>
      </c>
      <c r="AS323" s="92">
        <f t="shared" si="217"/>
        <v>0</v>
      </c>
      <c r="AT323" s="92">
        <f t="shared" si="218"/>
        <v>0.13222222239710391</v>
      </c>
      <c r="AU323" s="92">
        <f t="shared" si="219"/>
        <v>0.13222222239710391</v>
      </c>
      <c r="AV323" s="93" t="str">
        <f t="shared" si="220"/>
        <v>23_04</v>
      </c>
      <c r="AW323" s="89" t="str">
        <f t="shared" si="221"/>
        <v>23</v>
      </c>
      <c r="AX323" s="89" t="str">
        <f t="shared" si="222"/>
        <v>04</v>
      </c>
      <c r="AY323" s="89"/>
      <c r="AZ323" s="89" t="str">
        <f t="shared" si="223"/>
        <v/>
      </c>
    </row>
    <row r="324" spans="1:52" s="113" customFormat="1" ht="9" hidden="1" x14ac:dyDescent="0.2">
      <c r="A324" s="131">
        <v>45019.298611111109</v>
      </c>
      <c r="B324" s="117" t="s">
        <v>30</v>
      </c>
      <c r="C324" s="117" t="s">
        <v>33</v>
      </c>
      <c r="D324" s="117" t="s">
        <v>158</v>
      </c>
      <c r="E324" s="117" t="s">
        <v>33</v>
      </c>
      <c r="F324" s="117" t="s">
        <v>34</v>
      </c>
      <c r="G324" s="117" t="s">
        <v>203</v>
      </c>
      <c r="H324" s="117" t="s">
        <v>196</v>
      </c>
      <c r="I324" s="181" t="s">
        <v>226</v>
      </c>
      <c r="J324" s="181" t="s">
        <v>213</v>
      </c>
      <c r="K324" s="181" t="s">
        <v>36</v>
      </c>
      <c r="L324" s="117" t="s">
        <v>118</v>
      </c>
      <c r="M324" s="117" t="s">
        <v>205</v>
      </c>
      <c r="N324" s="132" t="s">
        <v>36</v>
      </c>
      <c r="O324" s="132" t="s">
        <v>36</v>
      </c>
      <c r="P324" s="132">
        <v>45019.297233796293</v>
      </c>
      <c r="Q324" s="132">
        <v>45019.298611111109</v>
      </c>
      <c r="R324" s="133" t="s">
        <v>420</v>
      </c>
      <c r="S324" s="117" t="s">
        <v>37</v>
      </c>
      <c r="T324" s="117" t="s">
        <v>37</v>
      </c>
      <c r="U324" s="117"/>
      <c r="V324" s="117"/>
      <c r="W324" s="117"/>
      <c r="X324" s="117"/>
      <c r="Y324" s="117"/>
      <c r="Z324" s="117"/>
      <c r="AA324" s="117"/>
      <c r="AB324" s="117" t="s">
        <v>36</v>
      </c>
      <c r="AC324" s="117"/>
      <c r="AD324" s="117" t="s">
        <v>48</v>
      </c>
      <c r="AE324" s="117"/>
      <c r="AF324" s="117" t="s">
        <v>48</v>
      </c>
      <c r="AG324" s="117" t="s">
        <v>48</v>
      </c>
      <c r="AH324" s="117" t="str">
        <f t="shared" si="211"/>
        <v>MP</v>
      </c>
      <c r="AI324" s="146">
        <f t="shared" si="212"/>
        <v>0</v>
      </c>
      <c r="AJ324" s="146" t="s">
        <v>36</v>
      </c>
      <c r="AK324" s="146" t="s">
        <v>36</v>
      </c>
      <c r="AL324" s="146"/>
      <c r="AM324" s="146"/>
      <c r="AN324" s="89"/>
      <c r="AO324" s="90">
        <f t="shared" si="213"/>
        <v>0</v>
      </c>
      <c r="AP324" s="91">
        <f t="shared" si="214"/>
        <v>3.3055555599275976E-2</v>
      </c>
      <c r="AQ324" s="91">
        <f t="shared" si="215"/>
        <v>3.3055555599275976E-2</v>
      </c>
      <c r="AR324" s="89">
        <f t="shared" si="216"/>
        <v>4</v>
      </c>
      <c r="AS324" s="92">
        <f t="shared" si="217"/>
        <v>0</v>
      </c>
      <c r="AT324" s="92">
        <f t="shared" si="218"/>
        <v>0.13222222239710391</v>
      </c>
      <c r="AU324" s="92">
        <f t="shared" si="219"/>
        <v>0.13222222239710391</v>
      </c>
      <c r="AV324" s="93" t="str">
        <f t="shared" si="220"/>
        <v>23_04</v>
      </c>
      <c r="AW324" s="89" t="str">
        <f t="shared" si="221"/>
        <v>23</v>
      </c>
      <c r="AX324" s="89" t="str">
        <f t="shared" si="222"/>
        <v>04</v>
      </c>
      <c r="AY324" s="89"/>
      <c r="AZ324" s="89" t="str">
        <f t="shared" si="223"/>
        <v/>
      </c>
    </row>
    <row r="325" spans="1:52" s="113" customFormat="1" ht="9" hidden="1" x14ac:dyDescent="0.2">
      <c r="A325" s="131">
        <v>45019.3</v>
      </c>
      <c r="B325" s="117" t="s">
        <v>30</v>
      </c>
      <c r="C325" s="117" t="s">
        <v>33</v>
      </c>
      <c r="D325" s="117" t="s">
        <v>158</v>
      </c>
      <c r="E325" s="117" t="s">
        <v>33</v>
      </c>
      <c r="F325" s="117" t="s">
        <v>34</v>
      </c>
      <c r="G325" s="117" t="s">
        <v>203</v>
      </c>
      <c r="H325" s="117" t="s">
        <v>196</v>
      </c>
      <c r="I325" s="181" t="s">
        <v>226</v>
      </c>
      <c r="J325" s="181" t="s">
        <v>214</v>
      </c>
      <c r="K325" s="181" t="s">
        <v>36</v>
      </c>
      <c r="L325" s="117" t="s">
        <v>118</v>
      </c>
      <c r="M325" s="117" t="s">
        <v>205</v>
      </c>
      <c r="N325" s="132" t="s">
        <v>36</v>
      </c>
      <c r="O325" s="132" t="s">
        <v>36</v>
      </c>
      <c r="P325" s="132">
        <v>45019.298622685186</v>
      </c>
      <c r="Q325" s="132">
        <v>45019.3</v>
      </c>
      <c r="R325" s="133" t="s">
        <v>420</v>
      </c>
      <c r="S325" s="117" t="s">
        <v>37</v>
      </c>
      <c r="T325" s="117" t="s">
        <v>37</v>
      </c>
      <c r="U325" s="117"/>
      <c r="V325" s="117"/>
      <c r="W325" s="117"/>
      <c r="X325" s="117"/>
      <c r="Y325" s="117"/>
      <c r="Z325" s="117"/>
      <c r="AA325" s="117"/>
      <c r="AB325" s="117" t="s">
        <v>36</v>
      </c>
      <c r="AC325" s="117"/>
      <c r="AD325" s="117" t="s">
        <v>48</v>
      </c>
      <c r="AE325" s="117"/>
      <c r="AF325" s="117" t="s">
        <v>48</v>
      </c>
      <c r="AG325" s="117" t="s">
        <v>48</v>
      </c>
      <c r="AH325" s="117" t="str">
        <f t="shared" si="211"/>
        <v>MP</v>
      </c>
      <c r="AI325" s="146">
        <f t="shared" si="212"/>
        <v>0</v>
      </c>
      <c r="AJ325" s="146" t="s">
        <v>36</v>
      </c>
      <c r="AK325" s="146" t="s">
        <v>36</v>
      </c>
      <c r="AL325" s="146"/>
      <c r="AM325" s="146"/>
      <c r="AN325" s="89"/>
      <c r="AO325" s="90">
        <f t="shared" si="213"/>
        <v>0</v>
      </c>
      <c r="AP325" s="91">
        <f t="shared" si="214"/>
        <v>3.3055555599275976E-2</v>
      </c>
      <c r="AQ325" s="91">
        <f t="shared" si="215"/>
        <v>3.3055555599275976E-2</v>
      </c>
      <c r="AR325" s="89">
        <f t="shared" si="216"/>
        <v>4</v>
      </c>
      <c r="AS325" s="92">
        <f t="shared" si="217"/>
        <v>0</v>
      </c>
      <c r="AT325" s="92">
        <f t="shared" si="218"/>
        <v>0.13222222239710391</v>
      </c>
      <c r="AU325" s="92">
        <f t="shared" si="219"/>
        <v>0.13222222239710391</v>
      </c>
      <c r="AV325" s="93" t="str">
        <f t="shared" si="220"/>
        <v>23_04</v>
      </c>
      <c r="AW325" s="89" t="str">
        <f t="shared" si="221"/>
        <v>23</v>
      </c>
      <c r="AX325" s="89" t="str">
        <f t="shared" si="222"/>
        <v>04</v>
      </c>
      <c r="AY325" s="89"/>
      <c r="AZ325" s="89" t="str">
        <f t="shared" si="223"/>
        <v/>
      </c>
    </row>
    <row r="326" spans="1:52" ht="9" hidden="1" x14ac:dyDescent="0.2">
      <c r="A326" s="131">
        <v>45019.302083333336</v>
      </c>
      <c r="B326" s="117" t="s">
        <v>30</v>
      </c>
      <c r="C326" s="117" t="s">
        <v>33</v>
      </c>
      <c r="D326" s="117" t="s">
        <v>158</v>
      </c>
      <c r="E326" s="117" t="s">
        <v>33</v>
      </c>
      <c r="F326" s="117" t="s">
        <v>34</v>
      </c>
      <c r="G326" s="117" t="s">
        <v>203</v>
      </c>
      <c r="H326" s="117" t="s">
        <v>196</v>
      </c>
      <c r="I326" s="181" t="s">
        <v>226</v>
      </c>
      <c r="J326" s="181" t="s">
        <v>215</v>
      </c>
      <c r="K326" s="181" t="s">
        <v>36</v>
      </c>
      <c r="L326" s="117" t="s">
        <v>118</v>
      </c>
      <c r="M326" s="117" t="s">
        <v>205</v>
      </c>
      <c r="N326" s="132" t="s">
        <v>36</v>
      </c>
      <c r="O326" s="132" t="s">
        <v>36</v>
      </c>
      <c r="P326" s="132">
        <v>45019.300011574072</v>
      </c>
      <c r="Q326" s="132">
        <v>45019.302083333336</v>
      </c>
      <c r="R326" s="133" t="s">
        <v>420</v>
      </c>
      <c r="S326" s="117" t="s">
        <v>37</v>
      </c>
      <c r="T326" s="117" t="s">
        <v>37</v>
      </c>
      <c r="U326" s="117"/>
      <c r="V326" s="117"/>
      <c r="W326" s="117"/>
      <c r="X326" s="117"/>
      <c r="Y326" s="117"/>
      <c r="Z326" s="117"/>
      <c r="AA326" s="117"/>
      <c r="AB326" s="117" t="s">
        <v>36</v>
      </c>
      <c r="AC326" s="117"/>
      <c r="AD326" s="117" t="s">
        <v>48</v>
      </c>
      <c r="AE326" s="117"/>
      <c r="AF326" s="117" t="s">
        <v>48</v>
      </c>
      <c r="AG326" s="117" t="s">
        <v>48</v>
      </c>
      <c r="AH326" s="117" t="str">
        <f t="shared" si="211"/>
        <v>MP</v>
      </c>
      <c r="AI326" s="146">
        <f t="shared" si="212"/>
        <v>0</v>
      </c>
      <c r="AJ326" s="146" t="s">
        <v>36</v>
      </c>
      <c r="AK326" s="146" t="s">
        <v>36</v>
      </c>
      <c r="AL326" s="146"/>
      <c r="AM326" s="146"/>
      <c r="AN326" s="89"/>
      <c r="AO326" s="90">
        <f t="shared" si="213"/>
        <v>0</v>
      </c>
      <c r="AP326" s="91">
        <f t="shared" si="214"/>
        <v>4.9722222320269793E-2</v>
      </c>
      <c r="AQ326" s="91">
        <f t="shared" si="215"/>
        <v>4.9722222320269793E-2</v>
      </c>
      <c r="AR326" s="89">
        <f t="shared" si="216"/>
        <v>4</v>
      </c>
      <c r="AS326" s="92">
        <f t="shared" si="217"/>
        <v>0</v>
      </c>
      <c r="AT326" s="92">
        <f t="shared" si="218"/>
        <v>0.19888888928107917</v>
      </c>
      <c r="AU326" s="92">
        <f t="shared" si="219"/>
        <v>0.19888888928107917</v>
      </c>
      <c r="AV326" s="93" t="str">
        <f t="shared" si="220"/>
        <v>23_04</v>
      </c>
      <c r="AW326" s="89" t="str">
        <f t="shared" si="221"/>
        <v>23</v>
      </c>
      <c r="AX326" s="89" t="str">
        <f t="shared" si="222"/>
        <v>04</v>
      </c>
      <c r="AY326" s="89"/>
      <c r="AZ326" s="89" t="str">
        <f t="shared" si="223"/>
        <v/>
      </c>
    </row>
    <row r="327" spans="1:52" s="117" customFormat="1" ht="18" hidden="1" x14ac:dyDescent="0.2">
      <c r="A327" s="105">
        <v>45020.336023379627</v>
      </c>
      <c r="B327" s="106" t="s">
        <v>30</v>
      </c>
      <c r="C327" s="106" t="s">
        <v>159</v>
      </c>
      <c r="D327" s="106" t="s">
        <v>157</v>
      </c>
      <c r="E327" s="106" t="s">
        <v>33</v>
      </c>
      <c r="F327" s="106" t="s">
        <v>34</v>
      </c>
      <c r="G327" s="106" t="s">
        <v>202</v>
      </c>
      <c r="H327" s="106" t="s">
        <v>198</v>
      </c>
      <c r="I327" s="178" t="s">
        <v>42</v>
      </c>
      <c r="J327" s="178" t="s">
        <v>145</v>
      </c>
      <c r="K327" s="178" t="s">
        <v>36</v>
      </c>
      <c r="L327" s="106" t="s">
        <v>114</v>
      </c>
      <c r="M327" s="106" t="s">
        <v>221</v>
      </c>
      <c r="N327" s="107">
        <v>45019.241666666669</v>
      </c>
      <c r="O327" s="107">
        <v>45019.416666666672</v>
      </c>
      <c r="P327" s="107">
        <v>45019.302083333328</v>
      </c>
      <c r="Q327" s="107">
        <v>45019.430555555555</v>
      </c>
      <c r="R327" s="108" t="s">
        <v>400</v>
      </c>
      <c r="S327" s="106" t="s">
        <v>37</v>
      </c>
      <c r="T327" s="106"/>
      <c r="U327" s="127">
        <v>1.3888888890505768E-2</v>
      </c>
      <c r="V327" s="106" t="s">
        <v>36</v>
      </c>
      <c r="W327" s="106" t="s">
        <v>36</v>
      </c>
      <c r="X327" s="127">
        <v>4.1666666664241347E-2</v>
      </c>
      <c r="Y327" s="106" t="s">
        <v>36</v>
      </c>
      <c r="Z327" s="106" t="s">
        <v>36</v>
      </c>
      <c r="AA327" s="106" t="s">
        <v>36</v>
      </c>
      <c r="AB327" s="106" t="s">
        <v>36</v>
      </c>
      <c r="AC327" s="106" t="s">
        <v>36</v>
      </c>
      <c r="AD327" s="106" t="s">
        <v>46</v>
      </c>
      <c r="AE327" s="106" t="s">
        <v>36</v>
      </c>
      <c r="AF327" s="106" t="s">
        <v>36</v>
      </c>
      <c r="AG327" s="106" t="s">
        <v>48</v>
      </c>
      <c r="AH327" s="106" t="str">
        <f t="shared" si="211"/>
        <v>MC</v>
      </c>
      <c r="AI327" s="109">
        <f t="shared" si="212"/>
        <v>4.2000000000698492</v>
      </c>
      <c r="AJ327" s="109" t="s">
        <v>559</v>
      </c>
      <c r="AK327" s="109" t="s">
        <v>566</v>
      </c>
      <c r="AL327" s="109"/>
      <c r="AM327" s="109"/>
      <c r="AN327" s="89"/>
      <c r="AO327" s="90">
        <f t="shared" si="213"/>
        <v>0</v>
      </c>
      <c r="AP327" s="91">
        <f t="shared" si="214"/>
        <v>3.0833333334303461</v>
      </c>
      <c r="AQ327" s="91">
        <f t="shared" si="215"/>
        <v>3.0833333334303461</v>
      </c>
      <c r="AR327" s="89">
        <f t="shared" si="216"/>
        <v>5</v>
      </c>
      <c r="AS327" s="92">
        <f t="shared" si="217"/>
        <v>0</v>
      </c>
      <c r="AT327" s="92">
        <f t="shared" si="218"/>
        <v>15.416666667151731</v>
      </c>
      <c r="AU327" s="92">
        <f t="shared" si="219"/>
        <v>15.416666667151731</v>
      </c>
      <c r="AV327" s="93" t="str">
        <f t="shared" si="220"/>
        <v>23_04</v>
      </c>
      <c r="AW327" s="111" t="str">
        <f t="shared" si="221"/>
        <v>23</v>
      </c>
      <c r="AX327" s="111" t="str">
        <f t="shared" si="222"/>
        <v>04</v>
      </c>
      <c r="AY327" s="111"/>
      <c r="AZ327" s="89" t="str">
        <f t="shared" si="223"/>
        <v>REVISAR</v>
      </c>
    </row>
    <row r="328" spans="1:52" s="117" customFormat="1" ht="18" hidden="1" x14ac:dyDescent="0.2">
      <c r="A328" s="86">
        <v>45020.339398738426</v>
      </c>
      <c r="B328" s="73" t="s">
        <v>30</v>
      </c>
      <c r="C328" s="73" t="s">
        <v>133</v>
      </c>
      <c r="D328" s="73" t="s">
        <v>157</v>
      </c>
      <c r="E328" s="73" t="s">
        <v>33</v>
      </c>
      <c r="F328" s="73" t="s">
        <v>34</v>
      </c>
      <c r="G328" s="73" t="s">
        <v>202</v>
      </c>
      <c r="H328" s="73" t="s">
        <v>198</v>
      </c>
      <c r="I328" s="176" t="s">
        <v>450</v>
      </c>
      <c r="J328" s="176" t="s">
        <v>61</v>
      </c>
      <c r="K328" s="176" t="s">
        <v>36</v>
      </c>
      <c r="L328" s="73" t="s">
        <v>114</v>
      </c>
      <c r="M328" s="73" t="s">
        <v>221</v>
      </c>
      <c r="N328" s="74" t="s">
        <v>36</v>
      </c>
      <c r="O328" s="74" t="s">
        <v>36</v>
      </c>
      <c r="P328" s="74">
        <v>45019.454861111109</v>
      </c>
      <c r="Q328" s="74">
        <v>45019.489583333336</v>
      </c>
      <c r="R328" s="87" t="s">
        <v>401</v>
      </c>
      <c r="S328" s="73" t="s">
        <v>62</v>
      </c>
      <c r="T328" s="73"/>
      <c r="U328" s="94">
        <v>6.9444444452528842E-3</v>
      </c>
      <c r="V328" s="73" t="s">
        <v>36</v>
      </c>
      <c r="W328" s="73" t="s">
        <v>36</v>
      </c>
      <c r="X328" s="73" t="s">
        <v>36</v>
      </c>
      <c r="Y328" s="73" t="s">
        <v>36</v>
      </c>
      <c r="Z328" s="73" t="s">
        <v>36</v>
      </c>
      <c r="AA328" s="73" t="s">
        <v>36</v>
      </c>
      <c r="AB328" s="73" t="s">
        <v>36</v>
      </c>
      <c r="AC328" s="73" t="s">
        <v>36</v>
      </c>
      <c r="AD328" s="73" t="s">
        <v>46</v>
      </c>
      <c r="AE328" s="73" t="s">
        <v>36</v>
      </c>
      <c r="AF328" s="73" t="s">
        <v>36</v>
      </c>
      <c r="AG328" s="73" t="s">
        <v>48</v>
      </c>
      <c r="AH328" s="73" t="str">
        <f t="shared" si="211"/>
        <v>MC</v>
      </c>
      <c r="AI328" s="88">
        <f t="shared" si="212"/>
        <v>0</v>
      </c>
      <c r="AJ328" s="88" t="s">
        <v>563</v>
      </c>
      <c r="AK328" s="88" t="s">
        <v>562</v>
      </c>
      <c r="AL328" s="88" t="s">
        <v>617</v>
      </c>
      <c r="AM328" s="88" t="s">
        <v>617</v>
      </c>
      <c r="AN328" s="89"/>
      <c r="AO328" s="90">
        <f t="shared" si="213"/>
        <v>0</v>
      </c>
      <c r="AP328" s="91">
        <f t="shared" si="214"/>
        <v>0.8333333334303461</v>
      </c>
      <c r="AQ328" s="91">
        <f t="shared" si="215"/>
        <v>0.8333333334303461</v>
      </c>
      <c r="AR328" s="89">
        <f t="shared" si="216"/>
        <v>5</v>
      </c>
      <c r="AS328" s="92">
        <f t="shared" si="217"/>
        <v>0</v>
      </c>
      <c r="AT328" s="92">
        <f t="shared" si="218"/>
        <v>4.1666666671517305</v>
      </c>
      <c r="AU328" s="92">
        <f t="shared" si="219"/>
        <v>4.1666666671517305</v>
      </c>
      <c r="AV328" s="93" t="str">
        <f t="shared" si="220"/>
        <v>23_04</v>
      </c>
      <c r="AW328" s="89" t="str">
        <f t="shared" si="221"/>
        <v>23</v>
      </c>
      <c r="AX328" s="89" t="str">
        <f t="shared" si="222"/>
        <v>04</v>
      </c>
      <c r="AY328" s="89"/>
      <c r="AZ328" s="89" t="str">
        <f t="shared" si="223"/>
        <v/>
      </c>
    </row>
    <row r="329" spans="1:52" s="117" customFormat="1" ht="9" hidden="1" x14ac:dyDescent="0.2">
      <c r="A329" s="86">
        <v>45020.341928217589</v>
      </c>
      <c r="B329" s="73" t="s">
        <v>30</v>
      </c>
      <c r="C329" s="73" t="s">
        <v>141</v>
      </c>
      <c r="D329" s="73" t="s">
        <v>157</v>
      </c>
      <c r="E329" s="73" t="s">
        <v>33</v>
      </c>
      <c r="F329" s="73" t="s">
        <v>34</v>
      </c>
      <c r="G329" s="73" t="s">
        <v>202</v>
      </c>
      <c r="H329" s="73" t="s">
        <v>198</v>
      </c>
      <c r="I329" s="176" t="s">
        <v>444</v>
      </c>
      <c r="J329" s="176" t="s">
        <v>252</v>
      </c>
      <c r="K329" s="176" t="s">
        <v>36</v>
      </c>
      <c r="L329" s="73" t="s">
        <v>114</v>
      </c>
      <c r="M329" s="73" t="s">
        <v>221</v>
      </c>
      <c r="N329" s="74">
        <v>45019.486111111109</v>
      </c>
      <c r="O329" s="74">
        <v>45019.541666666672</v>
      </c>
      <c r="P329" s="74">
        <v>45019.489594907405</v>
      </c>
      <c r="Q329" s="74">
        <v>45019.552083333328</v>
      </c>
      <c r="R329" s="87" t="s">
        <v>402</v>
      </c>
      <c r="S329" s="73" t="s">
        <v>37</v>
      </c>
      <c r="T329" s="73"/>
      <c r="U329" s="94">
        <v>1.0416666664241347E-2</v>
      </c>
      <c r="V329" s="73" t="s">
        <v>36</v>
      </c>
      <c r="W329" s="73" t="s">
        <v>36</v>
      </c>
      <c r="X329" s="73" t="s">
        <v>36</v>
      </c>
      <c r="Y329" s="73" t="s">
        <v>36</v>
      </c>
      <c r="Z329" s="73" t="s">
        <v>36</v>
      </c>
      <c r="AA329" s="73" t="s">
        <v>36</v>
      </c>
      <c r="AB329" s="73" t="s">
        <v>36</v>
      </c>
      <c r="AC329" s="73" t="s">
        <v>36</v>
      </c>
      <c r="AD329" s="73" t="s">
        <v>48</v>
      </c>
      <c r="AE329" s="73" t="s">
        <v>36</v>
      </c>
      <c r="AF329" s="73" t="s">
        <v>36</v>
      </c>
      <c r="AG329" s="73" t="s">
        <v>48</v>
      </c>
      <c r="AH329" s="73" t="str">
        <f t="shared" si="211"/>
        <v>MC</v>
      </c>
      <c r="AI329" s="88">
        <f t="shared" si="212"/>
        <v>1.3333333334885538</v>
      </c>
      <c r="AJ329" s="88" t="s">
        <v>559</v>
      </c>
      <c r="AK329" s="88" t="s">
        <v>534</v>
      </c>
      <c r="AL329" s="88"/>
      <c r="AM329" s="88"/>
      <c r="AN329" s="89"/>
      <c r="AO329" s="90">
        <f t="shared" si="213"/>
        <v>0</v>
      </c>
      <c r="AP329" s="91">
        <f t="shared" si="214"/>
        <v>1.4997222221572883</v>
      </c>
      <c r="AQ329" s="91">
        <f t="shared" si="215"/>
        <v>1.4997222221572883</v>
      </c>
      <c r="AR329" s="89">
        <f t="shared" si="216"/>
        <v>5</v>
      </c>
      <c r="AS329" s="92">
        <f t="shared" si="217"/>
        <v>0</v>
      </c>
      <c r="AT329" s="92">
        <f t="shared" si="218"/>
        <v>7.4986111107864417</v>
      </c>
      <c r="AU329" s="92">
        <f t="shared" si="219"/>
        <v>7.4986111107864417</v>
      </c>
      <c r="AV329" s="93" t="str">
        <f t="shared" si="220"/>
        <v>23_04</v>
      </c>
      <c r="AW329" s="89" t="str">
        <f t="shared" si="221"/>
        <v>23</v>
      </c>
      <c r="AX329" s="89" t="str">
        <f t="shared" si="222"/>
        <v>04</v>
      </c>
      <c r="AY329" s="89"/>
      <c r="AZ329" s="89" t="str">
        <f t="shared" si="223"/>
        <v/>
      </c>
    </row>
    <row r="330" spans="1:52" ht="9" hidden="1" x14ac:dyDescent="0.2">
      <c r="A330" s="86">
        <v>45020.346902673613</v>
      </c>
      <c r="B330" s="73" t="s">
        <v>30</v>
      </c>
      <c r="C330" s="73" t="s">
        <v>159</v>
      </c>
      <c r="D330" s="73" t="s">
        <v>157</v>
      </c>
      <c r="E330" s="73" t="s">
        <v>33</v>
      </c>
      <c r="F330" s="73" t="s">
        <v>34</v>
      </c>
      <c r="G330" s="73" t="s">
        <v>202</v>
      </c>
      <c r="H330" s="73" t="s">
        <v>198</v>
      </c>
      <c r="I330" s="176" t="s">
        <v>90</v>
      </c>
      <c r="J330" s="176" t="s">
        <v>282</v>
      </c>
      <c r="K330" s="176" t="s">
        <v>36</v>
      </c>
      <c r="L330" s="73" t="s">
        <v>118</v>
      </c>
      <c r="M330" s="73" t="s">
        <v>205</v>
      </c>
      <c r="N330" s="74">
        <v>45019.583333333328</v>
      </c>
      <c r="O330" s="74">
        <v>45019.75</v>
      </c>
      <c r="P330" s="74">
        <v>45019.583333333328</v>
      </c>
      <c r="Q330" s="74">
        <v>45019.770833333336</v>
      </c>
      <c r="R330" s="87" t="s">
        <v>352</v>
      </c>
      <c r="S330" s="73" t="s">
        <v>37</v>
      </c>
      <c r="T330" s="73" t="s">
        <v>37</v>
      </c>
      <c r="U330" s="94">
        <v>1.3888888890505768E-2</v>
      </c>
      <c r="V330" s="73" t="s">
        <v>36</v>
      </c>
      <c r="W330" s="73" t="s">
        <v>36</v>
      </c>
      <c r="X330" s="73" t="s">
        <v>36</v>
      </c>
      <c r="Y330" s="73" t="s">
        <v>36</v>
      </c>
      <c r="Z330" s="73" t="s">
        <v>36</v>
      </c>
      <c r="AA330" s="73" t="s">
        <v>36</v>
      </c>
      <c r="AB330" s="73" t="s">
        <v>36</v>
      </c>
      <c r="AC330" s="73" t="s">
        <v>36</v>
      </c>
      <c r="AD330" s="73" t="s">
        <v>48</v>
      </c>
      <c r="AE330" s="73" t="s">
        <v>36</v>
      </c>
      <c r="AF330" s="73" t="s">
        <v>36</v>
      </c>
      <c r="AG330" s="73" t="s">
        <v>48</v>
      </c>
      <c r="AH330" s="73" t="str">
        <f t="shared" si="211"/>
        <v>MP</v>
      </c>
      <c r="AI330" s="88">
        <f t="shared" si="212"/>
        <v>4.0000000001164153</v>
      </c>
      <c r="AJ330" s="88" t="s">
        <v>36</v>
      </c>
      <c r="AK330" s="88" t="s">
        <v>36</v>
      </c>
      <c r="AL330" s="88"/>
      <c r="AM330" s="88"/>
      <c r="AN330" s="89"/>
      <c r="AO330" s="90">
        <f t="shared" si="213"/>
        <v>0</v>
      </c>
      <c r="AP330" s="91">
        <f t="shared" si="214"/>
        <v>4.500000000174623</v>
      </c>
      <c r="AQ330" s="91">
        <f t="shared" si="215"/>
        <v>4.500000000174623</v>
      </c>
      <c r="AR330" s="89">
        <f t="shared" si="216"/>
        <v>5</v>
      </c>
      <c r="AS330" s="92">
        <f t="shared" si="217"/>
        <v>0</v>
      </c>
      <c r="AT330" s="92">
        <f t="shared" si="218"/>
        <v>22.500000000873115</v>
      </c>
      <c r="AU330" s="92">
        <f t="shared" si="219"/>
        <v>22.500000000873115</v>
      </c>
      <c r="AV330" s="93" t="str">
        <f t="shared" si="220"/>
        <v>23_04</v>
      </c>
      <c r="AW330" s="89" t="str">
        <f t="shared" si="221"/>
        <v>23</v>
      </c>
      <c r="AX330" s="89" t="str">
        <f t="shared" si="222"/>
        <v>04</v>
      </c>
      <c r="AY330" s="89"/>
      <c r="AZ330" s="89" t="str">
        <f t="shared" si="223"/>
        <v/>
      </c>
    </row>
    <row r="331" spans="1:52" s="113" customFormat="1" ht="9" hidden="1" x14ac:dyDescent="0.2">
      <c r="A331" s="131">
        <v>45019.293055555558</v>
      </c>
      <c r="B331" s="117" t="s">
        <v>30</v>
      </c>
      <c r="C331" s="117" t="s">
        <v>33</v>
      </c>
      <c r="D331" s="117" t="s">
        <v>158</v>
      </c>
      <c r="E331" s="117" t="s">
        <v>33</v>
      </c>
      <c r="F331" s="117" t="s">
        <v>34</v>
      </c>
      <c r="G331" s="117" t="s">
        <v>203</v>
      </c>
      <c r="H331" s="117" t="s">
        <v>196</v>
      </c>
      <c r="I331" s="181" t="s">
        <v>226</v>
      </c>
      <c r="J331" s="181" t="s">
        <v>138</v>
      </c>
      <c r="K331" s="181" t="s">
        <v>36</v>
      </c>
      <c r="L331" s="117" t="s">
        <v>118</v>
      </c>
      <c r="M331" s="117" t="s">
        <v>205</v>
      </c>
      <c r="N331" s="132" t="s">
        <v>36</v>
      </c>
      <c r="O331" s="132" t="s">
        <v>36</v>
      </c>
      <c r="P331" s="132">
        <v>45020.291666666664</v>
      </c>
      <c r="Q331" s="132">
        <v>45020.293055555558</v>
      </c>
      <c r="R331" s="133" t="s">
        <v>420</v>
      </c>
      <c r="S331" s="117" t="s">
        <v>37</v>
      </c>
      <c r="T331" s="117" t="s">
        <v>37</v>
      </c>
      <c r="U331" s="117"/>
      <c r="V331" s="117"/>
      <c r="W331" s="117"/>
      <c r="X331" s="117"/>
      <c r="Y331" s="117"/>
      <c r="Z331" s="117"/>
      <c r="AA331" s="117"/>
      <c r="AB331" s="117" t="s">
        <v>36</v>
      </c>
      <c r="AC331" s="117"/>
      <c r="AD331" s="117" t="s">
        <v>48</v>
      </c>
      <c r="AE331" s="117"/>
      <c r="AF331" s="117" t="s">
        <v>48</v>
      </c>
      <c r="AG331" s="117" t="s">
        <v>48</v>
      </c>
      <c r="AH331" s="117" t="str">
        <f t="shared" ref="AH331:AH337" si="224">TRIM(LEFT(L331,3))</f>
        <v>MP</v>
      </c>
      <c r="AI331" s="146">
        <f t="shared" ref="AI331:AI337" si="225">IFERROR(IF(N331&gt;O331,24+(O331-N331)*24,(O331-N331)*24),0)</f>
        <v>0</v>
      </c>
      <c r="AJ331" s="146" t="s">
        <v>36</v>
      </c>
      <c r="AK331" s="146" t="s">
        <v>36</v>
      </c>
      <c r="AL331" s="146"/>
      <c r="AM331" s="146"/>
      <c r="AN331" s="89"/>
      <c r="AO331" s="90">
        <f t="shared" ref="AO331:AO337" si="226">IF(AND(Y331="-",AB331="-"),0,IF(OR(Y331="-",AB331="-"),IF(Y331="-",AB331,Y331),Y331+AB331))</f>
        <v>0</v>
      </c>
      <c r="AP331" s="91">
        <f t="shared" ref="AP331:AP337" si="227">IFERROR(IF(P331&gt;Q331,24+(Q331-P331)*24,(Q331-P331)*24),0)</f>
        <v>3.3333333441987634E-2</v>
      </c>
      <c r="AQ331" s="91">
        <f t="shared" ref="AQ331:AQ337" si="228">AP331-(AO331*24)</f>
        <v>3.3333333441987634E-2</v>
      </c>
      <c r="AR331" s="89">
        <f t="shared" ref="AR331:AR337" si="229">IF(AY331=1,(LEN(D331)-LEN(SUBSTITUTE(D331,",",""))+1),IF(LEN(D331)=LEN(SUBSTITUTE(D331,"RONCAL FANNYNG","")),IF(LEN(D331)=LEN(SUBSTITUTE(D331,"LIBERATO AMAEL","")),(LEN(D331)-LEN(SUBSTITUTE(D331,",",""))+1+2),(LEN(D331)-LEN(SUBSTITUTE(D331,",",""))+1+1)),IF(LEN(D331)=LEN(SUBSTITUTE(D331,"LIBERATO AMAEL","")),(LEN(D331)-LEN(SUBSTITUTE(D331,",",""))+1+1),(LEN(D331)-LEN(SUBSTITUTE(D331,",",""))+1))))</f>
        <v>4</v>
      </c>
      <c r="AS331" s="92">
        <f t="shared" ref="AS331:AS337" si="230">IFERROR(AN331*24,0)</f>
        <v>0</v>
      </c>
      <c r="AT331" s="92">
        <f t="shared" ref="AT331:AT337" si="231">AR331*AQ331</f>
        <v>0.13333333376795053</v>
      </c>
      <c r="AU331" s="92">
        <f t="shared" ref="AU331:AU337" si="232">AT331-AS331</f>
        <v>0.13333333376795053</v>
      </c>
      <c r="AV331" s="93" t="str">
        <f t="shared" ref="AV331:AV337" si="233">AW331&amp;"_"&amp;AX331</f>
        <v>23_04</v>
      </c>
      <c r="AW331" s="89" t="str">
        <f t="shared" ref="AW331:AW337" si="234">TEXT(Q331,"YY")</f>
        <v>23</v>
      </c>
      <c r="AX331" s="89" t="str">
        <f t="shared" ref="AX331:AX337" si="235">TEXT(Q331,"mm")</f>
        <v>04</v>
      </c>
      <c r="AY331" s="89"/>
      <c r="AZ331" s="89" t="str">
        <f t="shared" ref="AZ331:AZ337" si="236">IF(AQ331&lt;=AI331,"REVISAR","")</f>
        <v/>
      </c>
    </row>
    <row r="332" spans="1:52" s="113" customFormat="1" ht="9" hidden="1" x14ac:dyDescent="0.2">
      <c r="A332" s="131">
        <v>45019.294444444444</v>
      </c>
      <c r="B332" s="117" t="s">
        <v>30</v>
      </c>
      <c r="C332" s="117" t="s">
        <v>33</v>
      </c>
      <c r="D332" s="117" t="s">
        <v>158</v>
      </c>
      <c r="E332" s="117" t="s">
        <v>33</v>
      </c>
      <c r="F332" s="117" t="s">
        <v>34</v>
      </c>
      <c r="G332" s="117" t="s">
        <v>203</v>
      </c>
      <c r="H332" s="117" t="s">
        <v>196</v>
      </c>
      <c r="I332" s="181" t="s">
        <v>226</v>
      </c>
      <c r="J332" s="181" t="s">
        <v>211</v>
      </c>
      <c r="K332" s="181" t="s">
        <v>36</v>
      </c>
      <c r="L332" s="117" t="s">
        <v>118</v>
      </c>
      <c r="M332" s="117" t="s">
        <v>205</v>
      </c>
      <c r="N332" s="132" t="s">
        <v>36</v>
      </c>
      <c r="O332" s="132" t="s">
        <v>36</v>
      </c>
      <c r="P332" s="132">
        <v>45020.293067129627</v>
      </c>
      <c r="Q332" s="132">
        <v>45020.294444444444</v>
      </c>
      <c r="R332" s="133" t="s">
        <v>420</v>
      </c>
      <c r="S332" s="117" t="s">
        <v>37</v>
      </c>
      <c r="T332" s="117" t="s">
        <v>37</v>
      </c>
      <c r="U332" s="117"/>
      <c r="V332" s="117"/>
      <c r="W332" s="117"/>
      <c r="X332" s="117"/>
      <c r="Y332" s="117"/>
      <c r="Z332" s="117"/>
      <c r="AA332" s="117"/>
      <c r="AB332" s="117" t="s">
        <v>36</v>
      </c>
      <c r="AC332" s="117"/>
      <c r="AD332" s="117" t="s">
        <v>48</v>
      </c>
      <c r="AE332" s="117"/>
      <c r="AF332" s="117" t="s">
        <v>48</v>
      </c>
      <c r="AG332" s="117" t="s">
        <v>48</v>
      </c>
      <c r="AH332" s="117" t="str">
        <f t="shared" si="224"/>
        <v>MP</v>
      </c>
      <c r="AI332" s="146">
        <f t="shared" si="225"/>
        <v>0</v>
      </c>
      <c r="AJ332" s="146" t="s">
        <v>36</v>
      </c>
      <c r="AK332" s="146" t="s">
        <v>36</v>
      </c>
      <c r="AL332" s="146"/>
      <c r="AM332" s="146"/>
      <c r="AN332" s="89"/>
      <c r="AO332" s="90">
        <f t="shared" si="226"/>
        <v>0</v>
      </c>
      <c r="AP332" s="91">
        <f t="shared" si="227"/>
        <v>3.3055555599275976E-2</v>
      </c>
      <c r="AQ332" s="91">
        <f t="shared" si="228"/>
        <v>3.3055555599275976E-2</v>
      </c>
      <c r="AR332" s="89">
        <f t="shared" si="229"/>
        <v>4</v>
      </c>
      <c r="AS332" s="92">
        <f t="shared" si="230"/>
        <v>0</v>
      </c>
      <c r="AT332" s="92">
        <f t="shared" si="231"/>
        <v>0.13222222239710391</v>
      </c>
      <c r="AU332" s="92">
        <f t="shared" si="232"/>
        <v>0.13222222239710391</v>
      </c>
      <c r="AV332" s="93" t="str">
        <f t="shared" si="233"/>
        <v>23_04</v>
      </c>
      <c r="AW332" s="89" t="str">
        <f t="shared" si="234"/>
        <v>23</v>
      </c>
      <c r="AX332" s="89" t="str">
        <f t="shared" si="235"/>
        <v>04</v>
      </c>
      <c r="AY332" s="89"/>
      <c r="AZ332" s="89" t="str">
        <f t="shared" si="236"/>
        <v/>
      </c>
    </row>
    <row r="333" spans="1:52" s="113" customFormat="1" ht="9" hidden="1" x14ac:dyDescent="0.2">
      <c r="A333" s="131">
        <v>45019.29583333333</v>
      </c>
      <c r="B333" s="117" t="s">
        <v>30</v>
      </c>
      <c r="C333" s="117" t="s">
        <v>33</v>
      </c>
      <c r="D333" s="117" t="s">
        <v>158</v>
      </c>
      <c r="E333" s="117" t="s">
        <v>33</v>
      </c>
      <c r="F333" s="117" t="s">
        <v>34</v>
      </c>
      <c r="G333" s="117" t="s">
        <v>203</v>
      </c>
      <c r="H333" s="117" t="s">
        <v>196</v>
      </c>
      <c r="I333" s="181" t="s">
        <v>226</v>
      </c>
      <c r="J333" s="181" t="s">
        <v>152</v>
      </c>
      <c r="K333" s="181" t="s">
        <v>36</v>
      </c>
      <c r="L333" s="117" t="s">
        <v>118</v>
      </c>
      <c r="M333" s="117" t="s">
        <v>205</v>
      </c>
      <c r="N333" s="132" t="s">
        <v>36</v>
      </c>
      <c r="O333" s="132" t="s">
        <v>36</v>
      </c>
      <c r="P333" s="132">
        <v>45020.294456018521</v>
      </c>
      <c r="Q333" s="132">
        <v>45020.29583333333</v>
      </c>
      <c r="R333" s="133" t="s">
        <v>420</v>
      </c>
      <c r="S333" s="117" t="s">
        <v>37</v>
      </c>
      <c r="T333" s="117" t="s">
        <v>37</v>
      </c>
      <c r="U333" s="117"/>
      <c r="V333" s="117"/>
      <c r="W333" s="117"/>
      <c r="X333" s="117"/>
      <c r="Y333" s="117"/>
      <c r="Z333" s="117"/>
      <c r="AA333" s="117"/>
      <c r="AB333" s="117" t="s">
        <v>36</v>
      </c>
      <c r="AC333" s="117"/>
      <c r="AD333" s="117" t="s">
        <v>48</v>
      </c>
      <c r="AE333" s="117"/>
      <c r="AF333" s="117" t="s">
        <v>48</v>
      </c>
      <c r="AG333" s="117" t="s">
        <v>48</v>
      </c>
      <c r="AH333" s="117" t="str">
        <f t="shared" si="224"/>
        <v>MP</v>
      </c>
      <c r="AI333" s="146">
        <f t="shared" si="225"/>
        <v>0</v>
      </c>
      <c r="AJ333" s="146" t="s">
        <v>36</v>
      </c>
      <c r="AK333" s="146" t="s">
        <v>36</v>
      </c>
      <c r="AL333" s="146"/>
      <c r="AM333" s="146"/>
      <c r="AN333" s="89"/>
      <c r="AO333" s="90">
        <f t="shared" si="226"/>
        <v>0</v>
      </c>
      <c r="AP333" s="91">
        <f t="shared" si="227"/>
        <v>3.3055555424652994E-2</v>
      </c>
      <c r="AQ333" s="91">
        <f t="shared" si="228"/>
        <v>3.3055555424652994E-2</v>
      </c>
      <c r="AR333" s="89">
        <f t="shared" si="229"/>
        <v>4</v>
      </c>
      <c r="AS333" s="92">
        <f t="shared" si="230"/>
        <v>0</v>
      </c>
      <c r="AT333" s="92">
        <f t="shared" si="231"/>
        <v>0.13222222169861197</v>
      </c>
      <c r="AU333" s="92">
        <f t="shared" si="232"/>
        <v>0.13222222169861197</v>
      </c>
      <c r="AV333" s="93" t="str">
        <f t="shared" si="233"/>
        <v>23_04</v>
      </c>
      <c r="AW333" s="89" t="str">
        <f t="shared" si="234"/>
        <v>23</v>
      </c>
      <c r="AX333" s="89" t="str">
        <f t="shared" si="235"/>
        <v>04</v>
      </c>
      <c r="AY333" s="89"/>
      <c r="AZ333" s="89" t="str">
        <f t="shared" si="236"/>
        <v/>
      </c>
    </row>
    <row r="334" spans="1:52" ht="9" hidden="1" x14ac:dyDescent="0.2">
      <c r="A334" s="131">
        <v>45019.297222222223</v>
      </c>
      <c r="B334" s="117" t="s">
        <v>30</v>
      </c>
      <c r="C334" s="117" t="s">
        <v>33</v>
      </c>
      <c r="D334" s="117" t="s">
        <v>158</v>
      </c>
      <c r="E334" s="117" t="s">
        <v>33</v>
      </c>
      <c r="F334" s="117" t="s">
        <v>34</v>
      </c>
      <c r="G334" s="117" t="s">
        <v>203</v>
      </c>
      <c r="H334" s="117" t="s">
        <v>196</v>
      </c>
      <c r="I334" s="181" t="s">
        <v>226</v>
      </c>
      <c r="J334" s="181" t="s">
        <v>212</v>
      </c>
      <c r="K334" s="181" t="s">
        <v>36</v>
      </c>
      <c r="L334" s="117" t="s">
        <v>118</v>
      </c>
      <c r="M334" s="117" t="s">
        <v>205</v>
      </c>
      <c r="N334" s="132" t="s">
        <v>36</v>
      </c>
      <c r="O334" s="132" t="s">
        <v>36</v>
      </c>
      <c r="P334" s="132">
        <v>45020.295844907407</v>
      </c>
      <c r="Q334" s="132">
        <v>45020.297222222223</v>
      </c>
      <c r="R334" s="133" t="s">
        <v>420</v>
      </c>
      <c r="S334" s="117" t="s">
        <v>37</v>
      </c>
      <c r="T334" s="117" t="s">
        <v>37</v>
      </c>
      <c r="U334" s="117"/>
      <c r="V334" s="117"/>
      <c r="W334" s="117"/>
      <c r="X334" s="117"/>
      <c r="Y334" s="117"/>
      <c r="Z334" s="117"/>
      <c r="AA334" s="117"/>
      <c r="AB334" s="117" t="s">
        <v>36</v>
      </c>
      <c r="AC334" s="117"/>
      <c r="AD334" s="117" t="s">
        <v>48</v>
      </c>
      <c r="AE334" s="117"/>
      <c r="AF334" s="117" t="s">
        <v>48</v>
      </c>
      <c r="AG334" s="117" t="s">
        <v>48</v>
      </c>
      <c r="AH334" s="117" t="str">
        <f t="shared" si="224"/>
        <v>MP</v>
      </c>
      <c r="AI334" s="146">
        <f t="shared" si="225"/>
        <v>0</v>
      </c>
      <c r="AJ334" s="146" t="s">
        <v>36</v>
      </c>
      <c r="AK334" s="146" t="s">
        <v>36</v>
      </c>
      <c r="AL334" s="146"/>
      <c r="AM334" s="146"/>
      <c r="AN334" s="89"/>
      <c r="AO334" s="90">
        <f t="shared" si="226"/>
        <v>0</v>
      </c>
      <c r="AP334" s="91">
        <f t="shared" si="227"/>
        <v>3.3055555599275976E-2</v>
      </c>
      <c r="AQ334" s="91">
        <f t="shared" si="228"/>
        <v>3.3055555599275976E-2</v>
      </c>
      <c r="AR334" s="89">
        <f t="shared" si="229"/>
        <v>4</v>
      </c>
      <c r="AS334" s="92">
        <f t="shared" si="230"/>
        <v>0</v>
      </c>
      <c r="AT334" s="92">
        <f t="shared" si="231"/>
        <v>0.13222222239710391</v>
      </c>
      <c r="AU334" s="92">
        <f t="shared" si="232"/>
        <v>0.13222222239710391</v>
      </c>
      <c r="AV334" s="93" t="str">
        <f t="shared" si="233"/>
        <v>23_04</v>
      </c>
      <c r="AW334" s="89" t="str">
        <f t="shared" si="234"/>
        <v>23</v>
      </c>
      <c r="AX334" s="89" t="str">
        <f t="shared" si="235"/>
        <v>04</v>
      </c>
      <c r="AY334" s="89"/>
      <c r="AZ334" s="89" t="str">
        <f t="shared" si="236"/>
        <v/>
      </c>
    </row>
    <row r="335" spans="1:52" s="117" customFormat="1" ht="9" hidden="1" x14ac:dyDescent="0.2">
      <c r="A335" s="131">
        <v>45019.298611111109</v>
      </c>
      <c r="B335" s="117" t="s">
        <v>30</v>
      </c>
      <c r="C335" s="117" t="s">
        <v>33</v>
      </c>
      <c r="D335" s="117" t="s">
        <v>158</v>
      </c>
      <c r="E335" s="117" t="s">
        <v>33</v>
      </c>
      <c r="F335" s="117" t="s">
        <v>34</v>
      </c>
      <c r="G335" s="117" t="s">
        <v>203</v>
      </c>
      <c r="H335" s="117" t="s">
        <v>196</v>
      </c>
      <c r="I335" s="181" t="s">
        <v>226</v>
      </c>
      <c r="J335" s="181" t="s">
        <v>213</v>
      </c>
      <c r="K335" s="181" t="s">
        <v>36</v>
      </c>
      <c r="L335" s="117" t="s">
        <v>118</v>
      </c>
      <c r="M335" s="117" t="s">
        <v>205</v>
      </c>
      <c r="N335" s="132" t="s">
        <v>36</v>
      </c>
      <c r="O335" s="132" t="s">
        <v>36</v>
      </c>
      <c r="P335" s="132">
        <v>45020.297233796293</v>
      </c>
      <c r="Q335" s="132">
        <v>45020.298611111109</v>
      </c>
      <c r="R335" s="133" t="s">
        <v>420</v>
      </c>
      <c r="S335" s="117" t="s">
        <v>37</v>
      </c>
      <c r="T335" s="117" t="s">
        <v>37</v>
      </c>
      <c r="AB335" s="117" t="s">
        <v>36</v>
      </c>
      <c r="AD335" s="117" t="s">
        <v>48</v>
      </c>
      <c r="AF335" s="117" t="s">
        <v>48</v>
      </c>
      <c r="AG335" s="117" t="s">
        <v>48</v>
      </c>
      <c r="AH335" s="117" t="str">
        <f t="shared" si="224"/>
        <v>MP</v>
      </c>
      <c r="AI335" s="146">
        <f t="shared" si="225"/>
        <v>0</v>
      </c>
      <c r="AJ335" s="146" t="s">
        <v>36</v>
      </c>
      <c r="AK335" s="146" t="s">
        <v>36</v>
      </c>
      <c r="AL335" s="146"/>
      <c r="AM335" s="146"/>
      <c r="AN335" s="89"/>
      <c r="AO335" s="90">
        <f t="shared" si="226"/>
        <v>0</v>
      </c>
      <c r="AP335" s="91">
        <f t="shared" si="227"/>
        <v>3.3055555599275976E-2</v>
      </c>
      <c r="AQ335" s="91">
        <f t="shared" si="228"/>
        <v>3.3055555599275976E-2</v>
      </c>
      <c r="AR335" s="89">
        <f t="shared" si="229"/>
        <v>4</v>
      </c>
      <c r="AS335" s="92">
        <f t="shared" si="230"/>
        <v>0</v>
      </c>
      <c r="AT335" s="92">
        <f t="shared" si="231"/>
        <v>0.13222222239710391</v>
      </c>
      <c r="AU335" s="92">
        <f t="shared" si="232"/>
        <v>0.13222222239710391</v>
      </c>
      <c r="AV335" s="93" t="str">
        <f t="shared" si="233"/>
        <v>23_04</v>
      </c>
      <c r="AW335" s="89" t="str">
        <f t="shared" si="234"/>
        <v>23</v>
      </c>
      <c r="AX335" s="89" t="str">
        <f t="shared" si="235"/>
        <v>04</v>
      </c>
      <c r="AY335" s="89"/>
      <c r="AZ335" s="89" t="str">
        <f t="shared" si="236"/>
        <v/>
      </c>
    </row>
    <row r="336" spans="1:52" s="117" customFormat="1" ht="9" hidden="1" x14ac:dyDescent="0.2">
      <c r="A336" s="131">
        <v>45019.3</v>
      </c>
      <c r="B336" s="117" t="s">
        <v>30</v>
      </c>
      <c r="C336" s="117" t="s">
        <v>33</v>
      </c>
      <c r="D336" s="117" t="s">
        <v>158</v>
      </c>
      <c r="E336" s="117" t="s">
        <v>33</v>
      </c>
      <c r="F336" s="117" t="s">
        <v>34</v>
      </c>
      <c r="G336" s="117" t="s">
        <v>203</v>
      </c>
      <c r="H336" s="117" t="s">
        <v>196</v>
      </c>
      <c r="I336" s="181" t="s">
        <v>226</v>
      </c>
      <c r="J336" s="181" t="s">
        <v>214</v>
      </c>
      <c r="K336" s="181" t="s">
        <v>36</v>
      </c>
      <c r="L336" s="117" t="s">
        <v>118</v>
      </c>
      <c r="M336" s="117" t="s">
        <v>205</v>
      </c>
      <c r="N336" s="132" t="s">
        <v>36</v>
      </c>
      <c r="O336" s="132" t="s">
        <v>36</v>
      </c>
      <c r="P336" s="132">
        <v>45020.298622685186</v>
      </c>
      <c r="Q336" s="132">
        <v>45020.3</v>
      </c>
      <c r="R336" s="133" t="s">
        <v>420</v>
      </c>
      <c r="S336" s="117" t="s">
        <v>37</v>
      </c>
      <c r="T336" s="117" t="s">
        <v>37</v>
      </c>
      <c r="AB336" s="117" t="s">
        <v>36</v>
      </c>
      <c r="AD336" s="117" t="s">
        <v>48</v>
      </c>
      <c r="AF336" s="117" t="s">
        <v>48</v>
      </c>
      <c r="AG336" s="117" t="s">
        <v>48</v>
      </c>
      <c r="AH336" s="117" t="str">
        <f t="shared" si="224"/>
        <v>MP</v>
      </c>
      <c r="AI336" s="146">
        <f t="shared" si="225"/>
        <v>0</v>
      </c>
      <c r="AJ336" s="146" t="s">
        <v>36</v>
      </c>
      <c r="AK336" s="146" t="s">
        <v>36</v>
      </c>
      <c r="AL336" s="146"/>
      <c r="AM336" s="146"/>
      <c r="AN336" s="89"/>
      <c r="AO336" s="90">
        <f t="shared" si="226"/>
        <v>0</v>
      </c>
      <c r="AP336" s="91">
        <f t="shared" si="227"/>
        <v>3.3055555599275976E-2</v>
      </c>
      <c r="AQ336" s="91">
        <f t="shared" si="228"/>
        <v>3.3055555599275976E-2</v>
      </c>
      <c r="AR336" s="89">
        <f t="shared" si="229"/>
        <v>4</v>
      </c>
      <c r="AS336" s="92">
        <f t="shared" si="230"/>
        <v>0</v>
      </c>
      <c r="AT336" s="92">
        <f t="shared" si="231"/>
        <v>0.13222222239710391</v>
      </c>
      <c r="AU336" s="92">
        <f t="shared" si="232"/>
        <v>0.13222222239710391</v>
      </c>
      <c r="AV336" s="93" t="str">
        <f t="shared" si="233"/>
        <v>23_04</v>
      </c>
      <c r="AW336" s="89" t="str">
        <f t="shared" si="234"/>
        <v>23</v>
      </c>
      <c r="AX336" s="89" t="str">
        <f t="shared" si="235"/>
        <v>04</v>
      </c>
      <c r="AY336" s="89"/>
      <c r="AZ336" s="89" t="str">
        <f t="shared" si="236"/>
        <v/>
      </c>
    </row>
    <row r="337" spans="1:52" s="117" customFormat="1" ht="9" hidden="1" x14ac:dyDescent="0.2">
      <c r="A337" s="131">
        <v>45019.302083333336</v>
      </c>
      <c r="B337" s="117" t="s">
        <v>30</v>
      </c>
      <c r="C337" s="117" t="s">
        <v>33</v>
      </c>
      <c r="D337" s="117" t="s">
        <v>158</v>
      </c>
      <c r="E337" s="117" t="s">
        <v>33</v>
      </c>
      <c r="F337" s="117" t="s">
        <v>34</v>
      </c>
      <c r="G337" s="117" t="s">
        <v>203</v>
      </c>
      <c r="H337" s="117" t="s">
        <v>196</v>
      </c>
      <c r="I337" s="181" t="s">
        <v>226</v>
      </c>
      <c r="J337" s="181" t="s">
        <v>215</v>
      </c>
      <c r="K337" s="181" t="s">
        <v>36</v>
      </c>
      <c r="L337" s="117" t="s">
        <v>118</v>
      </c>
      <c r="M337" s="117" t="s">
        <v>205</v>
      </c>
      <c r="N337" s="132" t="s">
        <v>36</v>
      </c>
      <c r="O337" s="132" t="s">
        <v>36</v>
      </c>
      <c r="P337" s="132">
        <v>45020.300011574072</v>
      </c>
      <c r="Q337" s="132">
        <v>45020.302083333336</v>
      </c>
      <c r="R337" s="133" t="s">
        <v>420</v>
      </c>
      <c r="S337" s="117" t="s">
        <v>37</v>
      </c>
      <c r="T337" s="117" t="s">
        <v>37</v>
      </c>
      <c r="AB337" s="117" t="s">
        <v>36</v>
      </c>
      <c r="AD337" s="117" t="s">
        <v>48</v>
      </c>
      <c r="AF337" s="117" t="s">
        <v>48</v>
      </c>
      <c r="AG337" s="117" t="s">
        <v>48</v>
      </c>
      <c r="AH337" s="117" t="str">
        <f t="shared" si="224"/>
        <v>MP</v>
      </c>
      <c r="AI337" s="146">
        <f t="shared" si="225"/>
        <v>0</v>
      </c>
      <c r="AJ337" s="146" t="s">
        <v>36</v>
      </c>
      <c r="AK337" s="146" t="s">
        <v>36</v>
      </c>
      <c r="AL337" s="146"/>
      <c r="AM337" s="146"/>
      <c r="AN337" s="89"/>
      <c r="AO337" s="90">
        <f t="shared" si="226"/>
        <v>0</v>
      </c>
      <c r="AP337" s="91">
        <f t="shared" si="227"/>
        <v>4.9722222320269793E-2</v>
      </c>
      <c r="AQ337" s="91">
        <f t="shared" si="228"/>
        <v>4.9722222320269793E-2</v>
      </c>
      <c r="AR337" s="89">
        <f t="shared" si="229"/>
        <v>4</v>
      </c>
      <c r="AS337" s="92">
        <f t="shared" si="230"/>
        <v>0</v>
      </c>
      <c r="AT337" s="92">
        <f t="shared" si="231"/>
        <v>0.19888888928107917</v>
      </c>
      <c r="AU337" s="92">
        <f t="shared" si="232"/>
        <v>0.19888888928107917</v>
      </c>
      <c r="AV337" s="93" t="str">
        <f t="shared" si="233"/>
        <v>23_04</v>
      </c>
      <c r="AW337" s="89" t="str">
        <f t="shared" si="234"/>
        <v>23</v>
      </c>
      <c r="AX337" s="89" t="str">
        <f t="shared" si="235"/>
        <v>04</v>
      </c>
      <c r="AY337" s="89"/>
      <c r="AZ337" s="89" t="str">
        <f t="shared" si="236"/>
        <v/>
      </c>
    </row>
    <row r="338" spans="1:52" ht="9" hidden="1" x14ac:dyDescent="0.2">
      <c r="A338" s="86">
        <v>45020.684849259254</v>
      </c>
      <c r="B338" s="73" t="s">
        <v>30</v>
      </c>
      <c r="C338" s="73" t="s">
        <v>141</v>
      </c>
      <c r="D338" s="73" t="s">
        <v>157</v>
      </c>
      <c r="E338" s="73" t="s">
        <v>33</v>
      </c>
      <c r="F338" s="73" t="s">
        <v>34</v>
      </c>
      <c r="G338" s="73" t="s">
        <v>202</v>
      </c>
      <c r="H338" s="73" t="s">
        <v>198</v>
      </c>
      <c r="I338" s="176" t="s">
        <v>250</v>
      </c>
      <c r="J338" s="176" t="s">
        <v>249</v>
      </c>
      <c r="K338" s="176" t="s">
        <v>36</v>
      </c>
      <c r="L338" s="73" t="s">
        <v>219</v>
      </c>
      <c r="M338" s="73" t="s">
        <v>220</v>
      </c>
      <c r="N338" s="74">
        <v>45020.416666666672</v>
      </c>
      <c r="O338" s="74">
        <v>45020.677083333328</v>
      </c>
      <c r="P338" s="74">
        <v>45020.395833333336</v>
      </c>
      <c r="Q338" s="74">
        <v>45020.684027777781</v>
      </c>
      <c r="R338" s="87" t="s">
        <v>339</v>
      </c>
      <c r="S338" s="73" t="s">
        <v>119</v>
      </c>
      <c r="U338" s="94">
        <v>1.3888888890505768E-2</v>
      </c>
      <c r="V338" s="94">
        <v>2.0833333335758653E-2</v>
      </c>
      <c r="W338" s="73" t="s">
        <v>36</v>
      </c>
      <c r="X338" s="73" t="s">
        <v>36</v>
      </c>
      <c r="Y338" s="73" t="s">
        <v>36</v>
      </c>
      <c r="Z338" s="73" t="s">
        <v>36</v>
      </c>
      <c r="AA338" s="73" t="s">
        <v>36</v>
      </c>
      <c r="AB338" s="73" t="s">
        <v>36</v>
      </c>
      <c r="AC338" s="73" t="s">
        <v>36</v>
      </c>
      <c r="AD338" s="73" t="s">
        <v>48</v>
      </c>
      <c r="AE338" s="73" t="s">
        <v>36</v>
      </c>
      <c r="AF338" s="73" t="s">
        <v>36</v>
      </c>
      <c r="AG338" s="73" t="s">
        <v>48</v>
      </c>
      <c r="AH338" s="73" t="str">
        <f t="shared" ref="AH338:AH361" si="237">TRIM(LEFT(L338,3))</f>
        <v>COM</v>
      </c>
      <c r="AI338" s="88">
        <f t="shared" ref="AI338:AI361" si="238">IFERROR(IF(N338&gt;O338,24+(O338-N338)*24,(O338-N338)*24),0)</f>
        <v>6.2499999997671694</v>
      </c>
      <c r="AJ338" s="88" t="s">
        <v>36</v>
      </c>
      <c r="AK338" s="88" t="s">
        <v>36</v>
      </c>
      <c r="AL338" s="88"/>
      <c r="AM338" s="88"/>
      <c r="AN338" s="89"/>
      <c r="AO338" s="90">
        <f t="shared" ref="AO338:AO361" si="239">IF(AND(Y338="-",AB338="-"),0,IF(OR(Y338="-",AB338="-"),IF(Y338="-",AB338,Y338),Y338+AB338))</f>
        <v>0</v>
      </c>
      <c r="AP338" s="91">
        <f t="shared" ref="AP338:AP361" si="240">IFERROR(IF(P338&gt;Q338,24+(Q338-P338)*24,(Q338-P338)*24),0)</f>
        <v>6.9166666666860692</v>
      </c>
      <c r="AQ338" s="91">
        <f t="shared" ref="AQ338:AQ361" si="241">AP338-(AO338*24)</f>
        <v>6.9166666666860692</v>
      </c>
      <c r="AR338" s="89">
        <f t="shared" ref="AR338:AR361" si="242">IF(AY338=1,(LEN(D338)-LEN(SUBSTITUTE(D338,",",""))+1),IF(LEN(D338)=LEN(SUBSTITUTE(D338,"RONCAL FANNYNG","")),IF(LEN(D338)=LEN(SUBSTITUTE(D338,"LIBERATO AMAEL","")),(LEN(D338)-LEN(SUBSTITUTE(D338,",",""))+1+2),(LEN(D338)-LEN(SUBSTITUTE(D338,",",""))+1+1)),IF(LEN(D338)=LEN(SUBSTITUTE(D338,"LIBERATO AMAEL","")),(LEN(D338)-LEN(SUBSTITUTE(D338,",",""))+1+1),(LEN(D338)-LEN(SUBSTITUTE(D338,",",""))+1))))</f>
        <v>5</v>
      </c>
      <c r="AS338" s="92">
        <f t="shared" ref="AS338:AS361" si="243">IFERROR(AN338*24,0)</f>
        <v>0</v>
      </c>
      <c r="AT338" s="92">
        <f t="shared" ref="AT338:AT361" si="244">AR338*AQ338</f>
        <v>34.583333333430346</v>
      </c>
      <c r="AU338" s="92">
        <f t="shared" ref="AU338:AU361" si="245">AT338-AS338</f>
        <v>34.583333333430346</v>
      </c>
      <c r="AV338" s="93" t="str">
        <f t="shared" ref="AV338:AV361" si="246">AW338&amp;"_"&amp;AX338</f>
        <v>23_04</v>
      </c>
      <c r="AW338" s="89" t="str">
        <f t="shared" ref="AW338:AW361" si="247">TEXT(Q338,"YY")</f>
        <v>23</v>
      </c>
      <c r="AX338" s="89" t="str">
        <f t="shared" ref="AX338:AX361" si="248">TEXT(Q338,"mm")</f>
        <v>04</v>
      </c>
      <c r="AY338" s="89"/>
      <c r="AZ338" s="89" t="str">
        <f t="shared" ref="AZ338:AZ361" si="249">IF(AQ338&lt;=AI338,"REVISAR","")</f>
        <v/>
      </c>
    </row>
    <row r="339" spans="1:52" s="117" customFormat="1" ht="9" hidden="1" x14ac:dyDescent="0.2">
      <c r="A339" s="112">
        <v>45035.720442245365</v>
      </c>
      <c r="B339" s="113" t="s">
        <v>30</v>
      </c>
      <c r="C339" s="113" t="s">
        <v>141</v>
      </c>
      <c r="D339" s="113" t="s">
        <v>157</v>
      </c>
      <c r="E339" s="113" t="s">
        <v>33</v>
      </c>
      <c r="F339" s="113" t="s">
        <v>34</v>
      </c>
      <c r="G339" s="113" t="s">
        <v>202</v>
      </c>
      <c r="H339" s="113" t="s">
        <v>256</v>
      </c>
      <c r="I339" s="179" t="s">
        <v>226</v>
      </c>
      <c r="J339" s="179" t="s">
        <v>138</v>
      </c>
      <c r="K339" s="179" t="s">
        <v>36</v>
      </c>
      <c r="L339" s="113" t="s">
        <v>118</v>
      </c>
      <c r="M339" s="113" t="s">
        <v>205</v>
      </c>
      <c r="N339" s="114" t="s">
        <v>36</v>
      </c>
      <c r="O339" s="114" t="s">
        <v>36</v>
      </c>
      <c r="P339" s="114">
        <v>45035.333333333328</v>
      </c>
      <c r="Q339" s="114">
        <v>45035.340277777781</v>
      </c>
      <c r="R339" s="115" t="s">
        <v>420</v>
      </c>
      <c r="S339" s="113" t="s">
        <v>37</v>
      </c>
      <c r="T339" s="113" t="s">
        <v>37</v>
      </c>
      <c r="U339" s="152">
        <v>1.3888888888888889E-3</v>
      </c>
      <c r="V339" s="113"/>
      <c r="W339" s="113"/>
      <c r="X339" s="113"/>
      <c r="Y339" s="113"/>
      <c r="Z339" s="113"/>
      <c r="AA339" s="113"/>
      <c r="AB339" s="113" t="s">
        <v>36</v>
      </c>
      <c r="AC339" s="113"/>
      <c r="AD339" s="113" t="s">
        <v>48</v>
      </c>
      <c r="AE339" s="113" t="s">
        <v>36</v>
      </c>
      <c r="AF339" s="113" t="s">
        <v>48</v>
      </c>
      <c r="AG339" s="113" t="s">
        <v>48</v>
      </c>
      <c r="AH339" s="113" t="str">
        <f t="shared" si="237"/>
        <v>MP</v>
      </c>
      <c r="AI339" s="116">
        <f t="shared" si="238"/>
        <v>0</v>
      </c>
      <c r="AJ339" s="116" t="s">
        <v>36</v>
      </c>
      <c r="AK339" s="116" t="s">
        <v>36</v>
      </c>
      <c r="AL339" s="116"/>
      <c r="AM339" s="116"/>
      <c r="AN339" s="89"/>
      <c r="AO339" s="90">
        <f t="shared" si="239"/>
        <v>0</v>
      </c>
      <c r="AP339" s="91">
        <f t="shared" si="240"/>
        <v>0.1666666668606922</v>
      </c>
      <c r="AQ339" s="91">
        <f t="shared" si="241"/>
        <v>0.1666666668606922</v>
      </c>
      <c r="AR339" s="89">
        <f t="shared" si="242"/>
        <v>5</v>
      </c>
      <c r="AS339" s="92">
        <f t="shared" si="243"/>
        <v>0</v>
      </c>
      <c r="AT339" s="92">
        <f t="shared" si="244"/>
        <v>0.83333333430346102</v>
      </c>
      <c r="AU339" s="92">
        <f t="shared" si="245"/>
        <v>0.83333333430346102</v>
      </c>
      <c r="AV339" s="93" t="str">
        <f t="shared" si="246"/>
        <v>23_04</v>
      </c>
      <c r="AW339" s="89" t="str">
        <f t="shared" si="247"/>
        <v>23</v>
      </c>
      <c r="AX339" s="89" t="str">
        <f t="shared" si="248"/>
        <v>04</v>
      </c>
      <c r="AY339" s="89"/>
      <c r="AZ339" s="89" t="str">
        <f t="shared" si="249"/>
        <v/>
      </c>
    </row>
    <row r="340" spans="1:52" s="117" customFormat="1" ht="9" hidden="1" x14ac:dyDescent="0.2">
      <c r="A340" s="112">
        <v>45035.720442245365</v>
      </c>
      <c r="B340" s="113" t="s">
        <v>30</v>
      </c>
      <c r="C340" s="113" t="s">
        <v>141</v>
      </c>
      <c r="D340" s="113" t="s">
        <v>157</v>
      </c>
      <c r="E340" s="113" t="s">
        <v>33</v>
      </c>
      <c r="F340" s="113" t="s">
        <v>34</v>
      </c>
      <c r="G340" s="113" t="s">
        <v>202</v>
      </c>
      <c r="H340" s="113" t="s">
        <v>256</v>
      </c>
      <c r="I340" s="179" t="s">
        <v>226</v>
      </c>
      <c r="J340" s="179" t="s">
        <v>211</v>
      </c>
      <c r="K340" s="179" t="s">
        <v>36</v>
      </c>
      <c r="L340" s="113" t="s">
        <v>118</v>
      </c>
      <c r="M340" s="113" t="s">
        <v>205</v>
      </c>
      <c r="N340" s="114" t="s">
        <v>36</v>
      </c>
      <c r="O340" s="114" t="s">
        <v>36</v>
      </c>
      <c r="P340" s="114">
        <v>45035.340289351851</v>
      </c>
      <c r="Q340" s="114">
        <v>45035.347222222219</v>
      </c>
      <c r="R340" s="115" t="s">
        <v>420</v>
      </c>
      <c r="S340" s="113" t="s">
        <v>37</v>
      </c>
      <c r="T340" s="113" t="s">
        <v>37</v>
      </c>
      <c r="U340" s="152">
        <v>1.3888888888888889E-3</v>
      </c>
      <c r="V340" s="113"/>
      <c r="W340" s="113"/>
      <c r="X340" s="113"/>
      <c r="Y340" s="113"/>
      <c r="Z340" s="113"/>
      <c r="AA340" s="113"/>
      <c r="AB340" s="113" t="s">
        <v>36</v>
      </c>
      <c r="AC340" s="113"/>
      <c r="AD340" s="113" t="s">
        <v>48</v>
      </c>
      <c r="AE340" s="113" t="s">
        <v>36</v>
      </c>
      <c r="AF340" s="113" t="s">
        <v>48</v>
      </c>
      <c r="AG340" s="113" t="s">
        <v>48</v>
      </c>
      <c r="AH340" s="113" t="str">
        <f t="shared" si="237"/>
        <v>MP</v>
      </c>
      <c r="AI340" s="116">
        <f t="shared" si="238"/>
        <v>0</v>
      </c>
      <c r="AJ340" s="116" t="s">
        <v>36</v>
      </c>
      <c r="AK340" s="116" t="s">
        <v>36</v>
      </c>
      <c r="AL340" s="116"/>
      <c r="AM340" s="116"/>
      <c r="AN340" s="89"/>
      <c r="AO340" s="90">
        <f t="shared" si="239"/>
        <v>0</v>
      </c>
      <c r="AP340" s="91">
        <f t="shared" si="240"/>
        <v>0.16638888884335756</v>
      </c>
      <c r="AQ340" s="91">
        <f t="shared" si="241"/>
        <v>0.16638888884335756</v>
      </c>
      <c r="AR340" s="89">
        <f t="shared" si="242"/>
        <v>5</v>
      </c>
      <c r="AS340" s="92">
        <f t="shared" si="243"/>
        <v>0</v>
      </c>
      <c r="AT340" s="92">
        <f t="shared" si="244"/>
        <v>0.83194444421678782</v>
      </c>
      <c r="AU340" s="92">
        <f t="shared" si="245"/>
        <v>0.83194444421678782</v>
      </c>
      <c r="AV340" s="93" t="str">
        <f t="shared" si="246"/>
        <v>23_04</v>
      </c>
      <c r="AW340" s="89" t="str">
        <f t="shared" si="247"/>
        <v>23</v>
      </c>
      <c r="AX340" s="89" t="str">
        <f t="shared" si="248"/>
        <v>04</v>
      </c>
      <c r="AY340" s="89"/>
      <c r="AZ340" s="89" t="str">
        <f t="shared" si="249"/>
        <v/>
      </c>
    </row>
    <row r="341" spans="1:52" s="117" customFormat="1" ht="9" hidden="1" x14ac:dyDescent="0.2">
      <c r="A341" s="112">
        <v>45035.720442245365</v>
      </c>
      <c r="B341" s="113" t="s">
        <v>30</v>
      </c>
      <c r="C341" s="113" t="s">
        <v>141</v>
      </c>
      <c r="D341" s="113" t="s">
        <v>157</v>
      </c>
      <c r="E341" s="113" t="s">
        <v>33</v>
      </c>
      <c r="F341" s="113" t="s">
        <v>34</v>
      </c>
      <c r="G341" s="113" t="s">
        <v>202</v>
      </c>
      <c r="H341" s="113" t="s">
        <v>256</v>
      </c>
      <c r="I341" s="179" t="s">
        <v>226</v>
      </c>
      <c r="J341" s="179" t="s">
        <v>152</v>
      </c>
      <c r="K341" s="179" t="s">
        <v>36</v>
      </c>
      <c r="L341" s="113" t="s">
        <v>118</v>
      </c>
      <c r="M341" s="113" t="s">
        <v>205</v>
      </c>
      <c r="N341" s="114" t="s">
        <v>36</v>
      </c>
      <c r="O341" s="114" t="s">
        <v>36</v>
      </c>
      <c r="P341" s="114">
        <v>45035.347233796296</v>
      </c>
      <c r="Q341" s="114">
        <v>45035.354166666664</v>
      </c>
      <c r="R341" s="115" t="s">
        <v>420</v>
      </c>
      <c r="S341" s="113" t="s">
        <v>37</v>
      </c>
      <c r="T341" s="113" t="s">
        <v>37</v>
      </c>
      <c r="U341" s="152">
        <v>1.3888888888888889E-3</v>
      </c>
      <c r="V341" s="113"/>
      <c r="W341" s="113"/>
      <c r="X341" s="113"/>
      <c r="Y341" s="113"/>
      <c r="Z341" s="113"/>
      <c r="AA341" s="113"/>
      <c r="AB341" s="113" t="s">
        <v>36</v>
      </c>
      <c r="AC341" s="113"/>
      <c r="AD341" s="113" t="s">
        <v>48</v>
      </c>
      <c r="AE341" s="113" t="s">
        <v>36</v>
      </c>
      <c r="AF341" s="113" t="s">
        <v>48</v>
      </c>
      <c r="AG341" s="113" t="s">
        <v>48</v>
      </c>
      <c r="AH341" s="113" t="str">
        <f t="shared" si="237"/>
        <v>MP</v>
      </c>
      <c r="AI341" s="116">
        <f t="shared" si="238"/>
        <v>0</v>
      </c>
      <c r="AJ341" s="116" t="s">
        <v>36</v>
      </c>
      <c r="AK341" s="116" t="s">
        <v>36</v>
      </c>
      <c r="AL341" s="116"/>
      <c r="AM341" s="116"/>
      <c r="AN341" s="89"/>
      <c r="AO341" s="90">
        <f t="shared" si="239"/>
        <v>0</v>
      </c>
      <c r="AP341" s="91">
        <f t="shared" si="240"/>
        <v>0.16638888884335756</v>
      </c>
      <c r="AQ341" s="91">
        <f t="shared" si="241"/>
        <v>0.16638888884335756</v>
      </c>
      <c r="AR341" s="89">
        <f t="shared" si="242"/>
        <v>5</v>
      </c>
      <c r="AS341" s="92">
        <f t="shared" si="243"/>
        <v>0</v>
      </c>
      <c r="AT341" s="92">
        <f t="shared" si="244"/>
        <v>0.83194444421678782</v>
      </c>
      <c r="AU341" s="92">
        <f t="shared" si="245"/>
        <v>0.83194444421678782</v>
      </c>
      <c r="AV341" s="93" t="str">
        <f t="shared" si="246"/>
        <v>23_04</v>
      </c>
      <c r="AW341" s="89" t="str">
        <f t="shared" si="247"/>
        <v>23</v>
      </c>
      <c r="AX341" s="89" t="str">
        <f t="shared" si="248"/>
        <v>04</v>
      </c>
      <c r="AY341" s="89"/>
      <c r="AZ341" s="89" t="str">
        <f t="shared" si="249"/>
        <v/>
      </c>
    </row>
    <row r="342" spans="1:52" s="117" customFormat="1" ht="9" hidden="1" x14ac:dyDescent="0.2">
      <c r="A342" s="112">
        <v>45035.720442245365</v>
      </c>
      <c r="B342" s="113" t="s">
        <v>30</v>
      </c>
      <c r="C342" s="113" t="s">
        <v>141</v>
      </c>
      <c r="D342" s="113" t="s">
        <v>157</v>
      </c>
      <c r="E342" s="113" t="s">
        <v>33</v>
      </c>
      <c r="F342" s="113" t="s">
        <v>34</v>
      </c>
      <c r="G342" s="113" t="s">
        <v>202</v>
      </c>
      <c r="H342" s="113" t="s">
        <v>256</v>
      </c>
      <c r="I342" s="179" t="s">
        <v>226</v>
      </c>
      <c r="J342" s="179" t="s">
        <v>212</v>
      </c>
      <c r="K342" s="179" t="s">
        <v>36</v>
      </c>
      <c r="L342" s="113" t="s">
        <v>118</v>
      </c>
      <c r="M342" s="113" t="s">
        <v>205</v>
      </c>
      <c r="N342" s="114" t="s">
        <v>36</v>
      </c>
      <c r="O342" s="114" t="s">
        <v>36</v>
      </c>
      <c r="P342" s="114">
        <v>45035.354178240741</v>
      </c>
      <c r="Q342" s="114">
        <v>45035.361111111109</v>
      </c>
      <c r="R342" s="115" t="s">
        <v>420</v>
      </c>
      <c r="S342" s="113" t="s">
        <v>37</v>
      </c>
      <c r="T342" s="113" t="s">
        <v>37</v>
      </c>
      <c r="U342" s="152">
        <v>1.3888888888888889E-3</v>
      </c>
      <c r="V342" s="113"/>
      <c r="W342" s="113"/>
      <c r="X342" s="113"/>
      <c r="Y342" s="113"/>
      <c r="Z342" s="113"/>
      <c r="AA342" s="113"/>
      <c r="AB342" s="113" t="s">
        <v>36</v>
      </c>
      <c r="AC342" s="113"/>
      <c r="AD342" s="113" t="s">
        <v>48</v>
      </c>
      <c r="AE342" s="113" t="s">
        <v>36</v>
      </c>
      <c r="AF342" s="113" t="s">
        <v>48</v>
      </c>
      <c r="AG342" s="113" t="s">
        <v>48</v>
      </c>
      <c r="AH342" s="113" t="str">
        <f t="shared" si="237"/>
        <v>MP</v>
      </c>
      <c r="AI342" s="116">
        <f t="shared" si="238"/>
        <v>0</v>
      </c>
      <c r="AJ342" s="116" t="s">
        <v>36</v>
      </c>
      <c r="AK342" s="116" t="s">
        <v>36</v>
      </c>
      <c r="AL342" s="116"/>
      <c r="AM342" s="116"/>
      <c r="AN342" s="89"/>
      <c r="AO342" s="90">
        <f t="shared" si="239"/>
        <v>0</v>
      </c>
      <c r="AP342" s="91">
        <f t="shared" si="240"/>
        <v>0.16638888884335756</v>
      </c>
      <c r="AQ342" s="91">
        <f t="shared" si="241"/>
        <v>0.16638888884335756</v>
      </c>
      <c r="AR342" s="89">
        <f t="shared" si="242"/>
        <v>5</v>
      </c>
      <c r="AS342" s="92">
        <f t="shared" si="243"/>
        <v>0</v>
      </c>
      <c r="AT342" s="92">
        <f t="shared" si="244"/>
        <v>0.83194444421678782</v>
      </c>
      <c r="AU342" s="92">
        <f t="shared" si="245"/>
        <v>0.83194444421678782</v>
      </c>
      <c r="AV342" s="93" t="str">
        <f t="shared" si="246"/>
        <v>23_04</v>
      </c>
      <c r="AW342" s="89" t="str">
        <f t="shared" si="247"/>
        <v>23</v>
      </c>
      <c r="AX342" s="89" t="str">
        <f t="shared" si="248"/>
        <v>04</v>
      </c>
      <c r="AY342" s="89"/>
      <c r="AZ342" s="89" t="str">
        <f t="shared" si="249"/>
        <v/>
      </c>
    </row>
    <row r="343" spans="1:52" s="117" customFormat="1" ht="9" hidden="1" x14ac:dyDescent="0.2">
      <c r="A343" s="112">
        <v>45035.720442245365</v>
      </c>
      <c r="B343" s="113" t="s">
        <v>30</v>
      </c>
      <c r="C343" s="113" t="s">
        <v>141</v>
      </c>
      <c r="D343" s="113" t="s">
        <v>157</v>
      </c>
      <c r="E343" s="113" t="s">
        <v>33</v>
      </c>
      <c r="F343" s="113" t="s">
        <v>34</v>
      </c>
      <c r="G343" s="113" t="s">
        <v>202</v>
      </c>
      <c r="H343" s="113" t="s">
        <v>256</v>
      </c>
      <c r="I343" s="179" t="s">
        <v>226</v>
      </c>
      <c r="J343" s="179" t="s">
        <v>213</v>
      </c>
      <c r="K343" s="179" t="s">
        <v>36</v>
      </c>
      <c r="L343" s="113" t="s">
        <v>118</v>
      </c>
      <c r="M343" s="113" t="s">
        <v>205</v>
      </c>
      <c r="N343" s="114" t="s">
        <v>36</v>
      </c>
      <c r="O343" s="114" t="s">
        <v>36</v>
      </c>
      <c r="P343" s="114">
        <v>45035.361122685186</v>
      </c>
      <c r="Q343" s="114">
        <v>45035.368055555555</v>
      </c>
      <c r="R343" s="115" t="s">
        <v>420</v>
      </c>
      <c r="S343" s="113" t="s">
        <v>37</v>
      </c>
      <c r="T343" s="113" t="s">
        <v>37</v>
      </c>
      <c r="U343" s="152">
        <v>6.9444444444444447E-4</v>
      </c>
      <c r="V343" s="113"/>
      <c r="W343" s="113"/>
      <c r="X343" s="113"/>
      <c r="Y343" s="113"/>
      <c r="Z343" s="113"/>
      <c r="AA343" s="113"/>
      <c r="AB343" s="113" t="s">
        <v>36</v>
      </c>
      <c r="AC343" s="113"/>
      <c r="AD343" s="113" t="s">
        <v>48</v>
      </c>
      <c r="AE343" s="113" t="s">
        <v>36</v>
      </c>
      <c r="AF343" s="113" t="s">
        <v>48</v>
      </c>
      <c r="AG343" s="113" t="s">
        <v>48</v>
      </c>
      <c r="AH343" s="113" t="str">
        <f t="shared" si="237"/>
        <v>MP</v>
      </c>
      <c r="AI343" s="116">
        <f t="shared" si="238"/>
        <v>0</v>
      </c>
      <c r="AJ343" s="116" t="s">
        <v>36</v>
      </c>
      <c r="AK343" s="116" t="s">
        <v>36</v>
      </c>
      <c r="AL343" s="116"/>
      <c r="AM343" s="116"/>
      <c r="AN343" s="89"/>
      <c r="AO343" s="90">
        <f t="shared" si="239"/>
        <v>0</v>
      </c>
      <c r="AP343" s="91">
        <f t="shared" si="240"/>
        <v>0.16638888884335756</v>
      </c>
      <c r="AQ343" s="91">
        <f t="shared" si="241"/>
        <v>0.16638888884335756</v>
      </c>
      <c r="AR343" s="89">
        <f t="shared" si="242"/>
        <v>5</v>
      </c>
      <c r="AS343" s="92">
        <f t="shared" si="243"/>
        <v>0</v>
      </c>
      <c r="AT343" s="92">
        <f t="shared" si="244"/>
        <v>0.83194444421678782</v>
      </c>
      <c r="AU343" s="92">
        <f t="shared" si="245"/>
        <v>0.83194444421678782</v>
      </c>
      <c r="AV343" s="93" t="str">
        <f t="shared" si="246"/>
        <v>23_04</v>
      </c>
      <c r="AW343" s="89" t="str">
        <f t="shared" si="247"/>
        <v>23</v>
      </c>
      <c r="AX343" s="89" t="str">
        <f t="shared" si="248"/>
        <v>04</v>
      </c>
      <c r="AY343" s="89"/>
      <c r="AZ343" s="89" t="str">
        <f t="shared" si="249"/>
        <v/>
      </c>
    </row>
    <row r="344" spans="1:52" s="117" customFormat="1" ht="9" hidden="1" x14ac:dyDescent="0.2">
      <c r="A344" s="112">
        <v>45035.720442245365</v>
      </c>
      <c r="B344" s="113" t="s">
        <v>30</v>
      </c>
      <c r="C344" s="113" t="s">
        <v>141</v>
      </c>
      <c r="D344" s="113" t="s">
        <v>157</v>
      </c>
      <c r="E344" s="113" t="s">
        <v>33</v>
      </c>
      <c r="F344" s="113" t="s">
        <v>34</v>
      </c>
      <c r="G344" s="113" t="s">
        <v>202</v>
      </c>
      <c r="H344" s="113" t="s">
        <v>256</v>
      </c>
      <c r="I344" s="179" t="s">
        <v>226</v>
      </c>
      <c r="J344" s="179" t="s">
        <v>214</v>
      </c>
      <c r="K344" s="179" t="s">
        <v>36</v>
      </c>
      <c r="L344" s="113" t="s">
        <v>118</v>
      </c>
      <c r="M344" s="113" t="s">
        <v>205</v>
      </c>
      <c r="N344" s="114" t="s">
        <v>36</v>
      </c>
      <c r="O344" s="114" t="s">
        <v>36</v>
      </c>
      <c r="P344" s="114">
        <v>45035.368067129632</v>
      </c>
      <c r="Q344" s="114">
        <v>45035.375</v>
      </c>
      <c r="R344" s="115" t="s">
        <v>420</v>
      </c>
      <c r="S344" s="113" t="s">
        <v>37</v>
      </c>
      <c r="T344" s="113" t="s">
        <v>37</v>
      </c>
      <c r="U344" s="152">
        <v>6.9444444444444447E-4</v>
      </c>
      <c r="V344" s="113"/>
      <c r="W344" s="113"/>
      <c r="X344" s="113"/>
      <c r="Y344" s="113"/>
      <c r="Z344" s="113"/>
      <c r="AA344" s="113"/>
      <c r="AB344" s="113" t="s">
        <v>36</v>
      </c>
      <c r="AC344" s="113"/>
      <c r="AD344" s="113" t="s">
        <v>48</v>
      </c>
      <c r="AE344" s="113" t="s">
        <v>36</v>
      </c>
      <c r="AF344" s="113" t="s">
        <v>48</v>
      </c>
      <c r="AG344" s="113" t="s">
        <v>48</v>
      </c>
      <c r="AH344" s="113" t="str">
        <f t="shared" si="237"/>
        <v>MP</v>
      </c>
      <c r="AI344" s="116">
        <f t="shared" si="238"/>
        <v>0</v>
      </c>
      <c r="AJ344" s="116" t="s">
        <v>36</v>
      </c>
      <c r="AK344" s="116" t="s">
        <v>36</v>
      </c>
      <c r="AL344" s="116"/>
      <c r="AM344" s="116"/>
      <c r="AN344" s="89"/>
      <c r="AO344" s="90">
        <f t="shared" si="239"/>
        <v>0</v>
      </c>
      <c r="AP344" s="91">
        <f t="shared" si="240"/>
        <v>0.16638888884335756</v>
      </c>
      <c r="AQ344" s="91">
        <f t="shared" si="241"/>
        <v>0.16638888884335756</v>
      </c>
      <c r="AR344" s="89">
        <f t="shared" si="242"/>
        <v>5</v>
      </c>
      <c r="AS344" s="92">
        <f t="shared" si="243"/>
        <v>0</v>
      </c>
      <c r="AT344" s="92">
        <f t="shared" si="244"/>
        <v>0.83194444421678782</v>
      </c>
      <c r="AU344" s="92">
        <f t="shared" si="245"/>
        <v>0.83194444421678782</v>
      </c>
      <c r="AV344" s="93" t="str">
        <f t="shared" si="246"/>
        <v>23_04</v>
      </c>
      <c r="AW344" s="89" t="str">
        <f t="shared" si="247"/>
        <v>23</v>
      </c>
      <c r="AX344" s="89" t="str">
        <f t="shared" si="248"/>
        <v>04</v>
      </c>
      <c r="AY344" s="89"/>
      <c r="AZ344" s="89" t="str">
        <f t="shared" si="249"/>
        <v/>
      </c>
    </row>
    <row r="345" spans="1:52" s="117" customFormat="1" ht="9" hidden="1" x14ac:dyDescent="0.2">
      <c r="A345" s="112">
        <v>45035.720442245365</v>
      </c>
      <c r="B345" s="113" t="s">
        <v>30</v>
      </c>
      <c r="C345" s="113" t="s">
        <v>141</v>
      </c>
      <c r="D345" s="113" t="s">
        <v>157</v>
      </c>
      <c r="E345" s="113" t="s">
        <v>33</v>
      </c>
      <c r="F345" s="113" t="s">
        <v>34</v>
      </c>
      <c r="G345" s="113" t="s">
        <v>202</v>
      </c>
      <c r="H345" s="113" t="s">
        <v>256</v>
      </c>
      <c r="I345" s="179" t="s">
        <v>226</v>
      </c>
      <c r="J345" s="179" t="s">
        <v>215</v>
      </c>
      <c r="K345" s="179" t="s">
        <v>36</v>
      </c>
      <c r="L345" s="113" t="s">
        <v>118</v>
      </c>
      <c r="M345" s="113" t="s">
        <v>205</v>
      </c>
      <c r="N345" s="114" t="s">
        <v>36</v>
      </c>
      <c r="O345" s="114" t="s">
        <v>36</v>
      </c>
      <c r="P345" s="114">
        <v>45035.375011574077</v>
      </c>
      <c r="Q345" s="114">
        <v>45035.381944444445</v>
      </c>
      <c r="R345" s="115" t="s">
        <v>420</v>
      </c>
      <c r="S345" s="113" t="s">
        <v>37</v>
      </c>
      <c r="T345" s="113" t="s">
        <v>37</v>
      </c>
      <c r="U345" s="152">
        <v>6.9444444444444447E-4</v>
      </c>
      <c r="V345" s="113"/>
      <c r="W345" s="113"/>
      <c r="X345" s="113"/>
      <c r="Y345" s="113"/>
      <c r="Z345" s="113"/>
      <c r="AA345" s="113"/>
      <c r="AB345" s="113" t="s">
        <v>36</v>
      </c>
      <c r="AC345" s="113"/>
      <c r="AD345" s="113" t="s">
        <v>48</v>
      </c>
      <c r="AE345" s="113" t="s">
        <v>36</v>
      </c>
      <c r="AF345" s="113" t="s">
        <v>48</v>
      </c>
      <c r="AG345" s="113" t="s">
        <v>48</v>
      </c>
      <c r="AH345" s="113" t="str">
        <f t="shared" si="237"/>
        <v>MP</v>
      </c>
      <c r="AI345" s="116">
        <f t="shared" si="238"/>
        <v>0</v>
      </c>
      <c r="AJ345" s="116" t="s">
        <v>36</v>
      </c>
      <c r="AK345" s="116" t="s">
        <v>36</v>
      </c>
      <c r="AL345" s="116"/>
      <c r="AM345" s="116"/>
      <c r="AN345" s="89"/>
      <c r="AO345" s="90">
        <f t="shared" si="239"/>
        <v>0</v>
      </c>
      <c r="AP345" s="91">
        <f t="shared" si="240"/>
        <v>0.16638888884335756</v>
      </c>
      <c r="AQ345" s="91">
        <f t="shared" si="241"/>
        <v>0.16638888884335756</v>
      </c>
      <c r="AR345" s="89">
        <f t="shared" si="242"/>
        <v>5</v>
      </c>
      <c r="AS345" s="92">
        <f t="shared" si="243"/>
        <v>0</v>
      </c>
      <c r="AT345" s="92">
        <f t="shared" si="244"/>
        <v>0.83194444421678782</v>
      </c>
      <c r="AU345" s="92">
        <f t="shared" si="245"/>
        <v>0.83194444421678782</v>
      </c>
      <c r="AV345" s="93" t="str">
        <f t="shared" si="246"/>
        <v>23_04</v>
      </c>
      <c r="AW345" s="89" t="str">
        <f t="shared" si="247"/>
        <v>23</v>
      </c>
      <c r="AX345" s="89" t="str">
        <f t="shared" si="248"/>
        <v>04</v>
      </c>
      <c r="AY345" s="89"/>
      <c r="AZ345" s="89" t="str">
        <f t="shared" si="249"/>
        <v/>
      </c>
    </row>
    <row r="346" spans="1:52" s="117" customFormat="1" ht="9" hidden="1" x14ac:dyDescent="0.2">
      <c r="A346" s="112">
        <v>45035.720442245365</v>
      </c>
      <c r="B346" s="113" t="s">
        <v>30</v>
      </c>
      <c r="C346" s="113" t="s">
        <v>141</v>
      </c>
      <c r="D346" s="113" t="s">
        <v>157</v>
      </c>
      <c r="E346" s="113" t="s">
        <v>33</v>
      </c>
      <c r="F346" s="113" t="s">
        <v>34</v>
      </c>
      <c r="G346" s="113" t="s">
        <v>202</v>
      </c>
      <c r="H346" s="113" t="s">
        <v>256</v>
      </c>
      <c r="I346" s="179" t="s">
        <v>56</v>
      </c>
      <c r="J346" s="179" t="s">
        <v>421</v>
      </c>
      <c r="K346" s="179" t="s">
        <v>36</v>
      </c>
      <c r="L346" s="113" t="s">
        <v>118</v>
      </c>
      <c r="M346" s="113" t="s">
        <v>205</v>
      </c>
      <c r="N346" s="114" t="s">
        <v>36</v>
      </c>
      <c r="O346" s="114" t="s">
        <v>36</v>
      </c>
      <c r="P346" s="114">
        <v>45035.381956018522</v>
      </c>
      <c r="Q346" s="114">
        <v>45035.388888888891</v>
      </c>
      <c r="R346" s="115" t="s">
        <v>422</v>
      </c>
      <c r="S346" s="113" t="s">
        <v>37</v>
      </c>
      <c r="T346" s="113" t="s">
        <v>37</v>
      </c>
      <c r="U346" s="152">
        <v>6.9444444444444447E-4</v>
      </c>
      <c r="V346" s="113"/>
      <c r="W346" s="113"/>
      <c r="X346" s="113"/>
      <c r="Y346" s="113"/>
      <c r="Z346" s="113"/>
      <c r="AA346" s="113"/>
      <c r="AB346" s="113" t="s">
        <v>36</v>
      </c>
      <c r="AC346" s="113"/>
      <c r="AD346" s="113" t="s">
        <v>48</v>
      </c>
      <c r="AE346" s="113" t="s">
        <v>36</v>
      </c>
      <c r="AF346" s="113" t="s">
        <v>48</v>
      </c>
      <c r="AG346" s="113" t="s">
        <v>48</v>
      </c>
      <c r="AH346" s="113" t="str">
        <f t="shared" si="237"/>
        <v>MP</v>
      </c>
      <c r="AI346" s="116">
        <f t="shared" si="238"/>
        <v>0</v>
      </c>
      <c r="AJ346" s="116" t="s">
        <v>36</v>
      </c>
      <c r="AK346" s="116" t="s">
        <v>36</v>
      </c>
      <c r="AL346" s="116"/>
      <c r="AM346" s="116"/>
      <c r="AN346" s="89"/>
      <c r="AO346" s="90">
        <f t="shared" si="239"/>
        <v>0</v>
      </c>
      <c r="AP346" s="91">
        <f t="shared" si="240"/>
        <v>0.16638888884335756</v>
      </c>
      <c r="AQ346" s="91">
        <f t="shared" si="241"/>
        <v>0.16638888884335756</v>
      </c>
      <c r="AR346" s="89">
        <f t="shared" si="242"/>
        <v>5</v>
      </c>
      <c r="AS346" s="92">
        <f t="shared" si="243"/>
        <v>0</v>
      </c>
      <c r="AT346" s="92">
        <f t="shared" si="244"/>
        <v>0.83194444421678782</v>
      </c>
      <c r="AU346" s="92">
        <f t="shared" si="245"/>
        <v>0.83194444421678782</v>
      </c>
      <c r="AV346" s="93" t="str">
        <f t="shared" si="246"/>
        <v>23_04</v>
      </c>
      <c r="AW346" s="89" t="str">
        <f t="shared" si="247"/>
        <v>23</v>
      </c>
      <c r="AX346" s="89" t="str">
        <f t="shared" si="248"/>
        <v>04</v>
      </c>
      <c r="AY346" s="89"/>
      <c r="AZ346" s="89" t="str">
        <f t="shared" si="249"/>
        <v/>
      </c>
    </row>
    <row r="347" spans="1:52" s="117" customFormat="1" ht="9" hidden="1" x14ac:dyDescent="0.2">
      <c r="A347" s="112">
        <v>45035.720442245365</v>
      </c>
      <c r="B347" s="113" t="s">
        <v>30</v>
      </c>
      <c r="C347" s="113" t="s">
        <v>141</v>
      </c>
      <c r="D347" s="113" t="s">
        <v>157</v>
      </c>
      <c r="E347" s="113" t="s">
        <v>33</v>
      </c>
      <c r="F347" s="113" t="s">
        <v>34</v>
      </c>
      <c r="G347" s="113" t="s">
        <v>202</v>
      </c>
      <c r="H347" s="113" t="s">
        <v>256</v>
      </c>
      <c r="I347" s="179" t="s">
        <v>56</v>
      </c>
      <c r="J347" s="179" t="s">
        <v>57</v>
      </c>
      <c r="K347" s="179" t="s">
        <v>36</v>
      </c>
      <c r="L347" s="113" t="s">
        <v>118</v>
      </c>
      <c r="M347" s="113" t="s">
        <v>205</v>
      </c>
      <c r="N347" s="114" t="s">
        <v>36</v>
      </c>
      <c r="O347" s="114" t="s">
        <v>36</v>
      </c>
      <c r="P347" s="114">
        <v>45035.38890046296</v>
      </c>
      <c r="Q347" s="114">
        <v>45035.395833333336</v>
      </c>
      <c r="R347" s="115" t="s">
        <v>422</v>
      </c>
      <c r="S347" s="113" t="s">
        <v>37</v>
      </c>
      <c r="T347" s="113" t="s">
        <v>37</v>
      </c>
      <c r="U347" s="152">
        <v>6.9444444444444447E-4</v>
      </c>
      <c r="V347" s="113"/>
      <c r="W347" s="113"/>
      <c r="X347" s="113"/>
      <c r="Y347" s="113"/>
      <c r="Z347" s="113"/>
      <c r="AA347" s="113"/>
      <c r="AB347" s="113" t="s">
        <v>36</v>
      </c>
      <c r="AC347" s="113"/>
      <c r="AD347" s="113" t="s">
        <v>48</v>
      </c>
      <c r="AE347" s="113" t="s">
        <v>36</v>
      </c>
      <c r="AF347" s="113" t="s">
        <v>48</v>
      </c>
      <c r="AG347" s="113" t="s">
        <v>48</v>
      </c>
      <c r="AH347" s="113" t="str">
        <f t="shared" si="237"/>
        <v>MP</v>
      </c>
      <c r="AI347" s="116">
        <f t="shared" si="238"/>
        <v>0</v>
      </c>
      <c r="AJ347" s="116" t="s">
        <v>36</v>
      </c>
      <c r="AK347" s="116" t="s">
        <v>36</v>
      </c>
      <c r="AL347" s="116"/>
      <c r="AM347" s="116"/>
      <c r="AN347" s="89"/>
      <c r="AO347" s="90">
        <f t="shared" si="239"/>
        <v>0</v>
      </c>
      <c r="AP347" s="91">
        <f t="shared" si="240"/>
        <v>0.16638888901798055</v>
      </c>
      <c r="AQ347" s="91">
        <f t="shared" si="241"/>
        <v>0.16638888901798055</v>
      </c>
      <c r="AR347" s="89">
        <f t="shared" si="242"/>
        <v>5</v>
      </c>
      <c r="AS347" s="92">
        <f t="shared" si="243"/>
        <v>0</v>
      </c>
      <c r="AT347" s="92">
        <f t="shared" si="244"/>
        <v>0.83194444508990273</v>
      </c>
      <c r="AU347" s="92">
        <f t="shared" si="245"/>
        <v>0.83194444508990273</v>
      </c>
      <c r="AV347" s="93" t="str">
        <f t="shared" si="246"/>
        <v>23_04</v>
      </c>
      <c r="AW347" s="89" t="str">
        <f t="shared" si="247"/>
        <v>23</v>
      </c>
      <c r="AX347" s="89" t="str">
        <f t="shared" si="248"/>
        <v>04</v>
      </c>
      <c r="AY347" s="89"/>
      <c r="AZ347" s="89" t="str">
        <f t="shared" si="249"/>
        <v/>
      </c>
    </row>
    <row r="348" spans="1:52" ht="9" hidden="1" x14ac:dyDescent="0.2">
      <c r="A348" s="112">
        <v>45035.720442245365</v>
      </c>
      <c r="B348" s="113" t="s">
        <v>30</v>
      </c>
      <c r="C348" s="113" t="s">
        <v>141</v>
      </c>
      <c r="D348" s="113" t="s">
        <v>157</v>
      </c>
      <c r="E348" s="113" t="s">
        <v>33</v>
      </c>
      <c r="F348" s="113" t="s">
        <v>34</v>
      </c>
      <c r="G348" s="113" t="s">
        <v>202</v>
      </c>
      <c r="H348" s="113" t="s">
        <v>256</v>
      </c>
      <c r="I348" s="179" t="s">
        <v>56</v>
      </c>
      <c r="J348" s="179" t="s">
        <v>78</v>
      </c>
      <c r="K348" s="179" t="s">
        <v>36</v>
      </c>
      <c r="L348" s="113" t="s">
        <v>118</v>
      </c>
      <c r="M348" s="113" t="s">
        <v>205</v>
      </c>
      <c r="N348" s="114" t="s">
        <v>36</v>
      </c>
      <c r="O348" s="114" t="s">
        <v>36</v>
      </c>
      <c r="P348" s="114">
        <v>45035.395844907405</v>
      </c>
      <c r="Q348" s="114">
        <v>45035.402777777781</v>
      </c>
      <c r="R348" s="115" t="s">
        <v>422</v>
      </c>
      <c r="S348" s="113" t="s">
        <v>37</v>
      </c>
      <c r="T348" s="113" t="s">
        <v>37</v>
      </c>
      <c r="U348" s="152">
        <v>6.9444444444444447E-4</v>
      </c>
      <c r="V348" s="113"/>
      <c r="W348" s="113"/>
      <c r="X348" s="113"/>
      <c r="Y348" s="113"/>
      <c r="Z348" s="113"/>
      <c r="AA348" s="113"/>
      <c r="AB348" s="113" t="s">
        <v>36</v>
      </c>
      <c r="AC348" s="113"/>
      <c r="AD348" s="113" t="s">
        <v>48</v>
      </c>
      <c r="AE348" s="113" t="s">
        <v>36</v>
      </c>
      <c r="AF348" s="113" t="s">
        <v>48</v>
      </c>
      <c r="AG348" s="113" t="s">
        <v>48</v>
      </c>
      <c r="AH348" s="113" t="str">
        <f t="shared" si="237"/>
        <v>MP</v>
      </c>
      <c r="AI348" s="116">
        <f t="shared" si="238"/>
        <v>0</v>
      </c>
      <c r="AJ348" s="116" t="s">
        <v>36</v>
      </c>
      <c r="AK348" s="116" t="s">
        <v>36</v>
      </c>
      <c r="AL348" s="88" t="s">
        <v>616</v>
      </c>
      <c r="AM348" s="88" t="s">
        <v>616</v>
      </c>
      <c r="AN348" s="89"/>
      <c r="AO348" s="90">
        <f t="shared" si="239"/>
        <v>0</v>
      </c>
      <c r="AP348" s="91">
        <f t="shared" si="240"/>
        <v>0.16638888901798055</v>
      </c>
      <c r="AQ348" s="91">
        <f t="shared" si="241"/>
        <v>0.16638888901798055</v>
      </c>
      <c r="AR348" s="89">
        <f t="shared" si="242"/>
        <v>5</v>
      </c>
      <c r="AS348" s="92">
        <f t="shared" si="243"/>
        <v>0</v>
      </c>
      <c r="AT348" s="92">
        <f t="shared" si="244"/>
        <v>0.83194444508990273</v>
      </c>
      <c r="AU348" s="92">
        <f t="shared" si="245"/>
        <v>0.83194444508990273</v>
      </c>
      <c r="AV348" s="93" t="str">
        <f t="shared" si="246"/>
        <v>23_04</v>
      </c>
      <c r="AW348" s="89" t="str">
        <f t="shared" si="247"/>
        <v>23</v>
      </c>
      <c r="AX348" s="89" t="str">
        <f t="shared" si="248"/>
        <v>04</v>
      </c>
      <c r="AY348" s="89"/>
      <c r="AZ348" s="89" t="str">
        <f t="shared" si="249"/>
        <v/>
      </c>
    </row>
    <row r="349" spans="1:52" ht="9" hidden="1" x14ac:dyDescent="0.2">
      <c r="A349" s="112">
        <v>45035.720442245365</v>
      </c>
      <c r="B349" s="113" t="s">
        <v>30</v>
      </c>
      <c r="C349" s="113" t="s">
        <v>141</v>
      </c>
      <c r="D349" s="113" t="s">
        <v>157</v>
      </c>
      <c r="E349" s="113" t="s">
        <v>33</v>
      </c>
      <c r="F349" s="113" t="s">
        <v>34</v>
      </c>
      <c r="G349" s="113" t="s">
        <v>202</v>
      </c>
      <c r="H349" s="113" t="s">
        <v>256</v>
      </c>
      <c r="I349" s="179" t="s">
        <v>56</v>
      </c>
      <c r="J349" s="179" t="s">
        <v>93</v>
      </c>
      <c r="K349" s="179" t="s">
        <v>36</v>
      </c>
      <c r="L349" s="113" t="s">
        <v>118</v>
      </c>
      <c r="M349" s="113" t="s">
        <v>205</v>
      </c>
      <c r="N349" s="114" t="s">
        <v>36</v>
      </c>
      <c r="O349" s="114" t="s">
        <v>36</v>
      </c>
      <c r="P349" s="114">
        <v>45035.402789351851</v>
      </c>
      <c r="Q349" s="114">
        <v>45035.413194444445</v>
      </c>
      <c r="R349" s="115" t="s">
        <v>422</v>
      </c>
      <c r="S349" s="113" t="s">
        <v>37</v>
      </c>
      <c r="T349" s="113" t="s">
        <v>37</v>
      </c>
      <c r="U349" s="152">
        <v>6.9444444444444447E-4</v>
      </c>
      <c r="V349" s="113"/>
      <c r="W349" s="113"/>
      <c r="X349" s="113"/>
      <c r="Y349" s="113"/>
      <c r="Z349" s="113"/>
      <c r="AA349" s="113"/>
      <c r="AB349" s="113" t="s">
        <v>36</v>
      </c>
      <c r="AC349" s="113"/>
      <c r="AD349" s="113" t="s">
        <v>48</v>
      </c>
      <c r="AE349" s="113" t="s">
        <v>36</v>
      </c>
      <c r="AF349" s="113" t="s">
        <v>48</v>
      </c>
      <c r="AG349" s="113" t="s">
        <v>48</v>
      </c>
      <c r="AH349" s="113" t="str">
        <f t="shared" si="237"/>
        <v>MP</v>
      </c>
      <c r="AI349" s="116">
        <f t="shared" si="238"/>
        <v>0</v>
      </c>
      <c r="AJ349" s="116" t="s">
        <v>36</v>
      </c>
      <c r="AK349" s="116" t="s">
        <v>36</v>
      </c>
      <c r="AL349" s="116"/>
      <c r="AM349" s="116"/>
      <c r="AN349" s="89"/>
      <c r="AO349" s="90">
        <f t="shared" si="239"/>
        <v>0</v>
      </c>
      <c r="AP349" s="91">
        <f t="shared" si="240"/>
        <v>0.24972222227370366</v>
      </c>
      <c r="AQ349" s="91">
        <f t="shared" si="241"/>
        <v>0.24972222227370366</v>
      </c>
      <c r="AR349" s="89">
        <f t="shared" si="242"/>
        <v>5</v>
      </c>
      <c r="AS349" s="92">
        <f t="shared" si="243"/>
        <v>0</v>
      </c>
      <c r="AT349" s="92">
        <f t="shared" si="244"/>
        <v>1.2486111113685183</v>
      </c>
      <c r="AU349" s="92">
        <f t="shared" si="245"/>
        <v>1.2486111113685183</v>
      </c>
      <c r="AV349" s="93" t="str">
        <f t="shared" si="246"/>
        <v>23_04</v>
      </c>
      <c r="AW349" s="89" t="str">
        <f t="shared" si="247"/>
        <v>23</v>
      </c>
      <c r="AX349" s="89" t="str">
        <f t="shared" si="248"/>
        <v>04</v>
      </c>
      <c r="AY349" s="89"/>
      <c r="AZ349" s="89" t="str">
        <f t="shared" si="249"/>
        <v/>
      </c>
    </row>
    <row r="350" spans="1:52" ht="18" hidden="1" x14ac:dyDescent="0.2">
      <c r="A350" s="112">
        <v>45035.720442245365</v>
      </c>
      <c r="B350" s="113" t="s">
        <v>30</v>
      </c>
      <c r="C350" s="113" t="s">
        <v>141</v>
      </c>
      <c r="D350" s="113" t="s">
        <v>157</v>
      </c>
      <c r="E350" s="113" t="s">
        <v>33</v>
      </c>
      <c r="F350" s="113" t="s">
        <v>34</v>
      </c>
      <c r="G350" s="113" t="s">
        <v>202</v>
      </c>
      <c r="H350" s="113" t="s">
        <v>256</v>
      </c>
      <c r="I350" s="179" t="s">
        <v>175</v>
      </c>
      <c r="J350" s="179" t="s">
        <v>54</v>
      </c>
      <c r="K350" s="179" t="s">
        <v>36</v>
      </c>
      <c r="L350" s="113" t="s">
        <v>118</v>
      </c>
      <c r="M350" s="113" t="s">
        <v>134</v>
      </c>
      <c r="N350" s="114" t="s">
        <v>36</v>
      </c>
      <c r="O350" s="114" t="s">
        <v>36</v>
      </c>
      <c r="P350" s="114">
        <v>45035.413206018522</v>
      </c>
      <c r="Q350" s="114">
        <v>45035.434027777781</v>
      </c>
      <c r="R350" s="115" t="s">
        <v>257</v>
      </c>
      <c r="S350" s="113" t="s">
        <v>37</v>
      </c>
      <c r="T350" s="113" t="s">
        <v>37</v>
      </c>
      <c r="U350" s="152">
        <v>6.9444444444444447E-4</v>
      </c>
      <c r="V350" s="113"/>
      <c r="W350" s="113"/>
      <c r="X350" s="113"/>
      <c r="Y350" s="113"/>
      <c r="Z350" s="113"/>
      <c r="AA350" s="113"/>
      <c r="AB350" s="113" t="s">
        <v>36</v>
      </c>
      <c r="AC350" s="113"/>
      <c r="AD350" s="113" t="s">
        <v>48</v>
      </c>
      <c r="AE350" s="113" t="s">
        <v>36</v>
      </c>
      <c r="AF350" s="113" t="s">
        <v>48</v>
      </c>
      <c r="AG350" s="113" t="s">
        <v>48</v>
      </c>
      <c r="AH350" s="113" t="str">
        <f t="shared" si="237"/>
        <v>MP</v>
      </c>
      <c r="AI350" s="116">
        <f t="shared" si="238"/>
        <v>0</v>
      </c>
      <c r="AJ350" s="116" t="s">
        <v>36</v>
      </c>
      <c r="AK350" s="116" t="s">
        <v>36</v>
      </c>
      <c r="AL350" s="116"/>
      <c r="AM350" s="116"/>
      <c r="AN350" s="89"/>
      <c r="AO350" s="90">
        <f t="shared" si="239"/>
        <v>0</v>
      </c>
      <c r="AP350" s="91">
        <f t="shared" si="240"/>
        <v>0.499722222215496</v>
      </c>
      <c r="AQ350" s="91">
        <f t="shared" si="241"/>
        <v>0.499722222215496</v>
      </c>
      <c r="AR350" s="89">
        <f t="shared" si="242"/>
        <v>5</v>
      </c>
      <c r="AS350" s="92">
        <f t="shared" si="243"/>
        <v>0</v>
      </c>
      <c r="AT350" s="92">
        <f t="shared" si="244"/>
        <v>2.49861111107748</v>
      </c>
      <c r="AU350" s="92">
        <f t="shared" si="245"/>
        <v>2.49861111107748</v>
      </c>
      <c r="AV350" s="93" t="str">
        <f t="shared" si="246"/>
        <v>23_04</v>
      </c>
      <c r="AW350" s="89" t="str">
        <f t="shared" si="247"/>
        <v>23</v>
      </c>
      <c r="AX350" s="89" t="str">
        <f t="shared" si="248"/>
        <v>04</v>
      </c>
      <c r="AY350" s="89"/>
      <c r="AZ350" s="89" t="str">
        <f t="shared" si="249"/>
        <v/>
      </c>
    </row>
    <row r="351" spans="1:52" s="113" customFormat="1" ht="18" hidden="1" x14ac:dyDescent="0.2">
      <c r="A351" s="112">
        <v>45035.720442245365</v>
      </c>
      <c r="B351" s="113" t="s">
        <v>30</v>
      </c>
      <c r="C351" s="113" t="s">
        <v>141</v>
      </c>
      <c r="D351" s="113" t="s">
        <v>157</v>
      </c>
      <c r="E351" s="113" t="s">
        <v>33</v>
      </c>
      <c r="F351" s="113" t="s">
        <v>34</v>
      </c>
      <c r="G351" s="113" t="s">
        <v>202</v>
      </c>
      <c r="H351" s="113" t="s">
        <v>256</v>
      </c>
      <c r="I351" s="179" t="s">
        <v>175</v>
      </c>
      <c r="J351" s="179" t="s">
        <v>66</v>
      </c>
      <c r="K351" s="179" t="s">
        <v>36</v>
      </c>
      <c r="L351" s="113" t="s">
        <v>118</v>
      </c>
      <c r="M351" s="113" t="s">
        <v>134</v>
      </c>
      <c r="N351" s="114" t="s">
        <v>36</v>
      </c>
      <c r="O351" s="114" t="s">
        <v>36</v>
      </c>
      <c r="P351" s="114">
        <v>45035.434039351851</v>
      </c>
      <c r="Q351" s="114">
        <v>45035.444444444445</v>
      </c>
      <c r="R351" s="115" t="s">
        <v>257</v>
      </c>
      <c r="S351" s="113" t="s">
        <v>37</v>
      </c>
      <c r="T351" s="113" t="s">
        <v>37</v>
      </c>
      <c r="U351" s="152">
        <v>6.9444444444444447E-4</v>
      </c>
      <c r="AB351" s="113" t="s">
        <v>36</v>
      </c>
      <c r="AD351" s="113" t="s">
        <v>48</v>
      </c>
      <c r="AE351" s="113" t="s">
        <v>36</v>
      </c>
      <c r="AF351" s="113" t="s">
        <v>48</v>
      </c>
      <c r="AG351" s="113" t="s">
        <v>48</v>
      </c>
      <c r="AH351" s="113" t="str">
        <f t="shared" si="237"/>
        <v>MP</v>
      </c>
      <c r="AI351" s="116">
        <f t="shared" si="238"/>
        <v>0</v>
      </c>
      <c r="AJ351" s="116" t="s">
        <v>36</v>
      </c>
      <c r="AK351" s="116" t="s">
        <v>36</v>
      </c>
      <c r="AL351" s="116"/>
      <c r="AM351" s="116"/>
      <c r="AN351" s="89"/>
      <c r="AO351" s="90">
        <f t="shared" si="239"/>
        <v>0</v>
      </c>
      <c r="AP351" s="91">
        <f t="shared" si="240"/>
        <v>0.24972222227370366</v>
      </c>
      <c r="AQ351" s="91">
        <f t="shared" si="241"/>
        <v>0.24972222227370366</v>
      </c>
      <c r="AR351" s="89">
        <f t="shared" si="242"/>
        <v>5</v>
      </c>
      <c r="AS351" s="92">
        <f t="shared" si="243"/>
        <v>0</v>
      </c>
      <c r="AT351" s="92">
        <f t="shared" si="244"/>
        <v>1.2486111113685183</v>
      </c>
      <c r="AU351" s="92">
        <f t="shared" si="245"/>
        <v>1.2486111113685183</v>
      </c>
      <c r="AV351" s="93" t="str">
        <f t="shared" si="246"/>
        <v>23_04</v>
      </c>
      <c r="AW351" s="89" t="str">
        <f t="shared" si="247"/>
        <v>23</v>
      </c>
      <c r="AX351" s="89" t="str">
        <f t="shared" si="248"/>
        <v>04</v>
      </c>
      <c r="AY351" s="89"/>
      <c r="AZ351" s="89" t="str">
        <f t="shared" si="249"/>
        <v/>
      </c>
    </row>
    <row r="352" spans="1:52" s="113" customFormat="1" ht="18" hidden="1" x14ac:dyDescent="0.2">
      <c r="A352" s="112">
        <v>45035.720442245365</v>
      </c>
      <c r="B352" s="113" t="s">
        <v>30</v>
      </c>
      <c r="C352" s="113" t="s">
        <v>141</v>
      </c>
      <c r="D352" s="113" t="s">
        <v>157</v>
      </c>
      <c r="E352" s="113" t="s">
        <v>33</v>
      </c>
      <c r="F352" s="113" t="s">
        <v>34</v>
      </c>
      <c r="G352" s="113" t="s">
        <v>202</v>
      </c>
      <c r="H352" s="113" t="s">
        <v>256</v>
      </c>
      <c r="I352" s="179" t="s">
        <v>313</v>
      </c>
      <c r="J352" s="179" t="s">
        <v>312</v>
      </c>
      <c r="K352" s="179" t="s">
        <v>36</v>
      </c>
      <c r="L352" s="113" t="s">
        <v>118</v>
      </c>
      <c r="M352" s="113" t="s">
        <v>134</v>
      </c>
      <c r="N352" s="114" t="s">
        <v>36</v>
      </c>
      <c r="O352" s="114" t="s">
        <v>36</v>
      </c>
      <c r="P352" s="114">
        <v>45035.444456018522</v>
      </c>
      <c r="Q352" s="114">
        <v>45035.454861111109</v>
      </c>
      <c r="R352" s="115" t="s">
        <v>257</v>
      </c>
      <c r="S352" s="113" t="s">
        <v>37</v>
      </c>
      <c r="T352" s="113" t="s">
        <v>37</v>
      </c>
      <c r="U352" s="152">
        <v>6.9444444444444447E-4</v>
      </c>
      <c r="AB352" s="113" t="s">
        <v>36</v>
      </c>
      <c r="AD352" s="113" t="s">
        <v>48</v>
      </c>
      <c r="AE352" s="113" t="s">
        <v>36</v>
      </c>
      <c r="AF352" s="113" t="s">
        <v>48</v>
      </c>
      <c r="AG352" s="113" t="s">
        <v>48</v>
      </c>
      <c r="AH352" s="113" t="str">
        <f t="shared" si="237"/>
        <v>MP</v>
      </c>
      <c r="AI352" s="116">
        <f t="shared" si="238"/>
        <v>0</v>
      </c>
      <c r="AJ352" s="116" t="s">
        <v>36</v>
      </c>
      <c r="AK352" s="116" t="s">
        <v>36</v>
      </c>
      <c r="AL352" s="116" t="s">
        <v>616</v>
      </c>
      <c r="AM352" s="116" t="s">
        <v>616</v>
      </c>
      <c r="AN352" s="89"/>
      <c r="AO352" s="90">
        <f t="shared" si="239"/>
        <v>0</v>
      </c>
      <c r="AP352" s="91">
        <f t="shared" si="240"/>
        <v>0.24972222209908068</v>
      </c>
      <c r="AQ352" s="91">
        <f t="shared" si="241"/>
        <v>0.24972222209908068</v>
      </c>
      <c r="AR352" s="89">
        <f t="shared" si="242"/>
        <v>5</v>
      </c>
      <c r="AS352" s="92">
        <f t="shared" si="243"/>
        <v>0</v>
      </c>
      <c r="AT352" s="92">
        <f t="shared" si="244"/>
        <v>1.2486111104954034</v>
      </c>
      <c r="AU352" s="92">
        <f t="shared" si="245"/>
        <v>1.2486111104954034</v>
      </c>
      <c r="AV352" s="93" t="str">
        <f t="shared" si="246"/>
        <v>23_04</v>
      </c>
      <c r="AW352" s="89" t="str">
        <f t="shared" si="247"/>
        <v>23</v>
      </c>
      <c r="AX352" s="89" t="str">
        <f t="shared" si="248"/>
        <v>04</v>
      </c>
      <c r="AY352" s="89"/>
      <c r="AZ352" s="89" t="str">
        <f t="shared" si="249"/>
        <v/>
      </c>
    </row>
    <row r="353" spans="1:52" ht="18" hidden="1" x14ac:dyDescent="0.2">
      <c r="A353" s="112">
        <v>45035.720442245365</v>
      </c>
      <c r="B353" s="113" t="s">
        <v>30</v>
      </c>
      <c r="C353" s="113" t="s">
        <v>141</v>
      </c>
      <c r="D353" s="113" t="s">
        <v>157</v>
      </c>
      <c r="E353" s="113" t="s">
        <v>33</v>
      </c>
      <c r="F353" s="113" t="s">
        <v>34</v>
      </c>
      <c r="G353" s="113" t="s">
        <v>202</v>
      </c>
      <c r="H353" s="113" t="s">
        <v>256</v>
      </c>
      <c r="I353" s="179" t="s">
        <v>175</v>
      </c>
      <c r="J353" s="179" t="s">
        <v>80</v>
      </c>
      <c r="K353" s="179" t="s">
        <v>36</v>
      </c>
      <c r="L353" s="113" t="s">
        <v>118</v>
      </c>
      <c r="M353" s="113" t="s">
        <v>134</v>
      </c>
      <c r="N353" s="114" t="s">
        <v>36</v>
      </c>
      <c r="O353" s="114" t="s">
        <v>36</v>
      </c>
      <c r="P353" s="114">
        <v>45035.454872685186</v>
      </c>
      <c r="Q353" s="114">
        <v>45035.465277777781</v>
      </c>
      <c r="R353" s="115" t="s">
        <v>257</v>
      </c>
      <c r="S353" s="113" t="s">
        <v>37</v>
      </c>
      <c r="T353" s="113" t="s">
        <v>37</v>
      </c>
      <c r="U353" s="152">
        <v>6.9444444444444447E-4</v>
      </c>
      <c r="V353" s="113"/>
      <c r="W353" s="113"/>
      <c r="X353" s="113"/>
      <c r="Y353" s="113"/>
      <c r="Z353" s="113"/>
      <c r="AA353" s="113"/>
      <c r="AB353" s="113" t="s">
        <v>36</v>
      </c>
      <c r="AC353" s="113"/>
      <c r="AD353" s="113" t="s">
        <v>48</v>
      </c>
      <c r="AE353" s="113" t="s">
        <v>36</v>
      </c>
      <c r="AF353" s="113" t="s">
        <v>48</v>
      </c>
      <c r="AG353" s="113" t="s">
        <v>48</v>
      </c>
      <c r="AH353" s="113" t="str">
        <f t="shared" si="237"/>
        <v>MP</v>
      </c>
      <c r="AI353" s="116">
        <f t="shared" si="238"/>
        <v>0</v>
      </c>
      <c r="AJ353" s="116" t="s">
        <v>36</v>
      </c>
      <c r="AK353" s="116" t="s">
        <v>36</v>
      </c>
      <c r="AL353" s="151" t="s">
        <v>616</v>
      </c>
      <c r="AM353" s="151" t="s">
        <v>616</v>
      </c>
      <c r="AN353" s="89"/>
      <c r="AO353" s="90">
        <f t="shared" si="239"/>
        <v>0</v>
      </c>
      <c r="AP353" s="91">
        <f t="shared" si="240"/>
        <v>0.24972222227370366</v>
      </c>
      <c r="AQ353" s="91">
        <f t="shared" si="241"/>
        <v>0.24972222227370366</v>
      </c>
      <c r="AR353" s="89">
        <f t="shared" si="242"/>
        <v>5</v>
      </c>
      <c r="AS353" s="92">
        <f t="shared" si="243"/>
        <v>0</v>
      </c>
      <c r="AT353" s="92">
        <f t="shared" si="244"/>
        <v>1.2486111113685183</v>
      </c>
      <c r="AU353" s="92">
        <f t="shared" si="245"/>
        <v>1.2486111113685183</v>
      </c>
      <c r="AV353" s="93" t="str">
        <f t="shared" si="246"/>
        <v>23_04</v>
      </c>
      <c r="AW353" s="89" t="str">
        <f t="shared" si="247"/>
        <v>23</v>
      </c>
      <c r="AX353" s="89" t="str">
        <f t="shared" si="248"/>
        <v>04</v>
      </c>
      <c r="AY353" s="89"/>
      <c r="AZ353" s="89" t="str">
        <f t="shared" si="249"/>
        <v/>
      </c>
    </row>
    <row r="354" spans="1:52" ht="18" hidden="1" x14ac:dyDescent="0.2">
      <c r="A354" s="112">
        <v>45035.720442245365</v>
      </c>
      <c r="B354" s="113" t="s">
        <v>30</v>
      </c>
      <c r="C354" s="113" t="s">
        <v>141</v>
      </c>
      <c r="D354" s="113" t="s">
        <v>157</v>
      </c>
      <c r="E354" s="113" t="s">
        <v>33</v>
      </c>
      <c r="F354" s="113" t="s">
        <v>34</v>
      </c>
      <c r="G354" s="113" t="s">
        <v>202</v>
      </c>
      <c r="H354" s="113" t="s">
        <v>256</v>
      </c>
      <c r="I354" s="179" t="s">
        <v>175</v>
      </c>
      <c r="J354" s="179" t="s">
        <v>209</v>
      </c>
      <c r="K354" s="179" t="s">
        <v>36</v>
      </c>
      <c r="L354" s="113" t="s">
        <v>118</v>
      </c>
      <c r="M354" s="113" t="s">
        <v>134</v>
      </c>
      <c r="N354" s="114" t="s">
        <v>36</v>
      </c>
      <c r="O354" s="114" t="s">
        <v>36</v>
      </c>
      <c r="P354" s="114">
        <v>45035.465289351851</v>
      </c>
      <c r="Q354" s="114">
        <v>45035.479166666672</v>
      </c>
      <c r="R354" s="115" t="s">
        <v>257</v>
      </c>
      <c r="S354" s="113" t="s">
        <v>37</v>
      </c>
      <c r="T354" s="113" t="s">
        <v>37</v>
      </c>
      <c r="U354" s="152">
        <v>6.9444444444444447E-4</v>
      </c>
      <c r="V354" s="113"/>
      <c r="W354" s="113"/>
      <c r="X354" s="113"/>
      <c r="Y354" s="113"/>
      <c r="Z354" s="113"/>
      <c r="AA354" s="113"/>
      <c r="AB354" s="113" t="s">
        <v>36</v>
      </c>
      <c r="AC354" s="113"/>
      <c r="AD354" s="113" t="s">
        <v>48</v>
      </c>
      <c r="AE354" s="113" t="s">
        <v>36</v>
      </c>
      <c r="AF354" s="113" t="s">
        <v>48</v>
      </c>
      <c r="AG354" s="113" t="s">
        <v>48</v>
      </c>
      <c r="AH354" s="113" t="str">
        <f t="shared" si="237"/>
        <v>MP</v>
      </c>
      <c r="AI354" s="116">
        <f t="shared" si="238"/>
        <v>0</v>
      </c>
      <c r="AJ354" s="116" t="s">
        <v>36</v>
      </c>
      <c r="AK354" s="116" t="s">
        <v>36</v>
      </c>
      <c r="AL354" s="116"/>
      <c r="AM354" s="116"/>
      <c r="AN354" s="89"/>
      <c r="AO354" s="90">
        <f t="shared" si="239"/>
        <v>0</v>
      </c>
      <c r="AP354" s="91">
        <f t="shared" si="240"/>
        <v>0.33305555570404977</v>
      </c>
      <c r="AQ354" s="91">
        <f t="shared" si="241"/>
        <v>0.33305555570404977</v>
      </c>
      <c r="AR354" s="89">
        <f t="shared" si="242"/>
        <v>5</v>
      </c>
      <c r="AS354" s="92">
        <f t="shared" si="243"/>
        <v>0</v>
      </c>
      <c r="AT354" s="92">
        <f t="shared" si="244"/>
        <v>1.6652777785202488</v>
      </c>
      <c r="AU354" s="92">
        <f t="shared" si="245"/>
        <v>1.6652777785202488</v>
      </c>
      <c r="AV354" s="93" t="str">
        <f t="shared" si="246"/>
        <v>23_04</v>
      </c>
      <c r="AW354" s="89" t="str">
        <f t="shared" si="247"/>
        <v>23</v>
      </c>
      <c r="AX354" s="89" t="str">
        <f t="shared" si="248"/>
        <v>04</v>
      </c>
      <c r="AY354" s="89"/>
      <c r="AZ354" s="89" t="str">
        <f t="shared" si="249"/>
        <v/>
      </c>
    </row>
    <row r="355" spans="1:52" s="117" customFormat="1" ht="18" hidden="1" x14ac:dyDescent="0.2">
      <c r="A355" s="136">
        <v>45035.728242048615</v>
      </c>
      <c r="B355" s="137" t="s">
        <v>30</v>
      </c>
      <c r="C355" s="137" t="s">
        <v>141</v>
      </c>
      <c r="D355" s="137" t="s">
        <v>157</v>
      </c>
      <c r="E355" s="137" t="s">
        <v>33</v>
      </c>
      <c r="F355" s="137" t="s">
        <v>34</v>
      </c>
      <c r="G355" s="137" t="s">
        <v>202</v>
      </c>
      <c r="H355" s="137" t="s">
        <v>256</v>
      </c>
      <c r="I355" s="182" t="s">
        <v>507</v>
      </c>
      <c r="J355" s="182" t="s">
        <v>512</v>
      </c>
      <c r="K355" s="182" t="s">
        <v>229</v>
      </c>
      <c r="L355" s="137" t="s">
        <v>118</v>
      </c>
      <c r="M355" s="137" t="s">
        <v>120</v>
      </c>
      <c r="N355" s="138">
        <v>44955.677094907405</v>
      </c>
      <c r="O355" s="138">
        <v>45035.614583333336</v>
      </c>
      <c r="P355" s="138">
        <v>45035.5625</v>
      </c>
      <c r="Q355" s="138">
        <v>45035.614583333336</v>
      </c>
      <c r="R355" s="139" t="s">
        <v>405</v>
      </c>
      <c r="S355" s="137" t="s">
        <v>40</v>
      </c>
      <c r="T355" s="137"/>
      <c r="U355" s="140">
        <v>1.3888888890505768E-2</v>
      </c>
      <c r="V355" s="137"/>
      <c r="W355" s="137"/>
      <c r="X355" s="137"/>
      <c r="Y355" s="137"/>
      <c r="Z355" s="137"/>
      <c r="AA355" s="137"/>
      <c r="AB355" s="137" t="s">
        <v>36</v>
      </c>
      <c r="AC355" s="137"/>
      <c r="AD355" s="137" t="s">
        <v>46</v>
      </c>
      <c r="AE355" s="137" t="s">
        <v>258</v>
      </c>
      <c r="AF355" s="137" t="s">
        <v>46</v>
      </c>
      <c r="AG355" s="137" t="s">
        <v>259</v>
      </c>
      <c r="AH355" s="137" t="str">
        <f t="shared" si="237"/>
        <v>MP</v>
      </c>
      <c r="AI355" s="141">
        <f t="shared" si="238"/>
        <v>1918.4997222223319</v>
      </c>
      <c r="AJ355" s="141" t="s">
        <v>36</v>
      </c>
      <c r="AK355" s="141" t="s">
        <v>36</v>
      </c>
      <c r="AL355" s="151" t="s">
        <v>617</v>
      </c>
      <c r="AM355" s="151" t="s">
        <v>616</v>
      </c>
      <c r="AN355" s="111"/>
      <c r="AO355" s="142">
        <f t="shared" si="239"/>
        <v>0</v>
      </c>
      <c r="AP355" s="143">
        <f t="shared" si="240"/>
        <v>1.2500000000582077</v>
      </c>
      <c r="AQ355" s="143">
        <f t="shared" si="241"/>
        <v>1.2500000000582077</v>
      </c>
      <c r="AR355" s="111">
        <f t="shared" si="242"/>
        <v>5</v>
      </c>
      <c r="AS355" s="144">
        <f t="shared" si="243"/>
        <v>0</v>
      </c>
      <c r="AT355" s="144">
        <f t="shared" si="244"/>
        <v>6.2500000002910383</v>
      </c>
      <c r="AU355" s="144">
        <f t="shared" si="245"/>
        <v>6.2500000002910383</v>
      </c>
      <c r="AV355" s="110" t="str">
        <f t="shared" si="246"/>
        <v>23_04</v>
      </c>
      <c r="AW355" s="111" t="str">
        <f t="shared" si="247"/>
        <v>23</v>
      </c>
      <c r="AX355" s="111" t="str">
        <f t="shared" si="248"/>
        <v>04</v>
      </c>
      <c r="AY355" s="111"/>
      <c r="AZ355" s="111" t="str">
        <f t="shared" si="249"/>
        <v>REVISAR</v>
      </c>
    </row>
    <row r="356" spans="1:52" s="117" customFormat="1" ht="18" hidden="1" x14ac:dyDescent="0.2">
      <c r="A356" s="136">
        <v>45035.732017361108</v>
      </c>
      <c r="B356" s="137" t="s">
        <v>30</v>
      </c>
      <c r="C356" s="137" t="s">
        <v>141</v>
      </c>
      <c r="D356" s="137" t="s">
        <v>157</v>
      </c>
      <c r="E356" s="137" t="s">
        <v>33</v>
      </c>
      <c r="F356" s="137" t="s">
        <v>34</v>
      </c>
      <c r="G356" s="137" t="s">
        <v>202</v>
      </c>
      <c r="H356" s="137" t="s">
        <v>256</v>
      </c>
      <c r="I356" s="182" t="s">
        <v>507</v>
      </c>
      <c r="J356" s="182" t="s">
        <v>513</v>
      </c>
      <c r="K356" s="182" t="s">
        <v>260</v>
      </c>
      <c r="L356" s="137" t="s">
        <v>118</v>
      </c>
      <c r="M356" s="137" t="s">
        <v>120</v>
      </c>
      <c r="N356" s="138">
        <v>44955.690972222219</v>
      </c>
      <c r="O356" s="138">
        <v>45035.645833333336</v>
      </c>
      <c r="P356" s="138">
        <v>45035.615277777775</v>
      </c>
      <c r="Q356" s="138">
        <v>45035.645833333336</v>
      </c>
      <c r="R356" s="139" t="s">
        <v>406</v>
      </c>
      <c r="S356" s="137" t="s">
        <v>40</v>
      </c>
      <c r="T356" s="137"/>
      <c r="U356" s="140">
        <v>1.3888888890505768E-2</v>
      </c>
      <c r="V356" s="137"/>
      <c r="W356" s="137"/>
      <c r="X356" s="137"/>
      <c r="Y356" s="137"/>
      <c r="Z356" s="137"/>
      <c r="AA356" s="137"/>
      <c r="AB356" s="137" t="s">
        <v>36</v>
      </c>
      <c r="AC356" s="137"/>
      <c r="AD356" s="137" t="s">
        <v>46</v>
      </c>
      <c r="AE356" s="137" t="s">
        <v>261</v>
      </c>
      <c r="AF356" s="137" t="s">
        <v>46</v>
      </c>
      <c r="AG356" s="137" t="s">
        <v>262</v>
      </c>
      <c r="AH356" s="137" t="str">
        <f t="shared" si="237"/>
        <v>MP</v>
      </c>
      <c r="AI356" s="141">
        <f t="shared" si="238"/>
        <v>1918.9166666668025</v>
      </c>
      <c r="AJ356" s="141" t="s">
        <v>36</v>
      </c>
      <c r="AK356" s="141" t="s">
        <v>36</v>
      </c>
      <c r="AL356" s="151" t="s">
        <v>617</v>
      </c>
      <c r="AM356" s="151" t="s">
        <v>616</v>
      </c>
      <c r="AN356" s="111"/>
      <c r="AO356" s="142">
        <f t="shared" si="239"/>
        <v>0</v>
      </c>
      <c r="AP356" s="143">
        <f t="shared" si="240"/>
        <v>0.73333333345362917</v>
      </c>
      <c r="AQ356" s="143">
        <f t="shared" si="241"/>
        <v>0.73333333345362917</v>
      </c>
      <c r="AR356" s="111">
        <f t="shared" si="242"/>
        <v>5</v>
      </c>
      <c r="AS356" s="144">
        <f t="shared" si="243"/>
        <v>0</v>
      </c>
      <c r="AT356" s="144">
        <f t="shared" si="244"/>
        <v>3.6666666672681458</v>
      </c>
      <c r="AU356" s="144">
        <f t="shared" si="245"/>
        <v>3.6666666672681458</v>
      </c>
      <c r="AV356" s="110" t="str">
        <f t="shared" si="246"/>
        <v>23_04</v>
      </c>
      <c r="AW356" s="111" t="str">
        <f t="shared" si="247"/>
        <v>23</v>
      </c>
      <c r="AX356" s="111" t="str">
        <f t="shared" si="248"/>
        <v>04</v>
      </c>
      <c r="AY356" s="111"/>
      <c r="AZ356" s="111" t="str">
        <f t="shared" si="249"/>
        <v>REVISAR</v>
      </c>
    </row>
    <row r="357" spans="1:52" s="117" customFormat="1" ht="18" hidden="1" x14ac:dyDescent="0.2">
      <c r="A357" s="136">
        <v>45035.734695405088</v>
      </c>
      <c r="B357" s="137" t="s">
        <v>30</v>
      </c>
      <c r="C357" s="137" t="s">
        <v>141</v>
      </c>
      <c r="D357" s="137" t="s">
        <v>157</v>
      </c>
      <c r="E357" s="137" t="s">
        <v>33</v>
      </c>
      <c r="F357" s="137" t="s">
        <v>34</v>
      </c>
      <c r="G357" s="137" t="s">
        <v>202</v>
      </c>
      <c r="H357" s="137" t="s">
        <v>256</v>
      </c>
      <c r="I357" s="182" t="s">
        <v>507</v>
      </c>
      <c r="J357" s="182" t="s">
        <v>514</v>
      </c>
      <c r="K357" s="182" t="s">
        <v>263</v>
      </c>
      <c r="L357" s="137" t="s">
        <v>118</v>
      </c>
      <c r="M357" s="137" t="s">
        <v>120</v>
      </c>
      <c r="N357" s="138">
        <v>44955.704861111109</v>
      </c>
      <c r="O357" s="138">
        <v>45035.677083333336</v>
      </c>
      <c r="P357" s="138">
        <v>45035.646527777775</v>
      </c>
      <c r="Q357" s="138">
        <v>45035.677083333336</v>
      </c>
      <c r="R357" s="139" t="s">
        <v>460</v>
      </c>
      <c r="S357" s="137" t="s">
        <v>40</v>
      </c>
      <c r="T357" s="137"/>
      <c r="U357" s="140">
        <v>1.3888888890505768E-2</v>
      </c>
      <c r="V357" s="137"/>
      <c r="W357" s="137"/>
      <c r="X357" s="137"/>
      <c r="Y357" s="137"/>
      <c r="Z357" s="137"/>
      <c r="AA357" s="137"/>
      <c r="AB357" s="137" t="s">
        <v>36</v>
      </c>
      <c r="AC357" s="137"/>
      <c r="AD357" s="137" t="s">
        <v>46</v>
      </c>
      <c r="AE357" s="137" t="s">
        <v>264</v>
      </c>
      <c r="AF357" s="137" t="s">
        <v>46</v>
      </c>
      <c r="AG357" s="137" t="s">
        <v>259</v>
      </c>
      <c r="AH357" s="137" t="str">
        <f t="shared" si="237"/>
        <v>MP</v>
      </c>
      <c r="AI357" s="141">
        <f t="shared" si="238"/>
        <v>1919.3333333334303</v>
      </c>
      <c r="AJ357" s="141" t="s">
        <v>36</v>
      </c>
      <c r="AK357" s="141" t="s">
        <v>36</v>
      </c>
      <c r="AL357" s="151" t="s">
        <v>617</v>
      </c>
      <c r="AM357" s="151" t="s">
        <v>616</v>
      </c>
      <c r="AN357" s="111"/>
      <c r="AO357" s="142">
        <f t="shared" si="239"/>
        <v>0</v>
      </c>
      <c r="AP357" s="143">
        <f t="shared" si="240"/>
        <v>0.73333333345362917</v>
      </c>
      <c r="AQ357" s="143">
        <f t="shared" si="241"/>
        <v>0.73333333345362917</v>
      </c>
      <c r="AR357" s="111">
        <f t="shared" si="242"/>
        <v>5</v>
      </c>
      <c r="AS357" s="144">
        <f t="shared" si="243"/>
        <v>0</v>
      </c>
      <c r="AT357" s="144">
        <f t="shared" si="244"/>
        <v>3.6666666672681458</v>
      </c>
      <c r="AU357" s="144">
        <f t="shared" si="245"/>
        <v>3.6666666672681458</v>
      </c>
      <c r="AV357" s="110" t="str">
        <f t="shared" si="246"/>
        <v>23_04</v>
      </c>
      <c r="AW357" s="111" t="str">
        <f t="shared" si="247"/>
        <v>23</v>
      </c>
      <c r="AX357" s="111" t="str">
        <f t="shared" si="248"/>
        <v>04</v>
      </c>
      <c r="AY357" s="111"/>
      <c r="AZ357" s="111" t="str">
        <f t="shared" si="249"/>
        <v>REVISAR</v>
      </c>
    </row>
    <row r="358" spans="1:52" s="117" customFormat="1" ht="18" hidden="1" x14ac:dyDescent="0.2">
      <c r="A358" s="136">
        <v>45035.738041770834</v>
      </c>
      <c r="B358" s="137" t="s">
        <v>30</v>
      </c>
      <c r="C358" s="137" t="s">
        <v>141</v>
      </c>
      <c r="D358" s="137" t="s">
        <v>157</v>
      </c>
      <c r="E358" s="137" t="s">
        <v>33</v>
      </c>
      <c r="F358" s="137" t="s">
        <v>34</v>
      </c>
      <c r="G358" s="137" t="s">
        <v>202</v>
      </c>
      <c r="H358" s="137" t="s">
        <v>256</v>
      </c>
      <c r="I358" s="182" t="s">
        <v>507</v>
      </c>
      <c r="J358" s="182" t="s">
        <v>515</v>
      </c>
      <c r="K358" s="182" t="s">
        <v>265</v>
      </c>
      <c r="L358" s="137" t="s">
        <v>118</v>
      </c>
      <c r="M358" s="137" t="s">
        <v>120</v>
      </c>
      <c r="N358" s="138">
        <v>44955.71875</v>
      </c>
      <c r="O358" s="138">
        <v>45035.706250000003</v>
      </c>
      <c r="P358" s="138">
        <v>45035.677777777775</v>
      </c>
      <c r="Q358" s="138">
        <v>45035.71875</v>
      </c>
      <c r="R358" s="139" t="s">
        <v>407</v>
      </c>
      <c r="S358" s="137" t="s">
        <v>40</v>
      </c>
      <c r="T358" s="137"/>
      <c r="U358" s="140">
        <v>1.3888888890505768E-2</v>
      </c>
      <c r="V358" s="137"/>
      <c r="W358" s="137"/>
      <c r="X358" s="137"/>
      <c r="Y358" s="137"/>
      <c r="Z358" s="137"/>
      <c r="AA358" s="137"/>
      <c r="AB358" s="137" t="s">
        <v>36</v>
      </c>
      <c r="AC358" s="137"/>
      <c r="AD358" s="137" t="s">
        <v>46</v>
      </c>
      <c r="AE358" s="137" t="s">
        <v>266</v>
      </c>
      <c r="AF358" s="137" t="s">
        <v>46</v>
      </c>
      <c r="AG358" s="137" t="s">
        <v>259</v>
      </c>
      <c r="AH358" s="137" t="str">
        <f t="shared" si="237"/>
        <v>MP</v>
      </c>
      <c r="AI358" s="141">
        <f t="shared" si="238"/>
        <v>1919.7000000000698</v>
      </c>
      <c r="AJ358" s="141" t="s">
        <v>36</v>
      </c>
      <c r="AK358" s="141" t="s">
        <v>36</v>
      </c>
      <c r="AL358" s="151" t="s">
        <v>617</v>
      </c>
      <c r="AM358" s="151" t="s">
        <v>616</v>
      </c>
      <c r="AN358" s="111"/>
      <c r="AO358" s="142">
        <f t="shared" si="239"/>
        <v>0</v>
      </c>
      <c r="AP358" s="143">
        <f t="shared" si="240"/>
        <v>0.9833333333954215</v>
      </c>
      <c r="AQ358" s="143">
        <f t="shared" si="241"/>
        <v>0.9833333333954215</v>
      </c>
      <c r="AR358" s="111">
        <f t="shared" si="242"/>
        <v>5</v>
      </c>
      <c r="AS358" s="144">
        <f t="shared" si="243"/>
        <v>0</v>
      </c>
      <c r="AT358" s="144">
        <f t="shared" si="244"/>
        <v>4.9166666669771075</v>
      </c>
      <c r="AU358" s="144">
        <f t="shared" si="245"/>
        <v>4.9166666669771075</v>
      </c>
      <c r="AV358" s="110" t="str">
        <f t="shared" si="246"/>
        <v>23_04</v>
      </c>
      <c r="AW358" s="111" t="str">
        <f t="shared" si="247"/>
        <v>23</v>
      </c>
      <c r="AX358" s="111" t="str">
        <f t="shared" si="248"/>
        <v>04</v>
      </c>
      <c r="AY358" s="111"/>
      <c r="AZ358" s="111" t="str">
        <f t="shared" si="249"/>
        <v>REVISAR</v>
      </c>
    </row>
    <row r="359" spans="1:52" s="117" customFormat="1" ht="27" hidden="1" x14ac:dyDescent="0.2">
      <c r="A359" s="86">
        <v>45036.706605625004</v>
      </c>
      <c r="B359" s="73" t="s">
        <v>30</v>
      </c>
      <c r="C359" s="73" t="s">
        <v>141</v>
      </c>
      <c r="D359" s="73" t="s">
        <v>157</v>
      </c>
      <c r="E359" s="73" t="s">
        <v>33</v>
      </c>
      <c r="F359" s="73" t="s">
        <v>34</v>
      </c>
      <c r="G359" s="73" t="s">
        <v>204</v>
      </c>
      <c r="H359" s="73" t="s">
        <v>196</v>
      </c>
      <c r="I359" s="176" t="s">
        <v>175</v>
      </c>
      <c r="J359" s="176" t="s">
        <v>35</v>
      </c>
      <c r="K359" s="176" t="s">
        <v>36</v>
      </c>
      <c r="L359" s="73" t="s">
        <v>114</v>
      </c>
      <c r="M359" s="73" t="s">
        <v>220</v>
      </c>
      <c r="N359" s="74">
        <v>45036.298611111109</v>
      </c>
      <c r="O359" s="74">
        <v>45036.666666666672</v>
      </c>
      <c r="P359" s="74">
        <v>45036.3125</v>
      </c>
      <c r="Q359" s="74">
        <v>45036.6875</v>
      </c>
      <c r="R359" s="87" t="s">
        <v>408</v>
      </c>
      <c r="S359" s="73" t="s">
        <v>37</v>
      </c>
      <c r="T359" s="73"/>
      <c r="U359" s="94">
        <v>1.3888888890505768E-2</v>
      </c>
      <c r="V359" s="73"/>
      <c r="W359" s="73"/>
      <c r="X359" s="94">
        <v>4.1666666664241347E-2</v>
      </c>
      <c r="Y359" s="94" t="s">
        <v>36</v>
      </c>
      <c r="Z359" s="73"/>
      <c r="AA359" s="73"/>
      <c r="AB359" s="73" t="s">
        <v>36</v>
      </c>
      <c r="AC359" s="94">
        <v>4.1666666664241347E-2</v>
      </c>
      <c r="AD359" s="73" t="s">
        <v>48</v>
      </c>
      <c r="AE359" s="73"/>
      <c r="AF359" s="73" t="s">
        <v>46</v>
      </c>
      <c r="AG359" s="73" t="s">
        <v>267</v>
      </c>
      <c r="AH359" s="73" t="str">
        <f t="shared" si="237"/>
        <v>MC</v>
      </c>
      <c r="AI359" s="88">
        <f t="shared" si="238"/>
        <v>8.8333333334885538</v>
      </c>
      <c r="AJ359" s="88" t="s">
        <v>559</v>
      </c>
      <c r="AK359" s="88" t="s">
        <v>590</v>
      </c>
      <c r="AL359" s="88" t="s">
        <v>617</v>
      </c>
      <c r="AM359" s="88" t="s">
        <v>616</v>
      </c>
      <c r="AN359" s="89"/>
      <c r="AO359" s="90">
        <f t="shared" si="239"/>
        <v>0</v>
      </c>
      <c r="AP359" s="91">
        <f t="shared" si="240"/>
        <v>9</v>
      </c>
      <c r="AQ359" s="91">
        <f t="shared" si="241"/>
        <v>9</v>
      </c>
      <c r="AR359" s="89">
        <f t="shared" si="242"/>
        <v>5</v>
      </c>
      <c r="AS359" s="92">
        <f t="shared" si="243"/>
        <v>0</v>
      </c>
      <c r="AT359" s="92">
        <f t="shared" si="244"/>
        <v>45</v>
      </c>
      <c r="AU359" s="92">
        <f t="shared" si="245"/>
        <v>45</v>
      </c>
      <c r="AV359" s="93" t="str">
        <f t="shared" si="246"/>
        <v>23_04</v>
      </c>
      <c r="AW359" s="89" t="str">
        <f t="shared" si="247"/>
        <v>23</v>
      </c>
      <c r="AX359" s="89" t="str">
        <f t="shared" si="248"/>
        <v>04</v>
      </c>
      <c r="AY359" s="89"/>
      <c r="AZ359" s="89" t="str">
        <f t="shared" si="249"/>
        <v/>
      </c>
    </row>
    <row r="360" spans="1:52" ht="18" hidden="1" x14ac:dyDescent="0.2">
      <c r="A360" s="105">
        <v>45038.509293368057</v>
      </c>
      <c r="B360" s="106" t="s">
        <v>30</v>
      </c>
      <c r="C360" s="106" t="s">
        <v>133</v>
      </c>
      <c r="D360" s="106" t="s">
        <v>157</v>
      </c>
      <c r="E360" s="106" t="s">
        <v>33</v>
      </c>
      <c r="F360" s="106" t="s">
        <v>34</v>
      </c>
      <c r="G360" s="106" t="s">
        <v>268</v>
      </c>
      <c r="H360" s="106" t="s">
        <v>269</v>
      </c>
      <c r="I360" s="178" t="s">
        <v>510</v>
      </c>
      <c r="J360" s="178" t="s">
        <v>632</v>
      </c>
      <c r="K360" s="178" t="s">
        <v>511</v>
      </c>
      <c r="L360" s="106" t="s">
        <v>114</v>
      </c>
      <c r="M360" s="106" t="s">
        <v>221</v>
      </c>
      <c r="N360" s="107">
        <v>45036.666666666672</v>
      </c>
      <c r="O360" s="107">
        <v>45037.416666666672</v>
      </c>
      <c r="P360" s="107">
        <v>45037.3125</v>
      </c>
      <c r="Q360" s="107">
        <v>45037.416666666672</v>
      </c>
      <c r="R360" s="108" t="s">
        <v>409</v>
      </c>
      <c r="S360" s="106" t="s">
        <v>62</v>
      </c>
      <c r="T360" s="106"/>
      <c r="U360" s="127">
        <v>1.3888888890505768E-2</v>
      </c>
      <c r="V360" s="106"/>
      <c r="W360" s="106"/>
      <c r="X360" s="106"/>
      <c r="Y360" s="106"/>
      <c r="Z360" s="106"/>
      <c r="AA360" s="106"/>
      <c r="AB360" s="106" t="s">
        <v>36</v>
      </c>
      <c r="AC360" s="106"/>
      <c r="AD360" s="106" t="s">
        <v>46</v>
      </c>
      <c r="AE360" s="106" t="s">
        <v>270</v>
      </c>
      <c r="AF360" s="106" t="s">
        <v>46</v>
      </c>
      <c r="AG360" s="106" t="s">
        <v>271</v>
      </c>
      <c r="AH360" s="106" t="str">
        <f t="shared" si="237"/>
        <v>MC</v>
      </c>
      <c r="AI360" s="109">
        <f t="shared" si="238"/>
        <v>18</v>
      </c>
      <c r="AJ360" s="109" t="s">
        <v>561</v>
      </c>
      <c r="AK360" s="109" t="s">
        <v>586</v>
      </c>
      <c r="AL360" s="109"/>
      <c r="AM360" s="109"/>
      <c r="AN360" s="111"/>
      <c r="AO360" s="90">
        <f t="shared" si="239"/>
        <v>0</v>
      </c>
      <c r="AP360" s="91">
        <f t="shared" si="240"/>
        <v>2.5000000001164153</v>
      </c>
      <c r="AQ360" s="91">
        <f t="shared" si="241"/>
        <v>2.5000000001164153</v>
      </c>
      <c r="AR360" s="89">
        <f t="shared" si="242"/>
        <v>5</v>
      </c>
      <c r="AS360" s="92">
        <f t="shared" si="243"/>
        <v>0</v>
      </c>
      <c r="AT360" s="92">
        <f t="shared" si="244"/>
        <v>12.500000000582077</v>
      </c>
      <c r="AU360" s="92">
        <f t="shared" si="245"/>
        <v>12.500000000582077</v>
      </c>
      <c r="AV360" s="93" t="str">
        <f t="shared" si="246"/>
        <v>23_04</v>
      </c>
      <c r="AW360" s="111" t="str">
        <f t="shared" si="247"/>
        <v>23</v>
      </c>
      <c r="AX360" s="111" t="str">
        <f t="shared" si="248"/>
        <v>04</v>
      </c>
      <c r="AY360" s="111"/>
      <c r="AZ360" s="89" t="str">
        <f t="shared" si="249"/>
        <v>REVISAR</v>
      </c>
    </row>
    <row r="361" spans="1:52" s="117" customFormat="1" ht="18" hidden="1" x14ac:dyDescent="0.2">
      <c r="A361" s="112">
        <v>45039.42068787037</v>
      </c>
      <c r="B361" s="113" t="s">
        <v>30</v>
      </c>
      <c r="C361" s="113" t="s">
        <v>133</v>
      </c>
      <c r="D361" s="113" t="s">
        <v>157</v>
      </c>
      <c r="E361" s="113" t="s">
        <v>33</v>
      </c>
      <c r="F361" s="113" t="s">
        <v>34</v>
      </c>
      <c r="G361" s="113" t="s">
        <v>268</v>
      </c>
      <c r="H361" s="113" t="s">
        <v>269</v>
      </c>
      <c r="I361" s="179" t="s">
        <v>450</v>
      </c>
      <c r="J361" s="179" t="s">
        <v>61</v>
      </c>
      <c r="K361" s="179" t="s">
        <v>36</v>
      </c>
      <c r="L361" s="113" t="s">
        <v>118</v>
      </c>
      <c r="M361" s="113" t="s">
        <v>205</v>
      </c>
      <c r="N361" s="114" t="s">
        <v>36</v>
      </c>
      <c r="O361" s="114" t="s">
        <v>36</v>
      </c>
      <c r="P361" s="114">
        <v>45037.427083333328</v>
      </c>
      <c r="Q361" s="114">
        <v>45037.444444444445</v>
      </c>
      <c r="R361" s="115" t="s">
        <v>463</v>
      </c>
      <c r="S361" s="113" t="s">
        <v>37</v>
      </c>
      <c r="T361" s="113" t="s">
        <v>37</v>
      </c>
      <c r="U361" s="113"/>
      <c r="V361" s="113"/>
      <c r="W361" s="113"/>
      <c r="X361" s="113"/>
      <c r="Y361" s="113"/>
      <c r="Z361" s="113"/>
      <c r="AA361" s="113"/>
      <c r="AB361" s="113" t="s">
        <v>36</v>
      </c>
      <c r="AC361" s="113"/>
      <c r="AD361" s="113" t="s">
        <v>48</v>
      </c>
      <c r="AE361" s="113"/>
      <c r="AF361" s="113" t="s">
        <v>46</v>
      </c>
      <c r="AG361" s="113" t="s">
        <v>276</v>
      </c>
      <c r="AH361" s="113" t="str">
        <f t="shared" si="237"/>
        <v>MP</v>
      </c>
      <c r="AI361" s="116">
        <f t="shared" si="238"/>
        <v>0</v>
      </c>
      <c r="AJ361" s="116" t="s">
        <v>36</v>
      </c>
      <c r="AK361" s="116" t="s">
        <v>36</v>
      </c>
      <c r="AL361" s="116" t="s">
        <v>616</v>
      </c>
      <c r="AM361" s="116" t="s">
        <v>616</v>
      </c>
      <c r="AN361" s="89"/>
      <c r="AO361" s="90">
        <f t="shared" si="239"/>
        <v>0</v>
      </c>
      <c r="AP361" s="91">
        <f t="shared" si="240"/>
        <v>0.41666666680248454</v>
      </c>
      <c r="AQ361" s="91">
        <f t="shared" si="241"/>
        <v>0.41666666680248454</v>
      </c>
      <c r="AR361" s="89">
        <f t="shared" si="242"/>
        <v>5</v>
      </c>
      <c r="AS361" s="92">
        <f t="shared" si="243"/>
        <v>0</v>
      </c>
      <c r="AT361" s="92">
        <f t="shared" si="244"/>
        <v>2.0833333340124227</v>
      </c>
      <c r="AU361" s="92">
        <f t="shared" si="245"/>
        <v>2.0833333340124227</v>
      </c>
      <c r="AV361" s="93" t="str">
        <f t="shared" si="246"/>
        <v>23_04</v>
      </c>
      <c r="AW361" s="89" t="str">
        <f t="shared" si="247"/>
        <v>23</v>
      </c>
      <c r="AX361" s="89" t="str">
        <f t="shared" si="248"/>
        <v>04</v>
      </c>
      <c r="AY361" s="89"/>
      <c r="AZ361" s="89" t="str">
        <f t="shared" si="249"/>
        <v/>
      </c>
    </row>
    <row r="362" spans="1:52" s="117" customFormat="1" ht="18" x14ac:dyDescent="0.2">
      <c r="A362" s="112">
        <v>45039.42068787037</v>
      </c>
      <c r="B362" s="113" t="s">
        <v>30</v>
      </c>
      <c r="C362" s="113" t="s">
        <v>133</v>
      </c>
      <c r="D362" s="113" t="s">
        <v>157</v>
      </c>
      <c r="E362" s="113" t="s">
        <v>33</v>
      </c>
      <c r="F362" s="113" t="s">
        <v>34</v>
      </c>
      <c r="G362" s="113" t="s">
        <v>268</v>
      </c>
      <c r="H362" s="113" t="s">
        <v>269</v>
      </c>
      <c r="I362" s="179" t="s">
        <v>450</v>
      </c>
      <c r="J362" s="179" t="s">
        <v>68</v>
      </c>
      <c r="K362" s="179" t="s">
        <v>36</v>
      </c>
      <c r="L362" s="113" t="s">
        <v>118</v>
      </c>
      <c r="M362" s="113" t="s">
        <v>205</v>
      </c>
      <c r="N362" s="114" t="s">
        <v>36</v>
      </c>
      <c r="O362" s="114" t="s">
        <v>36</v>
      </c>
      <c r="P362" s="114">
        <v>45037.445138888892</v>
      </c>
      <c r="Q362" s="114">
        <v>45037.461805555555</v>
      </c>
      <c r="R362" s="115" t="s">
        <v>463</v>
      </c>
      <c r="S362" s="113" t="s">
        <v>37</v>
      </c>
      <c r="T362" s="113" t="s">
        <v>37</v>
      </c>
      <c r="U362" s="113"/>
      <c r="V362" s="113"/>
      <c r="W362" s="113"/>
      <c r="X362" s="113"/>
      <c r="Y362" s="113"/>
      <c r="Z362" s="113"/>
      <c r="AA362" s="113"/>
      <c r="AB362" s="113" t="s">
        <v>36</v>
      </c>
      <c r="AC362" s="113"/>
      <c r="AD362" s="113" t="s">
        <v>48</v>
      </c>
      <c r="AE362" s="113"/>
      <c r="AF362" s="113" t="s">
        <v>46</v>
      </c>
      <c r="AG362" s="113" t="s">
        <v>276</v>
      </c>
      <c r="AH362" s="113" t="str">
        <f t="shared" ref="AH362:AH363" si="250">TRIM(LEFT(L362,3))</f>
        <v>MP</v>
      </c>
      <c r="AI362" s="116">
        <f t="shared" ref="AI362:AI363" si="251">IFERROR(IF(N362&gt;O362,24+(O362-N362)*24,(O362-N362)*24),0)</f>
        <v>0</v>
      </c>
      <c r="AJ362" s="116" t="s">
        <v>36</v>
      </c>
      <c r="AK362" s="116" t="s">
        <v>36</v>
      </c>
      <c r="AL362" s="116"/>
      <c r="AM362" s="116"/>
      <c r="AN362" s="89"/>
      <c r="AO362" s="90">
        <f t="shared" ref="AO362:AO363" si="252">IF(AND(Y362="-",AB362="-"),0,IF(OR(Y362="-",AB362="-"),IF(Y362="-",AB362,Y362),Y362+AB362))</f>
        <v>0</v>
      </c>
      <c r="AP362" s="91">
        <f t="shared" ref="AP362:AP363" si="253">IFERROR(IF(P362&gt;Q362,24+(Q362-P362)*24,(Q362-P362)*24),0)</f>
        <v>0.39999999990686774</v>
      </c>
      <c r="AQ362" s="91">
        <f t="shared" ref="AQ362:AQ363" si="254">AP362-(AO362*24)</f>
        <v>0.39999999990686774</v>
      </c>
      <c r="AR362" s="89">
        <f t="shared" ref="AR362:AR363" si="255">IF(AY362=1,(LEN(D362)-LEN(SUBSTITUTE(D362,",",""))+1),IF(LEN(D362)=LEN(SUBSTITUTE(D362,"RONCAL FANNYNG","")),IF(LEN(D362)=LEN(SUBSTITUTE(D362,"LIBERATO AMAEL","")),(LEN(D362)-LEN(SUBSTITUTE(D362,",",""))+1+2),(LEN(D362)-LEN(SUBSTITUTE(D362,",",""))+1+1)),IF(LEN(D362)=LEN(SUBSTITUTE(D362,"LIBERATO AMAEL","")),(LEN(D362)-LEN(SUBSTITUTE(D362,",",""))+1+1),(LEN(D362)-LEN(SUBSTITUTE(D362,",",""))+1))))</f>
        <v>5</v>
      </c>
      <c r="AS362" s="92">
        <f t="shared" ref="AS362:AS363" si="256">IFERROR(AN362*24,0)</f>
        <v>0</v>
      </c>
      <c r="AT362" s="92">
        <f t="shared" ref="AT362:AT363" si="257">AR362*AQ362</f>
        <v>1.9999999995343387</v>
      </c>
      <c r="AU362" s="92">
        <f t="shared" ref="AU362:AU363" si="258">AT362-AS362</f>
        <v>1.9999999995343387</v>
      </c>
      <c r="AV362" s="93" t="str">
        <f t="shared" ref="AV362:AV363" si="259">AW362&amp;"_"&amp;AX362</f>
        <v>23_04</v>
      </c>
      <c r="AW362" s="89" t="str">
        <f t="shared" ref="AW362:AW363" si="260">TEXT(Q362,"YY")</f>
        <v>23</v>
      </c>
      <c r="AX362" s="89" t="str">
        <f t="shared" ref="AX362:AX363" si="261">TEXT(Q362,"mm")</f>
        <v>04</v>
      </c>
      <c r="AY362" s="89"/>
      <c r="AZ362" s="89" t="str">
        <f t="shared" ref="AZ362:AZ363" si="262">IF(AQ362&lt;=AI362,"REVISAR","")</f>
        <v/>
      </c>
    </row>
    <row r="363" spans="1:52" s="117" customFormat="1" ht="18" hidden="1" x14ac:dyDescent="0.2">
      <c r="A363" s="112">
        <v>45039.42068787037</v>
      </c>
      <c r="B363" s="113" t="s">
        <v>30</v>
      </c>
      <c r="C363" s="113" t="s">
        <v>133</v>
      </c>
      <c r="D363" s="113" t="s">
        <v>157</v>
      </c>
      <c r="E363" s="113" t="s">
        <v>33</v>
      </c>
      <c r="F363" s="113" t="s">
        <v>34</v>
      </c>
      <c r="G363" s="113" t="s">
        <v>268</v>
      </c>
      <c r="H363" s="113" t="s">
        <v>269</v>
      </c>
      <c r="I363" s="179" t="s">
        <v>450</v>
      </c>
      <c r="J363" s="179" t="s">
        <v>58</v>
      </c>
      <c r="K363" s="179" t="s">
        <v>36</v>
      </c>
      <c r="L363" s="113" t="s">
        <v>118</v>
      </c>
      <c r="M363" s="113" t="s">
        <v>205</v>
      </c>
      <c r="N363" s="114" t="s">
        <v>36</v>
      </c>
      <c r="O363" s="114" t="s">
        <v>36</v>
      </c>
      <c r="P363" s="114">
        <v>45037.462500000001</v>
      </c>
      <c r="Q363" s="114">
        <v>45037.479166666672</v>
      </c>
      <c r="R363" s="115" t="s">
        <v>463</v>
      </c>
      <c r="S363" s="113" t="s">
        <v>37</v>
      </c>
      <c r="T363" s="113" t="s">
        <v>37</v>
      </c>
      <c r="U363" s="113"/>
      <c r="V363" s="113"/>
      <c r="W363" s="113"/>
      <c r="X363" s="113"/>
      <c r="Y363" s="113"/>
      <c r="Z363" s="113"/>
      <c r="AA363" s="113"/>
      <c r="AB363" s="113" t="s">
        <v>36</v>
      </c>
      <c r="AC363" s="113"/>
      <c r="AD363" s="113" t="s">
        <v>48</v>
      </c>
      <c r="AE363" s="113"/>
      <c r="AF363" s="113" t="s">
        <v>46</v>
      </c>
      <c r="AG363" s="113" t="s">
        <v>276</v>
      </c>
      <c r="AH363" s="113" t="str">
        <f t="shared" si="250"/>
        <v>MP</v>
      </c>
      <c r="AI363" s="116">
        <f t="shared" si="251"/>
        <v>0</v>
      </c>
      <c r="AJ363" s="116" t="s">
        <v>36</v>
      </c>
      <c r="AK363" s="116" t="s">
        <v>36</v>
      </c>
      <c r="AL363" s="116"/>
      <c r="AM363" s="116"/>
      <c r="AN363" s="89"/>
      <c r="AO363" s="90">
        <f t="shared" si="252"/>
        <v>0</v>
      </c>
      <c r="AP363" s="91">
        <f t="shared" si="253"/>
        <v>0.40000000008149073</v>
      </c>
      <c r="AQ363" s="91">
        <f t="shared" si="254"/>
        <v>0.40000000008149073</v>
      </c>
      <c r="AR363" s="89">
        <f t="shared" si="255"/>
        <v>5</v>
      </c>
      <c r="AS363" s="92">
        <f t="shared" si="256"/>
        <v>0</v>
      </c>
      <c r="AT363" s="92">
        <f t="shared" si="257"/>
        <v>2.0000000004074536</v>
      </c>
      <c r="AU363" s="92">
        <f t="shared" si="258"/>
        <v>2.0000000004074536</v>
      </c>
      <c r="AV363" s="93" t="str">
        <f t="shared" si="259"/>
        <v>23_04</v>
      </c>
      <c r="AW363" s="89" t="str">
        <f t="shared" si="260"/>
        <v>23</v>
      </c>
      <c r="AX363" s="89" t="str">
        <f t="shared" si="261"/>
        <v>04</v>
      </c>
      <c r="AY363" s="89"/>
      <c r="AZ363" s="89" t="str">
        <f t="shared" si="262"/>
        <v/>
      </c>
    </row>
    <row r="364" spans="1:52" s="117" customFormat="1" ht="9" hidden="1" x14ac:dyDescent="0.2">
      <c r="A364" s="131">
        <v>45038.304166666669</v>
      </c>
      <c r="B364" s="117" t="s">
        <v>30</v>
      </c>
      <c r="C364" s="117" t="s">
        <v>33</v>
      </c>
      <c r="D364" s="117" t="s">
        <v>286</v>
      </c>
      <c r="E364" s="117" t="s">
        <v>33</v>
      </c>
      <c r="F364" s="117" t="s">
        <v>34</v>
      </c>
      <c r="G364" s="117" t="s">
        <v>287</v>
      </c>
      <c r="H364" s="117" t="s">
        <v>196</v>
      </c>
      <c r="I364" s="181" t="s">
        <v>226</v>
      </c>
      <c r="J364" s="181" t="s">
        <v>138</v>
      </c>
      <c r="K364" s="181" t="s">
        <v>36</v>
      </c>
      <c r="L364" s="117" t="s">
        <v>118</v>
      </c>
      <c r="M364" s="117" t="s">
        <v>205</v>
      </c>
      <c r="N364" s="132" t="s">
        <v>36</v>
      </c>
      <c r="O364" s="132" t="s">
        <v>36</v>
      </c>
      <c r="P364" s="132">
        <v>45038.302083333336</v>
      </c>
      <c r="Q364" s="132">
        <v>45038.304166666669</v>
      </c>
      <c r="R364" s="133" t="s">
        <v>422</v>
      </c>
      <c r="S364" s="117" t="s">
        <v>37</v>
      </c>
      <c r="T364" s="117" t="s">
        <v>37</v>
      </c>
      <c r="AB364" s="117" t="s">
        <v>36</v>
      </c>
      <c r="AD364" s="117" t="s">
        <v>48</v>
      </c>
      <c r="AF364" s="117" t="s">
        <v>48</v>
      </c>
      <c r="AG364" s="117" t="s">
        <v>48</v>
      </c>
      <c r="AH364" s="117" t="str">
        <f t="shared" ref="AH364:AH395" si="263">TRIM(LEFT(L364,3))</f>
        <v>MP</v>
      </c>
      <c r="AI364" s="146">
        <f t="shared" ref="AI364:AI395" si="264">IFERROR(IF(N364&gt;O364,24+(O364-N364)*24,(O364-N364)*24),0)</f>
        <v>0</v>
      </c>
      <c r="AJ364" s="146" t="s">
        <v>36</v>
      </c>
      <c r="AK364" s="146" t="s">
        <v>36</v>
      </c>
      <c r="AL364" s="146"/>
      <c r="AM364" s="146"/>
      <c r="AN364" s="89"/>
      <c r="AO364" s="90">
        <f t="shared" ref="AO364:AO395" si="265">IF(AND(Y364="-",AB364="-"),0,IF(OR(Y364="-",AB364="-"),IF(Y364="-",AB364,Y364),Y364+AB364))</f>
        <v>0</v>
      </c>
      <c r="AP364" s="91">
        <f t="shared" ref="AP364:AP395" si="266">IFERROR(IF(P364&gt;Q364,24+(Q364-P364)*24,(Q364-P364)*24),0)</f>
        <v>4.9999999988358468E-2</v>
      </c>
      <c r="AQ364" s="91">
        <f t="shared" ref="AQ364:AQ395" si="267">AP364-(AO364*24)</f>
        <v>4.9999999988358468E-2</v>
      </c>
      <c r="AR364" s="89">
        <f t="shared" ref="AR364:AR395" si="268">IF(AY364=1,(LEN(D364)-LEN(SUBSTITUTE(D364,",",""))+1),IF(LEN(D364)=LEN(SUBSTITUTE(D364,"RONCAL FANNYNG","")),IF(LEN(D364)=LEN(SUBSTITUTE(D364,"LIBERATO AMAEL","")),(LEN(D364)-LEN(SUBSTITUTE(D364,",",""))+1+2),(LEN(D364)-LEN(SUBSTITUTE(D364,",",""))+1+1)),IF(LEN(D364)=LEN(SUBSTITUTE(D364,"LIBERATO AMAEL","")),(LEN(D364)-LEN(SUBSTITUTE(D364,",",""))+1+1),(LEN(D364)-LEN(SUBSTITUTE(D364,",",""))+1))))</f>
        <v>4</v>
      </c>
      <c r="AS364" s="92">
        <f t="shared" ref="AS364:AS395" si="269">IFERROR(AN364*24,0)</f>
        <v>0</v>
      </c>
      <c r="AT364" s="92">
        <f t="shared" ref="AT364:AT395" si="270">AR364*AQ364</f>
        <v>0.19999999995343387</v>
      </c>
      <c r="AU364" s="92">
        <f t="shared" ref="AU364:AU395" si="271">AT364-AS364</f>
        <v>0.19999999995343387</v>
      </c>
      <c r="AV364" s="93" t="str">
        <f t="shared" ref="AV364:AV395" si="272">AW364&amp;"_"&amp;AX364</f>
        <v>23_04</v>
      </c>
      <c r="AW364" s="89" t="str">
        <f t="shared" ref="AW364:AW395" si="273">TEXT(Q364,"YY")</f>
        <v>23</v>
      </c>
      <c r="AX364" s="89" t="str">
        <f t="shared" ref="AX364:AX395" si="274">TEXT(Q364,"mm")</f>
        <v>04</v>
      </c>
      <c r="AY364" s="89"/>
      <c r="AZ364" s="89" t="str">
        <f t="shared" ref="AZ364:AZ395" si="275">IF(AQ364&lt;=AI364,"REVISAR","")</f>
        <v/>
      </c>
    </row>
    <row r="365" spans="1:52" s="117" customFormat="1" ht="9" hidden="1" x14ac:dyDescent="0.2">
      <c r="A365" s="131">
        <v>45038.306250000001</v>
      </c>
      <c r="B365" s="117" t="s">
        <v>30</v>
      </c>
      <c r="C365" s="117" t="s">
        <v>33</v>
      </c>
      <c r="D365" s="117" t="s">
        <v>286</v>
      </c>
      <c r="E365" s="117" t="s">
        <v>33</v>
      </c>
      <c r="F365" s="117" t="s">
        <v>34</v>
      </c>
      <c r="G365" s="117" t="s">
        <v>287</v>
      </c>
      <c r="H365" s="117" t="s">
        <v>196</v>
      </c>
      <c r="I365" s="181" t="s">
        <v>226</v>
      </c>
      <c r="J365" s="181" t="s">
        <v>211</v>
      </c>
      <c r="K365" s="181" t="s">
        <v>36</v>
      </c>
      <c r="L365" s="117" t="s">
        <v>118</v>
      </c>
      <c r="M365" s="117" t="s">
        <v>205</v>
      </c>
      <c r="N365" s="132" t="s">
        <v>36</v>
      </c>
      <c r="O365" s="132" t="s">
        <v>36</v>
      </c>
      <c r="P365" s="132">
        <v>45038.304178240738</v>
      </c>
      <c r="Q365" s="132">
        <v>45038.306250000001</v>
      </c>
      <c r="R365" s="133" t="s">
        <v>422</v>
      </c>
      <c r="S365" s="117" t="s">
        <v>37</v>
      </c>
      <c r="T365" s="117" t="s">
        <v>37</v>
      </c>
      <c r="AB365" s="117" t="s">
        <v>36</v>
      </c>
      <c r="AD365" s="117" t="s">
        <v>48</v>
      </c>
      <c r="AF365" s="117" t="s">
        <v>48</v>
      </c>
      <c r="AG365" s="117" t="s">
        <v>48</v>
      </c>
      <c r="AH365" s="117" t="str">
        <f t="shared" si="263"/>
        <v>MP</v>
      </c>
      <c r="AI365" s="146">
        <f t="shared" si="264"/>
        <v>0</v>
      </c>
      <c r="AJ365" s="146" t="s">
        <v>36</v>
      </c>
      <c r="AK365" s="146" t="s">
        <v>36</v>
      </c>
      <c r="AL365" s="146"/>
      <c r="AM365" s="146"/>
      <c r="AN365" s="89"/>
      <c r="AO365" s="90">
        <f t="shared" si="265"/>
        <v>0</v>
      </c>
      <c r="AP365" s="91">
        <f t="shared" si="266"/>
        <v>4.9722222320269793E-2</v>
      </c>
      <c r="AQ365" s="91">
        <f t="shared" si="267"/>
        <v>4.9722222320269793E-2</v>
      </c>
      <c r="AR365" s="89">
        <f t="shared" si="268"/>
        <v>4</v>
      </c>
      <c r="AS365" s="92">
        <f t="shared" si="269"/>
        <v>0</v>
      </c>
      <c r="AT365" s="92">
        <f t="shared" si="270"/>
        <v>0.19888888928107917</v>
      </c>
      <c r="AU365" s="92">
        <f t="shared" si="271"/>
        <v>0.19888888928107917</v>
      </c>
      <c r="AV365" s="93" t="str">
        <f t="shared" si="272"/>
        <v>23_04</v>
      </c>
      <c r="AW365" s="89" t="str">
        <f t="shared" si="273"/>
        <v>23</v>
      </c>
      <c r="AX365" s="89" t="str">
        <f t="shared" si="274"/>
        <v>04</v>
      </c>
      <c r="AY365" s="89"/>
      <c r="AZ365" s="89" t="str">
        <f t="shared" si="275"/>
        <v/>
      </c>
    </row>
    <row r="366" spans="1:52" s="117" customFormat="1" ht="9" hidden="1" x14ac:dyDescent="0.2">
      <c r="A366" s="131">
        <v>45038.308333333334</v>
      </c>
      <c r="B366" s="117" t="s">
        <v>30</v>
      </c>
      <c r="C366" s="117" t="s">
        <v>33</v>
      </c>
      <c r="D366" s="117" t="s">
        <v>286</v>
      </c>
      <c r="E366" s="117" t="s">
        <v>33</v>
      </c>
      <c r="F366" s="117" t="s">
        <v>34</v>
      </c>
      <c r="G366" s="117" t="s">
        <v>287</v>
      </c>
      <c r="H366" s="117" t="s">
        <v>196</v>
      </c>
      <c r="I366" s="181" t="s">
        <v>226</v>
      </c>
      <c r="J366" s="181" t="s">
        <v>152</v>
      </c>
      <c r="K366" s="181" t="s">
        <v>36</v>
      </c>
      <c r="L366" s="117" t="s">
        <v>118</v>
      </c>
      <c r="M366" s="117" t="s">
        <v>205</v>
      </c>
      <c r="N366" s="132" t="s">
        <v>36</v>
      </c>
      <c r="O366" s="132" t="s">
        <v>36</v>
      </c>
      <c r="P366" s="132">
        <v>45038.306261574071</v>
      </c>
      <c r="Q366" s="132">
        <v>45038.308333333334</v>
      </c>
      <c r="R366" s="133" t="s">
        <v>422</v>
      </c>
      <c r="S366" s="117" t="s">
        <v>37</v>
      </c>
      <c r="T366" s="117" t="s">
        <v>37</v>
      </c>
      <c r="AB366" s="117" t="s">
        <v>36</v>
      </c>
      <c r="AD366" s="117" t="s">
        <v>48</v>
      </c>
      <c r="AF366" s="117" t="s">
        <v>48</v>
      </c>
      <c r="AG366" s="117" t="s">
        <v>48</v>
      </c>
      <c r="AH366" s="117" t="str">
        <f t="shared" si="263"/>
        <v>MP</v>
      </c>
      <c r="AI366" s="146">
        <f t="shared" si="264"/>
        <v>0</v>
      </c>
      <c r="AJ366" s="146" t="s">
        <v>36</v>
      </c>
      <c r="AK366" s="146" t="s">
        <v>36</v>
      </c>
      <c r="AL366" s="146"/>
      <c r="AM366" s="146"/>
      <c r="AN366" s="89"/>
      <c r="AO366" s="90">
        <f t="shared" si="265"/>
        <v>0</v>
      </c>
      <c r="AP366" s="91">
        <f t="shared" si="266"/>
        <v>4.9722222320269793E-2</v>
      </c>
      <c r="AQ366" s="91">
        <f t="shared" si="267"/>
        <v>4.9722222320269793E-2</v>
      </c>
      <c r="AR366" s="89">
        <f t="shared" si="268"/>
        <v>4</v>
      </c>
      <c r="AS366" s="92">
        <f t="shared" si="269"/>
        <v>0</v>
      </c>
      <c r="AT366" s="92">
        <f t="shared" si="270"/>
        <v>0.19888888928107917</v>
      </c>
      <c r="AU366" s="92">
        <f t="shared" si="271"/>
        <v>0.19888888928107917</v>
      </c>
      <c r="AV366" s="93" t="str">
        <f t="shared" si="272"/>
        <v>23_04</v>
      </c>
      <c r="AW366" s="89" t="str">
        <f t="shared" si="273"/>
        <v>23</v>
      </c>
      <c r="AX366" s="89" t="str">
        <f t="shared" si="274"/>
        <v>04</v>
      </c>
      <c r="AY366" s="89"/>
      <c r="AZ366" s="89" t="str">
        <f t="shared" si="275"/>
        <v/>
      </c>
    </row>
    <row r="367" spans="1:52" s="117" customFormat="1" ht="9" hidden="1" x14ac:dyDescent="0.2">
      <c r="A367" s="131">
        <v>45038.310416666667</v>
      </c>
      <c r="B367" s="117" t="s">
        <v>30</v>
      </c>
      <c r="C367" s="117" t="s">
        <v>33</v>
      </c>
      <c r="D367" s="117" t="s">
        <v>286</v>
      </c>
      <c r="E367" s="117" t="s">
        <v>33</v>
      </c>
      <c r="F367" s="117" t="s">
        <v>34</v>
      </c>
      <c r="G367" s="117" t="s">
        <v>287</v>
      </c>
      <c r="H367" s="117" t="s">
        <v>196</v>
      </c>
      <c r="I367" s="181" t="s">
        <v>226</v>
      </c>
      <c r="J367" s="181" t="s">
        <v>212</v>
      </c>
      <c r="K367" s="181" t="s">
        <v>36</v>
      </c>
      <c r="L367" s="117" t="s">
        <v>118</v>
      </c>
      <c r="M367" s="117" t="s">
        <v>205</v>
      </c>
      <c r="N367" s="132" t="s">
        <v>36</v>
      </c>
      <c r="O367" s="132" t="s">
        <v>36</v>
      </c>
      <c r="P367" s="132">
        <v>45038.308344907404</v>
      </c>
      <c r="Q367" s="132">
        <v>45038.310416666667</v>
      </c>
      <c r="R367" s="133" t="s">
        <v>422</v>
      </c>
      <c r="S367" s="117" t="s">
        <v>37</v>
      </c>
      <c r="T367" s="117" t="s">
        <v>37</v>
      </c>
      <c r="AB367" s="117" t="s">
        <v>36</v>
      </c>
      <c r="AD367" s="117" t="s">
        <v>48</v>
      </c>
      <c r="AF367" s="117" t="s">
        <v>48</v>
      </c>
      <c r="AG367" s="117" t="s">
        <v>48</v>
      </c>
      <c r="AH367" s="117" t="str">
        <f t="shared" si="263"/>
        <v>MP</v>
      </c>
      <c r="AI367" s="146">
        <f t="shared" si="264"/>
        <v>0</v>
      </c>
      <c r="AJ367" s="146" t="s">
        <v>36</v>
      </c>
      <c r="AK367" s="146" t="s">
        <v>36</v>
      </c>
      <c r="AL367" s="146"/>
      <c r="AM367" s="146"/>
      <c r="AN367" s="89"/>
      <c r="AO367" s="90">
        <f t="shared" si="265"/>
        <v>0</v>
      </c>
      <c r="AP367" s="91">
        <f t="shared" si="266"/>
        <v>4.9722222320269793E-2</v>
      </c>
      <c r="AQ367" s="91">
        <f t="shared" si="267"/>
        <v>4.9722222320269793E-2</v>
      </c>
      <c r="AR367" s="89">
        <f t="shared" si="268"/>
        <v>4</v>
      </c>
      <c r="AS367" s="92">
        <f t="shared" si="269"/>
        <v>0</v>
      </c>
      <c r="AT367" s="92">
        <f t="shared" si="270"/>
        <v>0.19888888928107917</v>
      </c>
      <c r="AU367" s="92">
        <f t="shared" si="271"/>
        <v>0.19888888928107917</v>
      </c>
      <c r="AV367" s="93" t="str">
        <f t="shared" si="272"/>
        <v>23_04</v>
      </c>
      <c r="AW367" s="89" t="str">
        <f t="shared" si="273"/>
        <v>23</v>
      </c>
      <c r="AX367" s="89" t="str">
        <f t="shared" si="274"/>
        <v>04</v>
      </c>
      <c r="AY367" s="89"/>
      <c r="AZ367" s="89" t="str">
        <f t="shared" si="275"/>
        <v/>
      </c>
    </row>
    <row r="368" spans="1:52" s="117" customFormat="1" ht="9" hidden="1" x14ac:dyDescent="0.2">
      <c r="A368" s="131">
        <v>45038.3125</v>
      </c>
      <c r="B368" s="117" t="s">
        <v>30</v>
      </c>
      <c r="C368" s="117" t="s">
        <v>33</v>
      </c>
      <c r="D368" s="117" t="s">
        <v>286</v>
      </c>
      <c r="E368" s="117" t="s">
        <v>33</v>
      </c>
      <c r="F368" s="117" t="s">
        <v>34</v>
      </c>
      <c r="G368" s="117" t="s">
        <v>287</v>
      </c>
      <c r="H368" s="117" t="s">
        <v>196</v>
      </c>
      <c r="I368" s="181" t="s">
        <v>226</v>
      </c>
      <c r="J368" s="181" t="s">
        <v>213</v>
      </c>
      <c r="K368" s="181" t="s">
        <v>36</v>
      </c>
      <c r="L368" s="117" t="s">
        <v>118</v>
      </c>
      <c r="M368" s="117" t="s">
        <v>205</v>
      </c>
      <c r="N368" s="132" t="s">
        <v>36</v>
      </c>
      <c r="O368" s="132" t="s">
        <v>36</v>
      </c>
      <c r="P368" s="132">
        <v>45038.310428240744</v>
      </c>
      <c r="Q368" s="132">
        <v>45038.3125</v>
      </c>
      <c r="R368" s="133" t="s">
        <v>422</v>
      </c>
      <c r="S368" s="117" t="s">
        <v>37</v>
      </c>
      <c r="T368" s="117" t="s">
        <v>37</v>
      </c>
      <c r="AB368" s="117" t="s">
        <v>36</v>
      </c>
      <c r="AD368" s="117" t="s">
        <v>48</v>
      </c>
      <c r="AF368" s="117" t="s">
        <v>48</v>
      </c>
      <c r="AG368" s="117" t="s">
        <v>48</v>
      </c>
      <c r="AH368" s="117" t="str">
        <f t="shared" si="263"/>
        <v>MP</v>
      </c>
      <c r="AI368" s="146">
        <f t="shared" si="264"/>
        <v>0</v>
      </c>
      <c r="AJ368" s="146" t="s">
        <v>36</v>
      </c>
      <c r="AK368" s="146" t="s">
        <v>36</v>
      </c>
      <c r="AL368" s="146"/>
      <c r="AM368" s="146"/>
      <c r="AN368" s="89"/>
      <c r="AO368" s="90">
        <f t="shared" si="265"/>
        <v>0</v>
      </c>
      <c r="AP368" s="91">
        <f t="shared" si="266"/>
        <v>4.9722222145646811E-2</v>
      </c>
      <c r="AQ368" s="91">
        <f t="shared" si="267"/>
        <v>4.9722222145646811E-2</v>
      </c>
      <c r="AR368" s="89">
        <f t="shared" si="268"/>
        <v>4</v>
      </c>
      <c r="AS368" s="92">
        <f t="shared" si="269"/>
        <v>0</v>
      </c>
      <c r="AT368" s="92">
        <f t="shared" si="270"/>
        <v>0.19888888858258724</v>
      </c>
      <c r="AU368" s="92">
        <f t="shared" si="271"/>
        <v>0.19888888858258724</v>
      </c>
      <c r="AV368" s="93" t="str">
        <f t="shared" si="272"/>
        <v>23_04</v>
      </c>
      <c r="AW368" s="89" t="str">
        <f t="shared" si="273"/>
        <v>23</v>
      </c>
      <c r="AX368" s="89" t="str">
        <f t="shared" si="274"/>
        <v>04</v>
      </c>
      <c r="AY368" s="89"/>
      <c r="AZ368" s="89" t="str">
        <f t="shared" si="275"/>
        <v/>
      </c>
    </row>
    <row r="369" spans="1:52" s="113" customFormat="1" ht="69" hidden="1" customHeight="1" x14ac:dyDescent="0.2">
      <c r="A369" s="131">
        <v>45038.314583333333</v>
      </c>
      <c r="B369" s="117" t="s">
        <v>30</v>
      </c>
      <c r="C369" s="117" t="s">
        <v>33</v>
      </c>
      <c r="D369" s="117" t="s">
        <v>286</v>
      </c>
      <c r="E369" s="117" t="s">
        <v>33</v>
      </c>
      <c r="F369" s="117" t="s">
        <v>34</v>
      </c>
      <c r="G369" s="117" t="s">
        <v>287</v>
      </c>
      <c r="H369" s="117" t="s">
        <v>196</v>
      </c>
      <c r="I369" s="181" t="s">
        <v>226</v>
      </c>
      <c r="J369" s="181" t="s">
        <v>214</v>
      </c>
      <c r="K369" s="181" t="s">
        <v>36</v>
      </c>
      <c r="L369" s="117" t="s">
        <v>118</v>
      </c>
      <c r="M369" s="117" t="s">
        <v>205</v>
      </c>
      <c r="N369" s="132" t="s">
        <v>36</v>
      </c>
      <c r="O369" s="132" t="s">
        <v>36</v>
      </c>
      <c r="P369" s="132">
        <v>45038.312511574077</v>
      </c>
      <c r="Q369" s="132">
        <v>45038.314583333333</v>
      </c>
      <c r="R369" s="133" t="s">
        <v>422</v>
      </c>
      <c r="S369" s="117" t="s">
        <v>37</v>
      </c>
      <c r="T369" s="117" t="s">
        <v>37</v>
      </c>
      <c r="U369" s="117"/>
      <c r="V369" s="117"/>
      <c r="W369" s="117"/>
      <c r="X369" s="117"/>
      <c r="Y369" s="117"/>
      <c r="Z369" s="117"/>
      <c r="AA369" s="117"/>
      <c r="AB369" s="117" t="s">
        <v>36</v>
      </c>
      <c r="AC369" s="117"/>
      <c r="AD369" s="117" t="s">
        <v>48</v>
      </c>
      <c r="AE369" s="117"/>
      <c r="AF369" s="117" t="s">
        <v>48</v>
      </c>
      <c r="AG369" s="117" t="s">
        <v>48</v>
      </c>
      <c r="AH369" s="117" t="str">
        <f t="shared" si="263"/>
        <v>MP</v>
      </c>
      <c r="AI369" s="146">
        <f t="shared" si="264"/>
        <v>0</v>
      </c>
      <c r="AJ369" s="146" t="s">
        <v>36</v>
      </c>
      <c r="AK369" s="146" t="s">
        <v>36</v>
      </c>
      <c r="AL369" s="146"/>
      <c r="AM369" s="146"/>
      <c r="AN369" s="89"/>
      <c r="AO369" s="90">
        <f t="shared" si="265"/>
        <v>0</v>
      </c>
      <c r="AP369" s="91">
        <f t="shared" si="266"/>
        <v>4.9722222145646811E-2</v>
      </c>
      <c r="AQ369" s="91">
        <f t="shared" si="267"/>
        <v>4.9722222145646811E-2</v>
      </c>
      <c r="AR369" s="89">
        <f t="shared" si="268"/>
        <v>4</v>
      </c>
      <c r="AS369" s="92">
        <f t="shared" si="269"/>
        <v>0</v>
      </c>
      <c r="AT369" s="92">
        <f t="shared" si="270"/>
        <v>0.19888888858258724</v>
      </c>
      <c r="AU369" s="92">
        <f t="shared" si="271"/>
        <v>0.19888888858258724</v>
      </c>
      <c r="AV369" s="93" t="str">
        <f t="shared" si="272"/>
        <v>23_04</v>
      </c>
      <c r="AW369" s="89" t="str">
        <f t="shared" si="273"/>
        <v>23</v>
      </c>
      <c r="AX369" s="89" t="str">
        <f t="shared" si="274"/>
        <v>04</v>
      </c>
      <c r="AY369" s="89"/>
      <c r="AZ369" s="89" t="str">
        <f t="shared" si="275"/>
        <v/>
      </c>
    </row>
    <row r="370" spans="1:52" s="85" customFormat="1" ht="9" hidden="1" x14ac:dyDescent="0.2">
      <c r="A370" s="131">
        <v>45038.315972222219</v>
      </c>
      <c r="B370" s="117" t="s">
        <v>30</v>
      </c>
      <c r="C370" s="117" t="s">
        <v>33</v>
      </c>
      <c r="D370" s="117" t="s">
        <v>286</v>
      </c>
      <c r="E370" s="117" t="s">
        <v>33</v>
      </c>
      <c r="F370" s="117" t="s">
        <v>34</v>
      </c>
      <c r="G370" s="117" t="s">
        <v>287</v>
      </c>
      <c r="H370" s="117" t="s">
        <v>196</v>
      </c>
      <c r="I370" s="181" t="s">
        <v>226</v>
      </c>
      <c r="J370" s="181" t="s">
        <v>215</v>
      </c>
      <c r="K370" s="181" t="s">
        <v>36</v>
      </c>
      <c r="L370" s="117" t="s">
        <v>118</v>
      </c>
      <c r="M370" s="117" t="s">
        <v>205</v>
      </c>
      <c r="N370" s="132" t="s">
        <v>36</v>
      </c>
      <c r="O370" s="132" t="s">
        <v>36</v>
      </c>
      <c r="P370" s="132">
        <v>45038.31459490741</v>
      </c>
      <c r="Q370" s="132">
        <v>45038.315972222219</v>
      </c>
      <c r="R370" s="133" t="s">
        <v>422</v>
      </c>
      <c r="S370" s="117" t="s">
        <v>37</v>
      </c>
      <c r="T370" s="117" t="s">
        <v>37</v>
      </c>
      <c r="U370" s="117"/>
      <c r="V370" s="117"/>
      <c r="W370" s="117"/>
      <c r="X370" s="117"/>
      <c r="Y370" s="117"/>
      <c r="Z370" s="117"/>
      <c r="AA370" s="117"/>
      <c r="AB370" s="117" t="s">
        <v>36</v>
      </c>
      <c r="AC370" s="117"/>
      <c r="AD370" s="117" t="s">
        <v>48</v>
      </c>
      <c r="AE370" s="117"/>
      <c r="AF370" s="117" t="s">
        <v>48</v>
      </c>
      <c r="AG370" s="117" t="s">
        <v>48</v>
      </c>
      <c r="AH370" s="117" t="str">
        <f t="shared" si="263"/>
        <v>MP</v>
      </c>
      <c r="AI370" s="146">
        <f t="shared" si="264"/>
        <v>0</v>
      </c>
      <c r="AJ370" s="146" t="s">
        <v>36</v>
      </c>
      <c r="AK370" s="146" t="s">
        <v>36</v>
      </c>
      <c r="AL370" s="146"/>
      <c r="AM370" s="146"/>
      <c r="AN370" s="89"/>
      <c r="AO370" s="90">
        <f t="shared" si="265"/>
        <v>0</v>
      </c>
      <c r="AP370" s="91">
        <f t="shared" si="266"/>
        <v>3.3055555424652994E-2</v>
      </c>
      <c r="AQ370" s="91">
        <f t="shared" si="267"/>
        <v>3.3055555424652994E-2</v>
      </c>
      <c r="AR370" s="89">
        <f t="shared" si="268"/>
        <v>4</v>
      </c>
      <c r="AS370" s="92">
        <f t="shared" si="269"/>
        <v>0</v>
      </c>
      <c r="AT370" s="92">
        <f t="shared" si="270"/>
        <v>0.13222222169861197</v>
      </c>
      <c r="AU370" s="92">
        <f t="shared" si="271"/>
        <v>0.13222222169861197</v>
      </c>
      <c r="AV370" s="93" t="str">
        <f t="shared" si="272"/>
        <v>23_04</v>
      </c>
      <c r="AW370" s="89" t="str">
        <f t="shared" si="273"/>
        <v>23</v>
      </c>
      <c r="AX370" s="89" t="str">
        <f t="shared" si="274"/>
        <v>04</v>
      </c>
      <c r="AY370" s="89"/>
      <c r="AZ370" s="89" t="str">
        <f t="shared" si="275"/>
        <v/>
      </c>
    </row>
    <row r="371" spans="1:52" s="117" customFormat="1" ht="9" hidden="1" x14ac:dyDescent="0.2">
      <c r="A371" s="131">
        <v>45038.322233796294</v>
      </c>
      <c r="B371" s="117" t="s">
        <v>30</v>
      </c>
      <c r="C371" s="117" t="s">
        <v>33</v>
      </c>
      <c r="D371" s="117" t="s">
        <v>286</v>
      </c>
      <c r="E371" s="117" t="s">
        <v>33</v>
      </c>
      <c r="F371" s="117" t="s">
        <v>34</v>
      </c>
      <c r="G371" s="117" t="s">
        <v>287</v>
      </c>
      <c r="H371" s="117" t="s">
        <v>196</v>
      </c>
      <c r="I371" s="181" t="s">
        <v>56</v>
      </c>
      <c r="J371" s="181" t="s">
        <v>421</v>
      </c>
      <c r="K371" s="181" t="s">
        <v>36</v>
      </c>
      <c r="L371" s="117" t="s">
        <v>118</v>
      </c>
      <c r="M371" s="117" t="s">
        <v>205</v>
      </c>
      <c r="N371" s="132" t="s">
        <v>36</v>
      </c>
      <c r="O371" s="132" t="s">
        <v>36</v>
      </c>
      <c r="P371" s="132">
        <v>45038.315983796296</v>
      </c>
      <c r="Q371" s="132">
        <v>45038.322233796294</v>
      </c>
      <c r="R371" s="133" t="s">
        <v>420</v>
      </c>
      <c r="S371" s="117" t="s">
        <v>37</v>
      </c>
      <c r="T371" s="117" t="s">
        <v>37</v>
      </c>
      <c r="AB371" s="117" t="s">
        <v>36</v>
      </c>
      <c r="AD371" s="117" t="s">
        <v>48</v>
      </c>
      <c r="AF371" s="117" t="s">
        <v>48</v>
      </c>
      <c r="AG371" s="117" t="s">
        <v>48</v>
      </c>
      <c r="AH371" s="117" t="str">
        <f t="shared" si="263"/>
        <v>MP</v>
      </c>
      <c r="AI371" s="146">
        <f t="shared" si="264"/>
        <v>0</v>
      </c>
      <c r="AJ371" s="146" t="s">
        <v>36</v>
      </c>
      <c r="AK371" s="146" t="s">
        <v>36</v>
      </c>
      <c r="AL371" s="146"/>
      <c r="AM371" s="146"/>
      <c r="AN371" s="89"/>
      <c r="AO371" s="90">
        <f t="shared" si="265"/>
        <v>0</v>
      </c>
      <c r="AP371" s="91">
        <f t="shared" si="266"/>
        <v>0.1499999999650754</v>
      </c>
      <c r="AQ371" s="91">
        <f t="shared" si="267"/>
        <v>0.1499999999650754</v>
      </c>
      <c r="AR371" s="89">
        <f t="shared" si="268"/>
        <v>4</v>
      </c>
      <c r="AS371" s="92">
        <f t="shared" si="269"/>
        <v>0</v>
      </c>
      <c r="AT371" s="92">
        <f t="shared" si="270"/>
        <v>0.59999999986030161</v>
      </c>
      <c r="AU371" s="92">
        <f t="shared" si="271"/>
        <v>0.59999999986030161</v>
      </c>
      <c r="AV371" s="93" t="str">
        <f t="shared" si="272"/>
        <v>23_04</v>
      </c>
      <c r="AW371" s="89" t="str">
        <f t="shared" si="273"/>
        <v>23</v>
      </c>
      <c r="AX371" s="89" t="str">
        <f t="shared" si="274"/>
        <v>04</v>
      </c>
      <c r="AY371" s="89"/>
      <c r="AZ371" s="89" t="str">
        <f t="shared" si="275"/>
        <v/>
      </c>
    </row>
    <row r="372" spans="1:52" s="117" customFormat="1" ht="9" hidden="1" x14ac:dyDescent="0.2">
      <c r="A372" s="131">
        <v>45038.325011574074</v>
      </c>
      <c r="B372" s="117" t="s">
        <v>30</v>
      </c>
      <c r="C372" s="117" t="s">
        <v>33</v>
      </c>
      <c r="D372" s="117" t="s">
        <v>286</v>
      </c>
      <c r="E372" s="117" t="s">
        <v>33</v>
      </c>
      <c r="F372" s="117" t="s">
        <v>34</v>
      </c>
      <c r="G372" s="117" t="s">
        <v>287</v>
      </c>
      <c r="H372" s="117" t="s">
        <v>196</v>
      </c>
      <c r="I372" s="181" t="s">
        <v>56</v>
      </c>
      <c r="J372" s="181" t="s">
        <v>57</v>
      </c>
      <c r="K372" s="181" t="s">
        <v>36</v>
      </c>
      <c r="L372" s="117" t="s">
        <v>118</v>
      </c>
      <c r="M372" s="117" t="s">
        <v>205</v>
      </c>
      <c r="N372" s="132" t="s">
        <v>36</v>
      </c>
      <c r="O372" s="132" t="s">
        <v>36</v>
      </c>
      <c r="P372" s="132">
        <v>45038.322233796294</v>
      </c>
      <c r="Q372" s="132">
        <v>45038.325011574074</v>
      </c>
      <c r="R372" s="133" t="s">
        <v>420</v>
      </c>
      <c r="S372" s="117" t="s">
        <v>37</v>
      </c>
      <c r="T372" s="117" t="s">
        <v>37</v>
      </c>
      <c r="AB372" s="117" t="s">
        <v>36</v>
      </c>
      <c r="AD372" s="117" t="s">
        <v>48</v>
      </c>
      <c r="AF372" s="117" t="s">
        <v>48</v>
      </c>
      <c r="AG372" s="117" t="s">
        <v>48</v>
      </c>
      <c r="AH372" s="117" t="str">
        <f t="shared" si="263"/>
        <v>MP</v>
      </c>
      <c r="AI372" s="146">
        <f t="shared" si="264"/>
        <v>0</v>
      </c>
      <c r="AJ372" s="146" t="s">
        <v>36</v>
      </c>
      <c r="AK372" s="146" t="s">
        <v>36</v>
      </c>
      <c r="AL372" s="146"/>
      <c r="AM372" s="146"/>
      <c r="AN372" s="89"/>
      <c r="AO372" s="90">
        <f t="shared" si="265"/>
        <v>0</v>
      </c>
      <c r="AP372" s="91">
        <f t="shared" si="266"/>
        <v>6.6666666709352285E-2</v>
      </c>
      <c r="AQ372" s="91">
        <f t="shared" si="267"/>
        <v>6.6666666709352285E-2</v>
      </c>
      <c r="AR372" s="89">
        <f t="shared" si="268"/>
        <v>4</v>
      </c>
      <c r="AS372" s="92">
        <f t="shared" si="269"/>
        <v>0</v>
      </c>
      <c r="AT372" s="92">
        <f t="shared" si="270"/>
        <v>0.26666666683740914</v>
      </c>
      <c r="AU372" s="92">
        <f t="shared" si="271"/>
        <v>0.26666666683740914</v>
      </c>
      <c r="AV372" s="93" t="str">
        <f t="shared" si="272"/>
        <v>23_04</v>
      </c>
      <c r="AW372" s="89" t="str">
        <f t="shared" si="273"/>
        <v>23</v>
      </c>
      <c r="AX372" s="89" t="str">
        <f t="shared" si="274"/>
        <v>04</v>
      </c>
      <c r="AY372" s="89"/>
      <c r="AZ372" s="89" t="str">
        <f t="shared" si="275"/>
        <v/>
      </c>
    </row>
    <row r="373" spans="1:52" s="117" customFormat="1" ht="9" hidden="1" x14ac:dyDescent="0.2">
      <c r="A373" s="131">
        <v>45038.327789351853</v>
      </c>
      <c r="B373" s="117" t="s">
        <v>30</v>
      </c>
      <c r="C373" s="117" t="s">
        <v>33</v>
      </c>
      <c r="D373" s="117" t="s">
        <v>286</v>
      </c>
      <c r="E373" s="117" t="s">
        <v>33</v>
      </c>
      <c r="F373" s="117" t="s">
        <v>34</v>
      </c>
      <c r="G373" s="117" t="s">
        <v>287</v>
      </c>
      <c r="H373" s="117" t="s">
        <v>196</v>
      </c>
      <c r="I373" s="181" t="s">
        <v>56</v>
      </c>
      <c r="J373" s="181" t="s">
        <v>78</v>
      </c>
      <c r="K373" s="181" t="s">
        <v>36</v>
      </c>
      <c r="L373" s="117" t="s">
        <v>118</v>
      </c>
      <c r="M373" s="117" t="s">
        <v>205</v>
      </c>
      <c r="N373" s="132" t="s">
        <v>36</v>
      </c>
      <c r="O373" s="132" t="s">
        <v>36</v>
      </c>
      <c r="P373" s="132">
        <v>45038.325011574074</v>
      </c>
      <c r="Q373" s="132">
        <v>45038.327789351853</v>
      </c>
      <c r="R373" s="133" t="s">
        <v>420</v>
      </c>
      <c r="S373" s="117" t="s">
        <v>37</v>
      </c>
      <c r="T373" s="117" t="s">
        <v>37</v>
      </c>
      <c r="AB373" s="117" t="s">
        <v>36</v>
      </c>
      <c r="AD373" s="117" t="s">
        <v>48</v>
      </c>
      <c r="AF373" s="117" t="s">
        <v>48</v>
      </c>
      <c r="AG373" s="117" t="s">
        <v>48</v>
      </c>
      <c r="AH373" s="117" t="str">
        <f t="shared" si="263"/>
        <v>MP</v>
      </c>
      <c r="AI373" s="146">
        <f t="shared" si="264"/>
        <v>0</v>
      </c>
      <c r="AJ373" s="146" t="s">
        <v>36</v>
      </c>
      <c r="AK373" s="146" t="s">
        <v>36</v>
      </c>
      <c r="AL373" s="88" t="s">
        <v>616</v>
      </c>
      <c r="AM373" s="88" t="s">
        <v>616</v>
      </c>
      <c r="AN373" s="89"/>
      <c r="AO373" s="90">
        <f t="shared" si="265"/>
        <v>0</v>
      </c>
      <c r="AP373" s="91">
        <f t="shared" si="266"/>
        <v>6.6666666709352285E-2</v>
      </c>
      <c r="AQ373" s="91">
        <f t="shared" si="267"/>
        <v>6.6666666709352285E-2</v>
      </c>
      <c r="AR373" s="89">
        <f t="shared" si="268"/>
        <v>4</v>
      </c>
      <c r="AS373" s="92">
        <f t="shared" si="269"/>
        <v>0</v>
      </c>
      <c r="AT373" s="92">
        <f t="shared" si="270"/>
        <v>0.26666666683740914</v>
      </c>
      <c r="AU373" s="92">
        <f t="shared" si="271"/>
        <v>0.26666666683740914</v>
      </c>
      <c r="AV373" s="93" t="str">
        <f t="shared" si="272"/>
        <v>23_04</v>
      </c>
      <c r="AW373" s="89" t="str">
        <f t="shared" si="273"/>
        <v>23</v>
      </c>
      <c r="AX373" s="89" t="str">
        <f t="shared" si="274"/>
        <v>04</v>
      </c>
      <c r="AY373" s="89"/>
      <c r="AZ373" s="89" t="str">
        <f t="shared" si="275"/>
        <v/>
      </c>
    </row>
    <row r="374" spans="1:52" s="117" customFormat="1" ht="9" hidden="1" x14ac:dyDescent="0.2">
      <c r="A374" s="131">
        <v>45038.330567129633</v>
      </c>
      <c r="B374" s="117" t="s">
        <v>30</v>
      </c>
      <c r="C374" s="117" t="s">
        <v>33</v>
      </c>
      <c r="D374" s="117" t="s">
        <v>286</v>
      </c>
      <c r="E374" s="117" t="s">
        <v>33</v>
      </c>
      <c r="F374" s="117" t="s">
        <v>34</v>
      </c>
      <c r="G374" s="117" t="s">
        <v>287</v>
      </c>
      <c r="H374" s="117" t="s">
        <v>196</v>
      </c>
      <c r="I374" s="181" t="s">
        <v>56</v>
      </c>
      <c r="J374" s="181" t="s">
        <v>93</v>
      </c>
      <c r="K374" s="181" t="s">
        <v>36</v>
      </c>
      <c r="L374" s="117" t="s">
        <v>118</v>
      </c>
      <c r="M374" s="117" t="s">
        <v>205</v>
      </c>
      <c r="N374" s="132" t="s">
        <v>36</v>
      </c>
      <c r="O374" s="132" t="s">
        <v>36</v>
      </c>
      <c r="P374" s="132">
        <v>45038.327789351853</v>
      </c>
      <c r="Q374" s="132">
        <v>45038.330567129633</v>
      </c>
      <c r="R374" s="133" t="s">
        <v>420</v>
      </c>
      <c r="S374" s="117" t="s">
        <v>37</v>
      </c>
      <c r="T374" s="117" t="s">
        <v>37</v>
      </c>
      <c r="AB374" s="117" t="s">
        <v>36</v>
      </c>
      <c r="AD374" s="117" t="s">
        <v>48</v>
      </c>
      <c r="AF374" s="117" t="s">
        <v>48</v>
      </c>
      <c r="AG374" s="117" t="s">
        <v>48</v>
      </c>
      <c r="AH374" s="117" t="str">
        <f t="shared" si="263"/>
        <v>MP</v>
      </c>
      <c r="AI374" s="146">
        <f t="shared" si="264"/>
        <v>0</v>
      </c>
      <c r="AJ374" s="146" t="s">
        <v>36</v>
      </c>
      <c r="AK374" s="146" t="s">
        <v>36</v>
      </c>
      <c r="AL374" s="146"/>
      <c r="AM374" s="146"/>
      <c r="AN374" s="89"/>
      <c r="AO374" s="90">
        <f t="shared" si="265"/>
        <v>0</v>
      </c>
      <c r="AP374" s="91">
        <f t="shared" si="266"/>
        <v>6.6666666709352285E-2</v>
      </c>
      <c r="AQ374" s="91">
        <f t="shared" si="267"/>
        <v>6.6666666709352285E-2</v>
      </c>
      <c r="AR374" s="89">
        <f t="shared" si="268"/>
        <v>4</v>
      </c>
      <c r="AS374" s="92">
        <f t="shared" si="269"/>
        <v>0</v>
      </c>
      <c r="AT374" s="92">
        <f t="shared" si="270"/>
        <v>0.26666666683740914</v>
      </c>
      <c r="AU374" s="92">
        <f t="shared" si="271"/>
        <v>0.26666666683740914</v>
      </c>
      <c r="AV374" s="93" t="str">
        <f t="shared" si="272"/>
        <v>23_04</v>
      </c>
      <c r="AW374" s="89" t="str">
        <f t="shared" si="273"/>
        <v>23</v>
      </c>
      <c r="AX374" s="89" t="str">
        <f t="shared" si="274"/>
        <v>04</v>
      </c>
      <c r="AY374" s="89"/>
      <c r="AZ374" s="89" t="str">
        <f t="shared" si="275"/>
        <v/>
      </c>
    </row>
    <row r="375" spans="1:52" s="117" customFormat="1" ht="9" hidden="1" x14ac:dyDescent="0.2">
      <c r="A375" s="131">
        <v>45038.333333333336</v>
      </c>
      <c r="B375" s="117" t="s">
        <v>30</v>
      </c>
      <c r="C375" s="117" t="s">
        <v>33</v>
      </c>
      <c r="D375" s="117" t="s">
        <v>286</v>
      </c>
      <c r="E375" s="117" t="s">
        <v>33</v>
      </c>
      <c r="F375" s="117" t="s">
        <v>34</v>
      </c>
      <c r="G375" s="117" t="s">
        <v>287</v>
      </c>
      <c r="H375" s="117" t="s">
        <v>196</v>
      </c>
      <c r="I375" s="181" t="s">
        <v>56</v>
      </c>
      <c r="J375" s="181" t="s">
        <v>170</v>
      </c>
      <c r="K375" s="181" t="s">
        <v>36</v>
      </c>
      <c r="L375" s="117" t="s">
        <v>118</v>
      </c>
      <c r="M375" s="117" t="s">
        <v>205</v>
      </c>
      <c r="N375" s="132" t="s">
        <v>36</v>
      </c>
      <c r="O375" s="132" t="s">
        <v>36</v>
      </c>
      <c r="P375" s="132">
        <v>45038.330567129633</v>
      </c>
      <c r="Q375" s="132">
        <v>45038.333333333336</v>
      </c>
      <c r="R375" s="133" t="s">
        <v>420</v>
      </c>
      <c r="S375" s="117" t="s">
        <v>37</v>
      </c>
      <c r="T375" s="117" t="s">
        <v>37</v>
      </c>
      <c r="AB375" s="117" t="s">
        <v>36</v>
      </c>
      <c r="AD375" s="117" t="s">
        <v>48</v>
      </c>
      <c r="AF375" s="117" t="s">
        <v>48</v>
      </c>
      <c r="AG375" s="117" t="s">
        <v>48</v>
      </c>
      <c r="AH375" s="117" t="str">
        <f t="shared" si="263"/>
        <v>MP</v>
      </c>
      <c r="AI375" s="146">
        <f t="shared" si="264"/>
        <v>0</v>
      </c>
      <c r="AJ375" s="146" t="s">
        <v>36</v>
      </c>
      <c r="AK375" s="146" t="s">
        <v>36</v>
      </c>
      <c r="AL375" s="146" t="s">
        <v>616</v>
      </c>
      <c r="AM375" s="146" t="s">
        <v>616</v>
      </c>
      <c r="AN375" s="89"/>
      <c r="AO375" s="90">
        <f t="shared" si="265"/>
        <v>0</v>
      </c>
      <c r="AP375" s="91">
        <f t="shared" si="266"/>
        <v>6.6388888866640627E-2</v>
      </c>
      <c r="AQ375" s="91">
        <f t="shared" si="267"/>
        <v>6.6388888866640627E-2</v>
      </c>
      <c r="AR375" s="89">
        <f t="shared" si="268"/>
        <v>4</v>
      </c>
      <c r="AS375" s="92">
        <f t="shared" si="269"/>
        <v>0</v>
      </c>
      <c r="AT375" s="92">
        <f t="shared" si="270"/>
        <v>0.26555555546656251</v>
      </c>
      <c r="AU375" s="92">
        <f t="shared" si="271"/>
        <v>0.26555555546656251</v>
      </c>
      <c r="AV375" s="93" t="str">
        <f t="shared" si="272"/>
        <v>23_04</v>
      </c>
      <c r="AW375" s="89" t="str">
        <f t="shared" si="273"/>
        <v>23</v>
      </c>
      <c r="AX375" s="89" t="str">
        <f t="shared" si="274"/>
        <v>04</v>
      </c>
      <c r="AY375" s="89"/>
      <c r="AZ375" s="89" t="str">
        <f t="shared" si="275"/>
        <v/>
      </c>
    </row>
    <row r="376" spans="1:52" ht="18" hidden="1" x14ac:dyDescent="0.2">
      <c r="A376" s="105">
        <v>45039.398044814814</v>
      </c>
      <c r="B376" s="106" t="s">
        <v>30</v>
      </c>
      <c r="C376" s="106" t="s">
        <v>141</v>
      </c>
      <c r="D376" s="106" t="s">
        <v>157</v>
      </c>
      <c r="E376" s="106" t="s">
        <v>33</v>
      </c>
      <c r="F376" s="106" t="s">
        <v>34</v>
      </c>
      <c r="G376" s="106" t="s">
        <v>272</v>
      </c>
      <c r="H376" s="106" t="s">
        <v>269</v>
      </c>
      <c r="I376" s="178" t="s">
        <v>56</v>
      </c>
      <c r="J376" s="178" t="s">
        <v>57</v>
      </c>
      <c r="K376" s="178" t="s">
        <v>36</v>
      </c>
      <c r="L376" s="106" t="s">
        <v>114</v>
      </c>
      <c r="M376" s="106" t="s">
        <v>220</v>
      </c>
      <c r="N376" s="107">
        <v>45038.291666666672</v>
      </c>
      <c r="O376" s="107">
        <v>45038.333333333328</v>
      </c>
      <c r="P376" s="107">
        <v>45038.336805555555</v>
      </c>
      <c r="Q376" s="107">
        <v>45038.364583333336</v>
      </c>
      <c r="R376" s="108" t="s">
        <v>410</v>
      </c>
      <c r="S376" s="106" t="s">
        <v>62</v>
      </c>
      <c r="T376" s="106"/>
      <c r="U376" s="127">
        <v>6.9444444452528842E-3</v>
      </c>
      <c r="V376" s="106"/>
      <c r="W376" s="106"/>
      <c r="X376" s="106"/>
      <c r="Y376" s="106"/>
      <c r="Z376" s="106"/>
      <c r="AA376" s="106"/>
      <c r="AB376" s="106" t="s">
        <v>36</v>
      </c>
      <c r="AC376" s="106"/>
      <c r="AD376" s="106" t="s">
        <v>48</v>
      </c>
      <c r="AE376" s="106" t="s">
        <v>36</v>
      </c>
      <c r="AF376" s="106" t="s">
        <v>48</v>
      </c>
      <c r="AG376" s="106" t="s">
        <v>48</v>
      </c>
      <c r="AH376" s="106" t="str">
        <f t="shared" si="263"/>
        <v>MC</v>
      </c>
      <c r="AI376" s="109">
        <f t="shared" si="264"/>
        <v>0.99999999976716936</v>
      </c>
      <c r="AJ376" s="109" t="s">
        <v>561</v>
      </c>
      <c r="AK376" s="109" t="s">
        <v>534</v>
      </c>
      <c r="AL376" s="109"/>
      <c r="AM376" s="109"/>
      <c r="AN376" s="89"/>
      <c r="AO376" s="90">
        <f t="shared" si="265"/>
        <v>0</v>
      </c>
      <c r="AP376" s="91">
        <f t="shared" si="266"/>
        <v>0.66666666674427688</v>
      </c>
      <c r="AQ376" s="91">
        <f t="shared" si="267"/>
        <v>0.66666666674427688</v>
      </c>
      <c r="AR376" s="89">
        <f t="shared" si="268"/>
        <v>5</v>
      </c>
      <c r="AS376" s="92">
        <f t="shared" si="269"/>
        <v>0</v>
      </c>
      <c r="AT376" s="92">
        <f t="shared" si="270"/>
        <v>3.3333333337213844</v>
      </c>
      <c r="AU376" s="92">
        <f t="shared" si="271"/>
        <v>3.3333333337213844</v>
      </c>
      <c r="AV376" s="93" t="str">
        <f t="shared" si="272"/>
        <v>23_04</v>
      </c>
      <c r="AW376" s="111" t="str">
        <f t="shared" si="273"/>
        <v>23</v>
      </c>
      <c r="AX376" s="111" t="str">
        <f t="shared" si="274"/>
        <v>04</v>
      </c>
      <c r="AY376" s="111"/>
      <c r="AZ376" s="89" t="str">
        <f t="shared" si="275"/>
        <v>REVISAR</v>
      </c>
    </row>
    <row r="377" spans="1:52" s="113" customFormat="1" ht="84.75" hidden="1" customHeight="1" x14ac:dyDescent="0.2">
      <c r="A377" s="105">
        <v>45039.402367962961</v>
      </c>
      <c r="B377" s="106" t="s">
        <v>30</v>
      </c>
      <c r="C377" s="106" t="s">
        <v>141</v>
      </c>
      <c r="D377" s="106" t="s">
        <v>157</v>
      </c>
      <c r="E377" s="106" t="s">
        <v>33</v>
      </c>
      <c r="F377" s="106" t="s">
        <v>34</v>
      </c>
      <c r="G377" s="106" t="s">
        <v>272</v>
      </c>
      <c r="H377" s="106" t="s">
        <v>269</v>
      </c>
      <c r="I377" s="178" t="s">
        <v>56</v>
      </c>
      <c r="J377" s="178" t="s">
        <v>170</v>
      </c>
      <c r="K377" s="178" t="s">
        <v>36</v>
      </c>
      <c r="L377" s="106" t="s">
        <v>114</v>
      </c>
      <c r="M377" s="106" t="s">
        <v>220</v>
      </c>
      <c r="N377" s="107">
        <v>45038.291666666672</v>
      </c>
      <c r="O377" s="107">
        <v>45038.375</v>
      </c>
      <c r="P377" s="107">
        <v>45038.364594907405</v>
      </c>
      <c r="Q377" s="107">
        <v>45038.378472222219</v>
      </c>
      <c r="R377" s="108" t="s">
        <v>273</v>
      </c>
      <c r="S377" s="106" t="s">
        <v>62</v>
      </c>
      <c r="T377" s="106"/>
      <c r="U377" s="127">
        <v>6.9444444452528842E-3</v>
      </c>
      <c r="V377" s="106"/>
      <c r="W377" s="106"/>
      <c r="X377" s="106"/>
      <c r="Y377" s="106"/>
      <c r="Z377" s="106"/>
      <c r="AA377" s="106"/>
      <c r="AB377" s="106" t="s">
        <v>36</v>
      </c>
      <c r="AC377" s="106"/>
      <c r="AD377" s="106" t="s">
        <v>48</v>
      </c>
      <c r="AE377" s="106" t="s">
        <v>36</v>
      </c>
      <c r="AF377" s="106" t="s">
        <v>48</v>
      </c>
      <c r="AG377" s="106" t="s">
        <v>48</v>
      </c>
      <c r="AH377" s="106" t="str">
        <f t="shared" si="263"/>
        <v>MC</v>
      </c>
      <c r="AI377" s="109">
        <f t="shared" si="264"/>
        <v>1.9999999998835847</v>
      </c>
      <c r="AJ377" s="109" t="s">
        <v>561</v>
      </c>
      <c r="AK377" s="109" t="s">
        <v>534</v>
      </c>
      <c r="AL377" s="109" t="s">
        <v>617</v>
      </c>
      <c r="AM377" s="109" t="s">
        <v>616</v>
      </c>
      <c r="AN377" s="89"/>
      <c r="AO377" s="90">
        <f t="shared" si="265"/>
        <v>0</v>
      </c>
      <c r="AP377" s="91">
        <f t="shared" si="266"/>
        <v>0.33305555552942678</v>
      </c>
      <c r="AQ377" s="91">
        <f t="shared" si="267"/>
        <v>0.33305555552942678</v>
      </c>
      <c r="AR377" s="89">
        <f t="shared" si="268"/>
        <v>5</v>
      </c>
      <c r="AS377" s="92">
        <f t="shared" si="269"/>
        <v>0</v>
      </c>
      <c r="AT377" s="92">
        <f t="shared" si="270"/>
        <v>1.6652777776471339</v>
      </c>
      <c r="AU377" s="92">
        <f t="shared" si="271"/>
        <v>1.6652777776471339</v>
      </c>
      <c r="AV377" s="93" t="str">
        <f t="shared" si="272"/>
        <v>23_04</v>
      </c>
      <c r="AW377" s="111" t="str">
        <f t="shared" si="273"/>
        <v>23</v>
      </c>
      <c r="AX377" s="111" t="str">
        <f t="shared" si="274"/>
        <v>04</v>
      </c>
      <c r="AY377" s="111"/>
      <c r="AZ377" s="89" t="str">
        <f t="shared" si="275"/>
        <v>REVISAR</v>
      </c>
    </row>
    <row r="378" spans="1:52" ht="18" hidden="1" x14ac:dyDescent="0.2">
      <c r="A378" s="86">
        <v>45039.408057835652</v>
      </c>
      <c r="B378" s="73" t="s">
        <v>30</v>
      </c>
      <c r="C378" s="73" t="s">
        <v>159</v>
      </c>
      <c r="D378" s="73" t="s">
        <v>157</v>
      </c>
      <c r="E378" s="73" t="s">
        <v>33</v>
      </c>
      <c r="F378" s="73" t="s">
        <v>34</v>
      </c>
      <c r="G378" s="73" t="s">
        <v>272</v>
      </c>
      <c r="H378" s="73" t="s">
        <v>269</v>
      </c>
      <c r="I378" s="176" t="s">
        <v>175</v>
      </c>
      <c r="J378" s="176" t="s">
        <v>35</v>
      </c>
      <c r="K378" s="176" t="s">
        <v>36</v>
      </c>
      <c r="L378" s="73" t="s">
        <v>114</v>
      </c>
      <c r="M378" s="73" t="s">
        <v>220</v>
      </c>
      <c r="N378" s="74" t="s">
        <v>36</v>
      </c>
      <c r="O378" s="74" t="s">
        <v>36</v>
      </c>
      <c r="P378" s="74">
        <v>45038.378483796296</v>
      </c>
      <c r="Q378" s="74">
        <v>45038.5</v>
      </c>
      <c r="R378" s="87" t="s">
        <v>411</v>
      </c>
      <c r="S378" s="73" t="s">
        <v>37</v>
      </c>
      <c r="U378" s="94">
        <v>1.3888888890505768E-2</v>
      </c>
      <c r="AB378" s="73" t="s">
        <v>36</v>
      </c>
      <c r="AC378" s="94">
        <v>2.7777777781011537E-2</v>
      </c>
      <c r="AD378" s="73" t="s">
        <v>48</v>
      </c>
      <c r="AE378" s="73" t="s">
        <v>36</v>
      </c>
      <c r="AF378" s="73" t="s">
        <v>48</v>
      </c>
      <c r="AG378" s="73" t="s">
        <v>48</v>
      </c>
      <c r="AH378" s="73" t="str">
        <f t="shared" si="263"/>
        <v>MC</v>
      </c>
      <c r="AI378" s="88">
        <f t="shared" si="264"/>
        <v>0</v>
      </c>
      <c r="AJ378" s="88" t="s">
        <v>559</v>
      </c>
      <c r="AK378" s="88" t="s">
        <v>590</v>
      </c>
      <c r="AL378" s="88" t="s">
        <v>616</v>
      </c>
      <c r="AM378" s="88" t="s">
        <v>616</v>
      </c>
      <c r="AN378" s="89"/>
      <c r="AO378" s="90">
        <f t="shared" si="265"/>
        <v>0</v>
      </c>
      <c r="AP378" s="91">
        <f t="shared" si="266"/>
        <v>2.9163888889015652</v>
      </c>
      <c r="AQ378" s="91">
        <f t="shared" si="267"/>
        <v>2.9163888889015652</v>
      </c>
      <c r="AR378" s="89">
        <f t="shared" si="268"/>
        <v>5</v>
      </c>
      <c r="AS378" s="92">
        <f t="shared" si="269"/>
        <v>0</v>
      </c>
      <c r="AT378" s="92">
        <f t="shared" si="270"/>
        <v>14.581944444507826</v>
      </c>
      <c r="AU378" s="92">
        <f t="shared" si="271"/>
        <v>14.581944444507826</v>
      </c>
      <c r="AV378" s="93" t="str">
        <f t="shared" si="272"/>
        <v>23_04</v>
      </c>
      <c r="AW378" s="89" t="str">
        <f t="shared" si="273"/>
        <v>23</v>
      </c>
      <c r="AX378" s="89" t="str">
        <f t="shared" si="274"/>
        <v>04</v>
      </c>
      <c r="AY378" s="89"/>
      <c r="AZ378" s="89" t="str">
        <f t="shared" si="275"/>
        <v/>
      </c>
    </row>
    <row r="379" spans="1:52" s="117" customFormat="1" ht="9" hidden="1" x14ac:dyDescent="0.2">
      <c r="A379" s="112">
        <v>45039.414251215276</v>
      </c>
      <c r="B379" s="113" t="s">
        <v>30</v>
      </c>
      <c r="C379" s="113" t="s">
        <v>141</v>
      </c>
      <c r="D379" s="113" t="s">
        <v>157</v>
      </c>
      <c r="E379" s="113" t="s">
        <v>33</v>
      </c>
      <c r="F379" s="113" t="s">
        <v>34</v>
      </c>
      <c r="G379" s="113" t="s">
        <v>272</v>
      </c>
      <c r="H379" s="113" t="s">
        <v>269</v>
      </c>
      <c r="I379" s="179" t="s">
        <v>175</v>
      </c>
      <c r="J379" s="179" t="s">
        <v>54</v>
      </c>
      <c r="K379" s="179" t="s">
        <v>36</v>
      </c>
      <c r="L379" s="113" t="s">
        <v>154</v>
      </c>
      <c r="M379" s="113" t="s">
        <v>220</v>
      </c>
      <c r="N379" s="114" t="s">
        <v>36</v>
      </c>
      <c r="O379" s="114" t="s">
        <v>36</v>
      </c>
      <c r="P379" s="114">
        <v>45038.583333333328</v>
      </c>
      <c r="Q379" s="114">
        <v>45038.604166666664</v>
      </c>
      <c r="R379" s="115" t="s">
        <v>315</v>
      </c>
      <c r="S379" s="113" t="s">
        <v>40</v>
      </c>
      <c r="T379" s="113" t="s">
        <v>37</v>
      </c>
      <c r="U379" s="152">
        <v>3.472222222222222E-3</v>
      </c>
      <c r="V379" s="113"/>
      <c r="W379" s="113"/>
      <c r="X379" s="113"/>
      <c r="Y379" s="113"/>
      <c r="Z379" s="113"/>
      <c r="AA379" s="113"/>
      <c r="AB379" s="113" t="s">
        <v>36</v>
      </c>
      <c r="AC379" s="113"/>
      <c r="AD379" s="113" t="s">
        <v>48</v>
      </c>
      <c r="AE379" s="113" t="s">
        <v>36</v>
      </c>
      <c r="AF379" s="113" t="s">
        <v>48</v>
      </c>
      <c r="AG379" s="113" t="s">
        <v>48</v>
      </c>
      <c r="AH379" s="113" t="str">
        <f t="shared" si="263"/>
        <v>PdM</v>
      </c>
      <c r="AI379" s="116">
        <f t="shared" si="264"/>
        <v>0</v>
      </c>
      <c r="AJ379" s="116" t="s">
        <v>36</v>
      </c>
      <c r="AK379" s="116" t="s">
        <v>36</v>
      </c>
      <c r="AL379" s="116"/>
      <c r="AM379" s="116"/>
      <c r="AN379" s="89"/>
      <c r="AO379" s="90">
        <f t="shared" si="265"/>
        <v>0</v>
      </c>
      <c r="AP379" s="91">
        <f t="shared" si="266"/>
        <v>0.50000000005820766</v>
      </c>
      <c r="AQ379" s="91">
        <f t="shared" si="267"/>
        <v>0.50000000005820766</v>
      </c>
      <c r="AR379" s="89">
        <f t="shared" si="268"/>
        <v>5</v>
      </c>
      <c r="AS379" s="92">
        <f t="shared" si="269"/>
        <v>0</v>
      </c>
      <c r="AT379" s="92">
        <f t="shared" si="270"/>
        <v>2.5000000002910383</v>
      </c>
      <c r="AU379" s="92">
        <f t="shared" si="271"/>
        <v>2.5000000002910383</v>
      </c>
      <c r="AV379" s="93" t="str">
        <f t="shared" si="272"/>
        <v>23_04</v>
      </c>
      <c r="AW379" s="89" t="str">
        <f t="shared" si="273"/>
        <v>23</v>
      </c>
      <c r="AX379" s="89" t="str">
        <f t="shared" si="274"/>
        <v>04</v>
      </c>
      <c r="AY379" s="89"/>
      <c r="AZ379" s="89" t="str">
        <f t="shared" si="275"/>
        <v/>
      </c>
    </row>
    <row r="380" spans="1:52" s="117" customFormat="1" ht="9" hidden="1" x14ac:dyDescent="0.2">
      <c r="A380" s="112">
        <v>45039.414251215276</v>
      </c>
      <c r="B380" s="113" t="s">
        <v>30</v>
      </c>
      <c r="C380" s="113" t="s">
        <v>141</v>
      </c>
      <c r="D380" s="113" t="s">
        <v>157</v>
      </c>
      <c r="E380" s="113" t="s">
        <v>33</v>
      </c>
      <c r="F380" s="113" t="s">
        <v>34</v>
      </c>
      <c r="G380" s="113" t="s">
        <v>272</v>
      </c>
      <c r="H380" s="113" t="s">
        <v>269</v>
      </c>
      <c r="I380" s="179" t="s">
        <v>175</v>
      </c>
      <c r="J380" s="179" t="s">
        <v>66</v>
      </c>
      <c r="K380" s="179" t="s">
        <v>36</v>
      </c>
      <c r="L380" s="113" t="s">
        <v>154</v>
      </c>
      <c r="M380" s="113" t="s">
        <v>220</v>
      </c>
      <c r="N380" s="114" t="s">
        <v>36</v>
      </c>
      <c r="O380" s="114" t="s">
        <v>36</v>
      </c>
      <c r="P380" s="114">
        <v>45038.604861111111</v>
      </c>
      <c r="Q380" s="114">
        <v>45038.625</v>
      </c>
      <c r="R380" s="115" t="s">
        <v>315</v>
      </c>
      <c r="S380" s="113" t="s">
        <v>40</v>
      </c>
      <c r="T380" s="113" t="s">
        <v>37</v>
      </c>
      <c r="U380" s="152">
        <v>3.472222222222222E-3</v>
      </c>
      <c r="V380" s="113"/>
      <c r="W380" s="113"/>
      <c r="X380" s="113"/>
      <c r="Y380" s="113"/>
      <c r="Z380" s="113"/>
      <c r="AA380" s="113"/>
      <c r="AB380" s="113" t="s">
        <v>36</v>
      </c>
      <c r="AC380" s="113"/>
      <c r="AD380" s="113" t="s">
        <v>48</v>
      </c>
      <c r="AE380" s="113" t="s">
        <v>36</v>
      </c>
      <c r="AF380" s="113" t="s">
        <v>48</v>
      </c>
      <c r="AG380" s="113" t="s">
        <v>48</v>
      </c>
      <c r="AH380" s="113" t="str">
        <f t="shared" si="263"/>
        <v>PdM</v>
      </c>
      <c r="AI380" s="116">
        <f t="shared" si="264"/>
        <v>0</v>
      </c>
      <c r="AJ380" s="116" t="s">
        <v>36</v>
      </c>
      <c r="AK380" s="116" t="s">
        <v>36</v>
      </c>
      <c r="AL380" s="116"/>
      <c r="AM380" s="116"/>
      <c r="AN380" s="89"/>
      <c r="AO380" s="90">
        <f t="shared" si="265"/>
        <v>0</v>
      </c>
      <c r="AP380" s="91">
        <f t="shared" si="266"/>
        <v>0.48333333333721384</v>
      </c>
      <c r="AQ380" s="91">
        <f t="shared" si="267"/>
        <v>0.48333333333721384</v>
      </c>
      <c r="AR380" s="89">
        <f t="shared" si="268"/>
        <v>5</v>
      </c>
      <c r="AS380" s="92">
        <f t="shared" si="269"/>
        <v>0</v>
      </c>
      <c r="AT380" s="92">
        <f t="shared" si="270"/>
        <v>2.4166666666860692</v>
      </c>
      <c r="AU380" s="92">
        <f t="shared" si="271"/>
        <v>2.4166666666860692</v>
      </c>
      <c r="AV380" s="93" t="str">
        <f t="shared" si="272"/>
        <v>23_04</v>
      </c>
      <c r="AW380" s="89" t="str">
        <f t="shared" si="273"/>
        <v>23</v>
      </c>
      <c r="AX380" s="89" t="str">
        <f t="shared" si="274"/>
        <v>04</v>
      </c>
      <c r="AY380" s="89"/>
      <c r="AZ380" s="89" t="str">
        <f t="shared" si="275"/>
        <v/>
      </c>
    </row>
    <row r="381" spans="1:52" ht="9" hidden="1" x14ac:dyDescent="0.2">
      <c r="A381" s="86">
        <v>45039.417765995371</v>
      </c>
      <c r="B381" s="73" t="s">
        <v>30</v>
      </c>
      <c r="C381" s="73" t="s">
        <v>133</v>
      </c>
      <c r="D381" s="73" t="s">
        <v>157</v>
      </c>
      <c r="E381" s="73" t="s">
        <v>33</v>
      </c>
      <c r="F381" s="73" t="s">
        <v>34</v>
      </c>
      <c r="G381" s="73" t="s">
        <v>272</v>
      </c>
      <c r="H381" s="73" t="s">
        <v>269</v>
      </c>
      <c r="I381" s="176" t="s">
        <v>113</v>
      </c>
      <c r="J381" s="176" t="s">
        <v>274</v>
      </c>
      <c r="K381" s="176" t="s">
        <v>275</v>
      </c>
      <c r="L381" s="73" t="s">
        <v>154</v>
      </c>
      <c r="M381" s="73" t="s">
        <v>220</v>
      </c>
      <c r="N381" s="74" t="s">
        <v>36</v>
      </c>
      <c r="O381" s="74" t="s">
        <v>36</v>
      </c>
      <c r="P381" s="74">
        <v>45038.625</v>
      </c>
      <c r="Q381" s="74">
        <v>45038.666666666672</v>
      </c>
      <c r="R381" s="87" t="s">
        <v>319</v>
      </c>
      <c r="S381" s="73" t="s">
        <v>37</v>
      </c>
      <c r="T381" s="73" t="s">
        <v>37</v>
      </c>
      <c r="U381" s="94">
        <v>6.9444444452528842E-3</v>
      </c>
      <c r="AB381" s="73" t="s">
        <v>36</v>
      </c>
      <c r="AD381" s="73" t="s">
        <v>48</v>
      </c>
      <c r="AE381" s="73" t="s">
        <v>36</v>
      </c>
      <c r="AF381" s="73" t="s">
        <v>48</v>
      </c>
      <c r="AG381" s="73" t="s">
        <v>48</v>
      </c>
      <c r="AH381" s="73" t="str">
        <f t="shared" si="263"/>
        <v>PdM</v>
      </c>
      <c r="AI381" s="88">
        <f t="shared" si="264"/>
        <v>0</v>
      </c>
      <c r="AJ381" s="88" t="s">
        <v>36</v>
      </c>
      <c r="AK381" s="88" t="s">
        <v>36</v>
      </c>
      <c r="AL381" s="88"/>
      <c r="AM381" s="88"/>
      <c r="AN381" s="89"/>
      <c r="AO381" s="90">
        <f t="shared" si="265"/>
        <v>0</v>
      </c>
      <c r="AP381" s="91">
        <f t="shared" si="266"/>
        <v>1.0000000001164153</v>
      </c>
      <c r="AQ381" s="91">
        <f t="shared" si="267"/>
        <v>1.0000000001164153</v>
      </c>
      <c r="AR381" s="89">
        <f t="shared" si="268"/>
        <v>5</v>
      </c>
      <c r="AS381" s="92">
        <f t="shared" si="269"/>
        <v>0</v>
      </c>
      <c r="AT381" s="92">
        <f t="shared" si="270"/>
        <v>5.0000000005820766</v>
      </c>
      <c r="AU381" s="92">
        <f t="shared" si="271"/>
        <v>5.0000000005820766</v>
      </c>
      <c r="AV381" s="93" t="str">
        <f t="shared" si="272"/>
        <v>23_04</v>
      </c>
      <c r="AW381" s="89" t="str">
        <f t="shared" si="273"/>
        <v>23</v>
      </c>
      <c r="AX381" s="89" t="str">
        <f t="shared" si="274"/>
        <v>04</v>
      </c>
      <c r="AY381" s="89"/>
      <c r="AZ381" s="89" t="str">
        <f t="shared" si="275"/>
        <v/>
      </c>
    </row>
    <row r="382" spans="1:52" s="117" customFormat="1" ht="18" hidden="1" x14ac:dyDescent="0.2">
      <c r="A382" s="86">
        <v>45039.425475462966</v>
      </c>
      <c r="B382" s="73" t="s">
        <v>30</v>
      </c>
      <c r="C382" s="73" t="s">
        <v>133</v>
      </c>
      <c r="D382" s="73" t="s">
        <v>157</v>
      </c>
      <c r="E382" s="73" t="s">
        <v>33</v>
      </c>
      <c r="F382" s="73" t="s">
        <v>34</v>
      </c>
      <c r="G382" s="73" t="s">
        <v>272</v>
      </c>
      <c r="H382" s="73" t="s">
        <v>269</v>
      </c>
      <c r="I382" s="176" t="s">
        <v>176</v>
      </c>
      <c r="J382" s="176" t="s">
        <v>95</v>
      </c>
      <c r="K382" s="176" t="s">
        <v>36</v>
      </c>
      <c r="L382" s="73" t="s">
        <v>154</v>
      </c>
      <c r="M382" s="73" t="s">
        <v>220</v>
      </c>
      <c r="N382" s="74" t="s">
        <v>36</v>
      </c>
      <c r="O382" s="74" t="s">
        <v>36</v>
      </c>
      <c r="P382" s="74">
        <v>45038.666678240741</v>
      </c>
      <c r="Q382" s="74">
        <v>45038.708333333328</v>
      </c>
      <c r="R382" s="87" t="s">
        <v>344</v>
      </c>
      <c r="S382" s="73" t="s">
        <v>40</v>
      </c>
      <c r="T382" s="73" t="s">
        <v>37</v>
      </c>
      <c r="U382" s="94">
        <v>1.0416666664241347E-2</v>
      </c>
      <c r="V382" s="73"/>
      <c r="W382" s="73"/>
      <c r="X382" s="73"/>
      <c r="Y382" s="73"/>
      <c r="Z382" s="73"/>
      <c r="AA382" s="73"/>
      <c r="AB382" s="73" t="s">
        <v>36</v>
      </c>
      <c r="AC382" s="73"/>
      <c r="AD382" s="73" t="s">
        <v>48</v>
      </c>
      <c r="AE382" s="73"/>
      <c r="AF382" s="73" t="s">
        <v>48</v>
      </c>
      <c r="AG382" s="73" t="s">
        <v>277</v>
      </c>
      <c r="AH382" s="73" t="str">
        <f t="shared" si="263"/>
        <v>PdM</v>
      </c>
      <c r="AI382" s="88">
        <f t="shared" si="264"/>
        <v>0</v>
      </c>
      <c r="AJ382" s="88" t="s">
        <v>36</v>
      </c>
      <c r="AK382" s="88" t="s">
        <v>36</v>
      </c>
      <c r="AL382" s="88"/>
      <c r="AM382" s="88"/>
      <c r="AN382" s="89"/>
      <c r="AO382" s="90">
        <f t="shared" si="265"/>
        <v>0</v>
      </c>
      <c r="AP382" s="91">
        <f t="shared" si="266"/>
        <v>0.99972222209908068</v>
      </c>
      <c r="AQ382" s="91">
        <f t="shared" si="267"/>
        <v>0.99972222209908068</v>
      </c>
      <c r="AR382" s="89">
        <f t="shared" si="268"/>
        <v>5</v>
      </c>
      <c r="AS382" s="92">
        <f t="shared" si="269"/>
        <v>0</v>
      </c>
      <c r="AT382" s="92">
        <f t="shared" si="270"/>
        <v>4.9986111104954034</v>
      </c>
      <c r="AU382" s="92">
        <f t="shared" si="271"/>
        <v>4.9986111104954034</v>
      </c>
      <c r="AV382" s="93" t="str">
        <f t="shared" si="272"/>
        <v>23_04</v>
      </c>
      <c r="AW382" s="89" t="str">
        <f t="shared" si="273"/>
        <v>23</v>
      </c>
      <c r="AX382" s="89" t="str">
        <f t="shared" si="274"/>
        <v>04</v>
      </c>
      <c r="AY382" s="89"/>
      <c r="AZ382" s="89" t="str">
        <f t="shared" si="275"/>
        <v/>
      </c>
    </row>
    <row r="383" spans="1:52" s="117" customFormat="1" ht="9" hidden="1" x14ac:dyDescent="0.2">
      <c r="A383" s="131">
        <v>45039.304166666669</v>
      </c>
      <c r="B383" s="117" t="s">
        <v>30</v>
      </c>
      <c r="C383" s="117" t="s">
        <v>33</v>
      </c>
      <c r="D383" s="117" t="s">
        <v>286</v>
      </c>
      <c r="E383" s="117" t="s">
        <v>33</v>
      </c>
      <c r="F383" s="117" t="s">
        <v>34</v>
      </c>
      <c r="G383" s="117" t="s">
        <v>287</v>
      </c>
      <c r="H383" s="117" t="s">
        <v>196</v>
      </c>
      <c r="I383" s="181" t="s">
        <v>226</v>
      </c>
      <c r="J383" s="181" t="s">
        <v>138</v>
      </c>
      <c r="K383" s="181" t="s">
        <v>36</v>
      </c>
      <c r="L383" s="117" t="s">
        <v>118</v>
      </c>
      <c r="M383" s="117" t="s">
        <v>205</v>
      </c>
      <c r="N383" s="132" t="s">
        <v>36</v>
      </c>
      <c r="O383" s="132" t="s">
        <v>36</v>
      </c>
      <c r="P383" s="132">
        <v>45039.302083333336</v>
      </c>
      <c r="Q383" s="132">
        <v>45039.304166666669</v>
      </c>
      <c r="R383" s="133" t="s">
        <v>422</v>
      </c>
      <c r="S383" s="117" t="s">
        <v>37</v>
      </c>
      <c r="T383" s="117" t="s">
        <v>37</v>
      </c>
      <c r="AB383" s="117" t="s">
        <v>36</v>
      </c>
      <c r="AD383" s="117" t="s">
        <v>48</v>
      </c>
      <c r="AF383" s="117" t="s">
        <v>48</v>
      </c>
      <c r="AG383" s="117" t="s">
        <v>48</v>
      </c>
      <c r="AH383" s="117" t="str">
        <f t="shared" si="263"/>
        <v>MP</v>
      </c>
      <c r="AI383" s="146">
        <f t="shared" si="264"/>
        <v>0</v>
      </c>
      <c r="AJ383" s="146" t="s">
        <v>36</v>
      </c>
      <c r="AK383" s="146" t="s">
        <v>36</v>
      </c>
      <c r="AL383" s="146"/>
      <c r="AM383" s="146"/>
      <c r="AN383" s="89"/>
      <c r="AO383" s="90">
        <f t="shared" si="265"/>
        <v>0</v>
      </c>
      <c r="AP383" s="91">
        <f t="shared" si="266"/>
        <v>4.9999999988358468E-2</v>
      </c>
      <c r="AQ383" s="91">
        <f t="shared" si="267"/>
        <v>4.9999999988358468E-2</v>
      </c>
      <c r="AR383" s="89">
        <f t="shared" si="268"/>
        <v>4</v>
      </c>
      <c r="AS383" s="92">
        <f t="shared" si="269"/>
        <v>0</v>
      </c>
      <c r="AT383" s="92">
        <f t="shared" si="270"/>
        <v>0.19999999995343387</v>
      </c>
      <c r="AU383" s="92">
        <f t="shared" si="271"/>
        <v>0.19999999995343387</v>
      </c>
      <c r="AV383" s="93" t="str">
        <f t="shared" si="272"/>
        <v>23_04</v>
      </c>
      <c r="AW383" s="89" t="str">
        <f t="shared" si="273"/>
        <v>23</v>
      </c>
      <c r="AX383" s="89" t="str">
        <f t="shared" si="274"/>
        <v>04</v>
      </c>
      <c r="AY383" s="89"/>
      <c r="AZ383" s="89" t="str">
        <f t="shared" si="275"/>
        <v/>
      </c>
    </row>
    <row r="384" spans="1:52" s="117" customFormat="1" ht="9" hidden="1" x14ac:dyDescent="0.2">
      <c r="A384" s="131">
        <v>45039.306250000001</v>
      </c>
      <c r="B384" s="117" t="s">
        <v>30</v>
      </c>
      <c r="C384" s="117" t="s">
        <v>33</v>
      </c>
      <c r="D384" s="117" t="s">
        <v>286</v>
      </c>
      <c r="E384" s="117" t="s">
        <v>33</v>
      </c>
      <c r="F384" s="117" t="s">
        <v>34</v>
      </c>
      <c r="G384" s="117" t="s">
        <v>287</v>
      </c>
      <c r="H384" s="117" t="s">
        <v>196</v>
      </c>
      <c r="I384" s="181" t="s">
        <v>226</v>
      </c>
      <c r="J384" s="181" t="s">
        <v>211</v>
      </c>
      <c r="K384" s="181" t="s">
        <v>36</v>
      </c>
      <c r="L384" s="117" t="s">
        <v>118</v>
      </c>
      <c r="M384" s="117" t="s">
        <v>205</v>
      </c>
      <c r="N384" s="132" t="s">
        <v>36</v>
      </c>
      <c r="O384" s="132" t="s">
        <v>36</v>
      </c>
      <c r="P384" s="132">
        <v>45039.304178240738</v>
      </c>
      <c r="Q384" s="132">
        <v>45039.306250000001</v>
      </c>
      <c r="R384" s="133" t="s">
        <v>422</v>
      </c>
      <c r="S384" s="117" t="s">
        <v>37</v>
      </c>
      <c r="T384" s="117" t="s">
        <v>37</v>
      </c>
      <c r="AB384" s="117" t="s">
        <v>36</v>
      </c>
      <c r="AD384" s="117" t="s">
        <v>48</v>
      </c>
      <c r="AF384" s="117" t="s">
        <v>48</v>
      </c>
      <c r="AG384" s="117" t="s">
        <v>48</v>
      </c>
      <c r="AH384" s="117" t="str">
        <f t="shared" si="263"/>
        <v>MP</v>
      </c>
      <c r="AI384" s="146">
        <f t="shared" si="264"/>
        <v>0</v>
      </c>
      <c r="AJ384" s="146" t="s">
        <v>36</v>
      </c>
      <c r="AK384" s="146" t="s">
        <v>36</v>
      </c>
      <c r="AL384" s="146"/>
      <c r="AM384" s="146"/>
      <c r="AN384" s="89"/>
      <c r="AO384" s="90">
        <f t="shared" si="265"/>
        <v>0</v>
      </c>
      <c r="AP384" s="91">
        <f t="shared" si="266"/>
        <v>4.9722222320269793E-2</v>
      </c>
      <c r="AQ384" s="91">
        <f t="shared" si="267"/>
        <v>4.9722222320269793E-2</v>
      </c>
      <c r="AR384" s="89">
        <f t="shared" si="268"/>
        <v>4</v>
      </c>
      <c r="AS384" s="92">
        <f t="shared" si="269"/>
        <v>0</v>
      </c>
      <c r="AT384" s="92">
        <f t="shared" si="270"/>
        <v>0.19888888928107917</v>
      </c>
      <c r="AU384" s="92">
        <f t="shared" si="271"/>
        <v>0.19888888928107917</v>
      </c>
      <c r="AV384" s="93" t="str">
        <f t="shared" si="272"/>
        <v>23_04</v>
      </c>
      <c r="AW384" s="89" t="str">
        <f t="shared" si="273"/>
        <v>23</v>
      </c>
      <c r="AX384" s="89" t="str">
        <f t="shared" si="274"/>
        <v>04</v>
      </c>
      <c r="AY384" s="89"/>
      <c r="AZ384" s="89" t="str">
        <f t="shared" si="275"/>
        <v/>
      </c>
    </row>
    <row r="385" spans="1:52" s="117" customFormat="1" ht="9" hidden="1" x14ac:dyDescent="0.2">
      <c r="A385" s="131">
        <v>45039.308333333334</v>
      </c>
      <c r="B385" s="117" t="s">
        <v>30</v>
      </c>
      <c r="C385" s="117" t="s">
        <v>33</v>
      </c>
      <c r="D385" s="117" t="s">
        <v>286</v>
      </c>
      <c r="E385" s="117" t="s">
        <v>33</v>
      </c>
      <c r="F385" s="117" t="s">
        <v>34</v>
      </c>
      <c r="G385" s="117" t="s">
        <v>287</v>
      </c>
      <c r="H385" s="117" t="s">
        <v>196</v>
      </c>
      <c r="I385" s="181" t="s">
        <v>226</v>
      </c>
      <c r="J385" s="181" t="s">
        <v>152</v>
      </c>
      <c r="K385" s="181" t="s">
        <v>36</v>
      </c>
      <c r="L385" s="117" t="s">
        <v>118</v>
      </c>
      <c r="M385" s="117" t="s">
        <v>205</v>
      </c>
      <c r="N385" s="132" t="s">
        <v>36</v>
      </c>
      <c r="O385" s="132" t="s">
        <v>36</v>
      </c>
      <c r="P385" s="132">
        <v>45039.306261574071</v>
      </c>
      <c r="Q385" s="132">
        <v>45039.308333333334</v>
      </c>
      <c r="R385" s="133" t="s">
        <v>422</v>
      </c>
      <c r="S385" s="117" t="s">
        <v>37</v>
      </c>
      <c r="T385" s="117" t="s">
        <v>37</v>
      </c>
      <c r="AB385" s="117" t="s">
        <v>36</v>
      </c>
      <c r="AD385" s="117" t="s">
        <v>48</v>
      </c>
      <c r="AF385" s="117" t="s">
        <v>48</v>
      </c>
      <c r="AG385" s="117" t="s">
        <v>48</v>
      </c>
      <c r="AH385" s="117" t="str">
        <f t="shared" si="263"/>
        <v>MP</v>
      </c>
      <c r="AI385" s="146">
        <f t="shared" si="264"/>
        <v>0</v>
      </c>
      <c r="AJ385" s="146" t="s">
        <v>36</v>
      </c>
      <c r="AK385" s="146" t="s">
        <v>36</v>
      </c>
      <c r="AL385" s="146"/>
      <c r="AM385" s="146"/>
      <c r="AN385" s="89"/>
      <c r="AO385" s="90">
        <f t="shared" si="265"/>
        <v>0</v>
      </c>
      <c r="AP385" s="91">
        <f t="shared" si="266"/>
        <v>4.9722222320269793E-2</v>
      </c>
      <c r="AQ385" s="91">
        <f t="shared" si="267"/>
        <v>4.9722222320269793E-2</v>
      </c>
      <c r="AR385" s="89">
        <f t="shared" si="268"/>
        <v>4</v>
      </c>
      <c r="AS385" s="92">
        <f t="shared" si="269"/>
        <v>0</v>
      </c>
      <c r="AT385" s="92">
        <f t="shared" si="270"/>
        <v>0.19888888928107917</v>
      </c>
      <c r="AU385" s="92">
        <f t="shared" si="271"/>
        <v>0.19888888928107917</v>
      </c>
      <c r="AV385" s="93" t="str">
        <f t="shared" si="272"/>
        <v>23_04</v>
      </c>
      <c r="AW385" s="89" t="str">
        <f t="shared" si="273"/>
        <v>23</v>
      </c>
      <c r="AX385" s="89" t="str">
        <f t="shared" si="274"/>
        <v>04</v>
      </c>
      <c r="AY385" s="89"/>
      <c r="AZ385" s="89" t="str">
        <f t="shared" si="275"/>
        <v/>
      </c>
    </row>
    <row r="386" spans="1:52" s="117" customFormat="1" ht="9" hidden="1" x14ac:dyDescent="0.2">
      <c r="A386" s="131">
        <v>45039.310416666667</v>
      </c>
      <c r="B386" s="117" t="s">
        <v>30</v>
      </c>
      <c r="C386" s="117" t="s">
        <v>33</v>
      </c>
      <c r="D386" s="117" t="s">
        <v>286</v>
      </c>
      <c r="E386" s="117" t="s">
        <v>33</v>
      </c>
      <c r="F386" s="117" t="s">
        <v>34</v>
      </c>
      <c r="G386" s="117" t="s">
        <v>287</v>
      </c>
      <c r="H386" s="117" t="s">
        <v>196</v>
      </c>
      <c r="I386" s="181" t="s">
        <v>226</v>
      </c>
      <c r="J386" s="181" t="s">
        <v>212</v>
      </c>
      <c r="K386" s="181" t="s">
        <v>36</v>
      </c>
      <c r="L386" s="117" t="s">
        <v>118</v>
      </c>
      <c r="M386" s="117" t="s">
        <v>205</v>
      </c>
      <c r="N386" s="132" t="s">
        <v>36</v>
      </c>
      <c r="O386" s="132" t="s">
        <v>36</v>
      </c>
      <c r="P386" s="132">
        <v>45039.308344907404</v>
      </c>
      <c r="Q386" s="132">
        <v>45039.310416666667</v>
      </c>
      <c r="R386" s="133" t="s">
        <v>422</v>
      </c>
      <c r="S386" s="117" t="s">
        <v>37</v>
      </c>
      <c r="T386" s="117" t="s">
        <v>37</v>
      </c>
      <c r="AB386" s="117" t="s">
        <v>36</v>
      </c>
      <c r="AD386" s="117" t="s">
        <v>48</v>
      </c>
      <c r="AF386" s="117" t="s">
        <v>48</v>
      </c>
      <c r="AG386" s="117" t="s">
        <v>48</v>
      </c>
      <c r="AH386" s="117" t="str">
        <f t="shared" si="263"/>
        <v>MP</v>
      </c>
      <c r="AI386" s="146">
        <f t="shared" si="264"/>
        <v>0</v>
      </c>
      <c r="AJ386" s="146" t="s">
        <v>36</v>
      </c>
      <c r="AK386" s="146" t="s">
        <v>36</v>
      </c>
      <c r="AL386" s="146"/>
      <c r="AM386" s="146"/>
      <c r="AN386" s="89"/>
      <c r="AO386" s="90">
        <f t="shared" si="265"/>
        <v>0</v>
      </c>
      <c r="AP386" s="91">
        <f t="shared" si="266"/>
        <v>4.9722222320269793E-2</v>
      </c>
      <c r="AQ386" s="91">
        <f t="shared" si="267"/>
        <v>4.9722222320269793E-2</v>
      </c>
      <c r="AR386" s="89">
        <f t="shared" si="268"/>
        <v>4</v>
      </c>
      <c r="AS386" s="92">
        <f t="shared" si="269"/>
        <v>0</v>
      </c>
      <c r="AT386" s="92">
        <f t="shared" si="270"/>
        <v>0.19888888928107917</v>
      </c>
      <c r="AU386" s="92">
        <f t="shared" si="271"/>
        <v>0.19888888928107917</v>
      </c>
      <c r="AV386" s="93" t="str">
        <f t="shared" si="272"/>
        <v>23_04</v>
      </c>
      <c r="AW386" s="89" t="str">
        <f t="shared" si="273"/>
        <v>23</v>
      </c>
      <c r="AX386" s="89" t="str">
        <f t="shared" si="274"/>
        <v>04</v>
      </c>
      <c r="AY386" s="89"/>
      <c r="AZ386" s="89" t="str">
        <f t="shared" si="275"/>
        <v/>
      </c>
    </row>
    <row r="387" spans="1:52" s="117" customFormat="1" ht="9" hidden="1" x14ac:dyDescent="0.2">
      <c r="A387" s="131">
        <v>45039.3125</v>
      </c>
      <c r="B387" s="117" t="s">
        <v>30</v>
      </c>
      <c r="C387" s="117" t="s">
        <v>33</v>
      </c>
      <c r="D387" s="117" t="s">
        <v>286</v>
      </c>
      <c r="E387" s="117" t="s">
        <v>33</v>
      </c>
      <c r="F387" s="117" t="s">
        <v>34</v>
      </c>
      <c r="G387" s="117" t="s">
        <v>287</v>
      </c>
      <c r="H387" s="117" t="s">
        <v>196</v>
      </c>
      <c r="I387" s="181" t="s">
        <v>226</v>
      </c>
      <c r="J387" s="181" t="s">
        <v>213</v>
      </c>
      <c r="K387" s="181" t="s">
        <v>36</v>
      </c>
      <c r="L387" s="117" t="s">
        <v>118</v>
      </c>
      <c r="M387" s="117" t="s">
        <v>205</v>
      </c>
      <c r="N387" s="132" t="s">
        <v>36</v>
      </c>
      <c r="O387" s="132" t="s">
        <v>36</v>
      </c>
      <c r="P387" s="132">
        <v>45039.310428240744</v>
      </c>
      <c r="Q387" s="132">
        <v>45039.3125</v>
      </c>
      <c r="R387" s="133" t="s">
        <v>422</v>
      </c>
      <c r="S387" s="117" t="s">
        <v>37</v>
      </c>
      <c r="T387" s="117" t="s">
        <v>37</v>
      </c>
      <c r="AB387" s="117" t="s">
        <v>36</v>
      </c>
      <c r="AD387" s="117" t="s">
        <v>48</v>
      </c>
      <c r="AF387" s="117" t="s">
        <v>48</v>
      </c>
      <c r="AG387" s="117" t="s">
        <v>48</v>
      </c>
      <c r="AH387" s="117" t="str">
        <f t="shared" si="263"/>
        <v>MP</v>
      </c>
      <c r="AI387" s="146">
        <f t="shared" si="264"/>
        <v>0</v>
      </c>
      <c r="AJ387" s="146" t="s">
        <v>36</v>
      </c>
      <c r="AK387" s="146" t="s">
        <v>36</v>
      </c>
      <c r="AL387" s="146"/>
      <c r="AM387" s="146"/>
      <c r="AN387" s="89"/>
      <c r="AO387" s="90">
        <f t="shared" si="265"/>
        <v>0</v>
      </c>
      <c r="AP387" s="91">
        <f t="shared" si="266"/>
        <v>4.9722222145646811E-2</v>
      </c>
      <c r="AQ387" s="91">
        <f t="shared" si="267"/>
        <v>4.9722222145646811E-2</v>
      </c>
      <c r="AR387" s="89">
        <f t="shared" si="268"/>
        <v>4</v>
      </c>
      <c r="AS387" s="92">
        <f t="shared" si="269"/>
        <v>0</v>
      </c>
      <c r="AT387" s="92">
        <f t="shared" si="270"/>
        <v>0.19888888858258724</v>
      </c>
      <c r="AU387" s="92">
        <f t="shared" si="271"/>
        <v>0.19888888858258724</v>
      </c>
      <c r="AV387" s="93" t="str">
        <f t="shared" si="272"/>
        <v>23_04</v>
      </c>
      <c r="AW387" s="89" t="str">
        <f t="shared" si="273"/>
        <v>23</v>
      </c>
      <c r="AX387" s="89" t="str">
        <f t="shared" si="274"/>
        <v>04</v>
      </c>
      <c r="AY387" s="89"/>
      <c r="AZ387" s="89" t="str">
        <f t="shared" si="275"/>
        <v/>
      </c>
    </row>
    <row r="388" spans="1:52" ht="9" hidden="1" x14ac:dyDescent="0.2">
      <c r="A388" s="131">
        <v>45039.314583333333</v>
      </c>
      <c r="B388" s="117" t="s">
        <v>30</v>
      </c>
      <c r="C388" s="117" t="s">
        <v>33</v>
      </c>
      <c r="D388" s="117" t="s">
        <v>286</v>
      </c>
      <c r="E388" s="117" t="s">
        <v>33</v>
      </c>
      <c r="F388" s="117" t="s">
        <v>34</v>
      </c>
      <c r="G388" s="117" t="s">
        <v>287</v>
      </c>
      <c r="H388" s="117" t="s">
        <v>196</v>
      </c>
      <c r="I388" s="181" t="s">
        <v>226</v>
      </c>
      <c r="J388" s="181" t="s">
        <v>214</v>
      </c>
      <c r="K388" s="181" t="s">
        <v>36</v>
      </c>
      <c r="L388" s="117" t="s">
        <v>118</v>
      </c>
      <c r="M388" s="117" t="s">
        <v>205</v>
      </c>
      <c r="N388" s="132" t="s">
        <v>36</v>
      </c>
      <c r="O388" s="132" t="s">
        <v>36</v>
      </c>
      <c r="P388" s="132">
        <v>45039.312511574077</v>
      </c>
      <c r="Q388" s="132">
        <v>45039.314583333333</v>
      </c>
      <c r="R388" s="133" t="s">
        <v>422</v>
      </c>
      <c r="S388" s="117" t="s">
        <v>37</v>
      </c>
      <c r="T388" s="117" t="s">
        <v>37</v>
      </c>
      <c r="U388" s="117"/>
      <c r="V388" s="117"/>
      <c r="W388" s="117"/>
      <c r="X388" s="117"/>
      <c r="Y388" s="117"/>
      <c r="Z388" s="117"/>
      <c r="AA388" s="117"/>
      <c r="AB388" s="117" t="s">
        <v>36</v>
      </c>
      <c r="AC388" s="117"/>
      <c r="AD388" s="117" t="s">
        <v>48</v>
      </c>
      <c r="AE388" s="117"/>
      <c r="AF388" s="117" t="s">
        <v>48</v>
      </c>
      <c r="AG388" s="117" t="s">
        <v>48</v>
      </c>
      <c r="AH388" s="117" t="str">
        <f t="shared" si="263"/>
        <v>MP</v>
      </c>
      <c r="AI388" s="146">
        <f t="shared" si="264"/>
        <v>0</v>
      </c>
      <c r="AJ388" s="146" t="s">
        <v>36</v>
      </c>
      <c r="AK388" s="146" t="s">
        <v>36</v>
      </c>
      <c r="AL388" s="146"/>
      <c r="AM388" s="146"/>
      <c r="AN388" s="89"/>
      <c r="AO388" s="90">
        <f t="shared" si="265"/>
        <v>0</v>
      </c>
      <c r="AP388" s="91">
        <f t="shared" si="266"/>
        <v>4.9722222145646811E-2</v>
      </c>
      <c r="AQ388" s="91">
        <f t="shared" si="267"/>
        <v>4.9722222145646811E-2</v>
      </c>
      <c r="AR388" s="89">
        <f t="shared" si="268"/>
        <v>4</v>
      </c>
      <c r="AS388" s="92">
        <f t="shared" si="269"/>
        <v>0</v>
      </c>
      <c r="AT388" s="92">
        <f t="shared" si="270"/>
        <v>0.19888888858258724</v>
      </c>
      <c r="AU388" s="92">
        <f t="shared" si="271"/>
        <v>0.19888888858258724</v>
      </c>
      <c r="AV388" s="93" t="str">
        <f t="shared" si="272"/>
        <v>23_04</v>
      </c>
      <c r="AW388" s="89" t="str">
        <f t="shared" si="273"/>
        <v>23</v>
      </c>
      <c r="AX388" s="89" t="str">
        <f t="shared" si="274"/>
        <v>04</v>
      </c>
      <c r="AY388" s="89"/>
      <c r="AZ388" s="89" t="str">
        <f t="shared" si="275"/>
        <v/>
      </c>
    </row>
    <row r="389" spans="1:52" s="85" customFormat="1" ht="9" hidden="1" x14ac:dyDescent="0.2">
      <c r="A389" s="131">
        <v>45039.315972222219</v>
      </c>
      <c r="B389" s="117" t="s">
        <v>30</v>
      </c>
      <c r="C389" s="117" t="s">
        <v>33</v>
      </c>
      <c r="D389" s="117" t="s">
        <v>286</v>
      </c>
      <c r="E389" s="117" t="s">
        <v>33</v>
      </c>
      <c r="F389" s="117" t="s">
        <v>34</v>
      </c>
      <c r="G389" s="117" t="s">
        <v>287</v>
      </c>
      <c r="H389" s="117" t="s">
        <v>196</v>
      </c>
      <c r="I389" s="181" t="s">
        <v>226</v>
      </c>
      <c r="J389" s="181" t="s">
        <v>215</v>
      </c>
      <c r="K389" s="181" t="s">
        <v>36</v>
      </c>
      <c r="L389" s="117" t="s">
        <v>118</v>
      </c>
      <c r="M389" s="117" t="s">
        <v>205</v>
      </c>
      <c r="N389" s="132" t="s">
        <v>36</v>
      </c>
      <c r="O389" s="132" t="s">
        <v>36</v>
      </c>
      <c r="P389" s="132">
        <v>45039.31459490741</v>
      </c>
      <c r="Q389" s="132">
        <v>45039.315972222219</v>
      </c>
      <c r="R389" s="133" t="s">
        <v>422</v>
      </c>
      <c r="S389" s="117" t="s">
        <v>37</v>
      </c>
      <c r="T389" s="117" t="s">
        <v>37</v>
      </c>
      <c r="U389" s="117"/>
      <c r="V389" s="117"/>
      <c r="W389" s="117"/>
      <c r="X389" s="117"/>
      <c r="Y389" s="117"/>
      <c r="Z389" s="117"/>
      <c r="AA389" s="117"/>
      <c r="AB389" s="117" t="s">
        <v>36</v>
      </c>
      <c r="AC389" s="117"/>
      <c r="AD389" s="117" t="s">
        <v>48</v>
      </c>
      <c r="AE389" s="117"/>
      <c r="AF389" s="117" t="s">
        <v>48</v>
      </c>
      <c r="AG389" s="117" t="s">
        <v>48</v>
      </c>
      <c r="AH389" s="117" t="str">
        <f t="shared" si="263"/>
        <v>MP</v>
      </c>
      <c r="AI389" s="146">
        <f t="shared" si="264"/>
        <v>0</v>
      </c>
      <c r="AJ389" s="146" t="s">
        <v>36</v>
      </c>
      <c r="AK389" s="146" t="s">
        <v>36</v>
      </c>
      <c r="AL389" s="146"/>
      <c r="AM389" s="146"/>
      <c r="AN389" s="89"/>
      <c r="AO389" s="90">
        <f t="shared" si="265"/>
        <v>0</v>
      </c>
      <c r="AP389" s="91">
        <f t="shared" si="266"/>
        <v>3.3055555424652994E-2</v>
      </c>
      <c r="AQ389" s="91">
        <f t="shared" si="267"/>
        <v>3.3055555424652994E-2</v>
      </c>
      <c r="AR389" s="89">
        <f t="shared" si="268"/>
        <v>4</v>
      </c>
      <c r="AS389" s="92">
        <f t="shared" si="269"/>
        <v>0</v>
      </c>
      <c r="AT389" s="92">
        <f t="shared" si="270"/>
        <v>0.13222222169861197</v>
      </c>
      <c r="AU389" s="92">
        <f t="shared" si="271"/>
        <v>0.13222222169861197</v>
      </c>
      <c r="AV389" s="93" t="str">
        <f t="shared" si="272"/>
        <v>23_04</v>
      </c>
      <c r="AW389" s="89" t="str">
        <f t="shared" si="273"/>
        <v>23</v>
      </c>
      <c r="AX389" s="89" t="str">
        <f t="shared" si="274"/>
        <v>04</v>
      </c>
      <c r="AY389" s="89"/>
      <c r="AZ389" s="89" t="str">
        <f t="shared" si="275"/>
        <v/>
      </c>
    </row>
    <row r="390" spans="1:52" s="113" customFormat="1" ht="9" hidden="1" x14ac:dyDescent="0.2">
      <c r="A390" s="131">
        <v>45039.322233796294</v>
      </c>
      <c r="B390" s="117" t="s">
        <v>30</v>
      </c>
      <c r="C390" s="117" t="s">
        <v>33</v>
      </c>
      <c r="D390" s="117" t="s">
        <v>286</v>
      </c>
      <c r="E390" s="117" t="s">
        <v>33</v>
      </c>
      <c r="F390" s="117" t="s">
        <v>34</v>
      </c>
      <c r="G390" s="117" t="s">
        <v>287</v>
      </c>
      <c r="H390" s="117" t="s">
        <v>196</v>
      </c>
      <c r="I390" s="181" t="s">
        <v>56</v>
      </c>
      <c r="J390" s="181" t="s">
        <v>421</v>
      </c>
      <c r="K390" s="181" t="s">
        <v>36</v>
      </c>
      <c r="L390" s="117" t="s">
        <v>118</v>
      </c>
      <c r="M390" s="117" t="s">
        <v>205</v>
      </c>
      <c r="N390" s="132" t="s">
        <v>36</v>
      </c>
      <c r="O390" s="132" t="s">
        <v>36</v>
      </c>
      <c r="P390" s="132">
        <v>45039.315983796296</v>
      </c>
      <c r="Q390" s="132">
        <v>45039.322233796294</v>
      </c>
      <c r="R390" s="133" t="s">
        <v>420</v>
      </c>
      <c r="S390" s="117" t="s">
        <v>37</v>
      </c>
      <c r="T390" s="117" t="s">
        <v>37</v>
      </c>
      <c r="U390" s="117"/>
      <c r="V390" s="117"/>
      <c r="W390" s="117"/>
      <c r="X390" s="117"/>
      <c r="Y390" s="117"/>
      <c r="Z390" s="117"/>
      <c r="AA390" s="117"/>
      <c r="AB390" s="117" t="s">
        <v>36</v>
      </c>
      <c r="AC390" s="117"/>
      <c r="AD390" s="117" t="s">
        <v>48</v>
      </c>
      <c r="AE390" s="117"/>
      <c r="AF390" s="117" t="s">
        <v>48</v>
      </c>
      <c r="AG390" s="117" t="s">
        <v>48</v>
      </c>
      <c r="AH390" s="117" t="str">
        <f t="shared" si="263"/>
        <v>MP</v>
      </c>
      <c r="AI390" s="146">
        <f t="shared" si="264"/>
        <v>0</v>
      </c>
      <c r="AJ390" s="146" t="s">
        <v>36</v>
      </c>
      <c r="AK390" s="146" t="s">
        <v>36</v>
      </c>
      <c r="AL390" s="146"/>
      <c r="AM390" s="146"/>
      <c r="AN390" s="89"/>
      <c r="AO390" s="90">
        <f t="shared" si="265"/>
        <v>0</v>
      </c>
      <c r="AP390" s="91">
        <f t="shared" si="266"/>
        <v>0.1499999999650754</v>
      </c>
      <c r="AQ390" s="91">
        <f t="shared" si="267"/>
        <v>0.1499999999650754</v>
      </c>
      <c r="AR390" s="89">
        <f t="shared" si="268"/>
        <v>4</v>
      </c>
      <c r="AS390" s="92">
        <f t="shared" si="269"/>
        <v>0</v>
      </c>
      <c r="AT390" s="92">
        <f t="shared" si="270"/>
        <v>0.59999999986030161</v>
      </c>
      <c r="AU390" s="92">
        <f t="shared" si="271"/>
        <v>0.59999999986030161</v>
      </c>
      <c r="AV390" s="93" t="str">
        <f t="shared" si="272"/>
        <v>23_04</v>
      </c>
      <c r="AW390" s="89" t="str">
        <f t="shared" si="273"/>
        <v>23</v>
      </c>
      <c r="AX390" s="89" t="str">
        <f t="shared" si="274"/>
        <v>04</v>
      </c>
      <c r="AY390" s="89"/>
      <c r="AZ390" s="89" t="str">
        <f t="shared" si="275"/>
        <v/>
      </c>
    </row>
    <row r="391" spans="1:52" s="113" customFormat="1" ht="9" hidden="1" x14ac:dyDescent="0.2">
      <c r="A391" s="131">
        <v>45039.325011574074</v>
      </c>
      <c r="B391" s="117" t="s">
        <v>30</v>
      </c>
      <c r="C391" s="117" t="s">
        <v>33</v>
      </c>
      <c r="D391" s="117" t="s">
        <v>286</v>
      </c>
      <c r="E391" s="117" t="s">
        <v>33</v>
      </c>
      <c r="F391" s="117" t="s">
        <v>34</v>
      </c>
      <c r="G391" s="117" t="s">
        <v>287</v>
      </c>
      <c r="H391" s="117" t="s">
        <v>196</v>
      </c>
      <c r="I391" s="181" t="s">
        <v>56</v>
      </c>
      <c r="J391" s="181" t="s">
        <v>57</v>
      </c>
      <c r="K391" s="181" t="s">
        <v>36</v>
      </c>
      <c r="L391" s="117" t="s">
        <v>118</v>
      </c>
      <c r="M391" s="117" t="s">
        <v>205</v>
      </c>
      <c r="N391" s="132" t="s">
        <v>36</v>
      </c>
      <c r="O391" s="132" t="s">
        <v>36</v>
      </c>
      <c r="P391" s="132">
        <v>45039.322233796294</v>
      </c>
      <c r="Q391" s="132">
        <v>45039.325011574074</v>
      </c>
      <c r="R391" s="133" t="s">
        <v>420</v>
      </c>
      <c r="S391" s="117" t="s">
        <v>37</v>
      </c>
      <c r="T391" s="117" t="s">
        <v>37</v>
      </c>
      <c r="U391" s="117"/>
      <c r="V391" s="117"/>
      <c r="W391" s="117"/>
      <c r="X391" s="117"/>
      <c r="Y391" s="117"/>
      <c r="Z391" s="117"/>
      <c r="AA391" s="117"/>
      <c r="AB391" s="117" t="s">
        <v>36</v>
      </c>
      <c r="AC391" s="117"/>
      <c r="AD391" s="117" t="s">
        <v>48</v>
      </c>
      <c r="AE391" s="117"/>
      <c r="AF391" s="117" t="s">
        <v>48</v>
      </c>
      <c r="AG391" s="117" t="s">
        <v>48</v>
      </c>
      <c r="AH391" s="117" t="str">
        <f t="shared" si="263"/>
        <v>MP</v>
      </c>
      <c r="AI391" s="146">
        <f t="shared" si="264"/>
        <v>0</v>
      </c>
      <c r="AJ391" s="146" t="s">
        <v>36</v>
      </c>
      <c r="AK391" s="146" t="s">
        <v>36</v>
      </c>
      <c r="AL391" s="146"/>
      <c r="AM391" s="146"/>
      <c r="AN391" s="89"/>
      <c r="AO391" s="90">
        <f t="shared" si="265"/>
        <v>0</v>
      </c>
      <c r="AP391" s="91">
        <f t="shared" si="266"/>
        <v>6.6666666709352285E-2</v>
      </c>
      <c r="AQ391" s="91">
        <f t="shared" si="267"/>
        <v>6.6666666709352285E-2</v>
      </c>
      <c r="AR391" s="89">
        <f t="shared" si="268"/>
        <v>4</v>
      </c>
      <c r="AS391" s="92">
        <f t="shared" si="269"/>
        <v>0</v>
      </c>
      <c r="AT391" s="92">
        <f t="shared" si="270"/>
        <v>0.26666666683740914</v>
      </c>
      <c r="AU391" s="92">
        <f t="shared" si="271"/>
        <v>0.26666666683740914</v>
      </c>
      <c r="AV391" s="93" t="str">
        <f t="shared" si="272"/>
        <v>23_04</v>
      </c>
      <c r="AW391" s="89" t="str">
        <f t="shared" si="273"/>
        <v>23</v>
      </c>
      <c r="AX391" s="89" t="str">
        <f t="shared" si="274"/>
        <v>04</v>
      </c>
      <c r="AY391" s="89"/>
      <c r="AZ391" s="89" t="str">
        <f t="shared" si="275"/>
        <v/>
      </c>
    </row>
    <row r="392" spans="1:52" s="113" customFormat="1" ht="9" hidden="1" x14ac:dyDescent="0.2">
      <c r="A392" s="131">
        <v>45039.327789351853</v>
      </c>
      <c r="B392" s="117" t="s">
        <v>30</v>
      </c>
      <c r="C392" s="117" t="s">
        <v>33</v>
      </c>
      <c r="D392" s="117" t="s">
        <v>286</v>
      </c>
      <c r="E392" s="117" t="s">
        <v>33</v>
      </c>
      <c r="F392" s="117" t="s">
        <v>34</v>
      </c>
      <c r="G392" s="117" t="s">
        <v>287</v>
      </c>
      <c r="H392" s="117" t="s">
        <v>196</v>
      </c>
      <c r="I392" s="181" t="s">
        <v>56</v>
      </c>
      <c r="J392" s="181" t="s">
        <v>78</v>
      </c>
      <c r="K392" s="181" t="s">
        <v>36</v>
      </c>
      <c r="L392" s="117" t="s">
        <v>118</v>
      </c>
      <c r="M392" s="117" t="s">
        <v>205</v>
      </c>
      <c r="N392" s="132" t="s">
        <v>36</v>
      </c>
      <c r="O392" s="132" t="s">
        <v>36</v>
      </c>
      <c r="P392" s="132">
        <v>45039.325011574074</v>
      </c>
      <c r="Q392" s="132">
        <v>45039.327789351853</v>
      </c>
      <c r="R392" s="133" t="s">
        <v>420</v>
      </c>
      <c r="S392" s="117" t="s">
        <v>37</v>
      </c>
      <c r="T392" s="117" t="s">
        <v>37</v>
      </c>
      <c r="U392" s="117"/>
      <c r="V392" s="117"/>
      <c r="W392" s="117"/>
      <c r="X392" s="117"/>
      <c r="Y392" s="117"/>
      <c r="Z392" s="117"/>
      <c r="AA392" s="117"/>
      <c r="AB392" s="117" t="s">
        <v>36</v>
      </c>
      <c r="AC392" s="117"/>
      <c r="AD392" s="117" t="s">
        <v>48</v>
      </c>
      <c r="AE392" s="117"/>
      <c r="AF392" s="117" t="s">
        <v>48</v>
      </c>
      <c r="AG392" s="117" t="s">
        <v>48</v>
      </c>
      <c r="AH392" s="117" t="str">
        <f t="shared" si="263"/>
        <v>MP</v>
      </c>
      <c r="AI392" s="146">
        <f t="shared" si="264"/>
        <v>0</v>
      </c>
      <c r="AJ392" s="146" t="s">
        <v>36</v>
      </c>
      <c r="AK392" s="146" t="s">
        <v>36</v>
      </c>
      <c r="AL392" s="88" t="s">
        <v>616</v>
      </c>
      <c r="AM392" s="88" t="s">
        <v>616</v>
      </c>
      <c r="AN392" s="89"/>
      <c r="AO392" s="90">
        <f t="shared" si="265"/>
        <v>0</v>
      </c>
      <c r="AP392" s="91">
        <f t="shared" si="266"/>
        <v>6.6666666709352285E-2</v>
      </c>
      <c r="AQ392" s="91">
        <f t="shared" si="267"/>
        <v>6.6666666709352285E-2</v>
      </c>
      <c r="AR392" s="89">
        <f t="shared" si="268"/>
        <v>4</v>
      </c>
      <c r="AS392" s="92">
        <f t="shared" si="269"/>
        <v>0</v>
      </c>
      <c r="AT392" s="92">
        <f t="shared" si="270"/>
        <v>0.26666666683740914</v>
      </c>
      <c r="AU392" s="92">
        <f t="shared" si="271"/>
        <v>0.26666666683740914</v>
      </c>
      <c r="AV392" s="93" t="str">
        <f t="shared" si="272"/>
        <v>23_04</v>
      </c>
      <c r="AW392" s="89" t="str">
        <f t="shared" si="273"/>
        <v>23</v>
      </c>
      <c r="AX392" s="89" t="str">
        <f t="shared" si="274"/>
        <v>04</v>
      </c>
      <c r="AY392" s="89"/>
      <c r="AZ392" s="89" t="str">
        <f t="shared" si="275"/>
        <v/>
      </c>
    </row>
    <row r="393" spans="1:52" s="113" customFormat="1" ht="9" hidden="1" x14ac:dyDescent="0.2">
      <c r="A393" s="131">
        <v>45039.330567129633</v>
      </c>
      <c r="B393" s="117" t="s">
        <v>30</v>
      </c>
      <c r="C393" s="117" t="s">
        <v>33</v>
      </c>
      <c r="D393" s="117" t="s">
        <v>286</v>
      </c>
      <c r="E393" s="117" t="s">
        <v>33</v>
      </c>
      <c r="F393" s="117" t="s">
        <v>34</v>
      </c>
      <c r="G393" s="117" t="s">
        <v>287</v>
      </c>
      <c r="H393" s="117" t="s">
        <v>196</v>
      </c>
      <c r="I393" s="181" t="s">
        <v>56</v>
      </c>
      <c r="J393" s="181" t="s">
        <v>93</v>
      </c>
      <c r="K393" s="181" t="s">
        <v>36</v>
      </c>
      <c r="L393" s="117" t="s">
        <v>118</v>
      </c>
      <c r="M393" s="117" t="s">
        <v>205</v>
      </c>
      <c r="N393" s="132" t="s">
        <v>36</v>
      </c>
      <c r="O393" s="132" t="s">
        <v>36</v>
      </c>
      <c r="P393" s="132">
        <v>45039.327789351853</v>
      </c>
      <c r="Q393" s="132">
        <v>45039.330567129633</v>
      </c>
      <c r="R393" s="133" t="s">
        <v>420</v>
      </c>
      <c r="S393" s="117" t="s">
        <v>37</v>
      </c>
      <c r="T393" s="117" t="s">
        <v>37</v>
      </c>
      <c r="U393" s="117"/>
      <c r="V393" s="117"/>
      <c r="W393" s="117"/>
      <c r="X393" s="117"/>
      <c r="Y393" s="117"/>
      <c r="Z393" s="117"/>
      <c r="AA393" s="117"/>
      <c r="AB393" s="117" t="s">
        <v>36</v>
      </c>
      <c r="AC393" s="117"/>
      <c r="AD393" s="117" t="s">
        <v>48</v>
      </c>
      <c r="AE393" s="117"/>
      <c r="AF393" s="117" t="s">
        <v>48</v>
      </c>
      <c r="AG393" s="117" t="s">
        <v>48</v>
      </c>
      <c r="AH393" s="117" t="str">
        <f t="shared" si="263"/>
        <v>MP</v>
      </c>
      <c r="AI393" s="146">
        <f t="shared" si="264"/>
        <v>0</v>
      </c>
      <c r="AJ393" s="146" t="s">
        <v>36</v>
      </c>
      <c r="AK393" s="146" t="s">
        <v>36</v>
      </c>
      <c r="AL393" s="146"/>
      <c r="AM393" s="146"/>
      <c r="AN393" s="89"/>
      <c r="AO393" s="90">
        <f t="shared" si="265"/>
        <v>0</v>
      </c>
      <c r="AP393" s="91">
        <f t="shared" si="266"/>
        <v>6.6666666709352285E-2</v>
      </c>
      <c r="AQ393" s="91">
        <f t="shared" si="267"/>
        <v>6.6666666709352285E-2</v>
      </c>
      <c r="AR393" s="89">
        <f t="shared" si="268"/>
        <v>4</v>
      </c>
      <c r="AS393" s="92">
        <f t="shared" si="269"/>
        <v>0</v>
      </c>
      <c r="AT393" s="92">
        <f t="shared" si="270"/>
        <v>0.26666666683740914</v>
      </c>
      <c r="AU393" s="92">
        <f t="shared" si="271"/>
        <v>0.26666666683740914</v>
      </c>
      <c r="AV393" s="93" t="str">
        <f t="shared" si="272"/>
        <v>23_04</v>
      </c>
      <c r="AW393" s="89" t="str">
        <f t="shared" si="273"/>
        <v>23</v>
      </c>
      <c r="AX393" s="89" t="str">
        <f t="shared" si="274"/>
        <v>04</v>
      </c>
      <c r="AY393" s="89"/>
      <c r="AZ393" s="89" t="str">
        <f t="shared" si="275"/>
        <v/>
      </c>
    </row>
    <row r="394" spans="1:52" s="113" customFormat="1" ht="9" hidden="1" x14ac:dyDescent="0.2">
      <c r="A394" s="131">
        <v>45039.333333333336</v>
      </c>
      <c r="B394" s="117" t="s">
        <v>30</v>
      </c>
      <c r="C394" s="117" t="s">
        <v>33</v>
      </c>
      <c r="D394" s="117" t="s">
        <v>286</v>
      </c>
      <c r="E394" s="117" t="s">
        <v>33</v>
      </c>
      <c r="F394" s="117" t="s">
        <v>34</v>
      </c>
      <c r="G394" s="117" t="s">
        <v>287</v>
      </c>
      <c r="H394" s="117" t="s">
        <v>196</v>
      </c>
      <c r="I394" s="181" t="s">
        <v>56</v>
      </c>
      <c r="J394" s="181" t="s">
        <v>170</v>
      </c>
      <c r="K394" s="181" t="s">
        <v>36</v>
      </c>
      <c r="L394" s="117" t="s">
        <v>118</v>
      </c>
      <c r="M394" s="117" t="s">
        <v>205</v>
      </c>
      <c r="N394" s="132" t="s">
        <v>36</v>
      </c>
      <c r="O394" s="132" t="s">
        <v>36</v>
      </c>
      <c r="P394" s="132">
        <v>45039.330567129633</v>
      </c>
      <c r="Q394" s="132">
        <v>45039.333333333336</v>
      </c>
      <c r="R394" s="133" t="s">
        <v>420</v>
      </c>
      <c r="S394" s="117" t="s">
        <v>37</v>
      </c>
      <c r="T394" s="117" t="s">
        <v>37</v>
      </c>
      <c r="U394" s="117"/>
      <c r="V394" s="117"/>
      <c r="W394" s="117"/>
      <c r="X394" s="117"/>
      <c r="Y394" s="117"/>
      <c r="Z394" s="117"/>
      <c r="AA394" s="117"/>
      <c r="AB394" s="117" t="s">
        <v>36</v>
      </c>
      <c r="AC394" s="117"/>
      <c r="AD394" s="117" t="s">
        <v>48</v>
      </c>
      <c r="AE394" s="117"/>
      <c r="AF394" s="117" t="s">
        <v>48</v>
      </c>
      <c r="AG394" s="117" t="s">
        <v>48</v>
      </c>
      <c r="AH394" s="117" t="str">
        <f t="shared" si="263"/>
        <v>MP</v>
      </c>
      <c r="AI394" s="146">
        <f t="shared" si="264"/>
        <v>0</v>
      </c>
      <c r="AJ394" s="146" t="s">
        <v>36</v>
      </c>
      <c r="AK394" s="146" t="s">
        <v>36</v>
      </c>
      <c r="AL394" s="146" t="s">
        <v>616</v>
      </c>
      <c r="AM394" s="146" t="s">
        <v>616</v>
      </c>
      <c r="AN394" s="89"/>
      <c r="AO394" s="90">
        <f t="shared" si="265"/>
        <v>0</v>
      </c>
      <c r="AP394" s="91">
        <f t="shared" si="266"/>
        <v>6.6388888866640627E-2</v>
      </c>
      <c r="AQ394" s="91">
        <f t="shared" si="267"/>
        <v>6.6388888866640627E-2</v>
      </c>
      <c r="AR394" s="89">
        <f t="shared" si="268"/>
        <v>4</v>
      </c>
      <c r="AS394" s="92">
        <f t="shared" si="269"/>
        <v>0</v>
      </c>
      <c r="AT394" s="92">
        <f t="shared" si="270"/>
        <v>0.26555555546656251</v>
      </c>
      <c r="AU394" s="92">
        <f t="shared" si="271"/>
        <v>0.26555555546656251</v>
      </c>
      <c r="AV394" s="93" t="str">
        <f t="shared" si="272"/>
        <v>23_04</v>
      </c>
      <c r="AW394" s="89" t="str">
        <f t="shared" si="273"/>
        <v>23</v>
      </c>
      <c r="AX394" s="89" t="str">
        <f t="shared" si="274"/>
        <v>04</v>
      </c>
      <c r="AY394" s="89"/>
      <c r="AZ394" s="89" t="str">
        <f t="shared" si="275"/>
        <v/>
      </c>
    </row>
    <row r="395" spans="1:52" s="113" customFormat="1" ht="36" hidden="1" x14ac:dyDescent="0.2">
      <c r="A395" s="136">
        <v>45040.480748483795</v>
      </c>
      <c r="B395" s="137" t="s">
        <v>30</v>
      </c>
      <c r="C395" s="137" t="s">
        <v>133</v>
      </c>
      <c r="D395" s="137" t="s">
        <v>157</v>
      </c>
      <c r="E395" s="137" t="s">
        <v>33</v>
      </c>
      <c r="F395" s="137" t="s">
        <v>34</v>
      </c>
      <c r="G395" s="137" t="s">
        <v>272</v>
      </c>
      <c r="H395" s="137" t="s">
        <v>269</v>
      </c>
      <c r="I395" s="182" t="s">
        <v>451</v>
      </c>
      <c r="J395" s="182" t="s">
        <v>184</v>
      </c>
      <c r="K395" s="182" t="s">
        <v>484</v>
      </c>
      <c r="L395" s="137" t="s">
        <v>114</v>
      </c>
      <c r="M395" s="137" t="s">
        <v>221</v>
      </c>
      <c r="N395" s="138">
        <v>45038.831250000003</v>
      </c>
      <c r="O395" s="138">
        <v>45039.625</v>
      </c>
      <c r="P395" s="138">
        <v>45039.333344907405</v>
      </c>
      <c r="Q395" s="138">
        <v>45039.635416666664</v>
      </c>
      <c r="R395" s="154" t="s">
        <v>554</v>
      </c>
      <c r="S395" s="137" t="s">
        <v>40</v>
      </c>
      <c r="T395" s="137"/>
      <c r="U395" s="140">
        <v>1.3888888890505768E-2</v>
      </c>
      <c r="V395" s="137"/>
      <c r="W395" s="140">
        <v>8.3333333335758653E-2</v>
      </c>
      <c r="X395" s="137"/>
      <c r="Y395" s="137"/>
      <c r="Z395" s="137"/>
      <c r="AA395" s="137"/>
      <c r="AB395" s="171">
        <v>4.1666666666666664E-2</v>
      </c>
      <c r="AC395" s="137"/>
      <c r="AD395" s="137" t="s">
        <v>46</v>
      </c>
      <c r="AE395" s="137" t="s">
        <v>278</v>
      </c>
      <c r="AF395" s="137" t="s">
        <v>46</v>
      </c>
      <c r="AG395" s="137" t="s">
        <v>279</v>
      </c>
      <c r="AH395" s="137" t="str">
        <f t="shared" si="263"/>
        <v>MC</v>
      </c>
      <c r="AI395" s="141">
        <f t="shared" si="264"/>
        <v>19.049999999930151</v>
      </c>
      <c r="AJ395" s="141" t="s">
        <v>563</v>
      </c>
      <c r="AK395" s="141" t="s">
        <v>590</v>
      </c>
      <c r="AL395" s="141"/>
      <c r="AM395" s="141"/>
      <c r="AN395" s="111"/>
      <c r="AO395" s="142">
        <f t="shared" si="265"/>
        <v>4.1666666666666664E-2</v>
      </c>
      <c r="AP395" s="143">
        <f t="shared" si="266"/>
        <v>7.249722222215496</v>
      </c>
      <c r="AQ395" s="143">
        <f t="shared" si="267"/>
        <v>6.249722222215496</v>
      </c>
      <c r="AR395" s="111">
        <f t="shared" si="268"/>
        <v>5</v>
      </c>
      <c r="AS395" s="144">
        <f t="shared" si="269"/>
        <v>0</v>
      </c>
      <c r="AT395" s="144">
        <f t="shared" si="270"/>
        <v>31.24861111107748</v>
      </c>
      <c r="AU395" s="144">
        <f t="shared" si="271"/>
        <v>31.24861111107748</v>
      </c>
      <c r="AV395" s="110" t="str">
        <f t="shared" si="272"/>
        <v>23_04</v>
      </c>
      <c r="AW395" s="111" t="str">
        <f t="shared" si="273"/>
        <v>23</v>
      </c>
      <c r="AX395" s="111" t="str">
        <f t="shared" si="274"/>
        <v>04</v>
      </c>
      <c r="AY395" s="111"/>
      <c r="AZ395" s="111" t="str">
        <f t="shared" si="275"/>
        <v>REVISAR</v>
      </c>
    </row>
    <row r="396" spans="1:52" s="117" customFormat="1" ht="119.25" hidden="1" customHeight="1" x14ac:dyDescent="0.2">
      <c r="A396" s="172">
        <v>45040.514185833337</v>
      </c>
      <c r="B396" s="85" t="s">
        <v>30</v>
      </c>
      <c r="C396" s="85" t="s">
        <v>141</v>
      </c>
      <c r="D396" s="85" t="s">
        <v>157</v>
      </c>
      <c r="E396" s="85" t="s">
        <v>33</v>
      </c>
      <c r="F396" s="85" t="s">
        <v>34</v>
      </c>
      <c r="G396" s="85" t="s">
        <v>272</v>
      </c>
      <c r="H396" s="85" t="s">
        <v>269</v>
      </c>
      <c r="I396" s="176" t="s">
        <v>313</v>
      </c>
      <c r="J396" s="87" t="s">
        <v>312</v>
      </c>
      <c r="K396" s="176" t="s">
        <v>36</v>
      </c>
      <c r="L396" s="85" t="s">
        <v>154</v>
      </c>
      <c r="M396" s="73" t="s">
        <v>220</v>
      </c>
      <c r="N396" s="74" t="s">
        <v>36</v>
      </c>
      <c r="O396" s="74" t="s">
        <v>36</v>
      </c>
      <c r="P396" s="173">
        <v>45039.635428240741</v>
      </c>
      <c r="Q396" s="173">
        <v>45039.729166666664</v>
      </c>
      <c r="R396" s="87" t="s">
        <v>415</v>
      </c>
      <c r="S396" s="85" t="s">
        <v>40</v>
      </c>
      <c r="T396" s="85"/>
      <c r="U396" s="174">
        <v>1.3888888890505768E-2</v>
      </c>
      <c r="V396" s="85"/>
      <c r="W396" s="85"/>
      <c r="X396" s="85"/>
      <c r="Y396" s="85"/>
      <c r="Z396" s="85"/>
      <c r="AA396" s="85"/>
      <c r="AB396" s="73" t="s">
        <v>36</v>
      </c>
      <c r="AC396" s="85"/>
      <c r="AD396" s="85" t="s">
        <v>46</v>
      </c>
      <c r="AE396" s="85" t="s">
        <v>280</v>
      </c>
      <c r="AF396" s="85" t="s">
        <v>46</v>
      </c>
      <c r="AG396" s="85" t="s">
        <v>281</v>
      </c>
      <c r="AH396" s="73" t="str">
        <f t="shared" ref="AH396:AH427" si="276">TRIM(LEFT(L396,3))</f>
        <v>PdM</v>
      </c>
      <c r="AI396" s="88">
        <f t="shared" ref="AI396:AI427" si="277">IFERROR(IF(N396&gt;O396,24+(O396-N396)*24,(O396-N396)*24),0)</f>
        <v>0</v>
      </c>
      <c r="AJ396" s="88" t="s">
        <v>36</v>
      </c>
      <c r="AK396" s="88" t="s">
        <v>36</v>
      </c>
      <c r="AL396" s="88"/>
      <c r="AM396" s="88"/>
      <c r="AN396" s="89"/>
      <c r="AO396" s="90">
        <f t="shared" ref="AO396:AO427" si="278">IF(AND(Y396="-",AB396="-"),0,IF(OR(Y396="-",AB396="-"),IF(Y396="-",AB396,Y396),Y396+AB396))</f>
        <v>0</v>
      </c>
      <c r="AP396" s="91">
        <f t="shared" ref="AP396:AP427" si="279">IFERROR(IF(P396&gt;Q396,24+(Q396-P396)*24,(Q396-P396)*24),0)</f>
        <v>2.2497222221572883</v>
      </c>
      <c r="AQ396" s="91">
        <f t="shared" ref="AQ396:AQ427" si="280">AP396-(AO396*24)</f>
        <v>2.2497222221572883</v>
      </c>
      <c r="AR396" s="89">
        <f t="shared" ref="AR396:AR427" si="281">IF(AY396=1,(LEN(D396)-LEN(SUBSTITUTE(D396,",",""))+1),IF(LEN(D396)=LEN(SUBSTITUTE(D396,"RONCAL FANNYNG","")),IF(LEN(D396)=LEN(SUBSTITUTE(D396,"LIBERATO AMAEL","")),(LEN(D396)-LEN(SUBSTITUTE(D396,",",""))+1+2),(LEN(D396)-LEN(SUBSTITUTE(D396,",",""))+1+1)),IF(LEN(D396)=LEN(SUBSTITUTE(D396,"LIBERATO AMAEL","")),(LEN(D396)-LEN(SUBSTITUTE(D396,",",""))+1+1),(LEN(D396)-LEN(SUBSTITUTE(D396,",",""))+1))))</f>
        <v>5</v>
      </c>
      <c r="AS396" s="92">
        <f t="shared" ref="AS396:AS427" si="282">IFERROR(AN396*24,0)</f>
        <v>0</v>
      </c>
      <c r="AT396" s="92">
        <f t="shared" ref="AT396:AT427" si="283">AR396*AQ396</f>
        <v>11.248611110786442</v>
      </c>
      <c r="AU396" s="92">
        <f t="shared" ref="AU396:AU427" si="284">AT396-AS396</f>
        <v>11.248611110786442</v>
      </c>
      <c r="AV396" s="93" t="str">
        <f t="shared" ref="AV396:AV427" si="285">AW396&amp;"_"&amp;AX396</f>
        <v>23_04</v>
      </c>
      <c r="AW396" s="89" t="str">
        <f t="shared" ref="AW396:AW427" si="286">TEXT(Q396,"YY")</f>
        <v>23</v>
      </c>
      <c r="AX396" s="89" t="str">
        <f t="shared" ref="AX396:AX427" si="287">TEXT(Q396,"mm")</f>
        <v>04</v>
      </c>
      <c r="AY396" s="89"/>
      <c r="AZ396" s="89" t="str">
        <f t="shared" ref="AZ396:AZ427" si="288">IF(AQ396&lt;=AI396,"REVISAR","")</f>
        <v/>
      </c>
    </row>
    <row r="397" spans="1:52" s="113" customFormat="1" ht="9" hidden="1" x14ac:dyDescent="0.2">
      <c r="A397" s="131">
        <v>45040.293055555558</v>
      </c>
      <c r="B397" s="117" t="s">
        <v>30</v>
      </c>
      <c r="C397" s="117" t="s">
        <v>159</v>
      </c>
      <c r="D397" s="117" t="s">
        <v>158</v>
      </c>
      <c r="E397" s="117" t="s">
        <v>33</v>
      </c>
      <c r="F397" s="117" t="s">
        <v>34</v>
      </c>
      <c r="G397" s="117" t="s">
        <v>272</v>
      </c>
      <c r="H397" s="117" t="s">
        <v>269</v>
      </c>
      <c r="I397" s="181" t="s">
        <v>226</v>
      </c>
      <c r="J397" s="181" t="s">
        <v>138</v>
      </c>
      <c r="K397" s="181" t="s">
        <v>36</v>
      </c>
      <c r="L397" s="117" t="s">
        <v>118</v>
      </c>
      <c r="M397" s="117" t="s">
        <v>205</v>
      </c>
      <c r="N397" s="132" t="s">
        <v>36</v>
      </c>
      <c r="O397" s="132" t="s">
        <v>36</v>
      </c>
      <c r="P397" s="132">
        <v>45040.291666666672</v>
      </c>
      <c r="Q397" s="132">
        <v>45040.293055555558</v>
      </c>
      <c r="R397" s="133" t="s">
        <v>420</v>
      </c>
      <c r="S397" s="117" t="s">
        <v>37</v>
      </c>
      <c r="T397" s="117" t="s">
        <v>37</v>
      </c>
      <c r="U397" s="117"/>
      <c r="V397" s="117"/>
      <c r="W397" s="117"/>
      <c r="X397" s="117"/>
      <c r="Y397" s="117"/>
      <c r="Z397" s="117"/>
      <c r="AA397" s="117"/>
      <c r="AB397" s="117" t="s">
        <v>36</v>
      </c>
      <c r="AC397" s="117"/>
      <c r="AD397" s="117" t="s">
        <v>48</v>
      </c>
      <c r="AE397" s="117"/>
      <c r="AF397" s="117" t="s">
        <v>48</v>
      </c>
      <c r="AG397" s="117" t="s">
        <v>48</v>
      </c>
      <c r="AH397" s="117" t="str">
        <f t="shared" si="276"/>
        <v>MP</v>
      </c>
      <c r="AI397" s="146">
        <f t="shared" si="277"/>
        <v>0</v>
      </c>
      <c r="AJ397" s="146" t="s">
        <v>36</v>
      </c>
      <c r="AK397" s="146" t="s">
        <v>36</v>
      </c>
      <c r="AL397" s="146"/>
      <c r="AM397" s="146"/>
      <c r="AN397" s="89"/>
      <c r="AO397" s="90">
        <f t="shared" si="278"/>
        <v>0</v>
      </c>
      <c r="AP397" s="91">
        <f t="shared" si="279"/>
        <v>3.3333333267364651E-2</v>
      </c>
      <c r="AQ397" s="91">
        <f t="shared" si="280"/>
        <v>3.3333333267364651E-2</v>
      </c>
      <c r="AR397" s="89">
        <f t="shared" si="281"/>
        <v>4</v>
      </c>
      <c r="AS397" s="92">
        <f t="shared" si="282"/>
        <v>0</v>
      </c>
      <c r="AT397" s="92">
        <f t="shared" si="283"/>
        <v>0.1333333330694586</v>
      </c>
      <c r="AU397" s="92">
        <f t="shared" si="284"/>
        <v>0.1333333330694586</v>
      </c>
      <c r="AV397" s="93" t="str">
        <f t="shared" si="285"/>
        <v>23_04</v>
      </c>
      <c r="AW397" s="89" t="str">
        <f t="shared" si="286"/>
        <v>23</v>
      </c>
      <c r="AX397" s="89" t="str">
        <f t="shared" si="287"/>
        <v>04</v>
      </c>
      <c r="AY397" s="89"/>
      <c r="AZ397" s="89" t="str">
        <f t="shared" si="288"/>
        <v/>
      </c>
    </row>
    <row r="398" spans="1:52" s="113" customFormat="1" ht="9" hidden="1" x14ac:dyDescent="0.2">
      <c r="A398" s="131">
        <v>45040.294444444444</v>
      </c>
      <c r="B398" s="117" t="s">
        <v>30</v>
      </c>
      <c r="C398" s="117" t="s">
        <v>159</v>
      </c>
      <c r="D398" s="117" t="s">
        <v>158</v>
      </c>
      <c r="E398" s="117" t="s">
        <v>33</v>
      </c>
      <c r="F398" s="117" t="s">
        <v>34</v>
      </c>
      <c r="G398" s="117" t="s">
        <v>272</v>
      </c>
      <c r="H398" s="117" t="s">
        <v>269</v>
      </c>
      <c r="I398" s="181" t="s">
        <v>226</v>
      </c>
      <c r="J398" s="181" t="s">
        <v>211</v>
      </c>
      <c r="K398" s="181" t="s">
        <v>36</v>
      </c>
      <c r="L398" s="117" t="s">
        <v>118</v>
      </c>
      <c r="M398" s="117" t="s">
        <v>205</v>
      </c>
      <c r="N398" s="132" t="s">
        <v>36</v>
      </c>
      <c r="O398" s="132" t="s">
        <v>36</v>
      </c>
      <c r="P398" s="132">
        <v>45040.293067129627</v>
      </c>
      <c r="Q398" s="132">
        <v>45040.294444444444</v>
      </c>
      <c r="R398" s="133" t="s">
        <v>420</v>
      </c>
      <c r="S398" s="117" t="s">
        <v>37</v>
      </c>
      <c r="T398" s="117" t="s">
        <v>37</v>
      </c>
      <c r="U398" s="117"/>
      <c r="V398" s="117"/>
      <c r="W398" s="117"/>
      <c r="X398" s="117"/>
      <c r="Y398" s="117"/>
      <c r="Z398" s="117"/>
      <c r="AA398" s="117"/>
      <c r="AB398" s="117" t="s">
        <v>36</v>
      </c>
      <c r="AC398" s="117"/>
      <c r="AD398" s="117" t="s">
        <v>48</v>
      </c>
      <c r="AE398" s="117"/>
      <c r="AF398" s="117" t="s">
        <v>48</v>
      </c>
      <c r="AG398" s="117" t="s">
        <v>48</v>
      </c>
      <c r="AH398" s="117" t="str">
        <f t="shared" si="276"/>
        <v>MP</v>
      </c>
      <c r="AI398" s="146">
        <f t="shared" si="277"/>
        <v>0</v>
      </c>
      <c r="AJ398" s="146" t="s">
        <v>36</v>
      </c>
      <c r="AK398" s="146" t="s">
        <v>36</v>
      </c>
      <c r="AL398" s="146"/>
      <c r="AM398" s="146"/>
      <c r="AN398" s="89"/>
      <c r="AO398" s="90">
        <f t="shared" si="278"/>
        <v>0</v>
      </c>
      <c r="AP398" s="91">
        <f t="shared" si="279"/>
        <v>3.3055555599275976E-2</v>
      </c>
      <c r="AQ398" s="91">
        <f t="shared" si="280"/>
        <v>3.3055555599275976E-2</v>
      </c>
      <c r="AR398" s="89">
        <f t="shared" si="281"/>
        <v>4</v>
      </c>
      <c r="AS398" s="92">
        <f t="shared" si="282"/>
        <v>0</v>
      </c>
      <c r="AT398" s="92">
        <f t="shared" si="283"/>
        <v>0.13222222239710391</v>
      </c>
      <c r="AU398" s="92">
        <f t="shared" si="284"/>
        <v>0.13222222239710391</v>
      </c>
      <c r="AV398" s="93" t="str">
        <f t="shared" si="285"/>
        <v>23_04</v>
      </c>
      <c r="AW398" s="89" t="str">
        <f t="shared" si="286"/>
        <v>23</v>
      </c>
      <c r="AX398" s="89" t="str">
        <f t="shared" si="287"/>
        <v>04</v>
      </c>
      <c r="AY398" s="89"/>
      <c r="AZ398" s="89" t="str">
        <f t="shared" si="288"/>
        <v/>
      </c>
    </row>
    <row r="399" spans="1:52" s="113" customFormat="1" ht="9" hidden="1" x14ac:dyDescent="0.2">
      <c r="A399" s="131">
        <v>45040.29583333333</v>
      </c>
      <c r="B399" s="117" t="s">
        <v>30</v>
      </c>
      <c r="C399" s="117" t="s">
        <v>159</v>
      </c>
      <c r="D399" s="117" t="s">
        <v>158</v>
      </c>
      <c r="E399" s="117" t="s">
        <v>33</v>
      </c>
      <c r="F399" s="117" t="s">
        <v>34</v>
      </c>
      <c r="G399" s="117" t="s">
        <v>272</v>
      </c>
      <c r="H399" s="117" t="s">
        <v>269</v>
      </c>
      <c r="I399" s="181" t="s">
        <v>226</v>
      </c>
      <c r="J399" s="181" t="s">
        <v>152</v>
      </c>
      <c r="K399" s="181" t="s">
        <v>36</v>
      </c>
      <c r="L399" s="117" t="s">
        <v>118</v>
      </c>
      <c r="M399" s="117" t="s">
        <v>205</v>
      </c>
      <c r="N399" s="132" t="s">
        <v>36</v>
      </c>
      <c r="O399" s="132" t="s">
        <v>36</v>
      </c>
      <c r="P399" s="132">
        <v>45040.294456018521</v>
      </c>
      <c r="Q399" s="132">
        <v>45040.29583333333</v>
      </c>
      <c r="R399" s="133" t="s">
        <v>420</v>
      </c>
      <c r="S399" s="117" t="s">
        <v>37</v>
      </c>
      <c r="T399" s="117" t="s">
        <v>37</v>
      </c>
      <c r="U399" s="117"/>
      <c r="V399" s="117"/>
      <c r="W399" s="117"/>
      <c r="X399" s="117"/>
      <c r="Y399" s="117"/>
      <c r="Z399" s="117"/>
      <c r="AA399" s="117"/>
      <c r="AB399" s="117" t="s">
        <v>36</v>
      </c>
      <c r="AC399" s="117"/>
      <c r="AD399" s="117" t="s">
        <v>48</v>
      </c>
      <c r="AE399" s="117"/>
      <c r="AF399" s="117" t="s">
        <v>48</v>
      </c>
      <c r="AG399" s="117" t="s">
        <v>48</v>
      </c>
      <c r="AH399" s="117" t="str">
        <f t="shared" si="276"/>
        <v>MP</v>
      </c>
      <c r="AI399" s="146">
        <f t="shared" si="277"/>
        <v>0</v>
      </c>
      <c r="AJ399" s="146" t="s">
        <v>36</v>
      </c>
      <c r="AK399" s="146" t="s">
        <v>36</v>
      </c>
      <c r="AL399" s="146"/>
      <c r="AM399" s="146"/>
      <c r="AN399" s="89"/>
      <c r="AO399" s="90">
        <f t="shared" si="278"/>
        <v>0</v>
      </c>
      <c r="AP399" s="91">
        <f t="shared" si="279"/>
        <v>3.3055555424652994E-2</v>
      </c>
      <c r="AQ399" s="91">
        <f t="shared" si="280"/>
        <v>3.3055555424652994E-2</v>
      </c>
      <c r="AR399" s="89">
        <f t="shared" si="281"/>
        <v>4</v>
      </c>
      <c r="AS399" s="92">
        <f t="shared" si="282"/>
        <v>0</v>
      </c>
      <c r="AT399" s="92">
        <f t="shared" si="283"/>
        <v>0.13222222169861197</v>
      </c>
      <c r="AU399" s="92">
        <f t="shared" si="284"/>
        <v>0.13222222169861197</v>
      </c>
      <c r="AV399" s="93" t="str">
        <f t="shared" si="285"/>
        <v>23_04</v>
      </c>
      <c r="AW399" s="89" t="str">
        <f t="shared" si="286"/>
        <v>23</v>
      </c>
      <c r="AX399" s="89" t="str">
        <f t="shared" si="287"/>
        <v>04</v>
      </c>
      <c r="AY399" s="89"/>
      <c r="AZ399" s="89" t="str">
        <f t="shared" si="288"/>
        <v/>
      </c>
    </row>
    <row r="400" spans="1:52" s="113" customFormat="1" ht="9" hidden="1" x14ac:dyDescent="0.2">
      <c r="A400" s="131">
        <v>45040.297222222223</v>
      </c>
      <c r="B400" s="117" t="s">
        <v>30</v>
      </c>
      <c r="C400" s="117" t="s">
        <v>159</v>
      </c>
      <c r="D400" s="117" t="s">
        <v>158</v>
      </c>
      <c r="E400" s="117" t="s">
        <v>33</v>
      </c>
      <c r="F400" s="117" t="s">
        <v>34</v>
      </c>
      <c r="G400" s="117" t="s">
        <v>272</v>
      </c>
      <c r="H400" s="117" t="s">
        <v>269</v>
      </c>
      <c r="I400" s="181" t="s">
        <v>226</v>
      </c>
      <c r="J400" s="181" t="s">
        <v>212</v>
      </c>
      <c r="K400" s="181" t="s">
        <v>36</v>
      </c>
      <c r="L400" s="117" t="s">
        <v>118</v>
      </c>
      <c r="M400" s="117" t="s">
        <v>205</v>
      </c>
      <c r="N400" s="132" t="s">
        <v>36</v>
      </c>
      <c r="O400" s="132" t="s">
        <v>36</v>
      </c>
      <c r="P400" s="132">
        <v>45040.295844907407</v>
      </c>
      <c r="Q400" s="132">
        <v>45040.297222222223</v>
      </c>
      <c r="R400" s="133" t="s">
        <v>420</v>
      </c>
      <c r="S400" s="117" t="s">
        <v>37</v>
      </c>
      <c r="T400" s="117" t="s">
        <v>37</v>
      </c>
      <c r="U400" s="117"/>
      <c r="V400" s="117"/>
      <c r="W400" s="117"/>
      <c r="X400" s="117"/>
      <c r="Y400" s="117"/>
      <c r="Z400" s="117"/>
      <c r="AA400" s="117"/>
      <c r="AB400" s="117" t="s">
        <v>36</v>
      </c>
      <c r="AC400" s="117"/>
      <c r="AD400" s="117" t="s">
        <v>48</v>
      </c>
      <c r="AE400" s="117"/>
      <c r="AF400" s="117" t="s">
        <v>48</v>
      </c>
      <c r="AG400" s="117" t="s">
        <v>48</v>
      </c>
      <c r="AH400" s="117" t="str">
        <f t="shared" si="276"/>
        <v>MP</v>
      </c>
      <c r="AI400" s="146">
        <f t="shared" si="277"/>
        <v>0</v>
      </c>
      <c r="AJ400" s="146" t="s">
        <v>36</v>
      </c>
      <c r="AK400" s="146" t="s">
        <v>36</v>
      </c>
      <c r="AL400" s="146"/>
      <c r="AM400" s="146"/>
      <c r="AN400" s="89"/>
      <c r="AO400" s="90">
        <f t="shared" si="278"/>
        <v>0</v>
      </c>
      <c r="AP400" s="91">
        <f t="shared" si="279"/>
        <v>3.3055555599275976E-2</v>
      </c>
      <c r="AQ400" s="91">
        <f t="shared" si="280"/>
        <v>3.3055555599275976E-2</v>
      </c>
      <c r="AR400" s="89">
        <f t="shared" si="281"/>
        <v>4</v>
      </c>
      <c r="AS400" s="92">
        <f t="shared" si="282"/>
        <v>0</v>
      </c>
      <c r="AT400" s="92">
        <f t="shared" si="283"/>
        <v>0.13222222239710391</v>
      </c>
      <c r="AU400" s="92">
        <f t="shared" si="284"/>
        <v>0.13222222239710391</v>
      </c>
      <c r="AV400" s="93" t="str">
        <f t="shared" si="285"/>
        <v>23_04</v>
      </c>
      <c r="AW400" s="89" t="str">
        <f t="shared" si="286"/>
        <v>23</v>
      </c>
      <c r="AX400" s="89" t="str">
        <f t="shared" si="287"/>
        <v>04</v>
      </c>
      <c r="AY400" s="89"/>
      <c r="AZ400" s="89" t="str">
        <f t="shared" si="288"/>
        <v/>
      </c>
    </row>
    <row r="401" spans="1:52" s="113" customFormat="1" ht="9" hidden="1" x14ac:dyDescent="0.2">
      <c r="A401" s="131">
        <v>45040.298611111109</v>
      </c>
      <c r="B401" s="117" t="s">
        <v>30</v>
      </c>
      <c r="C401" s="117" t="s">
        <v>159</v>
      </c>
      <c r="D401" s="117" t="s">
        <v>158</v>
      </c>
      <c r="E401" s="117" t="s">
        <v>33</v>
      </c>
      <c r="F401" s="117" t="s">
        <v>34</v>
      </c>
      <c r="G401" s="117" t="s">
        <v>272</v>
      </c>
      <c r="H401" s="117" t="s">
        <v>269</v>
      </c>
      <c r="I401" s="181" t="s">
        <v>226</v>
      </c>
      <c r="J401" s="181" t="s">
        <v>213</v>
      </c>
      <c r="K401" s="181" t="s">
        <v>36</v>
      </c>
      <c r="L401" s="117" t="s">
        <v>118</v>
      </c>
      <c r="M401" s="117" t="s">
        <v>205</v>
      </c>
      <c r="N401" s="132" t="s">
        <v>36</v>
      </c>
      <c r="O401" s="132" t="s">
        <v>36</v>
      </c>
      <c r="P401" s="132">
        <v>45040.297233796293</v>
      </c>
      <c r="Q401" s="132">
        <v>45040.298611111109</v>
      </c>
      <c r="R401" s="133" t="s">
        <v>420</v>
      </c>
      <c r="S401" s="117" t="s">
        <v>37</v>
      </c>
      <c r="T401" s="117" t="s">
        <v>37</v>
      </c>
      <c r="U401" s="117"/>
      <c r="V401" s="117"/>
      <c r="W401" s="117"/>
      <c r="X401" s="117"/>
      <c r="Y401" s="117"/>
      <c r="Z401" s="117"/>
      <c r="AA401" s="117"/>
      <c r="AB401" s="117" t="s">
        <v>36</v>
      </c>
      <c r="AC401" s="117"/>
      <c r="AD401" s="117" t="s">
        <v>48</v>
      </c>
      <c r="AE401" s="117"/>
      <c r="AF401" s="117" t="s">
        <v>48</v>
      </c>
      <c r="AG401" s="117" t="s">
        <v>48</v>
      </c>
      <c r="AH401" s="117" t="str">
        <f t="shared" si="276"/>
        <v>MP</v>
      </c>
      <c r="AI401" s="146">
        <f t="shared" si="277"/>
        <v>0</v>
      </c>
      <c r="AJ401" s="146" t="s">
        <v>36</v>
      </c>
      <c r="AK401" s="146" t="s">
        <v>36</v>
      </c>
      <c r="AL401" s="146"/>
      <c r="AM401" s="146"/>
      <c r="AN401" s="89"/>
      <c r="AO401" s="90">
        <f t="shared" si="278"/>
        <v>0</v>
      </c>
      <c r="AP401" s="91">
        <f t="shared" si="279"/>
        <v>3.3055555599275976E-2</v>
      </c>
      <c r="AQ401" s="91">
        <f t="shared" si="280"/>
        <v>3.3055555599275976E-2</v>
      </c>
      <c r="AR401" s="89">
        <f t="shared" si="281"/>
        <v>4</v>
      </c>
      <c r="AS401" s="92">
        <f t="shared" si="282"/>
        <v>0</v>
      </c>
      <c r="AT401" s="92">
        <f t="shared" si="283"/>
        <v>0.13222222239710391</v>
      </c>
      <c r="AU401" s="92">
        <f t="shared" si="284"/>
        <v>0.13222222239710391</v>
      </c>
      <c r="AV401" s="93" t="str">
        <f t="shared" si="285"/>
        <v>23_04</v>
      </c>
      <c r="AW401" s="89" t="str">
        <f t="shared" si="286"/>
        <v>23</v>
      </c>
      <c r="AX401" s="89" t="str">
        <f t="shared" si="287"/>
        <v>04</v>
      </c>
      <c r="AY401" s="89"/>
      <c r="AZ401" s="89" t="str">
        <f t="shared" si="288"/>
        <v/>
      </c>
    </row>
    <row r="402" spans="1:52" s="113" customFormat="1" ht="9" hidden="1" x14ac:dyDescent="0.2">
      <c r="A402" s="131">
        <v>45040.3</v>
      </c>
      <c r="B402" s="117" t="s">
        <v>30</v>
      </c>
      <c r="C402" s="117" t="s">
        <v>159</v>
      </c>
      <c r="D402" s="117" t="s">
        <v>158</v>
      </c>
      <c r="E402" s="117" t="s">
        <v>33</v>
      </c>
      <c r="F402" s="117" t="s">
        <v>34</v>
      </c>
      <c r="G402" s="117" t="s">
        <v>272</v>
      </c>
      <c r="H402" s="117" t="s">
        <v>269</v>
      </c>
      <c r="I402" s="181" t="s">
        <v>226</v>
      </c>
      <c r="J402" s="181" t="s">
        <v>214</v>
      </c>
      <c r="K402" s="181" t="s">
        <v>36</v>
      </c>
      <c r="L402" s="117" t="s">
        <v>118</v>
      </c>
      <c r="M402" s="117" t="s">
        <v>205</v>
      </c>
      <c r="N402" s="132" t="s">
        <v>36</v>
      </c>
      <c r="O402" s="132" t="s">
        <v>36</v>
      </c>
      <c r="P402" s="132">
        <v>45040.298622685186</v>
      </c>
      <c r="Q402" s="132">
        <v>45040.3</v>
      </c>
      <c r="R402" s="133" t="s">
        <v>420</v>
      </c>
      <c r="S402" s="117" t="s">
        <v>37</v>
      </c>
      <c r="T402" s="117" t="s">
        <v>37</v>
      </c>
      <c r="U402" s="117"/>
      <c r="V402" s="117"/>
      <c r="W402" s="117"/>
      <c r="X402" s="117"/>
      <c r="Y402" s="117"/>
      <c r="Z402" s="117"/>
      <c r="AA402" s="117"/>
      <c r="AB402" s="117" t="s">
        <v>36</v>
      </c>
      <c r="AC402" s="117"/>
      <c r="AD402" s="117" t="s">
        <v>48</v>
      </c>
      <c r="AE402" s="117"/>
      <c r="AF402" s="117" t="s">
        <v>48</v>
      </c>
      <c r="AG402" s="117" t="s">
        <v>48</v>
      </c>
      <c r="AH402" s="117" t="str">
        <f t="shared" si="276"/>
        <v>MP</v>
      </c>
      <c r="AI402" s="146">
        <f t="shared" si="277"/>
        <v>0</v>
      </c>
      <c r="AJ402" s="146" t="s">
        <v>36</v>
      </c>
      <c r="AK402" s="146" t="s">
        <v>36</v>
      </c>
      <c r="AL402" s="146"/>
      <c r="AM402" s="146"/>
      <c r="AN402" s="89"/>
      <c r="AO402" s="90">
        <f t="shared" si="278"/>
        <v>0</v>
      </c>
      <c r="AP402" s="91">
        <f t="shared" si="279"/>
        <v>3.3055555599275976E-2</v>
      </c>
      <c r="AQ402" s="91">
        <f t="shared" si="280"/>
        <v>3.3055555599275976E-2</v>
      </c>
      <c r="AR402" s="89">
        <f t="shared" si="281"/>
        <v>4</v>
      </c>
      <c r="AS402" s="92">
        <f t="shared" si="282"/>
        <v>0</v>
      </c>
      <c r="AT402" s="92">
        <f t="shared" si="283"/>
        <v>0.13222222239710391</v>
      </c>
      <c r="AU402" s="92">
        <f t="shared" si="284"/>
        <v>0.13222222239710391</v>
      </c>
      <c r="AV402" s="93" t="str">
        <f t="shared" si="285"/>
        <v>23_04</v>
      </c>
      <c r="AW402" s="89" t="str">
        <f t="shared" si="286"/>
        <v>23</v>
      </c>
      <c r="AX402" s="89" t="str">
        <f t="shared" si="287"/>
        <v>04</v>
      </c>
      <c r="AY402" s="89"/>
      <c r="AZ402" s="89" t="str">
        <f t="shared" si="288"/>
        <v/>
      </c>
    </row>
    <row r="403" spans="1:52" s="85" customFormat="1" ht="9" hidden="1" x14ac:dyDescent="0.2">
      <c r="A403" s="131">
        <v>45040.302083333336</v>
      </c>
      <c r="B403" s="117" t="s">
        <v>30</v>
      </c>
      <c r="C403" s="117" t="s">
        <v>159</v>
      </c>
      <c r="D403" s="117" t="s">
        <v>158</v>
      </c>
      <c r="E403" s="117" t="s">
        <v>33</v>
      </c>
      <c r="F403" s="117" t="s">
        <v>34</v>
      </c>
      <c r="G403" s="117" t="s">
        <v>272</v>
      </c>
      <c r="H403" s="117" t="s">
        <v>269</v>
      </c>
      <c r="I403" s="181" t="s">
        <v>226</v>
      </c>
      <c r="J403" s="181" t="s">
        <v>215</v>
      </c>
      <c r="K403" s="181" t="s">
        <v>36</v>
      </c>
      <c r="L403" s="117" t="s">
        <v>118</v>
      </c>
      <c r="M403" s="117" t="s">
        <v>205</v>
      </c>
      <c r="N403" s="132" t="s">
        <v>36</v>
      </c>
      <c r="O403" s="132" t="s">
        <v>36</v>
      </c>
      <c r="P403" s="132">
        <v>45040.300011574072</v>
      </c>
      <c r="Q403" s="132">
        <v>45040.302083333336</v>
      </c>
      <c r="R403" s="133" t="s">
        <v>420</v>
      </c>
      <c r="S403" s="117" t="s">
        <v>37</v>
      </c>
      <c r="T403" s="117" t="s">
        <v>37</v>
      </c>
      <c r="U403" s="117"/>
      <c r="V403" s="117"/>
      <c r="W403" s="117"/>
      <c r="X403" s="117"/>
      <c r="Y403" s="117"/>
      <c r="Z403" s="117"/>
      <c r="AA403" s="117"/>
      <c r="AB403" s="117" t="s">
        <v>36</v>
      </c>
      <c r="AC403" s="117"/>
      <c r="AD403" s="117" t="s">
        <v>48</v>
      </c>
      <c r="AE403" s="117"/>
      <c r="AF403" s="117" t="s">
        <v>48</v>
      </c>
      <c r="AG403" s="117" t="s">
        <v>48</v>
      </c>
      <c r="AH403" s="117" t="str">
        <f t="shared" si="276"/>
        <v>MP</v>
      </c>
      <c r="AI403" s="146">
        <f t="shared" si="277"/>
        <v>0</v>
      </c>
      <c r="AJ403" s="146" t="s">
        <v>36</v>
      </c>
      <c r="AK403" s="146" t="s">
        <v>36</v>
      </c>
      <c r="AL403" s="146"/>
      <c r="AM403" s="146"/>
      <c r="AN403" s="89"/>
      <c r="AO403" s="90">
        <f t="shared" si="278"/>
        <v>0</v>
      </c>
      <c r="AP403" s="91">
        <f t="shared" si="279"/>
        <v>4.9722222320269793E-2</v>
      </c>
      <c r="AQ403" s="91">
        <f t="shared" si="280"/>
        <v>4.9722222320269793E-2</v>
      </c>
      <c r="AR403" s="89">
        <f t="shared" si="281"/>
        <v>4</v>
      </c>
      <c r="AS403" s="92">
        <f t="shared" si="282"/>
        <v>0</v>
      </c>
      <c r="AT403" s="92">
        <f t="shared" si="283"/>
        <v>0.19888888928107917</v>
      </c>
      <c r="AU403" s="92">
        <f t="shared" si="284"/>
        <v>0.19888888928107917</v>
      </c>
      <c r="AV403" s="93" t="str">
        <f t="shared" si="285"/>
        <v>23_04</v>
      </c>
      <c r="AW403" s="89" t="str">
        <f t="shared" si="286"/>
        <v>23</v>
      </c>
      <c r="AX403" s="89" t="str">
        <f t="shared" si="287"/>
        <v>04</v>
      </c>
      <c r="AY403" s="89"/>
      <c r="AZ403" s="89" t="str">
        <f t="shared" si="288"/>
        <v/>
      </c>
    </row>
    <row r="404" spans="1:52" ht="9" hidden="1" x14ac:dyDescent="0.2">
      <c r="A404" s="131">
        <v>45040.305555555555</v>
      </c>
      <c r="B404" s="117" t="s">
        <v>30</v>
      </c>
      <c r="C404" s="117" t="s">
        <v>159</v>
      </c>
      <c r="D404" s="117" t="s">
        <v>158</v>
      </c>
      <c r="E404" s="117" t="s">
        <v>33</v>
      </c>
      <c r="F404" s="117" t="s">
        <v>34</v>
      </c>
      <c r="G404" s="117" t="s">
        <v>272</v>
      </c>
      <c r="H404" s="117" t="s">
        <v>269</v>
      </c>
      <c r="I404" s="181" t="s">
        <v>56</v>
      </c>
      <c r="J404" s="181" t="s">
        <v>421</v>
      </c>
      <c r="K404" s="181" t="s">
        <v>36</v>
      </c>
      <c r="L404" s="117" t="s">
        <v>118</v>
      </c>
      <c r="M404" s="117" t="s">
        <v>205</v>
      </c>
      <c r="N404" s="132" t="s">
        <v>36</v>
      </c>
      <c r="O404" s="132" t="s">
        <v>36</v>
      </c>
      <c r="P404" s="132">
        <v>45040.302094907405</v>
      </c>
      <c r="Q404" s="132">
        <v>45040.305555555555</v>
      </c>
      <c r="R404" s="133" t="s">
        <v>422</v>
      </c>
      <c r="S404" s="117" t="s">
        <v>37</v>
      </c>
      <c r="T404" s="117" t="s">
        <v>37</v>
      </c>
      <c r="U404" s="117"/>
      <c r="V404" s="117"/>
      <c r="W404" s="117"/>
      <c r="X404" s="117"/>
      <c r="Y404" s="117"/>
      <c r="Z404" s="117"/>
      <c r="AA404" s="117"/>
      <c r="AB404" s="117" t="s">
        <v>36</v>
      </c>
      <c r="AC404" s="117"/>
      <c r="AD404" s="117" t="s">
        <v>48</v>
      </c>
      <c r="AE404" s="117"/>
      <c r="AF404" s="117" t="s">
        <v>48</v>
      </c>
      <c r="AG404" s="117" t="s">
        <v>48</v>
      </c>
      <c r="AH404" s="117" t="str">
        <f t="shared" si="276"/>
        <v>MP</v>
      </c>
      <c r="AI404" s="146">
        <f t="shared" si="277"/>
        <v>0</v>
      </c>
      <c r="AJ404" s="146" t="s">
        <v>36</v>
      </c>
      <c r="AK404" s="146" t="s">
        <v>36</v>
      </c>
      <c r="AL404" s="146"/>
      <c r="AM404" s="146"/>
      <c r="AN404" s="89"/>
      <c r="AO404" s="90">
        <f t="shared" si="278"/>
        <v>0</v>
      </c>
      <c r="AP404" s="91">
        <f t="shared" si="279"/>
        <v>8.3055555587634444E-2</v>
      </c>
      <c r="AQ404" s="91">
        <f t="shared" si="280"/>
        <v>8.3055555587634444E-2</v>
      </c>
      <c r="AR404" s="89">
        <f t="shared" si="281"/>
        <v>4</v>
      </c>
      <c r="AS404" s="92">
        <f t="shared" si="282"/>
        <v>0</v>
      </c>
      <c r="AT404" s="92">
        <f t="shared" si="283"/>
        <v>0.33222222235053778</v>
      </c>
      <c r="AU404" s="92">
        <f t="shared" si="284"/>
        <v>0.33222222235053778</v>
      </c>
      <c r="AV404" s="93" t="str">
        <f t="shared" si="285"/>
        <v>23_04</v>
      </c>
      <c r="AW404" s="89" t="str">
        <f t="shared" si="286"/>
        <v>23</v>
      </c>
      <c r="AX404" s="89" t="str">
        <f t="shared" si="287"/>
        <v>04</v>
      </c>
      <c r="AY404" s="89"/>
      <c r="AZ404" s="89" t="str">
        <f t="shared" si="288"/>
        <v/>
      </c>
    </row>
    <row r="405" spans="1:52" s="113" customFormat="1" ht="9" hidden="1" x14ac:dyDescent="0.2">
      <c r="A405" s="131">
        <v>45040.307291666664</v>
      </c>
      <c r="B405" s="117" t="s">
        <v>30</v>
      </c>
      <c r="C405" s="117" t="s">
        <v>159</v>
      </c>
      <c r="D405" s="117" t="s">
        <v>158</v>
      </c>
      <c r="E405" s="117" t="s">
        <v>33</v>
      </c>
      <c r="F405" s="117" t="s">
        <v>34</v>
      </c>
      <c r="G405" s="117" t="s">
        <v>272</v>
      </c>
      <c r="H405" s="117" t="s">
        <v>269</v>
      </c>
      <c r="I405" s="181" t="s">
        <v>56</v>
      </c>
      <c r="J405" s="181" t="s">
        <v>57</v>
      </c>
      <c r="K405" s="181" t="s">
        <v>36</v>
      </c>
      <c r="L405" s="117" t="s">
        <v>118</v>
      </c>
      <c r="M405" s="117" t="s">
        <v>205</v>
      </c>
      <c r="N405" s="132" t="s">
        <v>36</v>
      </c>
      <c r="O405" s="132" t="s">
        <v>36</v>
      </c>
      <c r="P405" s="132">
        <v>45040.305567129632</v>
      </c>
      <c r="Q405" s="132">
        <v>45040.307291666664</v>
      </c>
      <c r="R405" s="133" t="s">
        <v>422</v>
      </c>
      <c r="S405" s="117" t="s">
        <v>37</v>
      </c>
      <c r="T405" s="117" t="s">
        <v>37</v>
      </c>
      <c r="U405" s="117"/>
      <c r="V405" s="117"/>
      <c r="W405" s="117"/>
      <c r="X405" s="117"/>
      <c r="Y405" s="117"/>
      <c r="Z405" s="117"/>
      <c r="AA405" s="117"/>
      <c r="AB405" s="117" t="s">
        <v>36</v>
      </c>
      <c r="AC405" s="117"/>
      <c r="AD405" s="117" t="s">
        <v>48</v>
      </c>
      <c r="AE405" s="117"/>
      <c r="AF405" s="117" t="s">
        <v>48</v>
      </c>
      <c r="AG405" s="117" t="s">
        <v>48</v>
      </c>
      <c r="AH405" s="117" t="str">
        <f t="shared" si="276"/>
        <v>MP</v>
      </c>
      <c r="AI405" s="146">
        <f t="shared" si="277"/>
        <v>0</v>
      </c>
      <c r="AJ405" s="146" t="s">
        <v>36</v>
      </c>
      <c r="AK405" s="146" t="s">
        <v>36</v>
      </c>
      <c r="AL405" s="146"/>
      <c r="AM405" s="146"/>
      <c r="AN405" s="89"/>
      <c r="AO405" s="90">
        <f t="shared" si="278"/>
        <v>0</v>
      </c>
      <c r="AP405" s="91">
        <f t="shared" si="279"/>
        <v>4.1388888785149902E-2</v>
      </c>
      <c r="AQ405" s="91">
        <f t="shared" si="280"/>
        <v>4.1388888785149902E-2</v>
      </c>
      <c r="AR405" s="89">
        <f t="shared" si="281"/>
        <v>4</v>
      </c>
      <c r="AS405" s="92">
        <f t="shared" si="282"/>
        <v>0</v>
      </c>
      <c r="AT405" s="92">
        <f t="shared" si="283"/>
        <v>0.16555555514059961</v>
      </c>
      <c r="AU405" s="92">
        <f t="shared" si="284"/>
        <v>0.16555555514059961</v>
      </c>
      <c r="AV405" s="93" t="str">
        <f t="shared" si="285"/>
        <v>23_04</v>
      </c>
      <c r="AW405" s="89" t="str">
        <f t="shared" si="286"/>
        <v>23</v>
      </c>
      <c r="AX405" s="89" t="str">
        <f t="shared" si="287"/>
        <v>04</v>
      </c>
      <c r="AY405" s="89"/>
      <c r="AZ405" s="89" t="str">
        <f t="shared" si="288"/>
        <v/>
      </c>
    </row>
    <row r="406" spans="1:52" s="113" customFormat="1" ht="9" hidden="1" x14ac:dyDescent="0.2">
      <c r="A406" s="131">
        <v>45040.309027777781</v>
      </c>
      <c r="B406" s="117" t="s">
        <v>30</v>
      </c>
      <c r="C406" s="117" t="s">
        <v>159</v>
      </c>
      <c r="D406" s="117" t="s">
        <v>158</v>
      </c>
      <c r="E406" s="117" t="s">
        <v>33</v>
      </c>
      <c r="F406" s="117" t="s">
        <v>34</v>
      </c>
      <c r="G406" s="117" t="s">
        <v>272</v>
      </c>
      <c r="H406" s="117" t="s">
        <v>269</v>
      </c>
      <c r="I406" s="181" t="s">
        <v>56</v>
      </c>
      <c r="J406" s="181" t="s">
        <v>78</v>
      </c>
      <c r="K406" s="181" t="s">
        <v>36</v>
      </c>
      <c r="L406" s="117" t="s">
        <v>118</v>
      </c>
      <c r="M406" s="117" t="s">
        <v>205</v>
      </c>
      <c r="N406" s="132" t="s">
        <v>36</v>
      </c>
      <c r="O406" s="132" t="s">
        <v>36</v>
      </c>
      <c r="P406" s="132">
        <v>45040.307303240741</v>
      </c>
      <c r="Q406" s="132">
        <v>45040.309027777781</v>
      </c>
      <c r="R406" s="133" t="s">
        <v>422</v>
      </c>
      <c r="S406" s="117" t="s">
        <v>37</v>
      </c>
      <c r="T406" s="117" t="s">
        <v>37</v>
      </c>
      <c r="U406" s="117"/>
      <c r="V406" s="117"/>
      <c r="W406" s="117"/>
      <c r="X406" s="117"/>
      <c r="Y406" s="117"/>
      <c r="Z406" s="117"/>
      <c r="AA406" s="117"/>
      <c r="AB406" s="117" t="s">
        <v>36</v>
      </c>
      <c r="AC406" s="117"/>
      <c r="AD406" s="117" t="s">
        <v>48</v>
      </c>
      <c r="AE406" s="117"/>
      <c r="AF406" s="117" t="s">
        <v>48</v>
      </c>
      <c r="AG406" s="117" t="s">
        <v>48</v>
      </c>
      <c r="AH406" s="117" t="str">
        <f t="shared" si="276"/>
        <v>MP</v>
      </c>
      <c r="AI406" s="146">
        <f t="shared" si="277"/>
        <v>0</v>
      </c>
      <c r="AJ406" s="146" t="s">
        <v>36</v>
      </c>
      <c r="AK406" s="146" t="s">
        <v>36</v>
      </c>
      <c r="AL406" s="88" t="s">
        <v>616</v>
      </c>
      <c r="AM406" s="88" t="s">
        <v>616</v>
      </c>
      <c r="AN406" s="89"/>
      <c r="AO406" s="90">
        <f t="shared" si="278"/>
        <v>0</v>
      </c>
      <c r="AP406" s="91">
        <f t="shared" si="279"/>
        <v>4.1388888959772885E-2</v>
      </c>
      <c r="AQ406" s="91">
        <f t="shared" si="280"/>
        <v>4.1388888959772885E-2</v>
      </c>
      <c r="AR406" s="89">
        <f t="shared" si="281"/>
        <v>4</v>
      </c>
      <c r="AS406" s="92">
        <f t="shared" si="282"/>
        <v>0</v>
      </c>
      <c r="AT406" s="92">
        <f t="shared" si="283"/>
        <v>0.16555555583909154</v>
      </c>
      <c r="AU406" s="92">
        <f t="shared" si="284"/>
        <v>0.16555555583909154</v>
      </c>
      <c r="AV406" s="93" t="str">
        <f t="shared" si="285"/>
        <v>23_04</v>
      </c>
      <c r="AW406" s="89" t="str">
        <f t="shared" si="286"/>
        <v>23</v>
      </c>
      <c r="AX406" s="89" t="str">
        <f t="shared" si="287"/>
        <v>04</v>
      </c>
      <c r="AY406" s="89"/>
      <c r="AZ406" s="89" t="str">
        <f t="shared" si="288"/>
        <v/>
      </c>
    </row>
    <row r="407" spans="1:52" s="113" customFormat="1" ht="9" hidden="1" x14ac:dyDescent="0.2">
      <c r="A407" s="131">
        <v>45040.310763888891</v>
      </c>
      <c r="B407" s="117" t="s">
        <v>30</v>
      </c>
      <c r="C407" s="117" t="s">
        <v>159</v>
      </c>
      <c r="D407" s="117" t="s">
        <v>158</v>
      </c>
      <c r="E407" s="117" t="s">
        <v>33</v>
      </c>
      <c r="F407" s="117" t="s">
        <v>34</v>
      </c>
      <c r="G407" s="117" t="s">
        <v>272</v>
      </c>
      <c r="H407" s="117" t="s">
        <v>269</v>
      </c>
      <c r="I407" s="181" t="s">
        <v>56</v>
      </c>
      <c r="J407" s="181" t="s">
        <v>93</v>
      </c>
      <c r="K407" s="181" t="s">
        <v>36</v>
      </c>
      <c r="L407" s="117" t="s">
        <v>118</v>
      </c>
      <c r="M407" s="117" t="s">
        <v>205</v>
      </c>
      <c r="N407" s="132" t="s">
        <v>36</v>
      </c>
      <c r="O407" s="132" t="s">
        <v>36</v>
      </c>
      <c r="P407" s="132">
        <v>45040.309039351851</v>
      </c>
      <c r="Q407" s="132">
        <v>45040.310763888891</v>
      </c>
      <c r="R407" s="133" t="s">
        <v>422</v>
      </c>
      <c r="S407" s="117" t="s">
        <v>37</v>
      </c>
      <c r="T407" s="117" t="s">
        <v>37</v>
      </c>
      <c r="U407" s="117"/>
      <c r="V407" s="117"/>
      <c r="W407" s="117"/>
      <c r="X407" s="117"/>
      <c r="Y407" s="117"/>
      <c r="Z407" s="117"/>
      <c r="AA407" s="117"/>
      <c r="AB407" s="117" t="s">
        <v>36</v>
      </c>
      <c r="AC407" s="117"/>
      <c r="AD407" s="117" t="s">
        <v>48</v>
      </c>
      <c r="AE407" s="117"/>
      <c r="AF407" s="117" t="s">
        <v>48</v>
      </c>
      <c r="AG407" s="117" t="s">
        <v>48</v>
      </c>
      <c r="AH407" s="117" t="str">
        <f t="shared" si="276"/>
        <v>MP</v>
      </c>
      <c r="AI407" s="146">
        <f t="shared" si="277"/>
        <v>0</v>
      </c>
      <c r="AJ407" s="146" t="s">
        <v>36</v>
      </c>
      <c r="AK407" s="146" t="s">
        <v>36</v>
      </c>
      <c r="AL407" s="146"/>
      <c r="AM407" s="146"/>
      <c r="AN407" s="89"/>
      <c r="AO407" s="90">
        <f t="shared" si="278"/>
        <v>0</v>
      </c>
      <c r="AP407" s="91">
        <f t="shared" si="279"/>
        <v>4.1388888959772885E-2</v>
      </c>
      <c r="AQ407" s="91">
        <f t="shared" si="280"/>
        <v>4.1388888959772885E-2</v>
      </c>
      <c r="AR407" s="89">
        <f t="shared" si="281"/>
        <v>4</v>
      </c>
      <c r="AS407" s="92">
        <f t="shared" si="282"/>
        <v>0</v>
      </c>
      <c r="AT407" s="92">
        <f t="shared" si="283"/>
        <v>0.16555555583909154</v>
      </c>
      <c r="AU407" s="92">
        <f t="shared" si="284"/>
        <v>0.16555555583909154</v>
      </c>
      <c r="AV407" s="93" t="str">
        <f t="shared" si="285"/>
        <v>23_04</v>
      </c>
      <c r="AW407" s="89" t="str">
        <f t="shared" si="286"/>
        <v>23</v>
      </c>
      <c r="AX407" s="89" t="str">
        <f t="shared" si="287"/>
        <v>04</v>
      </c>
      <c r="AY407" s="89"/>
      <c r="AZ407" s="89" t="str">
        <f t="shared" si="288"/>
        <v/>
      </c>
    </row>
    <row r="408" spans="1:52" s="113" customFormat="1" ht="9" hidden="1" x14ac:dyDescent="0.2">
      <c r="A408" s="131">
        <v>45040.3125</v>
      </c>
      <c r="B408" s="117" t="s">
        <v>30</v>
      </c>
      <c r="C408" s="117" t="s">
        <v>159</v>
      </c>
      <c r="D408" s="117" t="s">
        <v>158</v>
      </c>
      <c r="E408" s="117" t="s">
        <v>33</v>
      </c>
      <c r="F408" s="117" t="s">
        <v>34</v>
      </c>
      <c r="G408" s="117" t="s">
        <v>272</v>
      </c>
      <c r="H408" s="117" t="s">
        <v>269</v>
      </c>
      <c r="I408" s="181" t="s">
        <v>56</v>
      </c>
      <c r="J408" s="181" t="s">
        <v>170</v>
      </c>
      <c r="K408" s="181" t="s">
        <v>36</v>
      </c>
      <c r="L408" s="117" t="s">
        <v>118</v>
      </c>
      <c r="M408" s="117" t="s">
        <v>205</v>
      </c>
      <c r="N408" s="132" t="s">
        <v>36</v>
      </c>
      <c r="O408" s="132" t="s">
        <v>36</v>
      </c>
      <c r="P408" s="132">
        <v>45040.31077546296</v>
      </c>
      <c r="Q408" s="132">
        <v>45040.3125</v>
      </c>
      <c r="R408" s="133" t="s">
        <v>422</v>
      </c>
      <c r="S408" s="117" t="s">
        <v>37</v>
      </c>
      <c r="T408" s="117" t="s">
        <v>37</v>
      </c>
      <c r="U408" s="117"/>
      <c r="V408" s="117"/>
      <c r="W408" s="117"/>
      <c r="X408" s="117"/>
      <c r="Y408" s="117"/>
      <c r="Z408" s="117"/>
      <c r="AA408" s="117"/>
      <c r="AB408" s="117" t="s">
        <v>36</v>
      </c>
      <c r="AC408" s="117"/>
      <c r="AD408" s="117" t="s">
        <v>48</v>
      </c>
      <c r="AE408" s="117"/>
      <c r="AF408" s="117" t="s">
        <v>48</v>
      </c>
      <c r="AG408" s="117" t="s">
        <v>48</v>
      </c>
      <c r="AH408" s="117" t="str">
        <f t="shared" si="276"/>
        <v>MP</v>
      </c>
      <c r="AI408" s="146">
        <f t="shared" si="277"/>
        <v>0</v>
      </c>
      <c r="AJ408" s="146" t="s">
        <v>36</v>
      </c>
      <c r="AK408" s="146" t="s">
        <v>36</v>
      </c>
      <c r="AL408" s="146" t="s">
        <v>616</v>
      </c>
      <c r="AM408" s="146" t="s">
        <v>616</v>
      </c>
      <c r="AN408" s="89"/>
      <c r="AO408" s="90">
        <f t="shared" si="278"/>
        <v>0</v>
      </c>
      <c r="AP408" s="91">
        <f t="shared" si="279"/>
        <v>4.1388888959772885E-2</v>
      </c>
      <c r="AQ408" s="91">
        <f t="shared" si="280"/>
        <v>4.1388888959772885E-2</v>
      </c>
      <c r="AR408" s="89">
        <f t="shared" si="281"/>
        <v>4</v>
      </c>
      <c r="AS408" s="92">
        <f t="shared" si="282"/>
        <v>0</v>
      </c>
      <c r="AT408" s="92">
        <f t="shared" si="283"/>
        <v>0.16555555583909154</v>
      </c>
      <c r="AU408" s="92">
        <f t="shared" si="284"/>
        <v>0.16555555583909154</v>
      </c>
      <c r="AV408" s="93" t="str">
        <f t="shared" si="285"/>
        <v>23_04</v>
      </c>
      <c r="AW408" s="89" t="str">
        <f t="shared" si="286"/>
        <v>23</v>
      </c>
      <c r="AX408" s="89" t="str">
        <f t="shared" si="287"/>
        <v>04</v>
      </c>
      <c r="AY408" s="89"/>
      <c r="AZ408" s="89" t="str">
        <f t="shared" si="288"/>
        <v/>
      </c>
    </row>
    <row r="409" spans="1:52" ht="9" hidden="1" x14ac:dyDescent="0.2">
      <c r="A409" s="86">
        <v>45041.74068534722</v>
      </c>
      <c r="B409" s="73" t="s">
        <v>30</v>
      </c>
      <c r="C409" s="73" t="s">
        <v>159</v>
      </c>
      <c r="D409" s="73" t="s">
        <v>157</v>
      </c>
      <c r="E409" s="73" t="s">
        <v>33</v>
      </c>
      <c r="F409" s="73" t="s">
        <v>34</v>
      </c>
      <c r="G409" s="73" t="s">
        <v>272</v>
      </c>
      <c r="H409" s="73" t="s">
        <v>269</v>
      </c>
      <c r="I409" s="176" t="s">
        <v>90</v>
      </c>
      <c r="J409" s="176" t="s">
        <v>282</v>
      </c>
      <c r="K409" s="176" t="s">
        <v>36</v>
      </c>
      <c r="L409" s="73" t="s">
        <v>118</v>
      </c>
      <c r="M409" s="73" t="s">
        <v>205</v>
      </c>
      <c r="N409" s="74" t="s">
        <v>36</v>
      </c>
      <c r="O409" s="74" t="s">
        <v>36</v>
      </c>
      <c r="P409" s="74">
        <v>45040.333344907405</v>
      </c>
      <c r="Q409" s="74">
        <v>45040.458333333328</v>
      </c>
      <c r="R409" s="87" t="s">
        <v>353</v>
      </c>
      <c r="S409" s="73" t="s">
        <v>40</v>
      </c>
      <c r="T409" s="73" t="s">
        <v>37</v>
      </c>
      <c r="U409" s="94">
        <v>1.3888888890505768E-2</v>
      </c>
      <c r="X409" s="94">
        <v>1.3888888890505768E-2</v>
      </c>
      <c r="AB409" s="73" t="s">
        <v>36</v>
      </c>
      <c r="AD409" s="73" t="s">
        <v>48</v>
      </c>
      <c r="AF409" s="73" t="s">
        <v>48</v>
      </c>
      <c r="AG409" s="73" t="s">
        <v>48</v>
      </c>
      <c r="AH409" s="73" t="str">
        <f t="shared" si="276"/>
        <v>MP</v>
      </c>
      <c r="AI409" s="88">
        <f t="shared" si="277"/>
        <v>0</v>
      </c>
      <c r="AJ409" s="88" t="s">
        <v>36</v>
      </c>
      <c r="AK409" s="88" t="s">
        <v>36</v>
      </c>
      <c r="AL409" s="88"/>
      <c r="AM409" s="88"/>
      <c r="AN409" s="89"/>
      <c r="AO409" s="90">
        <f t="shared" si="278"/>
        <v>0</v>
      </c>
      <c r="AP409" s="91">
        <f t="shared" si="279"/>
        <v>2.9997222221572883</v>
      </c>
      <c r="AQ409" s="91">
        <f t="shared" si="280"/>
        <v>2.9997222221572883</v>
      </c>
      <c r="AR409" s="89">
        <f t="shared" si="281"/>
        <v>5</v>
      </c>
      <c r="AS409" s="92">
        <f t="shared" si="282"/>
        <v>0</v>
      </c>
      <c r="AT409" s="92">
        <f t="shared" si="283"/>
        <v>14.998611110786442</v>
      </c>
      <c r="AU409" s="92">
        <f t="shared" si="284"/>
        <v>14.998611110786442</v>
      </c>
      <c r="AV409" s="93" t="str">
        <f t="shared" si="285"/>
        <v>23_04</v>
      </c>
      <c r="AW409" s="89" t="str">
        <f t="shared" si="286"/>
        <v>23</v>
      </c>
      <c r="AX409" s="89" t="str">
        <f t="shared" si="287"/>
        <v>04</v>
      </c>
      <c r="AY409" s="89"/>
      <c r="AZ409" s="89" t="str">
        <f t="shared" si="288"/>
        <v/>
      </c>
    </row>
    <row r="410" spans="1:52" ht="27" hidden="1" x14ac:dyDescent="0.2">
      <c r="A410" s="172">
        <v>45041.745593009255</v>
      </c>
      <c r="B410" s="85" t="s">
        <v>30</v>
      </c>
      <c r="C410" s="85" t="s">
        <v>133</v>
      </c>
      <c r="D410" s="85" t="s">
        <v>157</v>
      </c>
      <c r="E410" s="85" t="s">
        <v>33</v>
      </c>
      <c r="F410" s="85" t="s">
        <v>34</v>
      </c>
      <c r="G410" s="85" t="s">
        <v>272</v>
      </c>
      <c r="H410" s="85" t="s">
        <v>269</v>
      </c>
      <c r="I410" s="176" t="s">
        <v>313</v>
      </c>
      <c r="J410" s="87" t="s">
        <v>312</v>
      </c>
      <c r="K410" s="176" t="s">
        <v>36</v>
      </c>
      <c r="L410" s="85" t="s">
        <v>154</v>
      </c>
      <c r="M410" s="73" t="s">
        <v>220</v>
      </c>
      <c r="N410" s="74" t="s">
        <v>36</v>
      </c>
      <c r="O410" s="74" t="s">
        <v>36</v>
      </c>
      <c r="P410" s="173">
        <v>45040.562511574077</v>
      </c>
      <c r="Q410" s="173">
        <v>45040.763888888891</v>
      </c>
      <c r="R410" s="87" t="s">
        <v>283</v>
      </c>
      <c r="S410" s="85" t="s">
        <v>40</v>
      </c>
      <c r="T410" s="85"/>
      <c r="U410" s="174">
        <v>1.3888888890505768E-2</v>
      </c>
      <c r="V410" s="85"/>
      <c r="W410" s="85"/>
      <c r="X410" s="174">
        <v>2.0833333335758653E-2</v>
      </c>
      <c r="Y410" s="85"/>
      <c r="Z410" s="85"/>
      <c r="AA410" s="174">
        <v>0.10416666666424135</v>
      </c>
      <c r="AB410" s="73" t="s">
        <v>36</v>
      </c>
      <c r="AC410" s="85"/>
      <c r="AD410" s="85" t="s">
        <v>46</v>
      </c>
      <c r="AE410" s="85" t="s">
        <v>284</v>
      </c>
      <c r="AF410" s="85" t="s">
        <v>46</v>
      </c>
      <c r="AG410" s="85" t="s">
        <v>285</v>
      </c>
      <c r="AH410" s="73" t="str">
        <f t="shared" si="276"/>
        <v>PdM</v>
      </c>
      <c r="AI410" s="88">
        <f t="shared" si="277"/>
        <v>0</v>
      </c>
      <c r="AJ410" s="88" t="s">
        <v>36</v>
      </c>
      <c r="AK410" s="88" t="s">
        <v>36</v>
      </c>
      <c r="AL410" s="88"/>
      <c r="AM410" s="88"/>
      <c r="AN410" s="89"/>
      <c r="AO410" s="90">
        <f t="shared" si="278"/>
        <v>0</v>
      </c>
      <c r="AP410" s="91">
        <f t="shared" si="279"/>
        <v>4.8330555555294268</v>
      </c>
      <c r="AQ410" s="91">
        <f t="shared" si="280"/>
        <v>4.8330555555294268</v>
      </c>
      <c r="AR410" s="89">
        <f t="shared" si="281"/>
        <v>5</v>
      </c>
      <c r="AS410" s="92">
        <f t="shared" si="282"/>
        <v>0</v>
      </c>
      <c r="AT410" s="92">
        <f t="shared" si="283"/>
        <v>24.165277777647134</v>
      </c>
      <c r="AU410" s="92">
        <f t="shared" si="284"/>
        <v>24.165277777647134</v>
      </c>
      <c r="AV410" s="93" t="str">
        <f t="shared" si="285"/>
        <v>23_04</v>
      </c>
      <c r="AW410" s="89" t="str">
        <f t="shared" si="286"/>
        <v>23</v>
      </c>
      <c r="AX410" s="89" t="str">
        <f t="shared" si="287"/>
        <v>04</v>
      </c>
      <c r="AY410" s="89"/>
      <c r="AZ410" s="89" t="str">
        <f t="shared" si="288"/>
        <v/>
      </c>
    </row>
    <row r="411" spans="1:52" s="113" customFormat="1" ht="9" hidden="1" x14ac:dyDescent="0.2">
      <c r="A411" s="112">
        <v>45041.749343495372</v>
      </c>
      <c r="B411" s="113" t="s">
        <v>30</v>
      </c>
      <c r="C411" s="113" t="s">
        <v>141</v>
      </c>
      <c r="D411" s="113" t="s">
        <v>286</v>
      </c>
      <c r="E411" s="113" t="s">
        <v>33</v>
      </c>
      <c r="F411" s="113" t="s">
        <v>34</v>
      </c>
      <c r="G411" s="113" t="s">
        <v>272</v>
      </c>
      <c r="H411" s="113" t="s">
        <v>269</v>
      </c>
      <c r="I411" s="179" t="s">
        <v>226</v>
      </c>
      <c r="J411" s="179" t="s">
        <v>138</v>
      </c>
      <c r="K411" s="179" t="s">
        <v>36</v>
      </c>
      <c r="L411" s="113" t="s">
        <v>118</v>
      </c>
      <c r="M411" s="113" t="s">
        <v>205</v>
      </c>
      <c r="N411" s="114" t="s">
        <v>36</v>
      </c>
      <c r="O411" s="114" t="s">
        <v>36</v>
      </c>
      <c r="P411" s="114">
        <v>45041.291666666664</v>
      </c>
      <c r="Q411" s="114">
        <v>45041.293055555558</v>
      </c>
      <c r="R411" s="115" t="s">
        <v>420</v>
      </c>
      <c r="S411" s="113" t="s">
        <v>37</v>
      </c>
      <c r="T411" s="113" t="s">
        <v>37</v>
      </c>
      <c r="AB411" s="113" t="s">
        <v>36</v>
      </c>
      <c r="AD411" s="113" t="s">
        <v>48</v>
      </c>
      <c r="AF411" s="113" t="s">
        <v>48</v>
      </c>
      <c r="AG411" s="113" t="s">
        <v>48</v>
      </c>
      <c r="AH411" s="113" t="str">
        <f t="shared" si="276"/>
        <v>MP</v>
      </c>
      <c r="AI411" s="116">
        <f t="shared" si="277"/>
        <v>0</v>
      </c>
      <c r="AJ411" s="116" t="s">
        <v>36</v>
      </c>
      <c r="AK411" s="116" t="s">
        <v>36</v>
      </c>
      <c r="AL411" s="116"/>
      <c r="AM411" s="116"/>
      <c r="AN411" s="89"/>
      <c r="AO411" s="90">
        <f t="shared" si="278"/>
        <v>0</v>
      </c>
      <c r="AP411" s="91">
        <f t="shared" si="279"/>
        <v>3.3333333441987634E-2</v>
      </c>
      <c r="AQ411" s="91">
        <f t="shared" si="280"/>
        <v>3.3333333441987634E-2</v>
      </c>
      <c r="AR411" s="89">
        <f t="shared" si="281"/>
        <v>4</v>
      </c>
      <c r="AS411" s="92">
        <f t="shared" si="282"/>
        <v>0</v>
      </c>
      <c r="AT411" s="92">
        <f t="shared" si="283"/>
        <v>0.13333333376795053</v>
      </c>
      <c r="AU411" s="92">
        <f t="shared" si="284"/>
        <v>0.13333333376795053</v>
      </c>
      <c r="AV411" s="93" t="str">
        <f t="shared" si="285"/>
        <v>23_04</v>
      </c>
      <c r="AW411" s="89" t="str">
        <f t="shared" si="286"/>
        <v>23</v>
      </c>
      <c r="AX411" s="89" t="str">
        <f t="shared" si="287"/>
        <v>04</v>
      </c>
      <c r="AY411" s="89"/>
      <c r="AZ411" s="89" t="str">
        <f t="shared" si="288"/>
        <v/>
      </c>
    </row>
    <row r="412" spans="1:52" s="113" customFormat="1" ht="9" hidden="1" x14ac:dyDescent="0.2">
      <c r="A412" s="112">
        <v>45041.749343495372</v>
      </c>
      <c r="B412" s="113" t="s">
        <v>30</v>
      </c>
      <c r="C412" s="113" t="s">
        <v>141</v>
      </c>
      <c r="D412" s="113" t="s">
        <v>286</v>
      </c>
      <c r="E412" s="113" t="s">
        <v>33</v>
      </c>
      <c r="F412" s="113" t="s">
        <v>34</v>
      </c>
      <c r="G412" s="113" t="s">
        <v>272</v>
      </c>
      <c r="H412" s="113" t="s">
        <v>269</v>
      </c>
      <c r="I412" s="179" t="s">
        <v>226</v>
      </c>
      <c r="J412" s="179" t="s">
        <v>211</v>
      </c>
      <c r="K412" s="179" t="s">
        <v>36</v>
      </c>
      <c r="L412" s="113" t="s">
        <v>118</v>
      </c>
      <c r="M412" s="113" t="s">
        <v>205</v>
      </c>
      <c r="N412" s="114" t="s">
        <v>36</v>
      </c>
      <c r="O412" s="114" t="s">
        <v>36</v>
      </c>
      <c r="P412" s="114">
        <v>45041.293067129627</v>
      </c>
      <c r="Q412" s="114">
        <v>45041.294444444444</v>
      </c>
      <c r="R412" s="115" t="s">
        <v>420</v>
      </c>
      <c r="S412" s="113" t="s">
        <v>37</v>
      </c>
      <c r="T412" s="113" t="s">
        <v>37</v>
      </c>
      <c r="AB412" s="113" t="s">
        <v>36</v>
      </c>
      <c r="AD412" s="113" t="s">
        <v>48</v>
      </c>
      <c r="AF412" s="113" t="s">
        <v>48</v>
      </c>
      <c r="AG412" s="113" t="s">
        <v>48</v>
      </c>
      <c r="AH412" s="113" t="str">
        <f t="shared" si="276"/>
        <v>MP</v>
      </c>
      <c r="AI412" s="116">
        <f t="shared" si="277"/>
        <v>0</v>
      </c>
      <c r="AJ412" s="116" t="s">
        <v>36</v>
      </c>
      <c r="AK412" s="116" t="s">
        <v>36</v>
      </c>
      <c r="AL412" s="116"/>
      <c r="AM412" s="116"/>
      <c r="AN412" s="89"/>
      <c r="AO412" s="90">
        <f t="shared" si="278"/>
        <v>0</v>
      </c>
      <c r="AP412" s="91">
        <f t="shared" si="279"/>
        <v>3.3055555599275976E-2</v>
      </c>
      <c r="AQ412" s="91">
        <f t="shared" si="280"/>
        <v>3.3055555599275976E-2</v>
      </c>
      <c r="AR412" s="89">
        <f t="shared" si="281"/>
        <v>4</v>
      </c>
      <c r="AS412" s="92">
        <f t="shared" si="282"/>
        <v>0</v>
      </c>
      <c r="AT412" s="92">
        <f t="shared" si="283"/>
        <v>0.13222222239710391</v>
      </c>
      <c r="AU412" s="92">
        <f t="shared" si="284"/>
        <v>0.13222222239710391</v>
      </c>
      <c r="AV412" s="93" t="str">
        <f t="shared" si="285"/>
        <v>23_04</v>
      </c>
      <c r="AW412" s="89" t="str">
        <f t="shared" si="286"/>
        <v>23</v>
      </c>
      <c r="AX412" s="89" t="str">
        <f t="shared" si="287"/>
        <v>04</v>
      </c>
      <c r="AY412" s="89"/>
      <c r="AZ412" s="89" t="str">
        <f t="shared" si="288"/>
        <v/>
      </c>
    </row>
    <row r="413" spans="1:52" s="113" customFormat="1" ht="9" hidden="1" x14ac:dyDescent="0.2">
      <c r="A413" s="112">
        <v>45041.749343495372</v>
      </c>
      <c r="B413" s="113" t="s">
        <v>30</v>
      </c>
      <c r="C413" s="113" t="s">
        <v>141</v>
      </c>
      <c r="D413" s="113" t="s">
        <v>286</v>
      </c>
      <c r="E413" s="113" t="s">
        <v>33</v>
      </c>
      <c r="F413" s="113" t="s">
        <v>34</v>
      </c>
      <c r="G413" s="113" t="s">
        <v>272</v>
      </c>
      <c r="H413" s="113" t="s">
        <v>269</v>
      </c>
      <c r="I413" s="179" t="s">
        <v>226</v>
      </c>
      <c r="J413" s="179" t="s">
        <v>152</v>
      </c>
      <c r="K413" s="179" t="s">
        <v>36</v>
      </c>
      <c r="L413" s="113" t="s">
        <v>118</v>
      </c>
      <c r="M413" s="113" t="s">
        <v>205</v>
      </c>
      <c r="N413" s="114" t="s">
        <v>36</v>
      </c>
      <c r="O413" s="114" t="s">
        <v>36</v>
      </c>
      <c r="P413" s="114">
        <v>45041.294456018521</v>
      </c>
      <c r="Q413" s="114">
        <v>45041.29583333333</v>
      </c>
      <c r="R413" s="115" t="s">
        <v>420</v>
      </c>
      <c r="S413" s="113" t="s">
        <v>37</v>
      </c>
      <c r="T413" s="113" t="s">
        <v>37</v>
      </c>
      <c r="AB413" s="113" t="s">
        <v>36</v>
      </c>
      <c r="AD413" s="113" t="s">
        <v>48</v>
      </c>
      <c r="AF413" s="113" t="s">
        <v>48</v>
      </c>
      <c r="AG413" s="113" t="s">
        <v>48</v>
      </c>
      <c r="AH413" s="113" t="str">
        <f t="shared" si="276"/>
        <v>MP</v>
      </c>
      <c r="AI413" s="116">
        <f t="shared" si="277"/>
        <v>0</v>
      </c>
      <c r="AJ413" s="116" t="s">
        <v>36</v>
      </c>
      <c r="AK413" s="116" t="s">
        <v>36</v>
      </c>
      <c r="AL413" s="116"/>
      <c r="AM413" s="116"/>
      <c r="AN413" s="89"/>
      <c r="AO413" s="90">
        <f t="shared" si="278"/>
        <v>0</v>
      </c>
      <c r="AP413" s="91">
        <f t="shared" si="279"/>
        <v>3.3055555424652994E-2</v>
      </c>
      <c r="AQ413" s="91">
        <f t="shared" si="280"/>
        <v>3.3055555424652994E-2</v>
      </c>
      <c r="AR413" s="89">
        <f t="shared" si="281"/>
        <v>4</v>
      </c>
      <c r="AS413" s="92">
        <f t="shared" si="282"/>
        <v>0</v>
      </c>
      <c r="AT413" s="92">
        <f t="shared" si="283"/>
        <v>0.13222222169861197</v>
      </c>
      <c r="AU413" s="92">
        <f t="shared" si="284"/>
        <v>0.13222222169861197</v>
      </c>
      <c r="AV413" s="93" t="str">
        <f t="shared" si="285"/>
        <v>23_04</v>
      </c>
      <c r="AW413" s="89" t="str">
        <f t="shared" si="286"/>
        <v>23</v>
      </c>
      <c r="AX413" s="89" t="str">
        <f t="shared" si="287"/>
        <v>04</v>
      </c>
      <c r="AY413" s="89"/>
      <c r="AZ413" s="89" t="str">
        <f t="shared" si="288"/>
        <v/>
      </c>
    </row>
    <row r="414" spans="1:52" s="113" customFormat="1" ht="9" hidden="1" x14ac:dyDescent="0.2">
      <c r="A414" s="112">
        <v>45041.749343495372</v>
      </c>
      <c r="B414" s="113" t="s">
        <v>30</v>
      </c>
      <c r="C414" s="113" t="s">
        <v>141</v>
      </c>
      <c r="D414" s="113" t="s">
        <v>286</v>
      </c>
      <c r="E414" s="113" t="s">
        <v>33</v>
      </c>
      <c r="F414" s="113" t="s">
        <v>34</v>
      </c>
      <c r="G414" s="113" t="s">
        <v>272</v>
      </c>
      <c r="H414" s="113" t="s">
        <v>269</v>
      </c>
      <c r="I414" s="179" t="s">
        <v>226</v>
      </c>
      <c r="J414" s="179" t="s">
        <v>212</v>
      </c>
      <c r="K414" s="179" t="s">
        <v>36</v>
      </c>
      <c r="L414" s="113" t="s">
        <v>118</v>
      </c>
      <c r="M414" s="113" t="s">
        <v>205</v>
      </c>
      <c r="N414" s="114" t="s">
        <v>36</v>
      </c>
      <c r="O414" s="114" t="s">
        <v>36</v>
      </c>
      <c r="P414" s="114">
        <v>45041.295844907407</v>
      </c>
      <c r="Q414" s="114">
        <v>45041.297222222223</v>
      </c>
      <c r="R414" s="115" t="s">
        <v>420</v>
      </c>
      <c r="S414" s="113" t="s">
        <v>37</v>
      </c>
      <c r="T414" s="113" t="s">
        <v>37</v>
      </c>
      <c r="AB414" s="113" t="s">
        <v>36</v>
      </c>
      <c r="AD414" s="113" t="s">
        <v>48</v>
      </c>
      <c r="AF414" s="113" t="s">
        <v>48</v>
      </c>
      <c r="AG414" s="113" t="s">
        <v>48</v>
      </c>
      <c r="AH414" s="113" t="str">
        <f t="shared" si="276"/>
        <v>MP</v>
      </c>
      <c r="AI414" s="116">
        <f t="shared" si="277"/>
        <v>0</v>
      </c>
      <c r="AJ414" s="116" t="s">
        <v>36</v>
      </c>
      <c r="AK414" s="116" t="s">
        <v>36</v>
      </c>
      <c r="AL414" s="116"/>
      <c r="AM414" s="116"/>
      <c r="AN414" s="89"/>
      <c r="AO414" s="90">
        <f t="shared" si="278"/>
        <v>0</v>
      </c>
      <c r="AP414" s="91">
        <f t="shared" si="279"/>
        <v>3.3055555599275976E-2</v>
      </c>
      <c r="AQ414" s="91">
        <f t="shared" si="280"/>
        <v>3.3055555599275976E-2</v>
      </c>
      <c r="AR414" s="89">
        <f t="shared" si="281"/>
        <v>4</v>
      </c>
      <c r="AS414" s="92">
        <f t="shared" si="282"/>
        <v>0</v>
      </c>
      <c r="AT414" s="92">
        <f t="shared" si="283"/>
        <v>0.13222222239710391</v>
      </c>
      <c r="AU414" s="92">
        <f t="shared" si="284"/>
        <v>0.13222222239710391</v>
      </c>
      <c r="AV414" s="93" t="str">
        <f t="shared" si="285"/>
        <v>23_04</v>
      </c>
      <c r="AW414" s="89" t="str">
        <f t="shared" si="286"/>
        <v>23</v>
      </c>
      <c r="AX414" s="89" t="str">
        <f t="shared" si="287"/>
        <v>04</v>
      </c>
      <c r="AY414" s="89"/>
      <c r="AZ414" s="89" t="str">
        <f t="shared" si="288"/>
        <v/>
      </c>
    </row>
    <row r="415" spans="1:52" s="113" customFormat="1" ht="9" hidden="1" x14ac:dyDescent="0.2">
      <c r="A415" s="112">
        <v>45041.749343495372</v>
      </c>
      <c r="B415" s="113" t="s">
        <v>30</v>
      </c>
      <c r="C415" s="113" t="s">
        <v>141</v>
      </c>
      <c r="D415" s="113" t="s">
        <v>286</v>
      </c>
      <c r="E415" s="113" t="s">
        <v>33</v>
      </c>
      <c r="F415" s="113" t="s">
        <v>34</v>
      </c>
      <c r="G415" s="113" t="s">
        <v>272</v>
      </c>
      <c r="H415" s="113" t="s">
        <v>269</v>
      </c>
      <c r="I415" s="179" t="s">
        <v>226</v>
      </c>
      <c r="J415" s="179" t="s">
        <v>213</v>
      </c>
      <c r="K415" s="179" t="s">
        <v>36</v>
      </c>
      <c r="L415" s="113" t="s">
        <v>118</v>
      </c>
      <c r="M415" s="113" t="s">
        <v>205</v>
      </c>
      <c r="N415" s="114" t="s">
        <v>36</v>
      </c>
      <c r="O415" s="114" t="s">
        <v>36</v>
      </c>
      <c r="P415" s="114">
        <v>45041.297233796293</v>
      </c>
      <c r="Q415" s="114">
        <v>45041.298611111109</v>
      </c>
      <c r="R415" s="115" t="s">
        <v>420</v>
      </c>
      <c r="S415" s="113" t="s">
        <v>37</v>
      </c>
      <c r="T415" s="113" t="s">
        <v>37</v>
      </c>
      <c r="AB415" s="113" t="s">
        <v>36</v>
      </c>
      <c r="AD415" s="113" t="s">
        <v>48</v>
      </c>
      <c r="AF415" s="113" t="s">
        <v>48</v>
      </c>
      <c r="AG415" s="113" t="s">
        <v>48</v>
      </c>
      <c r="AH415" s="113" t="str">
        <f t="shared" si="276"/>
        <v>MP</v>
      </c>
      <c r="AI415" s="116">
        <f t="shared" si="277"/>
        <v>0</v>
      </c>
      <c r="AJ415" s="116" t="s">
        <v>36</v>
      </c>
      <c r="AK415" s="116" t="s">
        <v>36</v>
      </c>
      <c r="AL415" s="116"/>
      <c r="AM415" s="116"/>
      <c r="AN415" s="89"/>
      <c r="AO415" s="90">
        <f t="shared" si="278"/>
        <v>0</v>
      </c>
      <c r="AP415" s="91">
        <f t="shared" si="279"/>
        <v>3.3055555599275976E-2</v>
      </c>
      <c r="AQ415" s="91">
        <f t="shared" si="280"/>
        <v>3.3055555599275976E-2</v>
      </c>
      <c r="AR415" s="89">
        <f t="shared" si="281"/>
        <v>4</v>
      </c>
      <c r="AS415" s="92">
        <f t="shared" si="282"/>
        <v>0</v>
      </c>
      <c r="AT415" s="92">
        <f t="shared" si="283"/>
        <v>0.13222222239710391</v>
      </c>
      <c r="AU415" s="92">
        <f t="shared" si="284"/>
        <v>0.13222222239710391</v>
      </c>
      <c r="AV415" s="93" t="str">
        <f t="shared" si="285"/>
        <v>23_04</v>
      </c>
      <c r="AW415" s="89" t="str">
        <f t="shared" si="286"/>
        <v>23</v>
      </c>
      <c r="AX415" s="89" t="str">
        <f t="shared" si="287"/>
        <v>04</v>
      </c>
      <c r="AY415" s="89"/>
      <c r="AZ415" s="89" t="str">
        <f t="shared" si="288"/>
        <v/>
      </c>
    </row>
    <row r="416" spans="1:52" s="113" customFormat="1" ht="9" hidden="1" x14ac:dyDescent="0.2">
      <c r="A416" s="112">
        <v>45041.749343495372</v>
      </c>
      <c r="B416" s="113" t="s">
        <v>30</v>
      </c>
      <c r="C416" s="113" t="s">
        <v>141</v>
      </c>
      <c r="D416" s="113" t="s">
        <v>286</v>
      </c>
      <c r="E416" s="113" t="s">
        <v>33</v>
      </c>
      <c r="F416" s="113" t="s">
        <v>34</v>
      </c>
      <c r="G416" s="113" t="s">
        <v>272</v>
      </c>
      <c r="H416" s="113" t="s">
        <v>269</v>
      </c>
      <c r="I416" s="179" t="s">
        <v>226</v>
      </c>
      <c r="J416" s="179" t="s">
        <v>214</v>
      </c>
      <c r="K416" s="179" t="s">
        <v>36</v>
      </c>
      <c r="L416" s="113" t="s">
        <v>118</v>
      </c>
      <c r="M416" s="113" t="s">
        <v>205</v>
      </c>
      <c r="N416" s="114" t="s">
        <v>36</v>
      </c>
      <c r="O416" s="114" t="s">
        <v>36</v>
      </c>
      <c r="P416" s="114">
        <v>45041.298622685186</v>
      </c>
      <c r="Q416" s="114">
        <v>45041.3</v>
      </c>
      <c r="R416" s="115" t="s">
        <v>420</v>
      </c>
      <c r="S416" s="113" t="s">
        <v>37</v>
      </c>
      <c r="T416" s="113" t="s">
        <v>37</v>
      </c>
      <c r="AB416" s="113" t="s">
        <v>36</v>
      </c>
      <c r="AD416" s="113" t="s">
        <v>48</v>
      </c>
      <c r="AF416" s="113" t="s">
        <v>48</v>
      </c>
      <c r="AG416" s="113" t="s">
        <v>48</v>
      </c>
      <c r="AH416" s="113" t="str">
        <f t="shared" si="276"/>
        <v>MP</v>
      </c>
      <c r="AI416" s="116">
        <f t="shared" si="277"/>
        <v>0</v>
      </c>
      <c r="AJ416" s="116" t="s">
        <v>36</v>
      </c>
      <c r="AK416" s="116" t="s">
        <v>36</v>
      </c>
      <c r="AL416" s="116"/>
      <c r="AM416" s="116"/>
      <c r="AN416" s="89"/>
      <c r="AO416" s="90">
        <f t="shared" si="278"/>
        <v>0</v>
      </c>
      <c r="AP416" s="91">
        <f t="shared" si="279"/>
        <v>3.3055555599275976E-2</v>
      </c>
      <c r="AQ416" s="91">
        <f t="shared" si="280"/>
        <v>3.3055555599275976E-2</v>
      </c>
      <c r="AR416" s="89">
        <f t="shared" si="281"/>
        <v>4</v>
      </c>
      <c r="AS416" s="92">
        <f t="shared" si="282"/>
        <v>0</v>
      </c>
      <c r="AT416" s="92">
        <f t="shared" si="283"/>
        <v>0.13222222239710391</v>
      </c>
      <c r="AU416" s="92">
        <f t="shared" si="284"/>
        <v>0.13222222239710391</v>
      </c>
      <c r="AV416" s="93" t="str">
        <f t="shared" si="285"/>
        <v>23_04</v>
      </c>
      <c r="AW416" s="89" t="str">
        <f t="shared" si="286"/>
        <v>23</v>
      </c>
      <c r="AX416" s="89" t="str">
        <f t="shared" si="287"/>
        <v>04</v>
      </c>
      <c r="AY416" s="89"/>
      <c r="AZ416" s="89" t="str">
        <f t="shared" si="288"/>
        <v/>
      </c>
    </row>
    <row r="417" spans="1:52" s="113" customFormat="1" ht="9" hidden="1" x14ac:dyDescent="0.2">
      <c r="A417" s="112">
        <v>45041.749343495372</v>
      </c>
      <c r="B417" s="113" t="s">
        <v>30</v>
      </c>
      <c r="C417" s="113" t="s">
        <v>141</v>
      </c>
      <c r="D417" s="113" t="s">
        <v>286</v>
      </c>
      <c r="E417" s="113" t="s">
        <v>33</v>
      </c>
      <c r="F417" s="113" t="s">
        <v>34</v>
      </c>
      <c r="G417" s="113" t="s">
        <v>272</v>
      </c>
      <c r="H417" s="113" t="s">
        <v>269</v>
      </c>
      <c r="I417" s="179" t="s">
        <v>226</v>
      </c>
      <c r="J417" s="179" t="s">
        <v>215</v>
      </c>
      <c r="K417" s="179" t="s">
        <v>36</v>
      </c>
      <c r="L417" s="113" t="s">
        <v>118</v>
      </c>
      <c r="M417" s="113" t="s">
        <v>205</v>
      </c>
      <c r="N417" s="114" t="s">
        <v>36</v>
      </c>
      <c r="O417" s="114" t="s">
        <v>36</v>
      </c>
      <c r="P417" s="114">
        <v>45041.300011574072</v>
      </c>
      <c r="Q417" s="114">
        <v>45041.302083333336</v>
      </c>
      <c r="R417" s="115" t="s">
        <v>420</v>
      </c>
      <c r="S417" s="113" t="s">
        <v>37</v>
      </c>
      <c r="T417" s="113" t="s">
        <v>37</v>
      </c>
      <c r="AB417" s="113" t="s">
        <v>36</v>
      </c>
      <c r="AD417" s="113" t="s">
        <v>48</v>
      </c>
      <c r="AF417" s="113" t="s">
        <v>48</v>
      </c>
      <c r="AG417" s="113" t="s">
        <v>48</v>
      </c>
      <c r="AH417" s="113" t="str">
        <f t="shared" si="276"/>
        <v>MP</v>
      </c>
      <c r="AI417" s="116">
        <f t="shared" si="277"/>
        <v>0</v>
      </c>
      <c r="AJ417" s="116" t="s">
        <v>36</v>
      </c>
      <c r="AK417" s="116" t="s">
        <v>36</v>
      </c>
      <c r="AL417" s="116"/>
      <c r="AM417" s="116"/>
      <c r="AN417" s="89"/>
      <c r="AO417" s="90">
        <f t="shared" si="278"/>
        <v>0</v>
      </c>
      <c r="AP417" s="91">
        <f t="shared" si="279"/>
        <v>4.9722222320269793E-2</v>
      </c>
      <c r="AQ417" s="91">
        <f t="shared" si="280"/>
        <v>4.9722222320269793E-2</v>
      </c>
      <c r="AR417" s="89">
        <f t="shared" si="281"/>
        <v>4</v>
      </c>
      <c r="AS417" s="92">
        <f t="shared" si="282"/>
        <v>0</v>
      </c>
      <c r="AT417" s="92">
        <f t="shared" si="283"/>
        <v>0.19888888928107917</v>
      </c>
      <c r="AU417" s="92">
        <f t="shared" si="284"/>
        <v>0.19888888928107917</v>
      </c>
      <c r="AV417" s="93" t="str">
        <f t="shared" si="285"/>
        <v>23_04</v>
      </c>
      <c r="AW417" s="89" t="str">
        <f t="shared" si="286"/>
        <v>23</v>
      </c>
      <c r="AX417" s="89" t="str">
        <f t="shared" si="287"/>
        <v>04</v>
      </c>
      <c r="AY417" s="89"/>
      <c r="AZ417" s="89" t="str">
        <f t="shared" si="288"/>
        <v/>
      </c>
    </row>
    <row r="418" spans="1:52" s="113" customFormat="1" ht="9" hidden="1" x14ac:dyDescent="0.2">
      <c r="A418" s="112">
        <v>45041.749343495372</v>
      </c>
      <c r="B418" s="113" t="s">
        <v>30</v>
      </c>
      <c r="C418" s="113" t="s">
        <v>141</v>
      </c>
      <c r="D418" s="113" t="s">
        <v>286</v>
      </c>
      <c r="E418" s="113" t="s">
        <v>33</v>
      </c>
      <c r="F418" s="113" t="s">
        <v>34</v>
      </c>
      <c r="G418" s="113" t="s">
        <v>272</v>
      </c>
      <c r="H418" s="113" t="s">
        <v>269</v>
      </c>
      <c r="I418" s="179" t="s">
        <v>56</v>
      </c>
      <c r="J418" s="179" t="s">
        <v>421</v>
      </c>
      <c r="K418" s="179" t="s">
        <v>36</v>
      </c>
      <c r="L418" s="113" t="s">
        <v>118</v>
      </c>
      <c r="M418" s="113" t="s">
        <v>205</v>
      </c>
      <c r="N418" s="114" t="s">
        <v>36</v>
      </c>
      <c r="O418" s="114" t="s">
        <v>36</v>
      </c>
      <c r="P418" s="114">
        <v>45041.302094907405</v>
      </c>
      <c r="Q418" s="114">
        <v>45041.305555555555</v>
      </c>
      <c r="R418" s="115" t="s">
        <v>422</v>
      </c>
      <c r="S418" s="113" t="s">
        <v>37</v>
      </c>
      <c r="T418" s="113" t="s">
        <v>37</v>
      </c>
      <c r="AB418" s="113" t="s">
        <v>36</v>
      </c>
      <c r="AD418" s="113" t="s">
        <v>48</v>
      </c>
      <c r="AF418" s="113" t="s">
        <v>48</v>
      </c>
      <c r="AG418" s="113" t="s">
        <v>48</v>
      </c>
      <c r="AH418" s="113" t="str">
        <f t="shared" si="276"/>
        <v>MP</v>
      </c>
      <c r="AI418" s="116">
        <f t="shared" si="277"/>
        <v>0</v>
      </c>
      <c r="AJ418" s="116" t="s">
        <v>36</v>
      </c>
      <c r="AK418" s="116" t="s">
        <v>36</v>
      </c>
      <c r="AL418" s="116"/>
      <c r="AM418" s="116"/>
      <c r="AN418" s="89"/>
      <c r="AO418" s="90">
        <f t="shared" si="278"/>
        <v>0</v>
      </c>
      <c r="AP418" s="91">
        <f t="shared" si="279"/>
        <v>8.3055555587634444E-2</v>
      </c>
      <c r="AQ418" s="91">
        <f t="shared" si="280"/>
        <v>8.3055555587634444E-2</v>
      </c>
      <c r="AR418" s="89">
        <f t="shared" si="281"/>
        <v>4</v>
      </c>
      <c r="AS418" s="92">
        <f t="shared" si="282"/>
        <v>0</v>
      </c>
      <c r="AT418" s="92">
        <f t="shared" si="283"/>
        <v>0.33222222235053778</v>
      </c>
      <c r="AU418" s="92">
        <f t="shared" si="284"/>
        <v>0.33222222235053778</v>
      </c>
      <c r="AV418" s="93" t="str">
        <f t="shared" si="285"/>
        <v>23_04</v>
      </c>
      <c r="AW418" s="89" t="str">
        <f t="shared" si="286"/>
        <v>23</v>
      </c>
      <c r="AX418" s="89" t="str">
        <f t="shared" si="287"/>
        <v>04</v>
      </c>
      <c r="AY418" s="89"/>
      <c r="AZ418" s="89" t="str">
        <f t="shared" si="288"/>
        <v/>
      </c>
    </row>
    <row r="419" spans="1:52" s="117" customFormat="1" ht="9" hidden="1" x14ac:dyDescent="0.2">
      <c r="A419" s="112">
        <v>45041.749343495372</v>
      </c>
      <c r="B419" s="113" t="s">
        <v>30</v>
      </c>
      <c r="C419" s="113" t="s">
        <v>141</v>
      </c>
      <c r="D419" s="113" t="s">
        <v>286</v>
      </c>
      <c r="E419" s="113" t="s">
        <v>33</v>
      </c>
      <c r="F419" s="113" t="s">
        <v>34</v>
      </c>
      <c r="G419" s="113" t="s">
        <v>272</v>
      </c>
      <c r="H419" s="113" t="s">
        <v>269</v>
      </c>
      <c r="I419" s="179" t="s">
        <v>56</v>
      </c>
      <c r="J419" s="179" t="s">
        <v>57</v>
      </c>
      <c r="K419" s="179" t="s">
        <v>36</v>
      </c>
      <c r="L419" s="113" t="s">
        <v>118</v>
      </c>
      <c r="M419" s="113" t="s">
        <v>205</v>
      </c>
      <c r="N419" s="114" t="s">
        <v>36</v>
      </c>
      <c r="O419" s="114" t="s">
        <v>36</v>
      </c>
      <c r="P419" s="114">
        <v>45041.305567129632</v>
      </c>
      <c r="Q419" s="114">
        <v>45041.307291666664</v>
      </c>
      <c r="R419" s="115" t="s">
        <v>422</v>
      </c>
      <c r="S419" s="113" t="s">
        <v>37</v>
      </c>
      <c r="T419" s="113" t="s">
        <v>37</v>
      </c>
      <c r="U419" s="113"/>
      <c r="V419" s="113"/>
      <c r="W419" s="113"/>
      <c r="X419" s="113"/>
      <c r="Y419" s="113"/>
      <c r="Z419" s="113"/>
      <c r="AA419" s="113"/>
      <c r="AB419" s="113" t="s">
        <v>36</v>
      </c>
      <c r="AC419" s="113"/>
      <c r="AD419" s="113" t="s">
        <v>48</v>
      </c>
      <c r="AE419" s="113"/>
      <c r="AF419" s="113" t="s">
        <v>48</v>
      </c>
      <c r="AG419" s="113" t="s">
        <v>48</v>
      </c>
      <c r="AH419" s="113" t="str">
        <f t="shared" si="276"/>
        <v>MP</v>
      </c>
      <c r="AI419" s="116">
        <f t="shared" si="277"/>
        <v>0</v>
      </c>
      <c r="AJ419" s="116" t="s">
        <v>36</v>
      </c>
      <c r="AK419" s="116" t="s">
        <v>36</v>
      </c>
      <c r="AL419" s="116"/>
      <c r="AM419" s="116"/>
      <c r="AN419" s="89"/>
      <c r="AO419" s="90">
        <f t="shared" si="278"/>
        <v>0</v>
      </c>
      <c r="AP419" s="91">
        <f t="shared" si="279"/>
        <v>4.1388888785149902E-2</v>
      </c>
      <c r="AQ419" s="91">
        <f t="shared" si="280"/>
        <v>4.1388888785149902E-2</v>
      </c>
      <c r="AR419" s="89">
        <f t="shared" si="281"/>
        <v>4</v>
      </c>
      <c r="AS419" s="92">
        <f t="shared" si="282"/>
        <v>0</v>
      </c>
      <c r="AT419" s="92">
        <f t="shared" si="283"/>
        <v>0.16555555514059961</v>
      </c>
      <c r="AU419" s="92">
        <f t="shared" si="284"/>
        <v>0.16555555514059961</v>
      </c>
      <c r="AV419" s="93" t="str">
        <f t="shared" si="285"/>
        <v>23_04</v>
      </c>
      <c r="AW419" s="89" t="str">
        <f t="shared" si="286"/>
        <v>23</v>
      </c>
      <c r="AX419" s="89" t="str">
        <f t="shared" si="287"/>
        <v>04</v>
      </c>
      <c r="AY419" s="89"/>
      <c r="AZ419" s="89" t="str">
        <f t="shared" si="288"/>
        <v/>
      </c>
    </row>
    <row r="420" spans="1:52" ht="9" hidden="1" x14ac:dyDescent="0.2">
      <c r="A420" s="112">
        <v>45041.749343495372</v>
      </c>
      <c r="B420" s="113" t="s">
        <v>30</v>
      </c>
      <c r="C420" s="113" t="s">
        <v>141</v>
      </c>
      <c r="D420" s="113" t="s">
        <v>286</v>
      </c>
      <c r="E420" s="113" t="s">
        <v>33</v>
      </c>
      <c r="F420" s="113" t="s">
        <v>34</v>
      </c>
      <c r="G420" s="113" t="s">
        <v>272</v>
      </c>
      <c r="H420" s="113" t="s">
        <v>269</v>
      </c>
      <c r="I420" s="179" t="s">
        <v>56</v>
      </c>
      <c r="J420" s="179" t="s">
        <v>78</v>
      </c>
      <c r="K420" s="179" t="s">
        <v>36</v>
      </c>
      <c r="L420" s="113" t="s">
        <v>118</v>
      </c>
      <c r="M420" s="113" t="s">
        <v>205</v>
      </c>
      <c r="N420" s="114" t="s">
        <v>36</v>
      </c>
      <c r="O420" s="114" t="s">
        <v>36</v>
      </c>
      <c r="P420" s="114">
        <v>45041.307303240741</v>
      </c>
      <c r="Q420" s="114">
        <v>45041.309027777781</v>
      </c>
      <c r="R420" s="115" t="s">
        <v>422</v>
      </c>
      <c r="S420" s="113" t="s">
        <v>37</v>
      </c>
      <c r="T420" s="113" t="s">
        <v>37</v>
      </c>
      <c r="U420" s="113"/>
      <c r="V420" s="113"/>
      <c r="W420" s="113"/>
      <c r="X420" s="113"/>
      <c r="Y420" s="113"/>
      <c r="Z420" s="113"/>
      <c r="AA420" s="113"/>
      <c r="AB420" s="113" t="s">
        <v>36</v>
      </c>
      <c r="AC420" s="113"/>
      <c r="AD420" s="113" t="s">
        <v>48</v>
      </c>
      <c r="AE420" s="113"/>
      <c r="AF420" s="113" t="s">
        <v>48</v>
      </c>
      <c r="AG420" s="113" t="s">
        <v>48</v>
      </c>
      <c r="AH420" s="113" t="str">
        <f t="shared" si="276"/>
        <v>MP</v>
      </c>
      <c r="AI420" s="116">
        <f t="shared" si="277"/>
        <v>0</v>
      </c>
      <c r="AJ420" s="116" t="s">
        <v>36</v>
      </c>
      <c r="AK420" s="116" t="s">
        <v>36</v>
      </c>
      <c r="AL420" s="88" t="s">
        <v>616</v>
      </c>
      <c r="AM420" s="88" t="s">
        <v>616</v>
      </c>
      <c r="AN420" s="89"/>
      <c r="AO420" s="90">
        <f t="shared" si="278"/>
        <v>0</v>
      </c>
      <c r="AP420" s="91">
        <f t="shared" si="279"/>
        <v>4.1388888959772885E-2</v>
      </c>
      <c r="AQ420" s="91">
        <f t="shared" si="280"/>
        <v>4.1388888959772885E-2</v>
      </c>
      <c r="AR420" s="89">
        <f t="shared" si="281"/>
        <v>4</v>
      </c>
      <c r="AS420" s="92">
        <f t="shared" si="282"/>
        <v>0</v>
      </c>
      <c r="AT420" s="92">
        <f t="shared" si="283"/>
        <v>0.16555555583909154</v>
      </c>
      <c r="AU420" s="92">
        <f t="shared" si="284"/>
        <v>0.16555555583909154</v>
      </c>
      <c r="AV420" s="93" t="str">
        <f t="shared" si="285"/>
        <v>23_04</v>
      </c>
      <c r="AW420" s="89" t="str">
        <f t="shared" si="286"/>
        <v>23</v>
      </c>
      <c r="AX420" s="89" t="str">
        <f t="shared" si="287"/>
        <v>04</v>
      </c>
      <c r="AY420" s="89"/>
      <c r="AZ420" s="89" t="str">
        <f t="shared" si="288"/>
        <v/>
      </c>
    </row>
    <row r="421" spans="1:52" s="117" customFormat="1" ht="9" hidden="1" x14ac:dyDescent="0.2">
      <c r="A421" s="112">
        <v>45041.749343495372</v>
      </c>
      <c r="B421" s="113" t="s">
        <v>30</v>
      </c>
      <c r="C421" s="113" t="s">
        <v>141</v>
      </c>
      <c r="D421" s="113" t="s">
        <v>286</v>
      </c>
      <c r="E421" s="113" t="s">
        <v>33</v>
      </c>
      <c r="F421" s="113" t="s">
        <v>34</v>
      </c>
      <c r="G421" s="113" t="s">
        <v>272</v>
      </c>
      <c r="H421" s="113" t="s">
        <v>269</v>
      </c>
      <c r="I421" s="179" t="s">
        <v>56</v>
      </c>
      <c r="J421" s="179" t="s">
        <v>93</v>
      </c>
      <c r="K421" s="179" t="s">
        <v>36</v>
      </c>
      <c r="L421" s="113" t="s">
        <v>118</v>
      </c>
      <c r="M421" s="113" t="s">
        <v>205</v>
      </c>
      <c r="N421" s="114" t="s">
        <v>36</v>
      </c>
      <c r="O421" s="114" t="s">
        <v>36</v>
      </c>
      <c r="P421" s="114">
        <v>45041.309039351851</v>
      </c>
      <c r="Q421" s="114">
        <v>45041.310763888891</v>
      </c>
      <c r="R421" s="115" t="s">
        <v>422</v>
      </c>
      <c r="S421" s="113" t="s">
        <v>37</v>
      </c>
      <c r="T421" s="113" t="s">
        <v>37</v>
      </c>
      <c r="U421" s="113"/>
      <c r="V421" s="113"/>
      <c r="W421" s="113"/>
      <c r="X421" s="113"/>
      <c r="Y421" s="113"/>
      <c r="Z421" s="113"/>
      <c r="AA421" s="113"/>
      <c r="AB421" s="113" t="s">
        <v>36</v>
      </c>
      <c r="AC421" s="113"/>
      <c r="AD421" s="113" t="s">
        <v>48</v>
      </c>
      <c r="AE421" s="113"/>
      <c r="AF421" s="113" t="s">
        <v>48</v>
      </c>
      <c r="AG421" s="113" t="s">
        <v>48</v>
      </c>
      <c r="AH421" s="113" t="str">
        <f t="shared" si="276"/>
        <v>MP</v>
      </c>
      <c r="AI421" s="116">
        <f t="shared" si="277"/>
        <v>0</v>
      </c>
      <c r="AJ421" s="116" t="s">
        <v>36</v>
      </c>
      <c r="AK421" s="116" t="s">
        <v>36</v>
      </c>
      <c r="AL421" s="116"/>
      <c r="AM421" s="116"/>
      <c r="AN421" s="89"/>
      <c r="AO421" s="90">
        <f t="shared" si="278"/>
        <v>0</v>
      </c>
      <c r="AP421" s="91">
        <f t="shared" si="279"/>
        <v>4.1388888959772885E-2</v>
      </c>
      <c r="AQ421" s="91">
        <f t="shared" si="280"/>
        <v>4.1388888959772885E-2</v>
      </c>
      <c r="AR421" s="89">
        <f t="shared" si="281"/>
        <v>4</v>
      </c>
      <c r="AS421" s="92">
        <f t="shared" si="282"/>
        <v>0</v>
      </c>
      <c r="AT421" s="92">
        <f t="shared" si="283"/>
        <v>0.16555555583909154</v>
      </c>
      <c r="AU421" s="92">
        <f t="shared" si="284"/>
        <v>0.16555555583909154</v>
      </c>
      <c r="AV421" s="93" t="str">
        <f t="shared" si="285"/>
        <v>23_04</v>
      </c>
      <c r="AW421" s="89" t="str">
        <f t="shared" si="286"/>
        <v>23</v>
      </c>
      <c r="AX421" s="89" t="str">
        <f t="shared" si="287"/>
        <v>04</v>
      </c>
      <c r="AY421" s="89"/>
      <c r="AZ421" s="89" t="str">
        <f t="shared" si="288"/>
        <v/>
      </c>
    </row>
    <row r="422" spans="1:52" s="113" customFormat="1" ht="9" hidden="1" x14ac:dyDescent="0.2">
      <c r="A422" s="112">
        <v>45041.749343495372</v>
      </c>
      <c r="B422" s="113" t="s">
        <v>30</v>
      </c>
      <c r="C422" s="113" t="s">
        <v>141</v>
      </c>
      <c r="D422" s="113" t="s">
        <v>286</v>
      </c>
      <c r="E422" s="113" t="s">
        <v>33</v>
      </c>
      <c r="F422" s="113" t="s">
        <v>34</v>
      </c>
      <c r="G422" s="113" t="s">
        <v>272</v>
      </c>
      <c r="H422" s="113" t="s">
        <v>269</v>
      </c>
      <c r="I422" s="179" t="s">
        <v>56</v>
      </c>
      <c r="J422" s="179" t="s">
        <v>170</v>
      </c>
      <c r="K422" s="179" t="s">
        <v>36</v>
      </c>
      <c r="L422" s="113" t="s">
        <v>118</v>
      </c>
      <c r="M422" s="113" t="s">
        <v>205</v>
      </c>
      <c r="N422" s="114" t="s">
        <v>36</v>
      </c>
      <c r="O422" s="114" t="s">
        <v>36</v>
      </c>
      <c r="P422" s="114">
        <v>45041.31077546296</v>
      </c>
      <c r="Q422" s="114">
        <v>45041.3125</v>
      </c>
      <c r="R422" s="115" t="s">
        <v>422</v>
      </c>
      <c r="S422" s="113" t="s">
        <v>37</v>
      </c>
      <c r="T422" s="113" t="s">
        <v>37</v>
      </c>
      <c r="AB422" s="113" t="s">
        <v>36</v>
      </c>
      <c r="AD422" s="113" t="s">
        <v>48</v>
      </c>
      <c r="AF422" s="113" t="s">
        <v>48</v>
      </c>
      <c r="AG422" s="113" t="s">
        <v>48</v>
      </c>
      <c r="AH422" s="113" t="str">
        <f t="shared" si="276"/>
        <v>MP</v>
      </c>
      <c r="AI422" s="116">
        <f t="shared" si="277"/>
        <v>0</v>
      </c>
      <c r="AJ422" s="116" t="s">
        <v>36</v>
      </c>
      <c r="AK422" s="116" t="s">
        <v>36</v>
      </c>
      <c r="AL422" s="146" t="s">
        <v>616</v>
      </c>
      <c r="AM422" s="146" t="s">
        <v>616</v>
      </c>
      <c r="AN422" s="89"/>
      <c r="AO422" s="90">
        <f t="shared" si="278"/>
        <v>0</v>
      </c>
      <c r="AP422" s="91">
        <f t="shared" si="279"/>
        <v>4.1388888959772885E-2</v>
      </c>
      <c r="AQ422" s="91">
        <f t="shared" si="280"/>
        <v>4.1388888959772885E-2</v>
      </c>
      <c r="AR422" s="89">
        <f t="shared" si="281"/>
        <v>4</v>
      </c>
      <c r="AS422" s="92">
        <f t="shared" si="282"/>
        <v>0</v>
      </c>
      <c r="AT422" s="92">
        <f t="shared" si="283"/>
        <v>0.16555555583909154</v>
      </c>
      <c r="AU422" s="92">
        <f t="shared" si="284"/>
        <v>0.16555555583909154</v>
      </c>
      <c r="AV422" s="93" t="str">
        <f t="shared" si="285"/>
        <v>23_04</v>
      </c>
      <c r="AW422" s="89" t="str">
        <f t="shared" si="286"/>
        <v>23</v>
      </c>
      <c r="AX422" s="89" t="str">
        <f t="shared" si="287"/>
        <v>04</v>
      </c>
      <c r="AY422" s="89"/>
      <c r="AZ422" s="89" t="str">
        <f t="shared" si="288"/>
        <v/>
      </c>
    </row>
    <row r="423" spans="1:52" ht="16.5" hidden="1" customHeight="1" x14ac:dyDescent="0.2">
      <c r="A423" s="172">
        <v>45041.751633668981</v>
      </c>
      <c r="B423" s="85" t="s">
        <v>30</v>
      </c>
      <c r="C423" s="85" t="s">
        <v>133</v>
      </c>
      <c r="D423" s="85" t="s">
        <v>157</v>
      </c>
      <c r="E423" s="85" t="s">
        <v>33</v>
      </c>
      <c r="F423" s="85" t="s">
        <v>34</v>
      </c>
      <c r="G423" s="85" t="s">
        <v>272</v>
      </c>
      <c r="H423" s="85" t="s">
        <v>269</v>
      </c>
      <c r="I423" s="176" t="s">
        <v>313</v>
      </c>
      <c r="J423" s="87" t="s">
        <v>312</v>
      </c>
      <c r="K423" s="176" t="s">
        <v>36</v>
      </c>
      <c r="L423" s="85" t="s">
        <v>154</v>
      </c>
      <c r="M423" s="73" t="s">
        <v>220</v>
      </c>
      <c r="N423" s="74" t="s">
        <v>36</v>
      </c>
      <c r="O423" s="74" t="s">
        <v>36</v>
      </c>
      <c r="P423" s="173">
        <v>45041.333333333328</v>
      </c>
      <c r="Q423" s="173">
        <v>45041.666666666664</v>
      </c>
      <c r="R423" s="75" t="s">
        <v>555</v>
      </c>
      <c r="S423" s="85" t="s">
        <v>40</v>
      </c>
      <c r="T423" s="85"/>
      <c r="U423" s="174">
        <v>1.3888888890505768E-2</v>
      </c>
      <c r="V423" s="85"/>
      <c r="W423" s="85"/>
      <c r="X423" s="85"/>
      <c r="Y423" s="85"/>
      <c r="Z423" s="85"/>
      <c r="AA423" s="85"/>
      <c r="AB423" s="170">
        <v>4.1666666666666664E-2</v>
      </c>
      <c r="AC423" s="174">
        <v>1.3888888890505768E-2</v>
      </c>
      <c r="AD423" s="85" t="s">
        <v>48</v>
      </c>
      <c r="AE423" s="85"/>
      <c r="AF423" s="85" t="s">
        <v>48</v>
      </c>
      <c r="AG423" s="73" t="s">
        <v>48</v>
      </c>
      <c r="AH423" s="73" t="str">
        <f t="shared" si="276"/>
        <v>PdM</v>
      </c>
      <c r="AI423" s="88">
        <f t="shared" si="277"/>
        <v>0</v>
      </c>
      <c r="AJ423" s="88" t="s">
        <v>36</v>
      </c>
      <c r="AK423" s="88" t="s">
        <v>36</v>
      </c>
      <c r="AL423" s="88"/>
      <c r="AM423" s="88"/>
      <c r="AN423" s="89"/>
      <c r="AO423" s="90">
        <f t="shared" si="278"/>
        <v>4.1666666666666664E-2</v>
      </c>
      <c r="AP423" s="91">
        <f t="shared" si="279"/>
        <v>8.0000000000582077</v>
      </c>
      <c r="AQ423" s="91">
        <f t="shared" si="280"/>
        <v>7.0000000000582077</v>
      </c>
      <c r="AR423" s="89">
        <f t="shared" si="281"/>
        <v>5</v>
      </c>
      <c r="AS423" s="92">
        <f t="shared" si="282"/>
        <v>0</v>
      </c>
      <c r="AT423" s="92">
        <f t="shared" si="283"/>
        <v>35.000000000291038</v>
      </c>
      <c r="AU423" s="92">
        <f t="shared" si="284"/>
        <v>35.000000000291038</v>
      </c>
      <c r="AV423" s="93" t="str">
        <f t="shared" si="285"/>
        <v>23_04</v>
      </c>
      <c r="AW423" s="89" t="str">
        <f t="shared" si="286"/>
        <v>23</v>
      </c>
      <c r="AX423" s="89" t="str">
        <f t="shared" si="287"/>
        <v>04</v>
      </c>
      <c r="AY423" s="89"/>
      <c r="AZ423" s="89" t="str">
        <f t="shared" si="288"/>
        <v/>
      </c>
    </row>
    <row r="424" spans="1:52" ht="27" hidden="1" x14ac:dyDescent="0.2">
      <c r="A424" s="86">
        <v>45041.754176111106</v>
      </c>
      <c r="B424" s="73" t="s">
        <v>30</v>
      </c>
      <c r="C424" s="73" t="s">
        <v>159</v>
      </c>
      <c r="D424" s="73" t="s">
        <v>157</v>
      </c>
      <c r="E424" s="73" t="s">
        <v>33</v>
      </c>
      <c r="F424" s="73" t="s">
        <v>34</v>
      </c>
      <c r="G424" s="73" t="s">
        <v>272</v>
      </c>
      <c r="H424" s="73" t="s">
        <v>269</v>
      </c>
      <c r="I424" s="176" t="s">
        <v>250</v>
      </c>
      <c r="J424" s="176" t="s">
        <v>249</v>
      </c>
      <c r="K424" s="176" t="s">
        <v>36</v>
      </c>
      <c r="L424" s="73" t="s">
        <v>219</v>
      </c>
      <c r="M424" s="73" t="s">
        <v>220</v>
      </c>
      <c r="N424" s="74" t="s">
        <v>36</v>
      </c>
      <c r="O424" s="74" t="s">
        <v>36</v>
      </c>
      <c r="P424" s="74">
        <v>45041.666678240741</v>
      </c>
      <c r="Q424" s="74">
        <v>45041.75</v>
      </c>
      <c r="R424" s="87" t="s">
        <v>464</v>
      </c>
      <c r="S424" s="73" t="s">
        <v>37</v>
      </c>
      <c r="T424" s="73" t="s">
        <v>37</v>
      </c>
      <c r="U424" s="94">
        <v>1.3888888890505768E-2</v>
      </c>
      <c r="AB424" s="73" t="s">
        <v>36</v>
      </c>
      <c r="AC424" s="94">
        <v>1.3888888890505768E-2</v>
      </c>
      <c r="AD424" s="73" t="s">
        <v>48</v>
      </c>
      <c r="AF424" s="73" t="s">
        <v>48</v>
      </c>
      <c r="AG424" s="73" t="s">
        <v>48</v>
      </c>
      <c r="AH424" s="73" t="str">
        <f t="shared" si="276"/>
        <v>COM</v>
      </c>
      <c r="AI424" s="88">
        <f t="shared" si="277"/>
        <v>0</v>
      </c>
      <c r="AJ424" s="88" t="s">
        <v>36</v>
      </c>
      <c r="AK424" s="88" t="s">
        <v>36</v>
      </c>
      <c r="AL424" s="88"/>
      <c r="AM424" s="88"/>
      <c r="AN424" s="89"/>
      <c r="AO424" s="90">
        <f t="shared" si="278"/>
        <v>0</v>
      </c>
      <c r="AP424" s="91">
        <f t="shared" si="279"/>
        <v>1.999722222215496</v>
      </c>
      <c r="AQ424" s="91">
        <f t="shared" si="280"/>
        <v>1.999722222215496</v>
      </c>
      <c r="AR424" s="89">
        <f t="shared" si="281"/>
        <v>5</v>
      </c>
      <c r="AS424" s="92">
        <f t="shared" si="282"/>
        <v>0</v>
      </c>
      <c r="AT424" s="92">
        <f t="shared" si="283"/>
        <v>9.99861111107748</v>
      </c>
      <c r="AU424" s="92">
        <f t="shared" si="284"/>
        <v>9.99861111107748</v>
      </c>
      <c r="AV424" s="93" t="str">
        <f t="shared" si="285"/>
        <v>23_04</v>
      </c>
      <c r="AW424" s="89" t="str">
        <f t="shared" si="286"/>
        <v>23</v>
      </c>
      <c r="AX424" s="89" t="str">
        <f t="shared" si="287"/>
        <v>04</v>
      </c>
      <c r="AY424" s="89"/>
      <c r="AZ424" s="89" t="str">
        <f t="shared" si="288"/>
        <v/>
      </c>
    </row>
    <row r="425" spans="1:52" s="117" customFormat="1" ht="9" hidden="1" x14ac:dyDescent="0.2">
      <c r="A425" s="112">
        <v>45042.73400246528</v>
      </c>
      <c r="B425" s="113" t="s">
        <v>30</v>
      </c>
      <c r="C425" s="113" t="s">
        <v>141</v>
      </c>
      <c r="D425" s="113" t="s">
        <v>286</v>
      </c>
      <c r="E425" s="113" t="s">
        <v>33</v>
      </c>
      <c r="F425" s="113" t="s">
        <v>34</v>
      </c>
      <c r="G425" s="113" t="s">
        <v>287</v>
      </c>
      <c r="H425" s="113" t="s">
        <v>196</v>
      </c>
      <c r="I425" s="179" t="s">
        <v>226</v>
      </c>
      <c r="J425" s="179" t="s">
        <v>138</v>
      </c>
      <c r="K425" s="179" t="s">
        <v>36</v>
      </c>
      <c r="L425" s="113" t="s">
        <v>118</v>
      </c>
      <c r="M425" s="113" t="s">
        <v>205</v>
      </c>
      <c r="N425" s="114" t="s">
        <v>36</v>
      </c>
      <c r="O425" s="114" t="s">
        <v>36</v>
      </c>
      <c r="P425" s="114">
        <v>45042.302083333328</v>
      </c>
      <c r="Q425" s="114">
        <v>45042.304166666669</v>
      </c>
      <c r="R425" s="115" t="s">
        <v>422</v>
      </c>
      <c r="S425" s="113" t="s">
        <v>37</v>
      </c>
      <c r="T425" s="113" t="s">
        <v>37</v>
      </c>
      <c r="U425" s="113"/>
      <c r="V425" s="113"/>
      <c r="W425" s="113"/>
      <c r="X425" s="113"/>
      <c r="Y425" s="113"/>
      <c r="Z425" s="113"/>
      <c r="AA425" s="113"/>
      <c r="AB425" s="113" t="s">
        <v>36</v>
      </c>
      <c r="AC425" s="113"/>
      <c r="AD425" s="113" t="s">
        <v>48</v>
      </c>
      <c r="AE425" s="113"/>
      <c r="AF425" s="113" t="s">
        <v>48</v>
      </c>
      <c r="AG425" s="113" t="s">
        <v>48</v>
      </c>
      <c r="AH425" s="113" t="str">
        <f t="shared" si="276"/>
        <v>MP</v>
      </c>
      <c r="AI425" s="116">
        <f t="shared" si="277"/>
        <v>0</v>
      </c>
      <c r="AJ425" s="116" t="s">
        <v>36</v>
      </c>
      <c r="AK425" s="116" t="s">
        <v>36</v>
      </c>
      <c r="AL425" s="116"/>
      <c r="AM425" s="116"/>
      <c r="AN425" s="89"/>
      <c r="AO425" s="90">
        <f t="shared" si="278"/>
        <v>0</v>
      </c>
      <c r="AP425" s="91">
        <f t="shared" si="279"/>
        <v>5.0000000162981451E-2</v>
      </c>
      <c r="AQ425" s="91">
        <f t="shared" si="280"/>
        <v>5.0000000162981451E-2</v>
      </c>
      <c r="AR425" s="89">
        <f t="shared" si="281"/>
        <v>4</v>
      </c>
      <c r="AS425" s="92">
        <f t="shared" si="282"/>
        <v>0</v>
      </c>
      <c r="AT425" s="92">
        <f t="shared" si="283"/>
        <v>0.2000000006519258</v>
      </c>
      <c r="AU425" s="92">
        <f t="shared" si="284"/>
        <v>0.2000000006519258</v>
      </c>
      <c r="AV425" s="93" t="str">
        <f t="shared" si="285"/>
        <v>23_04</v>
      </c>
      <c r="AW425" s="89" t="str">
        <f t="shared" si="286"/>
        <v>23</v>
      </c>
      <c r="AX425" s="89" t="str">
        <f t="shared" si="287"/>
        <v>04</v>
      </c>
      <c r="AY425" s="89"/>
      <c r="AZ425" s="89" t="str">
        <f t="shared" si="288"/>
        <v/>
      </c>
    </row>
    <row r="426" spans="1:52" s="117" customFormat="1" ht="9" hidden="1" x14ac:dyDescent="0.2">
      <c r="A426" s="112">
        <v>45042.73400246528</v>
      </c>
      <c r="B426" s="113" t="s">
        <v>30</v>
      </c>
      <c r="C426" s="113" t="s">
        <v>141</v>
      </c>
      <c r="D426" s="113" t="s">
        <v>286</v>
      </c>
      <c r="E426" s="113" t="s">
        <v>33</v>
      </c>
      <c r="F426" s="113" t="s">
        <v>34</v>
      </c>
      <c r="G426" s="113" t="s">
        <v>287</v>
      </c>
      <c r="H426" s="113" t="s">
        <v>196</v>
      </c>
      <c r="I426" s="179" t="s">
        <v>226</v>
      </c>
      <c r="J426" s="179" t="s">
        <v>211</v>
      </c>
      <c r="K426" s="179" t="s">
        <v>36</v>
      </c>
      <c r="L426" s="113" t="s">
        <v>118</v>
      </c>
      <c r="M426" s="113" t="s">
        <v>205</v>
      </c>
      <c r="N426" s="114" t="s">
        <v>36</v>
      </c>
      <c r="O426" s="114" t="s">
        <v>36</v>
      </c>
      <c r="P426" s="114">
        <v>45042.304178240738</v>
      </c>
      <c r="Q426" s="114">
        <v>45042.306250000001</v>
      </c>
      <c r="R426" s="115" t="s">
        <v>422</v>
      </c>
      <c r="S426" s="113" t="s">
        <v>37</v>
      </c>
      <c r="T426" s="113" t="s">
        <v>37</v>
      </c>
      <c r="U426" s="113"/>
      <c r="V426" s="113"/>
      <c r="W426" s="113"/>
      <c r="X426" s="113"/>
      <c r="Y426" s="113"/>
      <c r="Z426" s="113"/>
      <c r="AA426" s="113"/>
      <c r="AB426" s="113" t="s">
        <v>36</v>
      </c>
      <c r="AC426" s="113"/>
      <c r="AD426" s="113" t="s">
        <v>48</v>
      </c>
      <c r="AE426" s="113"/>
      <c r="AF426" s="113" t="s">
        <v>48</v>
      </c>
      <c r="AG426" s="113" t="s">
        <v>48</v>
      </c>
      <c r="AH426" s="113" t="str">
        <f t="shared" si="276"/>
        <v>MP</v>
      </c>
      <c r="AI426" s="116">
        <f t="shared" si="277"/>
        <v>0</v>
      </c>
      <c r="AJ426" s="116" t="s">
        <v>36</v>
      </c>
      <c r="AK426" s="116" t="s">
        <v>36</v>
      </c>
      <c r="AL426" s="116"/>
      <c r="AM426" s="116"/>
      <c r="AN426" s="89"/>
      <c r="AO426" s="90">
        <f t="shared" si="278"/>
        <v>0</v>
      </c>
      <c r="AP426" s="91">
        <f t="shared" si="279"/>
        <v>4.9722222320269793E-2</v>
      </c>
      <c r="AQ426" s="91">
        <f t="shared" si="280"/>
        <v>4.9722222320269793E-2</v>
      </c>
      <c r="AR426" s="89">
        <f t="shared" si="281"/>
        <v>4</v>
      </c>
      <c r="AS426" s="92">
        <f t="shared" si="282"/>
        <v>0</v>
      </c>
      <c r="AT426" s="92">
        <f t="shared" si="283"/>
        <v>0.19888888928107917</v>
      </c>
      <c r="AU426" s="92">
        <f t="shared" si="284"/>
        <v>0.19888888928107917</v>
      </c>
      <c r="AV426" s="93" t="str">
        <f t="shared" si="285"/>
        <v>23_04</v>
      </c>
      <c r="AW426" s="89" t="str">
        <f t="shared" si="286"/>
        <v>23</v>
      </c>
      <c r="AX426" s="89" t="str">
        <f t="shared" si="287"/>
        <v>04</v>
      </c>
      <c r="AY426" s="89"/>
      <c r="AZ426" s="89" t="str">
        <f t="shared" si="288"/>
        <v/>
      </c>
    </row>
    <row r="427" spans="1:52" s="117" customFormat="1" ht="9" hidden="1" x14ac:dyDescent="0.2">
      <c r="A427" s="112">
        <v>45042.73400246528</v>
      </c>
      <c r="B427" s="113" t="s">
        <v>30</v>
      </c>
      <c r="C427" s="113" t="s">
        <v>141</v>
      </c>
      <c r="D427" s="113" t="s">
        <v>286</v>
      </c>
      <c r="E427" s="113" t="s">
        <v>33</v>
      </c>
      <c r="F427" s="113" t="s">
        <v>34</v>
      </c>
      <c r="G427" s="113" t="s">
        <v>287</v>
      </c>
      <c r="H427" s="113" t="s">
        <v>196</v>
      </c>
      <c r="I427" s="179" t="s">
        <v>226</v>
      </c>
      <c r="J427" s="179" t="s">
        <v>152</v>
      </c>
      <c r="K427" s="179" t="s">
        <v>36</v>
      </c>
      <c r="L427" s="113" t="s">
        <v>118</v>
      </c>
      <c r="M427" s="113" t="s">
        <v>205</v>
      </c>
      <c r="N427" s="114" t="s">
        <v>36</v>
      </c>
      <c r="O427" s="114" t="s">
        <v>36</v>
      </c>
      <c r="P427" s="114">
        <v>45042.306261574071</v>
      </c>
      <c r="Q427" s="114">
        <v>45042.308333333334</v>
      </c>
      <c r="R427" s="115" t="s">
        <v>422</v>
      </c>
      <c r="S427" s="113" t="s">
        <v>37</v>
      </c>
      <c r="T427" s="113" t="s">
        <v>37</v>
      </c>
      <c r="U427" s="113"/>
      <c r="V427" s="113"/>
      <c r="W427" s="113"/>
      <c r="X427" s="113"/>
      <c r="Y427" s="113"/>
      <c r="Z427" s="113"/>
      <c r="AA427" s="113"/>
      <c r="AB427" s="113" t="s">
        <v>36</v>
      </c>
      <c r="AC427" s="113"/>
      <c r="AD427" s="113" t="s">
        <v>48</v>
      </c>
      <c r="AE427" s="113"/>
      <c r="AF427" s="113" t="s">
        <v>48</v>
      </c>
      <c r="AG427" s="113" t="s">
        <v>48</v>
      </c>
      <c r="AH427" s="113" t="str">
        <f t="shared" si="276"/>
        <v>MP</v>
      </c>
      <c r="AI427" s="116">
        <f t="shared" si="277"/>
        <v>0</v>
      </c>
      <c r="AJ427" s="116" t="s">
        <v>36</v>
      </c>
      <c r="AK427" s="116" t="s">
        <v>36</v>
      </c>
      <c r="AL427" s="116"/>
      <c r="AM427" s="116"/>
      <c r="AN427" s="89"/>
      <c r="AO427" s="90">
        <f t="shared" si="278"/>
        <v>0</v>
      </c>
      <c r="AP427" s="91">
        <f t="shared" si="279"/>
        <v>4.9722222320269793E-2</v>
      </c>
      <c r="AQ427" s="91">
        <f t="shared" si="280"/>
        <v>4.9722222320269793E-2</v>
      </c>
      <c r="AR427" s="89">
        <f t="shared" si="281"/>
        <v>4</v>
      </c>
      <c r="AS427" s="92">
        <f t="shared" si="282"/>
        <v>0</v>
      </c>
      <c r="AT427" s="92">
        <f t="shared" si="283"/>
        <v>0.19888888928107917</v>
      </c>
      <c r="AU427" s="92">
        <f t="shared" si="284"/>
        <v>0.19888888928107917</v>
      </c>
      <c r="AV427" s="93" t="str">
        <f t="shared" si="285"/>
        <v>23_04</v>
      </c>
      <c r="AW427" s="89" t="str">
        <f t="shared" si="286"/>
        <v>23</v>
      </c>
      <c r="AX427" s="89" t="str">
        <f t="shared" si="287"/>
        <v>04</v>
      </c>
      <c r="AY427" s="89"/>
      <c r="AZ427" s="89" t="str">
        <f t="shared" si="288"/>
        <v/>
      </c>
    </row>
    <row r="428" spans="1:52" s="117" customFormat="1" ht="9" hidden="1" x14ac:dyDescent="0.2">
      <c r="A428" s="112">
        <v>45042.73400246528</v>
      </c>
      <c r="B428" s="113" t="s">
        <v>30</v>
      </c>
      <c r="C428" s="113" t="s">
        <v>141</v>
      </c>
      <c r="D428" s="113" t="s">
        <v>286</v>
      </c>
      <c r="E428" s="113" t="s">
        <v>33</v>
      </c>
      <c r="F428" s="113" t="s">
        <v>34</v>
      </c>
      <c r="G428" s="113" t="s">
        <v>287</v>
      </c>
      <c r="H428" s="113" t="s">
        <v>196</v>
      </c>
      <c r="I428" s="179" t="s">
        <v>226</v>
      </c>
      <c r="J428" s="179" t="s">
        <v>212</v>
      </c>
      <c r="K428" s="179" t="s">
        <v>36</v>
      </c>
      <c r="L428" s="113" t="s">
        <v>118</v>
      </c>
      <c r="M428" s="113" t="s">
        <v>205</v>
      </c>
      <c r="N428" s="114" t="s">
        <v>36</v>
      </c>
      <c r="O428" s="114" t="s">
        <v>36</v>
      </c>
      <c r="P428" s="114">
        <v>45042.308344907404</v>
      </c>
      <c r="Q428" s="114">
        <v>45042.310416666667</v>
      </c>
      <c r="R428" s="115" t="s">
        <v>422</v>
      </c>
      <c r="S428" s="113" t="s">
        <v>37</v>
      </c>
      <c r="T428" s="113" t="s">
        <v>37</v>
      </c>
      <c r="U428" s="113"/>
      <c r="V428" s="113"/>
      <c r="W428" s="113"/>
      <c r="X428" s="113"/>
      <c r="Y428" s="113"/>
      <c r="Z428" s="113"/>
      <c r="AA428" s="113"/>
      <c r="AB428" s="113" t="s">
        <v>36</v>
      </c>
      <c r="AC428" s="113"/>
      <c r="AD428" s="113" t="s">
        <v>48</v>
      </c>
      <c r="AE428" s="113"/>
      <c r="AF428" s="113" t="s">
        <v>48</v>
      </c>
      <c r="AG428" s="113" t="s">
        <v>48</v>
      </c>
      <c r="AH428" s="113" t="str">
        <f t="shared" ref="AH428:AH459" si="289">TRIM(LEFT(L428,3))</f>
        <v>MP</v>
      </c>
      <c r="AI428" s="116">
        <f t="shared" ref="AI428:AI459" si="290">IFERROR(IF(N428&gt;O428,24+(O428-N428)*24,(O428-N428)*24),0)</f>
        <v>0</v>
      </c>
      <c r="AJ428" s="116" t="s">
        <v>36</v>
      </c>
      <c r="AK428" s="116" t="s">
        <v>36</v>
      </c>
      <c r="AL428" s="116"/>
      <c r="AM428" s="116"/>
      <c r="AN428" s="89"/>
      <c r="AO428" s="90">
        <f t="shared" ref="AO428:AO459" si="291">IF(AND(Y428="-",AB428="-"),0,IF(OR(Y428="-",AB428="-"),IF(Y428="-",AB428,Y428),Y428+AB428))</f>
        <v>0</v>
      </c>
      <c r="AP428" s="91">
        <f t="shared" ref="AP428:AP459" si="292">IFERROR(IF(P428&gt;Q428,24+(Q428-P428)*24,(Q428-P428)*24),0)</f>
        <v>4.9722222320269793E-2</v>
      </c>
      <c r="AQ428" s="91">
        <f t="shared" ref="AQ428:AQ459" si="293">AP428-(AO428*24)</f>
        <v>4.9722222320269793E-2</v>
      </c>
      <c r="AR428" s="89">
        <f t="shared" ref="AR428:AR459" si="294">IF(AY428=1,(LEN(D428)-LEN(SUBSTITUTE(D428,",",""))+1),IF(LEN(D428)=LEN(SUBSTITUTE(D428,"RONCAL FANNYNG","")),IF(LEN(D428)=LEN(SUBSTITUTE(D428,"LIBERATO AMAEL","")),(LEN(D428)-LEN(SUBSTITUTE(D428,",",""))+1+2),(LEN(D428)-LEN(SUBSTITUTE(D428,",",""))+1+1)),IF(LEN(D428)=LEN(SUBSTITUTE(D428,"LIBERATO AMAEL","")),(LEN(D428)-LEN(SUBSTITUTE(D428,",",""))+1+1),(LEN(D428)-LEN(SUBSTITUTE(D428,",",""))+1))))</f>
        <v>4</v>
      </c>
      <c r="AS428" s="92">
        <f t="shared" ref="AS428:AS459" si="295">IFERROR(AN428*24,0)</f>
        <v>0</v>
      </c>
      <c r="AT428" s="92">
        <f t="shared" ref="AT428:AT459" si="296">AR428*AQ428</f>
        <v>0.19888888928107917</v>
      </c>
      <c r="AU428" s="92">
        <f t="shared" ref="AU428:AU459" si="297">AT428-AS428</f>
        <v>0.19888888928107917</v>
      </c>
      <c r="AV428" s="93" t="str">
        <f t="shared" ref="AV428:AV459" si="298">AW428&amp;"_"&amp;AX428</f>
        <v>23_04</v>
      </c>
      <c r="AW428" s="89" t="str">
        <f t="shared" ref="AW428:AW459" si="299">TEXT(Q428,"YY")</f>
        <v>23</v>
      </c>
      <c r="AX428" s="89" t="str">
        <f t="shared" ref="AX428:AX459" si="300">TEXT(Q428,"mm")</f>
        <v>04</v>
      </c>
      <c r="AY428" s="89"/>
      <c r="AZ428" s="89" t="str">
        <f t="shared" ref="AZ428:AZ459" si="301">IF(AQ428&lt;=AI428,"REVISAR","")</f>
        <v/>
      </c>
    </row>
    <row r="429" spans="1:52" s="117" customFormat="1" ht="9" hidden="1" x14ac:dyDescent="0.2">
      <c r="A429" s="112">
        <v>45042.73400246528</v>
      </c>
      <c r="B429" s="113" t="s">
        <v>30</v>
      </c>
      <c r="C429" s="113" t="s">
        <v>141</v>
      </c>
      <c r="D429" s="113" t="s">
        <v>286</v>
      </c>
      <c r="E429" s="113" t="s">
        <v>33</v>
      </c>
      <c r="F429" s="113" t="s">
        <v>34</v>
      </c>
      <c r="G429" s="113" t="s">
        <v>287</v>
      </c>
      <c r="H429" s="113" t="s">
        <v>196</v>
      </c>
      <c r="I429" s="179" t="s">
        <v>226</v>
      </c>
      <c r="J429" s="179" t="s">
        <v>213</v>
      </c>
      <c r="K429" s="179" t="s">
        <v>36</v>
      </c>
      <c r="L429" s="113" t="s">
        <v>118</v>
      </c>
      <c r="M429" s="113" t="s">
        <v>205</v>
      </c>
      <c r="N429" s="114" t="s">
        <v>36</v>
      </c>
      <c r="O429" s="114" t="s">
        <v>36</v>
      </c>
      <c r="P429" s="114">
        <v>45042.310428240744</v>
      </c>
      <c r="Q429" s="114">
        <v>45042.3125</v>
      </c>
      <c r="R429" s="115" t="s">
        <v>422</v>
      </c>
      <c r="S429" s="113" t="s">
        <v>37</v>
      </c>
      <c r="T429" s="113" t="s">
        <v>37</v>
      </c>
      <c r="U429" s="113"/>
      <c r="V429" s="113"/>
      <c r="W429" s="113"/>
      <c r="X429" s="113"/>
      <c r="Y429" s="113"/>
      <c r="Z429" s="113"/>
      <c r="AA429" s="113"/>
      <c r="AB429" s="113" t="s">
        <v>36</v>
      </c>
      <c r="AC429" s="113"/>
      <c r="AD429" s="113" t="s">
        <v>48</v>
      </c>
      <c r="AE429" s="113"/>
      <c r="AF429" s="113" t="s">
        <v>48</v>
      </c>
      <c r="AG429" s="113" t="s">
        <v>48</v>
      </c>
      <c r="AH429" s="113" t="str">
        <f t="shared" si="289"/>
        <v>MP</v>
      </c>
      <c r="AI429" s="116">
        <f t="shared" si="290"/>
        <v>0</v>
      </c>
      <c r="AJ429" s="116" t="s">
        <v>36</v>
      </c>
      <c r="AK429" s="116" t="s">
        <v>36</v>
      </c>
      <c r="AL429" s="116"/>
      <c r="AM429" s="116"/>
      <c r="AN429" s="89"/>
      <c r="AO429" s="90">
        <f t="shared" si="291"/>
        <v>0</v>
      </c>
      <c r="AP429" s="91">
        <f t="shared" si="292"/>
        <v>4.9722222145646811E-2</v>
      </c>
      <c r="AQ429" s="91">
        <f t="shared" si="293"/>
        <v>4.9722222145646811E-2</v>
      </c>
      <c r="AR429" s="89">
        <f t="shared" si="294"/>
        <v>4</v>
      </c>
      <c r="AS429" s="92">
        <f t="shared" si="295"/>
        <v>0</v>
      </c>
      <c r="AT429" s="92">
        <f t="shared" si="296"/>
        <v>0.19888888858258724</v>
      </c>
      <c r="AU429" s="92">
        <f t="shared" si="297"/>
        <v>0.19888888858258724</v>
      </c>
      <c r="AV429" s="93" t="str">
        <f t="shared" si="298"/>
        <v>23_04</v>
      </c>
      <c r="AW429" s="89" t="str">
        <f t="shared" si="299"/>
        <v>23</v>
      </c>
      <c r="AX429" s="89" t="str">
        <f t="shared" si="300"/>
        <v>04</v>
      </c>
      <c r="AY429" s="89"/>
      <c r="AZ429" s="89" t="str">
        <f t="shared" si="301"/>
        <v/>
      </c>
    </row>
    <row r="430" spans="1:52" s="117" customFormat="1" ht="9" hidden="1" x14ac:dyDescent="0.2">
      <c r="A430" s="112">
        <v>45042.73400246528</v>
      </c>
      <c r="B430" s="113" t="s">
        <v>30</v>
      </c>
      <c r="C430" s="113" t="s">
        <v>141</v>
      </c>
      <c r="D430" s="113" t="s">
        <v>286</v>
      </c>
      <c r="E430" s="113" t="s">
        <v>33</v>
      </c>
      <c r="F430" s="113" t="s">
        <v>34</v>
      </c>
      <c r="G430" s="113" t="s">
        <v>287</v>
      </c>
      <c r="H430" s="113" t="s">
        <v>196</v>
      </c>
      <c r="I430" s="179" t="s">
        <v>226</v>
      </c>
      <c r="J430" s="179" t="s">
        <v>214</v>
      </c>
      <c r="K430" s="179" t="s">
        <v>36</v>
      </c>
      <c r="L430" s="113" t="s">
        <v>118</v>
      </c>
      <c r="M430" s="113" t="s">
        <v>205</v>
      </c>
      <c r="N430" s="114" t="s">
        <v>36</v>
      </c>
      <c r="O430" s="114" t="s">
        <v>36</v>
      </c>
      <c r="P430" s="114">
        <v>45042.312511574077</v>
      </c>
      <c r="Q430" s="114">
        <v>45042.314583333333</v>
      </c>
      <c r="R430" s="115" t="s">
        <v>422</v>
      </c>
      <c r="S430" s="113" t="s">
        <v>37</v>
      </c>
      <c r="T430" s="113" t="s">
        <v>37</v>
      </c>
      <c r="U430" s="113"/>
      <c r="V430" s="113"/>
      <c r="W430" s="113"/>
      <c r="X430" s="113"/>
      <c r="Y430" s="113"/>
      <c r="Z430" s="113"/>
      <c r="AA430" s="113"/>
      <c r="AB430" s="113" t="s">
        <v>36</v>
      </c>
      <c r="AC430" s="113"/>
      <c r="AD430" s="113" t="s">
        <v>48</v>
      </c>
      <c r="AE430" s="113"/>
      <c r="AF430" s="113" t="s">
        <v>48</v>
      </c>
      <c r="AG430" s="113" t="s">
        <v>48</v>
      </c>
      <c r="AH430" s="113" t="str">
        <f t="shared" si="289"/>
        <v>MP</v>
      </c>
      <c r="AI430" s="116">
        <f t="shared" si="290"/>
        <v>0</v>
      </c>
      <c r="AJ430" s="116" t="s">
        <v>36</v>
      </c>
      <c r="AK430" s="116" t="s">
        <v>36</v>
      </c>
      <c r="AL430" s="116"/>
      <c r="AM430" s="116"/>
      <c r="AN430" s="89"/>
      <c r="AO430" s="90">
        <f t="shared" si="291"/>
        <v>0</v>
      </c>
      <c r="AP430" s="91">
        <f t="shared" si="292"/>
        <v>4.9722222145646811E-2</v>
      </c>
      <c r="AQ430" s="91">
        <f t="shared" si="293"/>
        <v>4.9722222145646811E-2</v>
      </c>
      <c r="AR430" s="89">
        <f t="shared" si="294"/>
        <v>4</v>
      </c>
      <c r="AS430" s="92">
        <f t="shared" si="295"/>
        <v>0</v>
      </c>
      <c r="AT430" s="92">
        <f t="shared" si="296"/>
        <v>0.19888888858258724</v>
      </c>
      <c r="AU430" s="92">
        <f t="shared" si="297"/>
        <v>0.19888888858258724</v>
      </c>
      <c r="AV430" s="93" t="str">
        <f t="shared" si="298"/>
        <v>23_04</v>
      </c>
      <c r="AW430" s="89" t="str">
        <f t="shared" si="299"/>
        <v>23</v>
      </c>
      <c r="AX430" s="89" t="str">
        <f t="shared" si="300"/>
        <v>04</v>
      </c>
      <c r="AY430" s="89"/>
      <c r="AZ430" s="89" t="str">
        <f t="shared" si="301"/>
        <v/>
      </c>
    </row>
    <row r="431" spans="1:52" s="117" customFormat="1" ht="9" hidden="1" x14ac:dyDescent="0.2">
      <c r="A431" s="112">
        <v>45042.73400246528</v>
      </c>
      <c r="B431" s="113" t="s">
        <v>30</v>
      </c>
      <c r="C431" s="113" t="s">
        <v>141</v>
      </c>
      <c r="D431" s="113" t="s">
        <v>286</v>
      </c>
      <c r="E431" s="113" t="s">
        <v>33</v>
      </c>
      <c r="F431" s="113" t="s">
        <v>34</v>
      </c>
      <c r="G431" s="113" t="s">
        <v>287</v>
      </c>
      <c r="H431" s="113" t="s">
        <v>196</v>
      </c>
      <c r="I431" s="179" t="s">
        <v>226</v>
      </c>
      <c r="J431" s="179" t="s">
        <v>215</v>
      </c>
      <c r="K431" s="179" t="s">
        <v>36</v>
      </c>
      <c r="L431" s="113" t="s">
        <v>118</v>
      </c>
      <c r="M431" s="113" t="s">
        <v>205</v>
      </c>
      <c r="N431" s="114" t="s">
        <v>36</v>
      </c>
      <c r="O431" s="114" t="s">
        <v>36</v>
      </c>
      <c r="P431" s="114">
        <v>45042.31459490741</v>
      </c>
      <c r="Q431" s="114">
        <v>45042.319444444445</v>
      </c>
      <c r="R431" s="115" t="s">
        <v>422</v>
      </c>
      <c r="S431" s="113" t="s">
        <v>37</v>
      </c>
      <c r="T431" s="113" t="s">
        <v>37</v>
      </c>
      <c r="U431" s="113"/>
      <c r="V431" s="113"/>
      <c r="W431" s="113"/>
      <c r="X431" s="113"/>
      <c r="Y431" s="113"/>
      <c r="Z431" s="113"/>
      <c r="AA431" s="113"/>
      <c r="AB431" s="113" t="s">
        <v>36</v>
      </c>
      <c r="AC431" s="113"/>
      <c r="AD431" s="113" t="s">
        <v>48</v>
      </c>
      <c r="AE431" s="113"/>
      <c r="AF431" s="113" t="s">
        <v>48</v>
      </c>
      <c r="AG431" s="113" t="s">
        <v>48</v>
      </c>
      <c r="AH431" s="113" t="str">
        <f t="shared" si="289"/>
        <v>MP</v>
      </c>
      <c r="AI431" s="116">
        <f t="shared" si="290"/>
        <v>0</v>
      </c>
      <c r="AJ431" s="116" t="s">
        <v>36</v>
      </c>
      <c r="AK431" s="116" t="s">
        <v>36</v>
      </c>
      <c r="AL431" s="116"/>
      <c r="AM431" s="116"/>
      <c r="AN431" s="89"/>
      <c r="AO431" s="90">
        <f t="shared" si="291"/>
        <v>0</v>
      </c>
      <c r="AP431" s="91">
        <f t="shared" si="292"/>
        <v>0.1163888888549991</v>
      </c>
      <c r="AQ431" s="91">
        <f t="shared" si="293"/>
        <v>0.1163888888549991</v>
      </c>
      <c r="AR431" s="89">
        <f t="shared" si="294"/>
        <v>4</v>
      </c>
      <c r="AS431" s="92">
        <f t="shared" si="295"/>
        <v>0</v>
      </c>
      <c r="AT431" s="92">
        <f t="shared" si="296"/>
        <v>0.46555555541999638</v>
      </c>
      <c r="AU431" s="92">
        <f t="shared" si="297"/>
        <v>0.46555555541999638</v>
      </c>
      <c r="AV431" s="93" t="str">
        <f t="shared" si="298"/>
        <v>23_04</v>
      </c>
      <c r="AW431" s="89" t="str">
        <f t="shared" si="299"/>
        <v>23</v>
      </c>
      <c r="AX431" s="89" t="str">
        <f t="shared" si="300"/>
        <v>04</v>
      </c>
      <c r="AY431" s="89"/>
      <c r="AZ431" s="89" t="str">
        <f t="shared" si="301"/>
        <v/>
      </c>
    </row>
    <row r="432" spans="1:52" s="117" customFormat="1" ht="9" hidden="1" x14ac:dyDescent="0.2">
      <c r="A432" s="112">
        <v>45042.73400246528</v>
      </c>
      <c r="B432" s="113" t="s">
        <v>30</v>
      </c>
      <c r="C432" s="113" t="s">
        <v>141</v>
      </c>
      <c r="D432" s="113" t="s">
        <v>286</v>
      </c>
      <c r="E432" s="113" t="s">
        <v>33</v>
      </c>
      <c r="F432" s="113" t="s">
        <v>34</v>
      </c>
      <c r="G432" s="113" t="s">
        <v>287</v>
      </c>
      <c r="H432" s="113" t="s">
        <v>196</v>
      </c>
      <c r="I432" s="179" t="s">
        <v>56</v>
      </c>
      <c r="J432" s="179" t="s">
        <v>421</v>
      </c>
      <c r="K432" s="179" t="s">
        <v>36</v>
      </c>
      <c r="L432" s="113" t="s">
        <v>118</v>
      </c>
      <c r="M432" s="113" t="s">
        <v>205</v>
      </c>
      <c r="N432" s="114" t="s">
        <v>36</v>
      </c>
      <c r="O432" s="114" t="s">
        <v>36</v>
      </c>
      <c r="P432" s="114">
        <v>45042.319456018522</v>
      </c>
      <c r="Q432" s="114">
        <v>45042.322233796294</v>
      </c>
      <c r="R432" s="115" t="s">
        <v>420</v>
      </c>
      <c r="S432" s="113" t="s">
        <v>37</v>
      </c>
      <c r="T432" s="113" t="s">
        <v>37</v>
      </c>
      <c r="U432" s="113"/>
      <c r="V432" s="113"/>
      <c r="W432" s="113"/>
      <c r="X432" s="113"/>
      <c r="Y432" s="113"/>
      <c r="Z432" s="113"/>
      <c r="AA432" s="113"/>
      <c r="AB432" s="113" t="s">
        <v>36</v>
      </c>
      <c r="AC432" s="113"/>
      <c r="AD432" s="113" t="s">
        <v>48</v>
      </c>
      <c r="AE432" s="113"/>
      <c r="AF432" s="113" t="s">
        <v>48</v>
      </c>
      <c r="AG432" s="113" t="s">
        <v>48</v>
      </c>
      <c r="AH432" s="113" t="str">
        <f t="shared" si="289"/>
        <v>MP</v>
      </c>
      <c r="AI432" s="116">
        <f t="shared" si="290"/>
        <v>0</v>
      </c>
      <c r="AJ432" s="116" t="s">
        <v>36</v>
      </c>
      <c r="AK432" s="116" t="s">
        <v>36</v>
      </c>
      <c r="AL432" s="116"/>
      <c r="AM432" s="116"/>
      <c r="AN432" s="89"/>
      <c r="AO432" s="90">
        <f t="shared" si="291"/>
        <v>0</v>
      </c>
      <c r="AP432" s="91">
        <f t="shared" si="292"/>
        <v>6.6666666534729302E-2</v>
      </c>
      <c r="AQ432" s="91">
        <f t="shared" si="293"/>
        <v>6.6666666534729302E-2</v>
      </c>
      <c r="AR432" s="89">
        <f t="shared" si="294"/>
        <v>4</v>
      </c>
      <c r="AS432" s="92">
        <f t="shared" si="295"/>
        <v>0</v>
      </c>
      <c r="AT432" s="92">
        <f t="shared" si="296"/>
        <v>0.26666666613891721</v>
      </c>
      <c r="AU432" s="92">
        <f t="shared" si="297"/>
        <v>0.26666666613891721</v>
      </c>
      <c r="AV432" s="93" t="str">
        <f t="shared" si="298"/>
        <v>23_04</v>
      </c>
      <c r="AW432" s="89" t="str">
        <f t="shared" si="299"/>
        <v>23</v>
      </c>
      <c r="AX432" s="89" t="str">
        <f t="shared" si="300"/>
        <v>04</v>
      </c>
      <c r="AY432" s="89"/>
      <c r="AZ432" s="89" t="str">
        <f t="shared" si="301"/>
        <v/>
      </c>
    </row>
    <row r="433" spans="1:52" s="117" customFormat="1" ht="9" hidden="1" x14ac:dyDescent="0.2">
      <c r="A433" s="112">
        <v>45042.73400246528</v>
      </c>
      <c r="B433" s="113" t="s">
        <v>30</v>
      </c>
      <c r="C433" s="113" t="s">
        <v>141</v>
      </c>
      <c r="D433" s="113" t="s">
        <v>286</v>
      </c>
      <c r="E433" s="113" t="s">
        <v>33</v>
      </c>
      <c r="F433" s="113" t="s">
        <v>34</v>
      </c>
      <c r="G433" s="113" t="s">
        <v>287</v>
      </c>
      <c r="H433" s="113" t="s">
        <v>196</v>
      </c>
      <c r="I433" s="179" t="s">
        <v>56</v>
      </c>
      <c r="J433" s="179" t="s">
        <v>57</v>
      </c>
      <c r="K433" s="179" t="s">
        <v>36</v>
      </c>
      <c r="L433" s="113" t="s">
        <v>118</v>
      </c>
      <c r="M433" s="113" t="s">
        <v>205</v>
      </c>
      <c r="N433" s="114" t="s">
        <v>36</v>
      </c>
      <c r="O433" s="114" t="s">
        <v>36</v>
      </c>
      <c r="P433" s="114">
        <v>45042.322233796294</v>
      </c>
      <c r="Q433" s="114">
        <v>45042.325011574074</v>
      </c>
      <c r="R433" s="115" t="s">
        <v>420</v>
      </c>
      <c r="S433" s="113" t="s">
        <v>37</v>
      </c>
      <c r="T433" s="113" t="s">
        <v>37</v>
      </c>
      <c r="U433" s="113"/>
      <c r="V433" s="113"/>
      <c r="W433" s="113"/>
      <c r="X433" s="113"/>
      <c r="Y433" s="113"/>
      <c r="Z433" s="113"/>
      <c r="AA433" s="113"/>
      <c r="AB433" s="113" t="s">
        <v>36</v>
      </c>
      <c r="AC433" s="113"/>
      <c r="AD433" s="113" t="s">
        <v>48</v>
      </c>
      <c r="AE433" s="113"/>
      <c r="AF433" s="113" t="s">
        <v>48</v>
      </c>
      <c r="AG433" s="113" t="s">
        <v>48</v>
      </c>
      <c r="AH433" s="113" t="str">
        <f t="shared" si="289"/>
        <v>MP</v>
      </c>
      <c r="AI433" s="116">
        <f t="shared" si="290"/>
        <v>0</v>
      </c>
      <c r="AJ433" s="116" t="s">
        <v>36</v>
      </c>
      <c r="AK433" s="116" t="s">
        <v>36</v>
      </c>
      <c r="AL433" s="116"/>
      <c r="AM433" s="116"/>
      <c r="AN433" s="89"/>
      <c r="AO433" s="90">
        <f t="shared" si="291"/>
        <v>0</v>
      </c>
      <c r="AP433" s="91">
        <f t="shared" si="292"/>
        <v>6.6666666709352285E-2</v>
      </c>
      <c r="AQ433" s="91">
        <f t="shared" si="293"/>
        <v>6.6666666709352285E-2</v>
      </c>
      <c r="AR433" s="89">
        <f t="shared" si="294"/>
        <v>4</v>
      </c>
      <c r="AS433" s="92">
        <f t="shared" si="295"/>
        <v>0</v>
      </c>
      <c r="AT433" s="92">
        <f t="shared" si="296"/>
        <v>0.26666666683740914</v>
      </c>
      <c r="AU433" s="92">
        <f t="shared" si="297"/>
        <v>0.26666666683740914</v>
      </c>
      <c r="AV433" s="93" t="str">
        <f t="shared" si="298"/>
        <v>23_04</v>
      </c>
      <c r="AW433" s="89" t="str">
        <f t="shared" si="299"/>
        <v>23</v>
      </c>
      <c r="AX433" s="89" t="str">
        <f t="shared" si="300"/>
        <v>04</v>
      </c>
      <c r="AY433" s="89"/>
      <c r="AZ433" s="89" t="str">
        <f t="shared" si="301"/>
        <v/>
      </c>
    </row>
    <row r="434" spans="1:52" s="117" customFormat="1" ht="9" hidden="1" x14ac:dyDescent="0.2">
      <c r="A434" s="112">
        <v>45042.73400246528</v>
      </c>
      <c r="B434" s="113" t="s">
        <v>30</v>
      </c>
      <c r="C434" s="113" t="s">
        <v>141</v>
      </c>
      <c r="D434" s="113" t="s">
        <v>286</v>
      </c>
      <c r="E434" s="113" t="s">
        <v>33</v>
      </c>
      <c r="F434" s="113" t="s">
        <v>34</v>
      </c>
      <c r="G434" s="113" t="s">
        <v>287</v>
      </c>
      <c r="H434" s="113" t="s">
        <v>196</v>
      </c>
      <c r="I434" s="179" t="s">
        <v>56</v>
      </c>
      <c r="J434" s="179" t="s">
        <v>78</v>
      </c>
      <c r="K434" s="179" t="s">
        <v>36</v>
      </c>
      <c r="L434" s="113" t="s">
        <v>118</v>
      </c>
      <c r="M434" s="113" t="s">
        <v>205</v>
      </c>
      <c r="N434" s="114" t="s">
        <v>36</v>
      </c>
      <c r="O434" s="114" t="s">
        <v>36</v>
      </c>
      <c r="P434" s="114">
        <v>45042.325011574074</v>
      </c>
      <c r="Q434" s="114">
        <v>45042.327789351853</v>
      </c>
      <c r="R434" s="115" t="s">
        <v>420</v>
      </c>
      <c r="S434" s="113" t="s">
        <v>37</v>
      </c>
      <c r="T434" s="113" t="s">
        <v>37</v>
      </c>
      <c r="U434" s="113"/>
      <c r="V434" s="113"/>
      <c r="W434" s="113"/>
      <c r="X434" s="113"/>
      <c r="Y434" s="113"/>
      <c r="Z434" s="113"/>
      <c r="AA434" s="113"/>
      <c r="AB434" s="113" t="s">
        <v>36</v>
      </c>
      <c r="AC434" s="113"/>
      <c r="AD434" s="113" t="s">
        <v>48</v>
      </c>
      <c r="AE434" s="113"/>
      <c r="AF434" s="113" t="s">
        <v>48</v>
      </c>
      <c r="AG434" s="113" t="s">
        <v>48</v>
      </c>
      <c r="AH434" s="113" t="str">
        <f t="shared" si="289"/>
        <v>MP</v>
      </c>
      <c r="AI434" s="116">
        <f t="shared" si="290"/>
        <v>0</v>
      </c>
      <c r="AJ434" s="116" t="s">
        <v>36</v>
      </c>
      <c r="AK434" s="116" t="s">
        <v>36</v>
      </c>
      <c r="AL434" s="88" t="s">
        <v>616</v>
      </c>
      <c r="AM434" s="88" t="s">
        <v>616</v>
      </c>
      <c r="AN434" s="89"/>
      <c r="AO434" s="90">
        <f t="shared" si="291"/>
        <v>0</v>
      </c>
      <c r="AP434" s="91">
        <f t="shared" si="292"/>
        <v>6.6666666709352285E-2</v>
      </c>
      <c r="AQ434" s="91">
        <f t="shared" si="293"/>
        <v>6.6666666709352285E-2</v>
      </c>
      <c r="AR434" s="89">
        <f t="shared" si="294"/>
        <v>4</v>
      </c>
      <c r="AS434" s="92">
        <f t="shared" si="295"/>
        <v>0</v>
      </c>
      <c r="AT434" s="92">
        <f t="shared" si="296"/>
        <v>0.26666666683740914</v>
      </c>
      <c r="AU434" s="92">
        <f t="shared" si="297"/>
        <v>0.26666666683740914</v>
      </c>
      <c r="AV434" s="93" t="str">
        <f t="shared" si="298"/>
        <v>23_04</v>
      </c>
      <c r="AW434" s="89" t="str">
        <f t="shared" si="299"/>
        <v>23</v>
      </c>
      <c r="AX434" s="89" t="str">
        <f t="shared" si="300"/>
        <v>04</v>
      </c>
      <c r="AY434" s="89"/>
      <c r="AZ434" s="89" t="str">
        <f t="shared" si="301"/>
        <v/>
      </c>
    </row>
    <row r="435" spans="1:52" s="117" customFormat="1" ht="9" hidden="1" x14ac:dyDescent="0.2">
      <c r="A435" s="112">
        <v>45042.73400246528</v>
      </c>
      <c r="B435" s="113" t="s">
        <v>30</v>
      </c>
      <c r="C435" s="113" t="s">
        <v>141</v>
      </c>
      <c r="D435" s="113" t="s">
        <v>286</v>
      </c>
      <c r="E435" s="113" t="s">
        <v>33</v>
      </c>
      <c r="F435" s="113" t="s">
        <v>34</v>
      </c>
      <c r="G435" s="113" t="s">
        <v>287</v>
      </c>
      <c r="H435" s="113" t="s">
        <v>196</v>
      </c>
      <c r="I435" s="179" t="s">
        <v>56</v>
      </c>
      <c r="J435" s="179" t="s">
        <v>93</v>
      </c>
      <c r="K435" s="179" t="s">
        <v>36</v>
      </c>
      <c r="L435" s="113" t="s">
        <v>118</v>
      </c>
      <c r="M435" s="113" t="s">
        <v>205</v>
      </c>
      <c r="N435" s="114" t="s">
        <v>36</v>
      </c>
      <c r="O435" s="114" t="s">
        <v>36</v>
      </c>
      <c r="P435" s="114">
        <v>45042.327789351853</v>
      </c>
      <c r="Q435" s="114">
        <v>45042.330567129633</v>
      </c>
      <c r="R435" s="115" t="s">
        <v>420</v>
      </c>
      <c r="S435" s="113" t="s">
        <v>37</v>
      </c>
      <c r="T435" s="113" t="s">
        <v>37</v>
      </c>
      <c r="U435" s="113"/>
      <c r="V435" s="113"/>
      <c r="W435" s="113"/>
      <c r="X435" s="113"/>
      <c r="Y435" s="113"/>
      <c r="Z435" s="113"/>
      <c r="AA435" s="113"/>
      <c r="AB435" s="113" t="s">
        <v>36</v>
      </c>
      <c r="AC435" s="113"/>
      <c r="AD435" s="113" t="s">
        <v>48</v>
      </c>
      <c r="AE435" s="113"/>
      <c r="AF435" s="113" t="s">
        <v>48</v>
      </c>
      <c r="AG435" s="113" t="s">
        <v>48</v>
      </c>
      <c r="AH435" s="113" t="str">
        <f t="shared" si="289"/>
        <v>MP</v>
      </c>
      <c r="AI435" s="116">
        <f t="shared" si="290"/>
        <v>0</v>
      </c>
      <c r="AJ435" s="116" t="s">
        <v>36</v>
      </c>
      <c r="AK435" s="116" t="s">
        <v>36</v>
      </c>
      <c r="AL435" s="116"/>
      <c r="AM435" s="116"/>
      <c r="AN435" s="89"/>
      <c r="AO435" s="90">
        <f t="shared" si="291"/>
        <v>0</v>
      </c>
      <c r="AP435" s="91">
        <f t="shared" si="292"/>
        <v>6.6666666709352285E-2</v>
      </c>
      <c r="AQ435" s="91">
        <f t="shared" si="293"/>
        <v>6.6666666709352285E-2</v>
      </c>
      <c r="AR435" s="89">
        <f t="shared" si="294"/>
        <v>4</v>
      </c>
      <c r="AS435" s="92">
        <f t="shared" si="295"/>
        <v>0</v>
      </c>
      <c r="AT435" s="92">
        <f t="shared" si="296"/>
        <v>0.26666666683740914</v>
      </c>
      <c r="AU435" s="92">
        <f t="shared" si="297"/>
        <v>0.26666666683740914</v>
      </c>
      <c r="AV435" s="93" t="str">
        <f t="shared" si="298"/>
        <v>23_04</v>
      </c>
      <c r="AW435" s="89" t="str">
        <f t="shared" si="299"/>
        <v>23</v>
      </c>
      <c r="AX435" s="89" t="str">
        <f t="shared" si="300"/>
        <v>04</v>
      </c>
      <c r="AY435" s="89"/>
      <c r="AZ435" s="89" t="str">
        <f t="shared" si="301"/>
        <v/>
      </c>
    </row>
    <row r="436" spans="1:52" s="117" customFormat="1" ht="9" hidden="1" x14ac:dyDescent="0.2">
      <c r="A436" s="112">
        <v>45042.73400246528</v>
      </c>
      <c r="B436" s="113" t="s">
        <v>30</v>
      </c>
      <c r="C436" s="113" t="s">
        <v>141</v>
      </c>
      <c r="D436" s="113" t="s">
        <v>286</v>
      </c>
      <c r="E436" s="113" t="s">
        <v>33</v>
      </c>
      <c r="F436" s="113" t="s">
        <v>34</v>
      </c>
      <c r="G436" s="113" t="s">
        <v>287</v>
      </c>
      <c r="H436" s="113" t="s">
        <v>196</v>
      </c>
      <c r="I436" s="179" t="s">
        <v>56</v>
      </c>
      <c r="J436" s="179" t="s">
        <v>170</v>
      </c>
      <c r="K436" s="179" t="s">
        <v>36</v>
      </c>
      <c r="L436" s="113" t="s">
        <v>118</v>
      </c>
      <c r="M436" s="113" t="s">
        <v>205</v>
      </c>
      <c r="N436" s="114" t="s">
        <v>36</v>
      </c>
      <c r="O436" s="114" t="s">
        <v>36</v>
      </c>
      <c r="P436" s="114">
        <v>45042.330567129633</v>
      </c>
      <c r="Q436" s="114">
        <v>45042.333333333328</v>
      </c>
      <c r="R436" s="115" t="s">
        <v>420</v>
      </c>
      <c r="S436" s="113" t="s">
        <v>37</v>
      </c>
      <c r="T436" s="113" t="s">
        <v>37</v>
      </c>
      <c r="U436" s="113"/>
      <c r="V436" s="113"/>
      <c r="W436" s="113"/>
      <c r="X436" s="113"/>
      <c r="Y436" s="113"/>
      <c r="Z436" s="113"/>
      <c r="AA436" s="113"/>
      <c r="AB436" s="113" t="s">
        <v>36</v>
      </c>
      <c r="AC436" s="113"/>
      <c r="AD436" s="113" t="s">
        <v>48</v>
      </c>
      <c r="AE436" s="113"/>
      <c r="AF436" s="113" t="s">
        <v>48</v>
      </c>
      <c r="AG436" s="113" t="s">
        <v>48</v>
      </c>
      <c r="AH436" s="113" t="str">
        <f t="shared" si="289"/>
        <v>MP</v>
      </c>
      <c r="AI436" s="116">
        <f t="shared" si="290"/>
        <v>0</v>
      </c>
      <c r="AJ436" s="116" t="s">
        <v>36</v>
      </c>
      <c r="AK436" s="116" t="s">
        <v>36</v>
      </c>
      <c r="AL436" s="146" t="s">
        <v>616</v>
      </c>
      <c r="AM436" s="146" t="s">
        <v>616</v>
      </c>
      <c r="AN436" s="89"/>
      <c r="AO436" s="90">
        <f t="shared" si="291"/>
        <v>0</v>
      </c>
      <c r="AP436" s="91">
        <f t="shared" si="292"/>
        <v>6.6388888692017645E-2</v>
      </c>
      <c r="AQ436" s="91">
        <f t="shared" si="293"/>
        <v>6.6388888692017645E-2</v>
      </c>
      <c r="AR436" s="89">
        <f t="shared" si="294"/>
        <v>4</v>
      </c>
      <c r="AS436" s="92">
        <f t="shared" si="295"/>
        <v>0</v>
      </c>
      <c r="AT436" s="92">
        <f t="shared" si="296"/>
        <v>0.26555555476807058</v>
      </c>
      <c r="AU436" s="92">
        <f t="shared" si="297"/>
        <v>0.26555555476807058</v>
      </c>
      <c r="AV436" s="93" t="str">
        <f t="shared" si="298"/>
        <v>23_04</v>
      </c>
      <c r="AW436" s="89" t="str">
        <f t="shared" si="299"/>
        <v>23</v>
      </c>
      <c r="AX436" s="89" t="str">
        <f t="shared" si="300"/>
        <v>04</v>
      </c>
      <c r="AY436" s="89"/>
      <c r="AZ436" s="89" t="str">
        <f t="shared" si="301"/>
        <v/>
      </c>
    </row>
    <row r="437" spans="1:52" s="117" customFormat="1" ht="18" hidden="1" x14ac:dyDescent="0.2">
      <c r="A437" s="131">
        <v>45042.520833333336</v>
      </c>
      <c r="B437" s="117" t="s">
        <v>30</v>
      </c>
      <c r="C437" s="117" t="s">
        <v>33</v>
      </c>
      <c r="D437" s="117" t="s">
        <v>141</v>
      </c>
      <c r="E437" s="117" t="s">
        <v>33</v>
      </c>
      <c r="F437" s="117" t="s">
        <v>34</v>
      </c>
      <c r="G437" s="117" t="s">
        <v>287</v>
      </c>
      <c r="H437" s="117" t="s">
        <v>196</v>
      </c>
      <c r="I437" s="181" t="s">
        <v>250</v>
      </c>
      <c r="J437" s="181" t="s">
        <v>458</v>
      </c>
      <c r="K437" s="181" t="s">
        <v>36</v>
      </c>
      <c r="L437" s="117" t="s">
        <v>219</v>
      </c>
      <c r="M437" s="117" t="s">
        <v>220</v>
      </c>
      <c r="N437" s="132" t="s">
        <v>36</v>
      </c>
      <c r="O437" s="132" t="s">
        <v>36</v>
      </c>
      <c r="P437" s="132">
        <v>45042.333344907405</v>
      </c>
      <c r="Q437" s="132">
        <v>45042.520833333336</v>
      </c>
      <c r="R437" s="133" t="s">
        <v>457</v>
      </c>
      <c r="S437" s="117" t="s">
        <v>119</v>
      </c>
      <c r="U437" s="145">
        <v>6.9444444444444441E-3</v>
      </c>
      <c r="AB437" s="117" t="s">
        <v>36</v>
      </c>
      <c r="AD437" s="117" t="s">
        <v>48</v>
      </c>
      <c r="AF437" s="117" t="s">
        <v>48</v>
      </c>
      <c r="AG437" s="117" t="s">
        <v>48</v>
      </c>
      <c r="AH437" s="117" t="str">
        <f t="shared" si="289"/>
        <v>COM</v>
      </c>
      <c r="AI437" s="146">
        <f t="shared" si="290"/>
        <v>0</v>
      </c>
      <c r="AJ437" s="146" t="s">
        <v>36</v>
      </c>
      <c r="AK437" s="146" t="s">
        <v>36</v>
      </c>
      <c r="AL437" s="146"/>
      <c r="AM437" s="146"/>
      <c r="AN437" s="89"/>
      <c r="AO437" s="90">
        <f t="shared" si="291"/>
        <v>0</v>
      </c>
      <c r="AP437" s="91">
        <f t="shared" si="292"/>
        <v>4.4997222223319113</v>
      </c>
      <c r="AQ437" s="91">
        <f t="shared" si="293"/>
        <v>4.4997222223319113</v>
      </c>
      <c r="AR437" s="89">
        <f t="shared" si="294"/>
        <v>3</v>
      </c>
      <c r="AS437" s="92">
        <f t="shared" si="295"/>
        <v>0</v>
      </c>
      <c r="AT437" s="92">
        <f t="shared" si="296"/>
        <v>13.499166666995734</v>
      </c>
      <c r="AU437" s="92">
        <f t="shared" si="297"/>
        <v>13.499166666995734</v>
      </c>
      <c r="AV437" s="93" t="str">
        <f t="shared" si="298"/>
        <v>23_04</v>
      </c>
      <c r="AW437" s="89" t="str">
        <f t="shared" si="299"/>
        <v>23</v>
      </c>
      <c r="AX437" s="89" t="str">
        <f t="shared" si="300"/>
        <v>04</v>
      </c>
      <c r="AY437" s="89"/>
      <c r="AZ437" s="89" t="str">
        <f t="shared" si="301"/>
        <v/>
      </c>
    </row>
    <row r="438" spans="1:52" ht="76.5" hidden="1" customHeight="1" x14ac:dyDescent="0.2">
      <c r="A438" s="95">
        <v>45042.73209336806</v>
      </c>
      <c r="B438" s="96" t="s">
        <v>30</v>
      </c>
      <c r="C438" s="96" t="s">
        <v>133</v>
      </c>
      <c r="D438" s="96" t="s">
        <v>158</v>
      </c>
      <c r="E438" s="96" t="s">
        <v>33</v>
      </c>
      <c r="F438" s="96" t="s">
        <v>34</v>
      </c>
      <c r="G438" s="96" t="s">
        <v>287</v>
      </c>
      <c r="H438" s="96" t="s">
        <v>196</v>
      </c>
      <c r="I438" s="98" t="s">
        <v>507</v>
      </c>
      <c r="J438" s="98" t="s">
        <v>508</v>
      </c>
      <c r="K438" s="177" t="s">
        <v>36</v>
      </c>
      <c r="L438" s="96" t="s">
        <v>118</v>
      </c>
      <c r="M438" s="96" t="s">
        <v>120</v>
      </c>
      <c r="N438" s="97" t="s">
        <v>36</v>
      </c>
      <c r="O438" s="97" t="s">
        <v>36</v>
      </c>
      <c r="P438" s="97">
        <v>45042.385416666672</v>
      </c>
      <c r="Q438" s="97">
        <v>45042.46875</v>
      </c>
      <c r="R438" s="98" t="s">
        <v>489</v>
      </c>
      <c r="S438" s="96" t="s">
        <v>37</v>
      </c>
      <c r="T438" s="96" t="s">
        <v>37</v>
      </c>
      <c r="U438" s="126">
        <v>2.0833333335758653E-2</v>
      </c>
      <c r="V438" s="126">
        <v>6.9444444452528842E-3</v>
      </c>
      <c r="W438" s="96"/>
      <c r="X438" s="96"/>
      <c r="Y438" s="96"/>
      <c r="Z438" s="96"/>
      <c r="AA438" s="96"/>
      <c r="AB438" s="96" t="s">
        <v>36</v>
      </c>
      <c r="AC438" s="126">
        <v>6.9444444452528842E-3</v>
      </c>
      <c r="AD438" s="96" t="s">
        <v>46</v>
      </c>
      <c r="AE438" s="96" t="s">
        <v>288</v>
      </c>
      <c r="AF438" s="96" t="s">
        <v>46</v>
      </c>
      <c r="AG438" s="96" t="s">
        <v>289</v>
      </c>
      <c r="AH438" s="96" t="str">
        <f t="shared" si="289"/>
        <v>MP</v>
      </c>
      <c r="AI438" s="99">
        <f t="shared" si="290"/>
        <v>0</v>
      </c>
      <c r="AJ438" s="99" t="s">
        <v>36</v>
      </c>
      <c r="AK438" s="99" t="s">
        <v>36</v>
      </c>
      <c r="AL438" s="151" t="s">
        <v>619</v>
      </c>
      <c r="AM438" s="151" t="s">
        <v>616</v>
      </c>
      <c r="AN438" s="100"/>
      <c r="AO438" s="101">
        <f t="shared" si="291"/>
        <v>0</v>
      </c>
      <c r="AP438" s="102">
        <f t="shared" si="292"/>
        <v>1.9999999998835847</v>
      </c>
      <c r="AQ438" s="102">
        <f t="shared" si="293"/>
        <v>1.9999999998835847</v>
      </c>
      <c r="AR438" s="100">
        <f t="shared" si="294"/>
        <v>2</v>
      </c>
      <c r="AS438" s="103">
        <f t="shared" si="295"/>
        <v>0</v>
      </c>
      <c r="AT438" s="103">
        <f t="shared" si="296"/>
        <v>3.9999999997671694</v>
      </c>
      <c r="AU438" s="103">
        <f t="shared" si="297"/>
        <v>3.9999999997671694</v>
      </c>
      <c r="AV438" s="104" t="str">
        <f t="shared" si="298"/>
        <v>23_04</v>
      </c>
      <c r="AW438" s="100" t="str">
        <f t="shared" si="299"/>
        <v>23</v>
      </c>
      <c r="AX438" s="100" t="str">
        <f t="shared" si="300"/>
        <v>04</v>
      </c>
      <c r="AY438" s="100">
        <v>1</v>
      </c>
      <c r="AZ438" s="100" t="str">
        <f t="shared" si="301"/>
        <v/>
      </c>
    </row>
    <row r="439" spans="1:52" s="117" customFormat="1" ht="84" hidden="1" customHeight="1" x14ac:dyDescent="0.2">
      <c r="A439" s="147">
        <v>45042.73209336806</v>
      </c>
      <c r="B439" s="148" t="s">
        <v>30</v>
      </c>
      <c r="C439" s="148" t="s">
        <v>133</v>
      </c>
      <c r="D439" s="148" t="s">
        <v>158</v>
      </c>
      <c r="E439" s="148" t="s">
        <v>33</v>
      </c>
      <c r="F439" s="148" t="s">
        <v>34</v>
      </c>
      <c r="G439" s="148" t="s">
        <v>287</v>
      </c>
      <c r="H439" s="148" t="s">
        <v>196</v>
      </c>
      <c r="I439" s="183" t="s">
        <v>451</v>
      </c>
      <c r="J439" s="183" t="s">
        <v>127</v>
      </c>
      <c r="K439" s="183" t="s">
        <v>485</v>
      </c>
      <c r="L439" s="148" t="s">
        <v>118</v>
      </c>
      <c r="M439" s="148" t="s">
        <v>120</v>
      </c>
      <c r="N439" s="149" t="s">
        <v>36</v>
      </c>
      <c r="O439" s="149" t="s">
        <v>36</v>
      </c>
      <c r="P439" s="149">
        <v>45042.468761574077</v>
      </c>
      <c r="Q439" s="149">
        <v>45042.541666666672</v>
      </c>
      <c r="R439" s="150" t="s">
        <v>488</v>
      </c>
      <c r="S439" s="148" t="s">
        <v>37</v>
      </c>
      <c r="T439" s="148" t="s">
        <v>37</v>
      </c>
      <c r="U439" s="158">
        <v>2.0833333335758653E-2</v>
      </c>
      <c r="V439" s="158">
        <v>6.9444444452528842E-3</v>
      </c>
      <c r="W439" s="148"/>
      <c r="X439" s="148"/>
      <c r="Y439" s="148"/>
      <c r="Z439" s="148"/>
      <c r="AA439" s="148"/>
      <c r="AB439" s="148" t="s">
        <v>36</v>
      </c>
      <c r="AC439" s="158">
        <v>6.9444444452528842E-3</v>
      </c>
      <c r="AD439" s="148" t="s">
        <v>46</v>
      </c>
      <c r="AE439" s="148" t="s">
        <v>288</v>
      </c>
      <c r="AF439" s="148" t="s">
        <v>46</v>
      </c>
      <c r="AG439" s="148" t="s">
        <v>289</v>
      </c>
      <c r="AH439" s="148" t="str">
        <f t="shared" si="289"/>
        <v>MP</v>
      </c>
      <c r="AI439" s="151">
        <f t="shared" si="290"/>
        <v>0</v>
      </c>
      <c r="AJ439" s="151" t="s">
        <v>36</v>
      </c>
      <c r="AK439" s="151" t="s">
        <v>36</v>
      </c>
      <c r="AL439" s="151"/>
      <c r="AM439" s="151"/>
      <c r="AN439" s="100"/>
      <c r="AO439" s="101">
        <f t="shared" si="291"/>
        <v>0</v>
      </c>
      <c r="AP439" s="102">
        <f t="shared" si="292"/>
        <v>1.7497222222737037</v>
      </c>
      <c r="AQ439" s="102">
        <f t="shared" si="293"/>
        <v>1.7497222222737037</v>
      </c>
      <c r="AR439" s="100">
        <f t="shared" si="294"/>
        <v>2</v>
      </c>
      <c r="AS439" s="103">
        <f t="shared" si="295"/>
        <v>0</v>
      </c>
      <c r="AT439" s="103">
        <f t="shared" si="296"/>
        <v>3.4994444445474073</v>
      </c>
      <c r="AU439" s="103">
        <f t="shared" si="297"/>
        <v>3.4994444445474073</v>
      </c>
      <c r="AV439" s="104" t="str">
        <f t="shared" si="298"/>
        <v>23_04</v>
      </c>
      <c r="AW439" s="100" t="str">
        <f t="shared" si="299"/>
        <v>23</v>
      </c>
      <c r="AX439" s="100" t="str">
        <f t="shared" si="300"/>
        <v>04</v>
      </c>
      <c r="AY439" s="100">
        <v>1</v>
      </c>
      <c r="AZ439" s="100" t="str">
        <f t="shared" si="301"/>
        <v/>
      </c>
    </row>
    <row r="440" spans="1:52" s="117" customFormat="1" ht="18" hidden="1" x14ac:dyDescent="0.2">
      <c r="A440" s="112">
        <v>45042.731531354162</v>
      </c>
      <c r="B440" s="113" t="s">
        <v>30</v>
      </c>
      <c r="C440" s="113" t="s">
        <v>141</v>
      </c>
      <c r="D440" s="113" t="s">
        <v>141</v>
      </c>
      <c r="E440" s="113" t="s">
        <v>33</v>
      </c>
      <c r="F440" s="113" t="s">
        <v>34</v>
      </c>
      <c r="G440" s="113" t="s">
        <v>287</v>
      </c>
      <c r="H440" s="113" t="s">
        <v>196</v>
      </c>
      <c r="I440" s="179" t="s">
        <v>250</v>
      </c>
      <c r="J440" s="179" t="s">
        <v>455</v>
      </c>
      <c r="K440" s="179" t="s">
        <v>36</v>
      </c>
      <c r="L440" s="113" t="s">
        <v>219</v>
      </c>
      <c r="M440" s="113" t="s">
        <v>220</v>
      </c>
      <c r="N440" s="114" t="s">
        <v>36</v>
      </c>
      <c r="O440" s="114" t="s">
        <v>36</v>
      </c>
      <c r="P440" s="114">
        <v>45042.562511574077</v>
      </c>
      <c r="Q440" s="114">
        <v>45042.790277777778</v>
      </c>
      <c r="R440" s="115" t="s">
        <v>457</v>
      </c>
      <c r="S440" s="113" t="s">
        <v>119</v>
      </c>
      <c r="T440" s="113"/>
      <c r="U440" s="152">
        <v>6.9444444444444441E-3</v>
      </c>
      <c r="V440" s="113"/>
      <c r="W440" s="113"/>
      <c r="X440" s="113"/>
      <c r="Y440" s="113"/>
      <c r="Z440" s="113"/>
      <c r="AA440" s="113"/>
      <c r="AB440" s="113" t="s">
        <v>36</v>
      </c>
      <c r="AC440" s="113"/>
      <c r="AD440" s="113" t="s">
        <v>48</v>
      </c>
      <c r="AE440" s="113"/>
      <c r="AF440" s="113" t="s">
        <v>48</v>
      </c>
      <c r="AG440" s="113" t="s">
        <v>48</v>
      </c>
      <c r="AH440" s="113" t="str">
        <f t="shared" si="289"/>
        <v>COM</v>
      </c>
      <c r="AI440" s="116">
        <f t="shared" si="290"/>
        <v>0</v>
      </c>
      <c r="AJ440" s="116" t="s">
        <v>36</v>
      </c>
      <c r="AK440" s="116" t="s">
        <v>36</v>
      </c>
      <c r="AL440" s="116"/>
      <c r="AM440" s="116"/>
      <c r="AN440" s="89"/>
      <c r="AO440" s="90">
        <f t="shared" si="291"/>
        <v>0</v>
      </c>
      <c r="AP440" s="91">
        <f t="shared" si="292"/>
        <v>5.466388888831716</v>
      </c>
      <c r="AQ440" s="91">
        <f t="shared" si="293"/>
        <v>5.466388888831716</v>
      </c>
      <c r="AR440" s="89">
        <f t="shared" si="294"/>
        <v>3</v>
      </c>
      <c r="AS440" s="92">
        <f t="shared" si="295"/>
        <v>0</v>
      </c>
      <c r="AT440" s="92">
        <f t="shared" si="296"/>
        <v>16.399166666495148</v>
      </c>
      <c r="AU440" s="92">
        <f t="shared" si="297"/>
        <v>16.399166666495148</v>
      </c>
      <c r="AV440" s="93" t="str">
        <f t="shared" si="298"/>
        <v>23_04</v>
      </c>
      <c r="AW440" s="89" t="str">
        <f t="shared" si="299"/>
        <v>23</v>
      </c>
      <c r="AX440" s="89" t="str">
        <f t="shared" si="300"/>
        <v>04</v>
      </c>
      <c r="AY440" s="89"/>
      <c r="AZ440" s="89" t="str">
        <f t="shared" si="301"/>
        <v/>
      </c>
    </row>
    <row r="441" spans="1:52" s="117" customFormat="1" ht="42" hidden="1" customHeight="1" x14ac:dyDescent="0.2">
      <c r="A441" s="147">
        <v>45042.736957245375</v>
      </c>
      <c r="B441" s="148" t="s">
        <v>30</v>
      </c>
      <c r="C441" s="148" t="s">
        <v>133</v>
      </c>
      <c r="D441" s="148" t="s">
        <v>158</v>
      </c>
      <c r="E441" s="148" t="s">
        <v>33</v>
      </c>
      <c r="F441" s="148" t="s">
        <v>34</v>
      </c>
      <c r="G441" s="148" t="s">
        <v>287</v>
      </c>
      <c r="H441" s="148" t="s">
        <v>196</v>
      </c>
      <c r="I441" s="183" t="s">
        <v>448</v>
      </c>
      <c r="J441" s="183" t="s">
        <v>128</v>
      </c>
      <c r="K441" s="183" t="s">
        <v>36</v>
      </c>
      <c r="L441" s="148" t="s">
        <v>118</v>
      </c>
      <c r="M441" s="148" t="s">
        <v>205</v>
      </c>
      <c r="N441" s="149" t="s">
        <v>36</v>
      </c>
      <c r="O441" s="149" t="s">
        <v>36</v>
      </c>
      <c r="P441" s="149">
        <v>45042.583344907405</v>
      </c>
      <c r="Q441" s="149">
        <v>45042.618055555555</v>
      </c>
      <c r="R441" s="150" t="s">
        <v>465</v>
      </c>
      <c r="S441" s="148" t="s">
        <v>37</v>
      </c>
      <c r="T441" s="148" t="s">
        <v>37</v>
      </c>
      <c r="U441" s="158">
        <v>2.7777777777777779E-3</v>
      </c>
      <c r="V441" s="148"/>
      <c r="W441" s="148"/>
      <c r="X441" s="148"/>
      <c r="Y441" s="148"/>
      <c r="Z441" s="148"/>
      <c r="AA441" s="148"/>
      <c r="AB441" s="148" t="s">
        <v>36</v>
      </c>
      <c r="AC441" s="148"/>
      <c r="AD441" s="148" t="s">
        <v>46</v>
      </c>
      <c r="AE441" s="148" t="s">
        <v>290</v>
      </c>
      <c r="AF441" s="148" t="s">
        <v>46</v>
      </c>
      <c r="AG441" s="148" t="s">
        <v>291</v>
      </c>
      <c r="AH441" s="148" t="str">
        <f t="shared" si="289"/>
        <v>MP</v>
      </c>
      <c r="AI441" s="151">
        <f t="shared" si="290"/>
        <v>0</v>
      </c>
      <c r="AJ441" s="151" t="s">
        <v>36</v>
      </c>
      <c r="AK441" s="151" t="s">
        <v>36</v>
      </c>
      <c r="AL441" s="151"/>
      <c r="AM441" s="151"/>
      <c r="AN441" s="100"/>
      <c r="AO441" s="101">
        <f t="shared" si="291"/>
        <v>0</v>
      </c>
      <c r="AP441" s="102">
        <f t="shared" si="292"/>
        <v>0.83305555558763444</v>
      </c>
      <c r="AQ441" s="102">
        <f t="shared" si="293"/>
        <v>0.83305555558763444</v>
      </c>
      <c r="AR441" s="100">
        <f t="shared" si="294"/>
        <v>2</v>
      </c>
      <c r="AS441" s="103">
        <f t="shared" si="295"/>
        <v>0</v>
      </c>
      <c r="AT441" s="103">
        <f t="shared" si="296"/>
        <v>1.6661111111752689</v>
      </c>
      <c r="AU441" s="103">
        <f t="shared" si="297"/>
        <v>1.6661111111752689</v>
      </c>
      <c r="AV441" s="104" t="str">
        <f t="shared" si="298"/>
        <v>23_04</v>
      </c>
      <c r="AW441" s="100" t="str">
        <f t="shared" si="299"/>
        <v>23</v>
      </c>
      <c r="AX441" s="100" t="str">
        <f t="shared" si="300"/>
        <v>04</v>
      </c>
      <c r="AY441" s="100">
        <v>1</v>
      </c>
      <c r="AZ441" s="100" t="str">
        <f t="shared" si="301"/>
        <v/>
      </c>
    </row>
    <row r="442" spans="1:52" ht="42" hidden="1" customHeight="1" x14ac:dyDescent="0.2">
      <c r="A442" s="147">
        <v>45042.736957245375</v>
      </c>
      <c r="B442" s="148" t="s">
        <v>30</v>
      </c>
      <c r="C442" s="148" t="s">
        <v>133</v>
      </c>
      <c r="D442" s="148" t="s">
        <v>158</v>
      </c>
      <c r="E442" s="148" t="s">
        <v>33</v>
      </c>
      <c r="F442" s="148" t="s">
        <v>34</v>
      </c>
      <c r="G442" s="148" t="s">
        <v>287</v>
      </c>
      <c r="H442" s="148" t="s">
        <v>196</v>
      </c>
      <c r="I442" s="183" t="s">
        <v>448</v>
      </c>
      <c r="J442" s="183" t="s">
        <v>183</v>
      </c>
      <c r="K442" s="183" t="s">
        <v>36</v>
      </c>
      <c r="L442" s="148" t="s">
        <v>118</v>
      </c>
      <c r="M442" s="148" t="s">
        <v>205</v>
      </c>
      <c r="N442" s="149" t="s">
        <v>36</v>
      </c>
      <c r="O442" s="149" t="s">
        <v>36</v>
      </c>
      <c r="P442" s="149">
        <v>45042.618067129632</v>
      </c>
      <c r="Q442" s="149">
        <v>45042.645833333336</v>
      </c>
      <c r="R442" s="150" t="s">
        <v>465</v>
      </c>
      <c r="S442" s="148" t="s">
        <v>37</v>
      </c>
      <c r="T442" s="148" t="s">
        <v>37</v>
      </c>
      <c r="U442" s="158">
        <v>1.3888888888888889E-3</v>
      </c>
      <c r="V442" s="148"/>
      <c r="W442" s="148"/>
      <c r="X442" s="148"/>
      <c r="Y442" s="148"/>
      <c r="Z442" s="148"/>
      <c r="AA442" s="148"/>
      <c r="AB442" s="148" t="s">
        <v>36</v>
      </c>
      <c r="AC442" s="148"/>
      <c r="AD442" s="148" t="s">
        <v>46</v>
      </c>
      <c r="AE442" s="148" t="s">
        <v>290</v>
      </c>
      <c r="AF442" s="148" t="s">
        <v>46</v>
      </c>
      <c r="AG442" s="148" t="s">
        <v>291</v>
      </c>
      <c r="AH442" s="148" t="str">
        <f t="shared" si="289"/>
        <v>MP</v>
      </c>
      <c r="AI442" s="151">
        <f t="shared" si="290"/>
        <v>0</v>
      </c>
      <c r="AJ442" s="151" t="s">
        <v>36</v>
      </c>
      <c r="AK442" s="151" t="s">
        <v>36</v>
      </c>
      <c r="AL442" s="151"/>
      <c r="AM442" s="151"/>
      <c r="AN442" s="100"/>
      <c r="AO442" s="101">
        <f t="shared" si="291"/>
        <v>0</v>
      </c>
      <c r="AP442" s="102">
        <f t="shared" si="292"/>
        <v>0.66638888890156522</v>
      </c>
      <c r="AQ442" s="102">
        <f t="shared" si="293"/>
        <v>0.66638888890156522</v>
      </c>
      <c r="AR442" s="100">
        <f t="shared" si="294"/>
        <v>2</v>
      </c>
      <c r="AS442" s="103">
        <f t="shared" si="295"/>
        <v>0</v>
      </c>
      <c r="AT442" s="103">
        <f t="shared" si="296"/>
        <v>1.3327777778031304</v>
      </c>
      <c r="AU442" s="103">
        <f t="shared" si="297"/>
        <v>1.3327777778031304</v>
      </c>
      <c r="AV442" s="104" t="str">
        <f t="shared" si="298"/>
        <v>23_04</v>
      </c>
      <c r="AW442" s="100" t="str">
        <f t="shared" si="299"/>
        <v>23</v>
      </c>
      <c r="AX442" s="100" t="str">
        <f t="shared" si="300"/>
        <v>04</v>
      </c>
      <c r="AY442" s="100">
        <v>1</v>
      </c>
      <c r="AZ442" s="100" t="str">
        <f t="shared" si="301"/>
        <v/>
      </c>
    </row>
    <row r="443" spans="1:52" s="117" customFormat="1" ht="42" hidden="1" customHeight="1" x14ac:dyDescent="0.2">
      <c r="A443" s="147">
        <v>45042.736957245375</v>
      </c>
      <c r="B443" s="148" t="s">
        <v>30</v>
      </c>
      <c r="C443" s="148" t="s">
        <v>133</v>
      </c>
      <c r="D443" s="148" t="s">
        <v>158</v>
      </c>
      <c r="E443" s="148" t="s">
        <v>33</v>
      </c>
      <c r="F443" s="148" t="s">
        <v>34</v>
      </c>
      <c r="G443" s="148" t="s">
        <v>287</v>
      </c>
      <c r="H443" s="148" t="s">
        <v>196</v>
      </c>
      <c r="I443" s="183" t="s">
        <v>448</v>
      </c>
      <c r="J443" s="183" t="s">
        <v>129</v>
      </c>
      <c r="K443" s="183" t="s">
        <v>36</v>
      </c>
      <c r="L443" s="148" t="s">
        <v>118</v>
      </c>
      <c r="M443" s="148" t="s">
        <v>205</v>
      </c>
      <c r="N443" s="149" t="s">
        <v>36</v>
      </c>
      <c r="O443" s="149" t="s">
        <v>36</v>
      </c>
      <c r="P443" s="149">
        <v>45042.645844907405</v>
      </c>
      <c r="Q443" s="149">
        <v>45042.673611111109</v>
      </c>
      <c r="R443" s="150" t="s">
        <v>465</v>
      </c>
      <c r="S443" s="148" t="s">
        <v>37</v>
      </c>
      <c r="T443" s="148" t="s">
        <v>37</v>
      </c>
      <c r="U443" s="158">
        <v>1.3888888888888889E-3</v>
      </c>
      <c r="V443" s="148"/>
      <c r="W443" s="148"/>
      <c r="X443" s="148"/>
      <c r="Y443" s="148"/>
      <c r="Z443" s="148"/>
      <c r="AA443" s="148"/>
      <c r="AB443" s="148" t="s">
        <v>36</v>
      </c>
      <c r="AC443" s="148"/>
      <c r="AD443" s="148" t="s">
        <v>46</v>
      </c>
      <c r="AE443" s="148" t="s">
        <v>290</v>
      </c>
      <c r="AF443" s="148" t="s">
        <v>46</v>
      </c>
      <c r="AG443" s="148" t="s">
        <v>291</v>
      </c>
      <c r="AH443" s="148" t="str">
        <f t="shared" si="289"/>
        <v>MP</v>
      </c>
      <c r="AI443" s="151">
        <f t="shared" si="290"/>
        <v>0</v>
      </c>
      <c r="AJ443" s="151" t="s">
        <v>36</v>
      </c>
      <c r="AK443" s="151" t="s">
        <v>36</v>
      </c>
      <c r="AL443" s="151"/>
      <c r="AM443" s="151"/>
      <c r="AN443" s="100"/>
      <c r="AO443" s="101">
        <f t="shared" si="291"/>
        <v>0</v>
      </c>
      <c r="AP443" s="102">
        <f t="shared" si="292"/>
        <v>0.66638888890156522</v>
      </c>
      <c r="AQ443" s="102">
        <f t="shared" si="293"/>
        <v>0.66638888890156522</v>
      </c>
      <c r="AR443" s="100">
        <f t="shared" si="294"/>
        <v>2</v>
      </c>
      <c r="AS443" s="103">
        <f t="shared" si="295"/>
        <v>0</v>
      </c>
      <c r="AT443" s="103">
        <f t="shared" si="296"/>
        <v>1.3327777778031304</v>
      </c>
      <c r="AU443" s="103">
        <f t="shared" si="297"/>
        <v>1.3327777778031304</v>
      </c>
      <c r="AV443" s="104" t="str">
        <f t="shared" si="298"/>
        <v>23_04</v>
      </c>
      <c r="AW443" s="100" t="str">
        <f t="shared" si="299"/>
        <v>23</v>
      </c>
      <c r="AX443" s="100" t="str">
        <f t="shared" si="300"/>
        <v>04</v>
      </c>
      <c r="AY443" s="100">
        <v>1</v>
      </c>
      <c r="AZ443" s="100" t="str">
        <f t="shared" si="301"/>
        <v/>
      </c>
    </row>
    <row r="444" spans="1:52" s="117" customFormat="1" ht="42" hidden="1" customHeight="1" x14ac:dyDescent="0.2">
      <c r="A444" s="147">
        <v>45042.736957245375</v>
      </c>
      <c r="B444" s="148" t="s">
        <v>30</v>
      </c>
      <c r="C444" s="148" t="s">
        <v>133</v>
      </c>
      <c r="D444" s="148" t="s">
        <v>158</v>
      </c>
      <c r="E444" s="148" t="s">
        <v>33</v>
      </c>
      <c r="F444" s="148" t="s">
        <v>34</v>
      </c>
      <c r="G444" s="148" t="s">
        <v>287</v>
      </c>
      <c r="H444" s="148" t="s">
        <v>196</v>
      </c>
      <c r="I444" s="183" t="s">
        <v>448</v>
      </c>
      <c r="J444" s="183" t="s">
        <v>123</v>
      </c>
      <c r="K444" s="183" t="s">
        <v>36</v>
      </c>
      <c r="L444" s="148" t="s">
        <v>118</v>
      </c>
      <c r="M444" s="148" t="s">
        <v>205</v>
      </c>
      <c r="N444" s="149" t="s">
        <v>36</v>
      </c>
      <c r="O444" s="149" t="s">
        <v>36</v>
      </c>
      <c r="P444" s="149">
        <v>45042.673622685186</v>
      </c>
      <c r="Q444" s="149">
        <v>45042.75</v>
      </c>
      <c r="R444" s="150" t="s">
        <v>465</v>
      </c>
      <c r="S444" s="148" t="s">
        <v>37</v>
      </c>
      <c r="T444" s="148" t="s">
        <v>37</v>
      </c>
      <c r="U444" s="158">
        <v>1.3888888888888889E-3</v>
      </c>
      <c r="V444" s="148"/>
      <c r="W444" s="148"/>
      <c r="X444" s="148"/>
      <c r="Y444" s="148"/>
      <c r="Z444" s="148"/>
      <c r="AA444" s="148"/>
      <c r="AB444" s="148" t="s">
        <v>36</v>
      </c>
      <c r="AC444" s="148"/>
      <c r="AD444" s="148" t="s">
        <v>46</v>
      </c>
      <c r="AE444" s="148" t="s">
        <v>290</v>
      </c>
      <c r="AF444" s="148" t="s">
        <v>46</v>
      </c>
      <c r="AG444" s="148" t="s">
        <v>291</v>
      </c>
      <c r="AH444" s="148" t="str">
        <f t="shared" si="289"/>
        <v>MP</v>
      </c>
      <c r="AI444" s="151">
        <f t="shared" si="290"/>
        <v>0</v>
      </c>
      <c r="AJ444" s="151" t="s">
        <v>36</v>
      </c>
      <c r="AK444" s="151" t="s">
        <v>36</v>
      </c>
      <c r="AL444" s="151"/>
      <c r="AM444" s="151"/>
      <c r="AN444" s="100"/>
      <c r="AO444" s="101">
        <f t="shared" si="291"/>
        <v>0</v>
      </c>
      <c r="AP444" s="102">
        <f t="shared" si="292"/>
        <v>1.8330555555294268</v>
      </c>
      <c r="AQ444" s="102">
        <f t="shared" si="293"/>
        <v>1.8330555555294268</v>
      </c>
      <c r="AR444" s="100">
        <f t="shared" si="294"/>
        <v>2</v>
      </c>
      <c r="AS444" s="103">
        <f t="shared" si="295"/>
        <v>0</v>
      </c>
      <c r="AT444" s="103">
        <f t="shared" si="296"/>
        <v>3.6661111110588536</v>
      </c>
      <c r="AU444" s="103">
        <f t="shared" si="297"/>
        <v>3.6661111110588536</v>
      </c>
      <c r="AV444" s="104" t="str">
        <f t="shared" si="298"/>
        <v>23_04</v>
      </c>
      <c r="AW444" s="100" t="str">
        <f t="shared" si="299"/>
        <v>23</v>
      </c>
      <c r="AX444" s="100" t="str">
        <f t="shared" si="300"/>
        <v>04</v>
      </c>
      <c r="AY444" s="100">
        <v>1</v>
      </c>
      <c r="AZ444" s="100" t="str">
        <f t="shared" si="301"/>
        <v/>
      </c>
    </row>
    <row r="445" spans="1:52" s="117" customFormat="1" ht="9" hidden="1" x14ac:dyDescent="0.2">
      <c r="A445" s="131">
        <v>45043.304166666669</v>
      </c>
      <c r="B445" s="117" t="s">
        <v>30</v>
      </c>
      <c r="C445" s="117" t="s">
        <v>33</v>
      </c>
      <c r="D445" s="117" t="s">
        <v>286</v>
      </c>
      <c r="E445" s="117" t="s">
        <v>33</v>
      </c>
      <c r="F445" s="117" t="s">
        <v>34</v>
      </c>
      <c r="G445" s="117" t="s">
        <v>287</v>
      </c>
      <c r="H445" s="117" t="s">
        <v>196</v>
      </c>
      <c r="I445" s="181" t="s">
        <v>226</v>
      </c>
      <c r="J445" s="181" t="s">
        <v>138</v>
      </c>
      <c r="K445" s="181" t="s">
        <v>36</v>
      </c>
      <c r="L445" s="117" t="s">
        <v>118</v>
      </c>
      <c r="M445" s="117" t="s">
        <v>205</v>
      </c>
      <c r="N445" s="132" t="s">
        <v>36</v>
      </c>
      <c r="O445" s="132" t="s">
        <v>36</v>
      </c>
      <c r="P445" s="132">
        <v>45043.302083333336</v>
      </c>
      <c r="Q445" s="132">
        <v>45043.304166666669</v>
      </c>
      <c r="R445" s="133" t="s">
        <v>422</v>
      </c>
      <c r="S445" s="117" t="s">
        <v>37</v>
      </c>
      <c r="T445" s="117" t="s">
        <v>37</v>
      </c>
      <c r="AB445" s="117" t="s">
        <v>36</v>
      </c>
      <c r="AD445" s="117" t="s">
        <v>48</v>
      </c>
      <c r="AF445" s="117" t="s">
        <v>48</v>
      </c>
      <c r="AG445" s="117" t="s">
        <v>48</v>
      </c>
      <c r="AH445" s="117" t="str">
        <f t="shared" si="289"/>
        <v>MP</v>
      </c>
      <c r="AI445" s="146">
        <f t="shared" si="290"/>
        <v>0</v>
      </c>
      <c r="AJ445" s="146" t="s">
        <v>36</v>
      </c>
      <c r="AK445" s="146" t="s">
        <v>36</v>
      </c>
      <c r="AL445" s="146"/>
      <c r="AM445" s="146"/>
      <c r="AN445" s="89"/>
      <c r="AO445" s="90">
        <f t="shared" si="291"/>
        <v>0</v>
      </c>
      <c r="AP445" s="91">
        <f t="shared" si="292"/>
        <v>4.9999999988358468E-2</v>
      </c>
      <c r="AQ445" s="91">
        <f t="shared" si="293"/>
        <v>4.9999999988358468E-2</v>
      </c>
      <c r="AR445" s="89">
        <f t="shared" si="294"/>
        <v>4</v>
      </c>
      <c r="AS445" s="92">
        <f t="shared" si="295"/>
        <v>0</v>
      </c>
      <c r="AT445" s="92">
        <f t="shared" si="296"/>
        <v>0.19999999995343387</v>
      </c>
      <c r="AU445" s="92">
        <f t="shared" si="297"/>
        <v>0.19999999995343387</v>
      </c>
      <c r="AV445" s="93" t="str">
        <f t="shared" si="298"/>
        <v>23_04</v>
      </c>
      <c r="AW445" s="89" t="str">
        <f t="shared" si="299"/>
        <v>23</v>
      </c>
      <c r="AX445" s="89" t="str">
        <f t="shared" si="300"/>
        <v>04</v>
      </c>
      <c r="AY445" s="89"/>
      <c r="AZ445" s="89" t="str">
        <f t="shared" si="301"/>
        <v/>
      </c>
    </row>
    <row r="446" spans="1:52" s="117" customFormat="1" ht="9" hidden="1" x14ac:dyDescent="0.2">
      <c r="A446" s="131">
        <v>45043.306250000001</v>
      </c>
      <c r="B446" s="117" t="s">
        <v>30</v>
      </c>
      <c r="C446" s="117" t="s">
        <v>33</v>
      </c>
      <c r="D446" s="117" t="s">
        <v>286</v>
      </c>
      <c r="E446" s="117" t="s">
        <v>33</v>
      </c>
      <c r="F446" s="117" t="s">
        <v>34</v>
      </c>
      <c r="G446" s="117" t="s">
        <v>287</v>
      </c>
      <c r="H446" s="117" t="s">
        <v>196</v>
      </c>
      <c r="I446" s="181" t="s">
        <v>226</v>
      </c>
      <c r="J446" s="181" t="s">
        <v>211</v>
      </c>
      <c r="K446" s="181" t="s">
        <v>36</v>
      </c>
      <c r="L446" s="117" t="s">
        <v>118</v>
      </c>
      <c r="M446" s="117" t="s">
        <v>205</v>
      </c>
      <c r="N446" s="132" t="s">
        <v>36</v>
      </c>
      <c r="O446" s="132" t="s">
        <v>36</v>
      </c>
      <c r="P446" s="132">
        <v>45043.304178240738</v>
      </c>
      <c r="Q446" s="132">
        <v>45043.306250000001</v>
      </c>
      <c r="R446" s="133" t="s">
        <v>422</v>
      </c>
      <c r="S446" s="117" t="s">
        <v>37</v>
      </c>
      <c r="T446" s="117" t="s">
        <v>37</v>
      </c>
      <c r="AB446" s="117" t="s">
        <v>36</v>
      </c>
      <c r="AD446" s="117" t="s">
        <v>48</v>
      </c>
      <c r="AF446" s="117" t="s">
        <v>48</v>
      </c>
      <c r="AG446" s="117" t="s">
        <v>48</v>
      </c>
      <c r="AH446" s="117" t="str">
        <f t="shared" si="289"/>
        <v>MP</v>
      </c>
      <c r="AI446" s="146">
        <f t="shared" si="290"/>
        <v>0</v>
      </c>
      <c r="AJ446" s="146" t="s">
        <v>36</v>
      </c>
      <c r="AK446" s="146" t="s">
        <v>36</v>
      </c>
      <c r="AL446" s="146"/>
      <c r="AM446" s="146"/>
      <c r="AN446" s="89"/>
      <c r="AO446" s="90">
        <f t="shared" si="291"/>
        <v>0</v>
      </c>
      <c r="AP446" s="91">
        <f t="shared" si="292"/>
        <v>4.9722222320269793E-2</v>
      </c>
      <c r="AQ446" s="91">
        <f t="shared" si="293"/>
        <v>4.9722222320269793E-2</v>
      </c>
      <c r="AR446" s="89">
        <f t="shared" si="294"/>
        <v>4</v>
      </c>
      <c r="AS446" s="92">
        <f t="shared" si="295"/>
        <v>0</v>
      </c>
      <c r="AT446" s="92">
        <f t="shared" si="296"/>
        <v>0.19888888928107917</v>
      </c>
      <c r="AU446" s="92">
        <f t="shared" si="297"/>
        <v>0.19888888928107917</v>
      </c>
      <c r="AV446" s="93" t="str">
        <f t="shared" si="298"/>
        <v>23_04</v>
      </c>
      <c r="AW446" s="89" t="str">
        <f t="shared" si="299"/>
        <v>23</v>
      </c>
      <c r="AX446" s="89" t="str">
        <f t="shared" si="300"/>
        <v>04</v>
      </c>
      <c r="AY446" s="89"/>
      <c r="AZ446" s="89" t="str">
        <f t="shared" si="301"/>
        <v/>
      </c>
    </row>
    <row r="447" spans="1:52" s="117" customFormat="1" ht="9" hidden="1" x14ac:dyDescent="0.2">
      <c r="A447" s="131">
        <v>45043.308333333334</v>
      </c>
      <c r="B447" s="117" t="s">
        <v>30</v>
      </c>
      <c r="C447" s="117" t="s">
        <v>33</v>
      </c>
      <c r="D447" s="117" t="s">
        <v>286</v>
      </c>
      <c r="E447" s="117" t="s">
        <v>33</v>
      </c>
      <c r="F447" s="117" t="s">
        <v>34</v>
      </c>
      <c r="G447" s="117" t="s">
        <v>287</v>
      </c>
      <c r="H447" s="117" t="s">
        <v>196</v>
      </c>
      <c r="I447" s="181" t="s">
        <v>226</v>
      </c>
      <c r="J447" s="181" t="s">
        <v>152</v>
      </c>
      <c r="K447" s="181" t="s">
        <v>36</v>
      </c>
      <c r="L447" s="117" t="s">
        <v>118</v>
      </c>
      <c r="M447" s="117" t="s">
        <v>205</v>
      </c>
      <c r="N447" s="132" t="s">
        <v>36</v>
      </c>
      <c r="O447" s="132" t="s">
        <v>36</v>
      </c>
      <c r="P447" s="132">
        <v>45043.306261574071</v>
      </c>
      <c r="Q447" s="132">
        <v>45043.308333333334</v>
      </c>
      <c r="R447" s="133" t="s">
        <v>422</v>
      </c>
      <c r="S447" s="117" t="s">
        <v>37</v>
      </c>
      <c r="T447" s="117" t="s">
        <v>37</v>
      </c>
      <c r="AB447" s="117" t="s">
        <v>36</v>
      </c>
      <c r="AD447" s="117" t="s">
        <v>48</v>
      </c>
      <c r="AF447" s="117" t="s">
        <v>48</v>
      </c>
      <c r="AG447" s="117" t="s">
        <v>48</v>
      </c>
      <c r="AH447" s="117" t="str">
        <f t="shared" si="289"/>
        <v>MP</v>
      </c>
      <c r="AI447" s="146">
        <f t="shared" si="290"/>
        <v>0</v>
      </c>
      <c r="AJ447" s="146" t="s">
        <v>36</v>
      </c>
      <c r="AK447" s="146" t="s">
        <v>36</v>
      </c>
      <c r="AL447" s="146"/>
      <c r="AM447" s="146"/>
      <c r="AN447" s="89"/>
      <c r="AO447" s="90">
        <f t="shared" si="291"/>
        <v>0</v>
      </c>
      <c r="AP447" s="91">
        <f t="shared" si="292"/>
        <v>4.9722222320269793E-2</v>
      </c>
      <c r="AQ447" s="91">
        <f t="shared" si="293"/>
        <v>4.9722222320269793E-2</v>
      </c>
      <c r="AR447" s="89">
        <f t="shared" si="294"/>
        <v>4</v>
      </c>
      <c r="AS447" s="92">
        <f t="shared" si="295"/>
        <v>0</v>
      </c>
      <c r="AT447" s="92">
        <f t="shared" si="296"/>
        <v>0.19888888928107917</v>
      </c>
      <c r="AU447" s="92">
        <f t="shared" si="297"/>
        <v>0.19888888928107917</v>
      </c>
      <c r="AV447" s="93" t="str">
        <f t="shared" si="298"/>
        <v>23_04</v>
      </c>
      <c r="AW447" s="89" t="str">
        <f t="shared" si="299"/>
        <v>23</v>
      </c>
      <c r="AX447" s="89" t="str">
        <f t="shared" si="300"/>
        <v>04</v>
      </c>
      <c r="AY447" s="89"/>
      <c r="AZ447" s="89" t="str">
        <f t="shared" si="301"/>
        <v/>
      </c>
    </row>
    <row r="448" spans="1:52" s="117" customFormat="1" ht="9" hidden="1" x14ac:dyDescent="0.2">
      <c r="A448" s="131">
        <v>45043.310416666667</v>
      </c>
      <c r="B448" s="117" t="s">
        <v>30</v>
      </c>
      <c r="C448" s="117" t="s">
        <v>33</v>
      </c>
      <c r="D448" s="117" t="s">
        <v>286</v>
      </c>
      <c r="E448" s="117" t="s">
        <v>33</v>
      </c>
      <c r="F448" s="117" t="s">
        <v>34</v>
      </c>
      <c r="G448" s="117" t="s">
        <v>287</v>
      </c>
      <c r="H448" s="117" t="s">
        <v>196</v>
      </c>
      <c r="I448" s="181" t="s">
        <v>226</v>
      </c>
      <c r="J448" s="181" t="s">
        <v>212</v>
      </c>
      <c r="K448" s="181" t="s">
        <v>36</v>
      </c>
      <c r="L448" s="117" t="s">
        <v>118</v>
      </c>
      <c r="M448" s="117" t="s">
        <v>205</v>
      </c>
      <c r="N448" s="132" t="s">
        <v>36</v>
      </c>
      <c r="O448" s="132" t="s">
        <v>36</v>
      </c>
      <c r="P448" s="132">
        <v>45043.308344907404</v>
      </c>
      <c r="Q448" s="132">
        <v>45043.310416666667</v>
      </c>
      <c r="R448" s="133" t="s">
        <v>422</v>
      </c>
      <c r="S448" s="117" t="s">
        <v>37</v>
      </c>
      <c r="T448" s="117" t="s">
        <v>37</v>
      </c>
      <c r="AB448" s="117" t="s">
        <v>36</v>
      </c>
      <c r="AD448" s="117" t="s">
        <v>48</v>
      </c>
      <c r="AF448" s="117" t="s">
        <v>48</v>
      </c>
      <c r="AG448" s="117" t="s">
        <v>48</v>
      </c>
      <c r="AH448" s="117" t="str">
        <f t="shared" si="289"/>
        <v>MP</v>
      </c>
      <c r="AI448" s="146">
        <f t="shared" si="290"/>
        <v>0</v>
      </c>
      <c r="AJ448" s="146" t="s">
        <v>36</v>
      </c>
      <c r="AK448" s="146" t="s">
        <v>36</v>
      </c>
      <c r="AL448" s="146"/>
      <c r="AM448" s="146"/>
      <c r="AN448" s="89"/>
      <c r="AO448" s="90">
        <f t="shared" si="291"/>
        <v>0</v>
      </c>
      <c r="AP448" s="91">
        <f t="shared" si="292"/>
        <v>4.9722222320269793E-2</v>
      </c>
      <c r="AQ448" s="91">
        <f t="shared" si="293"/>
        <v>4.9722222320269793E-2</v>
      </c>
      <c r="AR448" s="89">
        <f t="shared" si="294"/>
        <v>4</v>
      </c>
      <c r="AS448" s="92">
        <f t="shared" si="295"/>
        <v>0</v>
      </c>
      <c r="AT448" s="92">
        <f t="shared" si="296"/>
        <v>0.19888888928107917</v>
      </c>
      <c r="AU448" s="92">
        <f t="shared" si="297"/>
        <v>0.19888888928107917</v>
      </c>
      <c r="AV448" s="93" t="str">
        <f t="shared" si="298"/>
        <v>23_04</v>
      </c>
      <c r="AW448" s="89" t="str">
        <f t="shared" si="299"/>
        <v>23</v>
      </c>
      <c r="AX448" s="89" t="str">
        <f t="shared" si="300"/>
        <v>04</v>
      </c>
      <c r="AY448" s="89"/>
      <c r="AZ448" s="89" t="str">
        <f t="shared" si="301"/>
        <v/>
      </c>
    </row>
    <row r="449" spans="1:52" s="117" customFormat="1" ht="9" hidden="1" x14ac:dyDescent="0.2">
      <c r="A449" s="131">
        <v>45043.3125</v>
      </c>
      <c r="B449" s="117" t="s">
        <v>30</v>
      </c>
      <c r="C449" s="117" t="s">
        <v>33</v>
      </c>
      <c r="D449" s="117" t="s">
        <v>286</v>
      </c>
      <c r="E449" s="117" t="s">
        <v>33</v>
      </c>
      <c r="F449" s="117" t="s">
        <v>34</v>
      </c>
      <c r="G449" s="117" t="s">
        <v>287</v>
      </c>
      <c r="H449" s="117" t="s">
        <v>196</v>
      </c>
      <c r="I449" s="181" t="s">
        <v>226</v>
      </c>
      <c r="J449" s="181" t="s">
        <v>213</v>
      </c>
      <c r="K449" s="181" t="s">
        <v>36</v>
      </c>
      <c r="L449" s="117" t="s">
        <v>118</v>
      </c>
      <c r="M449" s="117" t="s">
        <v>205</v>
      </c>
      <c r="N449" s="132" t="s">
        <v>36</v>
      </c>
      <c r="O449" s="132" t="s">
        <v>36</v>
      </c>
      <c r="P449" s="132">
        <v>45043.310428240744</v>
      </c>
      <c r="Q449" s="132">
        <v>45043.3125</v>
      </c>
      <c r="R449" s="133" t="s">
        <v>422</v>
      </c>
      <c r="S449" s="117" t="s">
        <v>37</v>
      </c>
      <c r="T449" s="117" t="s">
        <v>37</v>
      </c>
      <c r="AB449" s="117" t="s">
        <v>36</v>
      </c>
      <c r="AD449" s="117" t="s">
        <v>48</v>
      </c>
      <c r="AF449" s="117" t="s">
        <v>48</v>
      </c>
      <c r="AG449" s="117" t="s">
        <v>48</v>
      </c>
      <c r="AH449" s="117" t="str">
        <f t="shared" si="289"/>
        <v>MP</v>
      </c>
      <c r="AI449" s="146">
        <f t="shared" si="290"/>
        <v>0</v>
      </c>
      <c r="AJ449" s="146" t="s">
        <v>36</v>
      </c>
      <c r="AK449" s="146" t="s">
        <v>36</v>
      </c>
      <c r="AL449" s="146"/>
      <c r="AM449" s="146"/>
      <c r="AN449" s="89"/>
      <c r="AO449" s="90">
        <f t="shared" si="291"/>
        <v>0</v>
      </c>
      <c r="AP449" s="91">
        <f t="shared" si="292"/>
        <v>4.9722222145646811E-2</v>
      </c>
      <c r="AQ449" s="91">
        <f t="shared" si="293"/>
        <v>4.9722222145646811E-2</v>
      </c>
      <c r="AR449" s="89">
        <f t="shared" si="294"/>
        <v>4</v>
      </c>
      <c r="AS449" s="92">
        <f t="shared" si="295"/>
        <v>0</v>
      </c>
      <c r="AT449" s="92">
        <f t="shared" si="296"/>
        <v>0.19888888858258724</v>
      </c>
      <c r="AU449" s="92">
        <f t="shared" si="297"/>
        <v>0.19888888858258724</v>
      </c>
      <c r="AV449" s="93" t="str">
        <f t="shared" si="298"/>
        <v>23_04</v>
      </c>
      <c r="AW449" s="89" t="str">
        <f t="shared" si="299"/>
        <v>23</v>
      </c>
      <c r="AX449" s="89" t="str">
        <f t="shared" si="300"/>
        <v>04</v>
      </c>
      <c r="AY449" s="89"/>
      <c r="AZ449" s="89" t="str">
        <f t="shared" si="301"/>
        <v/>
      </c>
    </row>
    <row r="450" spans="1:52" s="117" customFormat="1" ht="9" hidden="1" x14ac:dyDescent="0.2">
      <c r="A450" s="131">
        <v>45043.314583333333</v>
      </c>
      <c r="B450" s="117" t="s">
        <v>30</v>
      </c>
      <c r="C450" s="117" t="s">
        <v>33</v>
      </c>
      <c r="D450" s="117" t="s">
        <v>286</v>
      </c>
      <c r="E450" s="117" t="s">
        <v>33</v>
      </c>
      <c r="F450" s="117" t="s">
        <v>34</v>
      </c>
      <c r="G450" s="117" t="s">
        <v>287</v>
      </c>
      <c r="H450" s="117" t="s">
        <v>196</v>
      </c>
      <c r="I450" s="181" t="s">
        <v>226</v>
      </c>
      <c r="J450" s="181" t="s">
        <v>214</v>
      </c>
      <c r="K450" s="181" t="s">
        <v>36</v>
      </c>
      <c r="L450" s="117" t="s">
        <v>118</v>
      </c>
      <c r="M450" s="117" t="s">
        <v>205</v>
      </c>
      <c r="N450" s="132" t="s">
        <v>36</v>
      </c>
      <c r="O450" s="132" t="s">
        <v>36</v>
      </c>
      <c r="P450" s="132">
        <v>45043.312511574077</v>
      </c>
      <c r="Q450" s="132">
        <v>45043.314583333333</v>
      </c>
      <c r="R450" s="133" t="s">
        <v>422</v>
      </c>
      <c r="S450" s="117" t="s">
        <v>37</v>
      </c>
      <c r="T450" s="117" t="s">
        <v>37</v>
      </c>
      <c r="AB450" s="117" t="s">
        <v>36</v>
      </c>
      <c r="AD450" s="117" t="s">
        <v>48</v>
      </c>
      <c r="AF450" s="117" t="s">
        <v>48</v>
      </c>
      <c r="AG450" s="117" t="s">
        <v>48</v>
      </c>
      <c r="AH450" s="117" t="str">
        <f t="shared" si="289"/>
        <v>MP</v>
      </c>
      <c r="AI450" s="146">
        <f t="shared" si="290"/>
        <v>0</v>
      </c>
      <c r="AJ450" s="146" t="s">
        <v>36</v>
      </c>
      <c r="AK450" s="146" t="s">
        <v>36</v>
      </c>
      <c r="AL450" s="146"/>
      <c r="AM450" s="146"/>
      <c r="AN450" s="89"/>
      <c r="AO450" s="90">
        <f t="shared" si="291"/>
        <v>0</v>
      </c>
      <c r="AP450" s="91">
        <f t="shared" si="292"/>
        <v>4.9722222145646811E-2</v>
      </c>
      <c r="AQ450" s="91">
        <f t="shared" si="293"/>
        <v>4.9722222145646811E-2</v>
      </c>
      <c r="AR450" s="89">
        <f t="shared" si="294"/>
        <v>4</v>
      </c>
      <c r="AS450" s="92">
        <f t="shared" si="295"/>
        <v>0</v>
      </c>
      <c r="AT450" s="92">
        <f t="shared" si="296"/>
        <v>0.19888888858258724</v>
      </c>
      <c r="AU450" s="92">
        <f t="shared" si="297"/>
        <v>0.19888888858258724</v>
      </c>
      <c r="AV450" s="93" t="str">
        <f t="shared" si="298"/>
        <v>23_04</v>
      </c>
      <c r="AW450" s="89" t="str">
        <f t="shared" si="299"/>
        <v>23</v>
      </c>
      <c r="AX450" s="89" t="str">
        <f t="shared" si="300"/>
        <v>04</v>
      </c>
      <c r="AY450" s="89"/>
      <c r="AZ450" s="89" t="str">
        <f t="shared" si="301"/>
        <v/>
      </c>
    </row>
    <row r="451" spans="1:52" s="117" customFormat="1" ht="9" hidden="1" x14ac:dyDescent="0.2">
      <c r="A451" s="131">
        <v>45043.315972222219</v>
      </c>
      <c r="B451" s="117" t="s">
        <v>30</v>
      </c>
      <c r="C451" s="117" t="s">
        <v>33</v>
      </c>
      <c r="D451" s="117" t="s">
        <v>286</v>
      </c>
      <c r="E451" s="117" t="s">
        <v>33</v>
      </c>
      <c r="F451" s="117" t="s">
        <v>34</v>
      </c>
      <c r="G451" s="117" t="s">
        <v>287</v>
      </c>
      <c r="H451" s="117" t="s">
        <v>196</v>
      </c>
      <c r="I451" s="181" t="s">
        <v>226</v>
      </c>
      <c r="J451" s="181" t="s">
        <v>215</v>
      </c>
      <c r="K451" s="181" t="s">
        <v>36</v>
      </c>
      <c r="L451" s="117" t="s">
        <v>118</v>
      </c>
      <c r="M451" s="117" t="s">
        <v>205</v>
      </c>
      <c r="N451" s="132" t="s">
        <v>36</v>
      </c>
      <c r="O451" s="132" t="s">
        <v>36</v>
      </c>
      <c r="P451" s="132">
        <v>45043.31459490741</v>
      </c>
      <c r="Q451" s="132">
        <v>45043.315972222219</v>
      </c>
      <c r="R451" s="133" t="s">
        <v>422</v>
      </c>
      <c r="S451" s="117" t="s">
        <v>37</v>
      </c>
      <c r="T451" s="117" t="s">
        <v>37</v>
      </c>
      <c r="AB451" s="117" t="s">
        <v>36</v>
      </c>
      <c r="AD451" s="117" t="s">
        <v>48</v>
      </c>
      <c r="AF451" s="117" t="s">
        <v>48</v>
      </c>
      <c r="AG451" s="117" t="s">
        <v>48</v>
      </c>
      <c r="AH451" s="117" t="str">
        <f t="shared" si="289"/>
        <v>MP</v>
      </c>
      <c r="AI451" s="146">
        <f t="shared" si="290"/>
        <v>0</v>
      </c>
      <c r="AJ451" s="146" t="s">
        <v>36</v>
      </c>
      <c r="AK451" s="146" t="s">
        <v>36</v>
      </c>
      <c r="AL451" s="146"/>
      <c r="AM451" s="146"/>
      <c r="AN451" s="89"/>
      <c r="AO451" s="90">
        <f t="shared" si="291"/>
        <v>0</v>
      </c>
      <c r="AP451" s="91">
        <f t="shared" si="292"/>
        <v>3.3055555424652994E-2</v>
      </c>
      <c r="AQ451" s="91">
        <f t="shared" si="293"/>
        <v>3.3055555424652994E-2</v>
      </c>
      <c r="AR451" s="89">
        <f t="shared" si="294"/>
        <v>4</v>
      </c>
      <c r="AS451" s="92">
        <f t="shared" si="295"/>
        <v>0</v>
      </c>
      <c r="AT451" s="92">
        <f t="shared" si="296"/>
        <v>0.13222222169861197</v>
      </c>
      <c r="AU451" s="92">
        <f t="shared" si="297"/>
        <v>0.13222222169861197</v>
      </c>
      <c r="AV451" s="93" t="str">
        <f t="shared" si="298"/>
        <v>23_04</v>
      </c>
      <c r="AW451" s="89" t="str">
        <f t="shared" si="299"/>
        <v>23</v>
      </c>
      <c r="AX451" s="89" t="str">
        <f t="shared" si="300"/>
        <v>04</v>
      </c>
      <c r="AY451" s="89"/>
      <c r="AZ451" s="89" t="str">
        <f t="shared" si="301"/>
        <v/>
      </c>
    </row>
    <row r="452" spans="1:52" s="117" customFormat="1" ht="9" hidden="1" x14ac:dyDescent="0.2">
      <c r="A452" s="131">
        <v>45043.322233796294</v>
      </c>
      <c r="B452" s="117" t="s">
        <v>30</v>
      </c>
      <c r="C452" s="117" t="s">
        <v>33</v>
      </c>
      <c r="D452" s="117" t="s">
        <v>286</v>
      </c>
      <c r="E452" s="117" t="s">
        <v>33</v>
      </c>
      <c r="F452" s="117" t="s">
        <v>34</v>
      </c>
      <c r="G452" s="117" t="s">
        <v>287</v>
      </c>
      <c r="H452" s="117" t="s">
        <v>196</v>
      </c>
      <c r="I452" s="181" t="s">
        <v>56</v>
      </c>
      <c r="J452" s="181" t="s">
        <v>421</v>
      </c>
      <c r="K452" s="181" t="s">
        <v>36</v>
      </c>
      <c r="L452" s="117" t="s">
        <v>118</v>
      </c>
      <c r="M452" s="117" t="s">
        <v>205</v>
      </c>
      <c r="N452" s="132" t="s">
        <v>36</v>
      </c>
      <c r="O452" s="132" t="s">
        <v>36</v>
      </c>
      <c r="P452" s="132">
        <v>45043.315983796296</v>
      </c>
      <c r="Q452" s="132">
        <v>45043.322233796294</v>
      </c>
      <c r="R452" s="133" t="s">
        <v>420</v>
      </c>
      <c r="S452" s="117" t="s">
        <v>37</v>
      </c>
      <c r="T452" s="117" t="s">
        <v>37</v>
      </c>
      <c r="AB452" s="117" t="s">
        <v>36</v>
      </c>
      <c r="AD452" s="117" t="s">
        <v>48</v>
      </c>
      <c r="AF452" s="117" t="s">
        <v>48</v>
      </c>
      <c r="AG452" s="117" t="s">
        <v>48</v>
      </c>
      <c r="AH452" s="117" t="str">
        <f t="shared" si="289"/>
        <v>MP</v>
      </c>
      <c r="AI452" s="146">
        <f t="shared" si="290"/>
        <v>0</v>
      </c>
      <c r="AJ452" s="146" t="s">
        <v>36</v>
      </c>
      <c r="AK452" s="146" t="s">
        <v>36</v>
      </c>
      <c r="AL452" s="146"/>
      <c r="AM452" s="146"/>
      <c r="AN452" s="89"/>
      <c r="AO452" s="90">
        <f t="shared" si="291"/>
        <v>0</v>
      </c>
      <c r="AP452" s="91">
        <f t="shared" si="292"/>
        <v>0.1499999999650754</v>
      </c>
      <c r="AQ452" s="91">
        <f t="shared" si="293"/>
        <v>0.1499999999650754</v>
      </c>
      <c r="AR452" s="89">
        <f t="shared" si="294"/>
        <v>4</v>
      </c>
      <c r="AS452" s="92">
        <f t="shared" si="295"/>
        <v>0</v>
      </c>
      <c r="AT452" s="92">
        <f t="shared" si="296"/>
        <v>0.59999999986030161</v>
      </c>
      <c r="AU452" s="92">
        <f t="shared" si="297"/>
        <v>0.59999999986030161</v>
      </c>
      <c r="AV452" s="93" t="str">
        <f t="shared" si="298"/>
        <v>23_04</v>
      </c>
      <c r="AW452" s="89" t="str">
        <f t="shared" si="299"/>
        <v>23</v>
      </c>
      <c r="AX452" s="89" t="str">
        <f t="shared" si="300"/>
        <v>04</v>
      </c>
      <c r="AY452" s="89"/>
      <c r="AZ452" s="89" t="str">
        <f t="shared" si="301"/>
        <v/>
      </c>
    </row>
    <row r="453" spans="1:52" s="117" customFormat="1" ht="9" hidden="1" x14ac:dyDescent="0.2">
      <c r="A453" s="131">
        <v>45043.325011574074</v>
      </c>
      <c r="B453" s="117" t="s">
        <v>30</v>
      </c>
      <c r="C453" s="117" t="s">
        <v>33</v>
      </c>
      <c r="D453" s="117" t="s">
        <v>286</v>
      </c>
      <c r="E453" s="117" t="s">
        <v>33</v>
      </c>
      <c r="F453" s="117" t="s">
        <v>34</v>
      </c>
      <c r="G453" s="117" t="s">
        <v>287</v>
      </c>
      <c r="H453" s="117" t="s">
        <v>196</v>
      </c>
      <c r="I453" s="181" t="s">
        <v>56</v>
      </c>
      <c r="J453" s="181" t="s">
        <v>57</v>
      </c>
      <c r="K453" s="181" t="s">
        <v>36</v>
      </c>
      <c r="L453" s="117" t="s">
        <v>118</v>
      </c>
      <c r="M453" s="117" t="s">
        <v>205</v>
      </c>
      <c r="N453" s="132" t="s">
        <v>36</v>
      </c>
      <c r="O453" s="132" t="s">
        <v>36</v>
      </c>
      <c r="P453" s="132">
        <v>45043.322233796294</v>
      </c>
      <c r="Q453" s="132">
        <v>45043.325011574074</v>
      </c>
      <c r="R453" s="133" t="s">
        <v>420</v>
      </c>
      <c r="S453" s="117" t="s">
        <v>37</v>
      </c>
      <c r="T453" s="117" t="s">
        <v>37</v>
      </c>
      <c r="AB453" s="117" t="s">
        <v>36</v>
      </c>
      <c r="AD453" s="117" t="s">
        <v>48</v>
      </c>
      <c r="AF453" s="117" t="s">
        <v>48</v>
      </c>
      <c r="AG453" s="117" t="s">
        <v>48</v>
      </c>
      <c r="AH453" s="117" t="str">
        <f t="shared" si="289"/>
        <v>MP</v>
      </c>
      <c r="AI453" s="146">
        <f t="shared" si="290"/>
        <v>0</v>
      </c>
      <c r="AJ453" s="146" t="s">
        <v>36</v>
      </c>
      <c r="AK453" s="146" t="s">
        <v>36</v>
      </c>
      <c r="AL453" s="146"/>
      <c r="AM453" s="146"/>
      <c r="AN453" s="89"/>
      <c r="AO453" s="90">
        <f t="shared" si="291"/>
        <v>0</v>
      </c>
      <c r="AP453" s="91">
        <f t="shared" si="292"/>
        <v>6.6666666709352285E-2</v>
      </c>
      <c r="AQ453" s="91">
        <f t="shared" si="293"/>
        <v>6.6666666709352285E-2</v>
      </c>
      <c r="AR453" s="89">
        <f t="shared" si="294"/>
        <v>4</v>
      </c>
      <c r="AS453" s="92">
        <f t="shared" si="295"/>
        <v>0</v>
      </c>
      <c r="AT453" s="92">
        <f t="shared" si="296"/>
        <v>0.26666666683740914</v>
      </c>
      <c r="AU453" s="92">
        <f t="shared" si="297"/>
        <v>0.26666666683740914</v>
      </c>
      <c r="AV453" s="93" t="str">
        <f t="shared" si="298"/>
        <v>23_04</v>
      </c>
      <c r="AW453" s="89" t="str">
        <f t="shared" si="299"/>
        <v>23</v>
      </c>
      <c r="AX453" s="89" t="str">
        <f t="shared" si="300"/>
        <v>04</v>
      </c>
      <c r="AY453" s="89"/>
      <c r="AZ453" s="89" t="str">
        <f t="shared" si="301"/>
        <v/>
      </c>
    </row>
    <row r="454" spans="1:52" s="117" customFormat="1" ht="9" hidden="1" x14ac:dyDescent="0.2">
      <c r="A454" s="131">
        <v>45043.327789351853</v>
      </c>
      <c r="B454" s="117" t="s">
        <v>30</v>
      </c>
      <c r="C454" s="117" t="s">
        <v>33</v>
      </c>
      <c r="D454" s="117" t="s">
        <v>286</v>
      </c>
      <c r="E454" s="117" t="s">
        <v>33</v>
      </c>
      <c r="F454" s="117" t="s">
        <v>34</v>
      </c>
      <c r="G454" s="117" t="s">
        <v>287</v>
      </c>
      <c r="H454" s="117" t="s">
        <v>196</v>
      </c>
      <c r="I454" s="181" t="s">
        <v>56</v>
      </c>
      <c r="J454" s="181" t="s">
        <v>78</v>
      </c>
      <c r="K454" s="181" t="s">
        <v>36</v>
      </c>
      <c r="L454" s="117" t="s">
        <v>118</v>
      </c>
      <c r="M454" s="117" t="s">
        <v>205</v>
      </c>
      <c r="N454" s="132" t="s">
        <v>36</v>
      </c>
      <c r="O454" s="132" t="s">
        <v>36</v>
      </c>
      <c r="P454" s="132">
        <v>45043.325011574074</v>
      </c>
      <c r="Q454" s="132">
        <v>45043.327789351853</v>
      </c>
      <c r="R454" s="133" t="s">
        <v>420</v>
      </c>
      <c r="S454" s="117" t="s">
        <v>37</v>
      </c>
      <c r="T454" s="117" t="s">
        <v>37</v>
      </c>
      <c r="AB454" s="117" t="s">
        <v>36</v>
      </c>
      <c r="AD454" s="117" t="s">
        <v>48</v>
      </c>
      <c r="AF454" s="117" t="s">
        <v>48</v>
      </c>
      <c r="AG454" s="117" t="s">
        <v>48</v>
      </c>
      <c r="AH454" s="117" t="str">
        <f t="shared" si="289"/>
        <v>MP</v>
      </c>
      <c r="AI454" s="146">
        <f t="shared" si="290"/>
        <v>0</v>
      </c>
      <c r="AJ454" s="146" t="s">
        <v>36</v>
      </c>
      <c r="AK454" s="146" t="s">
        <v>36</v>
      </c>
      <c r="AL454" s="88" t="s">
        <v>616</v>
      </c>
      <c r="AM454" s="88" t="s">
        <v>616</v>
      </c>
      <c r="AN454" s="89"/>
      <c r="AO454" s="90">
        <f t="shared" si="291"/>
        <v>0</v>
      </c>
      <c r="AP454" s="91">
        <f t="shared" si="292"/>
        <v>6.6666666709352285E-2</v>
      </c>
      <c r="AQ454" s="91">
        <f t="shared" si="293"/>
        <v>6.6666666709352285E-2</v>
      </c>
      <c r="AR454" s="89">
        <f t="shared" si="294"/>
        <v>4</v>
      </c>
      <c r="AS454" s="92">
        <f t="shared" si="295"/>
        <v>0</v>
      </c>
      <c r="AT454" s="92">
        <f t="shared" si="296"/>
        <v>0.26666666683740914</v>
      </c>
      <c r="AU454" s="92">
        <f t="shared" si="297"/>
        <v>0.26666666683740914</v>
      </c>
      <c r="AV454" s="93" t="str">
        <f t="shared" si="298"/>
        <v>23_04</v>
      </c>
      <c r="AW454" s="89" t="str">
        <f t="shared" si="299"/>
        <v>23</v>
      </c>
      <c r="AX454" s="89" t="str">
        <f t="shared" si="300"/>
        <v>04</v>
      </c>
      <c r="AY454" s="89"/>
      <c r="AZ454" s="89" t="str">
        <f t="shared" si="301"/>
        <v/>
      </c>
    </row>
    <row r="455" spans="1:52" s="117" customFormat="1" ht="9" hidden="1" x14ac:dyDescent="0.2">
      <c r="A455" s="131">
        <v>45043.330567129633</v>
      </c>
      <c r="B455" s="117" t="s">
        <v>30</v>
      </c>
      <c r="C455" s="117" t="s">
        <v>33</v>
      </c>
      <c r="D455" s="117" t="s">
        <v>286</v>
      </c>
      <c r="E455" s="117" t="s">
        <v>33</v>
      </c>
      <c r="F455" s="117" t="s">
        <v>34</v>
      </c>
      <c r="G455" s="117" t="s">
        <v>287</v>
      </c>
      <c r="H455" s="117" t="s">
        <v>196</v>
      </c>
      <c r="I455" s="181" t="s">
        <v>56</v>
      </c>
      <c r="J455" s="181" t="s">
        <v>93</v>
      </c>
      <c r="K455" s="181" t="s">
        <v>36</v>
      </c>
      <c r="L455" s="117" t="s">
        <v>118</v>
      </c>
      <c r="M455" s="117" t="s">
        <v>205</v>
      </c>
      <c r="N455" s="132" t="s">
        <v>36</v>
      </c>
      <c r="O455" s="132" t="s">
        <v>36</v>
      </c>
      <c r="P455" s="132">
        <v>45043.327789351853</v>
      </c>
      <c r="Q455" s="132">
        <v>45043.330567129633</v>
      </c>
      <c r="R455" s="133" t="s">
        <v>420</v>
      </c>
      <c r="S455" s="117" t="s">
        <v>37</v>
      </c>
      <c r="T455" s="117" t="s">
        <v>37</v>
      </c>
      <c r="AB455" s="117" t="s">
        <v>36</v>
      </c>
      <c r="AD455" s="117" t="s">
        <v>48</v>
      </c>
      <c r="AF455" s="117" t="s">
        <v>48</v>
      </c>
      <c r="AG455" s="117" t="s">
        <v>48</v>
      </c>
      <c r="AH455" s="117" t="str">
        <f t="shared" si="289"/>
        <v>MP</v>
      </c>
      <c r="AI455" s="146">
        <f t="shared" si="290"/>
        <v>0</v>
      </c>
      <c r="AJ455" s="146" t="s">
        <v>36</v>
      </c>
      <c r="AK455" s="146" t="s">
        <v>36</v>
      </c>
      <c r="AL455" s="146"/>
      <c r="AM455" s="146"/>
      <c r="AN455" s="89"/>
      <c r="AO455" s="90">
        <f t="shared" si="291"/>
        <v>0</v>
      </c>
      <c r="AP455" s="91">
        <f t="shared" si="292"/>
        <v>6.6666666709352285E-2</v>
      </c>
      <c r="AQ455" s="91">
        <f t="shared" si="293"/>
        <v>6.6666666709352285E-2</v>
      </c>
      <c r="AR455" s="89">
        <f t="shared" si="294"/>
        <v>4</v>
      </c>
      <c r="AS455" s="92">
        <f t="shared" si="295"/>
        <v>0</v>
      </c>
      <c r="AT455" s="92">
        <f t="shared" si="296"/>
        <v>0.26666666683740914</v>
      </c>
      <c r="AU455" s="92">
        <f t="shared" si="297"/>
        <v>0.26666666683740914</v>
      </c>
      <c r="AV455" s="93" t="str">
        <f t="shared" si="298"/>
        <v>23_04</v>
      </c>
      <c r="AW455" s="89" t="str">
        <f t="shared" si="299"/>
        <v>23</v>
      </c>
      <c r="AX455" s="89" t="str">
        <f t="shared" si="300"/>
        <v>04</v>
      </c>
      <c r="AY455" s="89"/>
      <c r="AZ455" s="89" t="str">
        <f t="shared" si="301"/>
        <v/>
      </c>
    </row>
    <row r="456" spans="1:52" s="117" customFormat="1" ht="9" hidden="1" x14ac:dyDescent="0.2">
      <c r="A456" s="131">
        <v>45043.333333333336</v>
      </c>
      <c r="B456" s="117" t="s">
        <v>30</v>
      </c>
      <c r="C456" s="117" t="s">
        <v>33</v>
      </c>
      <c r="D456" s="117" t="s">
        <v>286</v>
      </c>
      <c r="E456" s="117" t="s">
        <v>33</v>
      </c>
      <c r="F456" s="117" t="s">
        <v>34</v>
      </c>
      <c r="G456" s="117" t="s">
        <v>287</v>
      </c>
      <c r="H456" s="117" t="s">
        <v>196</v>
      </c>
      <c r="I456" s="181" t="s">
        <v>56</v>
      </c>
      <c r="J456" s="181" t="s">
        <v>170</v>
      </c>
      <c r="K456" s="181" t="s">
        <v>36</v>
      </c>
      <c r="L456" s="117" t="s">
        <v>118</v>
      </c>
      <c r="M456" s="117" t="s">
        <v>205</v>
      </c>
      <c r="N456" s="132" t="s">
        <v>36</v>
      </c>
      <c r="O456" s="132" t="s">
        <v>36</v>
      </c>
      <c r="P456" s="132">
        <v>45043.330567129633</v>
      </c>
      <c r="Q456" s="132">
        <v>45043.333333333336</v>
      </c>
      <c r="R456" s="133" t="s">
        <v>420</v>
      </c>
      <c r="S456" s="117" t="s">
        <v>37</v>
      </c>
      <c r="T456" s="117" t="s">
        <v>37</v>
      </c>
      <c r="AB456" s="117" t="s">
        <v>36</v>
      </c>
      <c r="AD456" s="117" t="s">
        <v>48</v>
      </c>
      <c r="AF456" s="117" t="s">
        <v>48</v>
      </c>
      <c r="AG456" s="117" t="s">
        <v>48</v>
      </c>
      <c r="AH456" s="117" t="str">
        <f t="shared" si="289"/>
        <v>MP</v>
      </c>
      <c r="AI456" s="146">
        <f t="shared" si="290"/>
        <v>0</v>
      </c>
      <c r="AJ456" s="146" t="s">
        <v>36</v>
      </c>
      <c r="AK456" s="146" t="s">
        <v>36</v>
      </c>
      <c r="AL456" s="146" t="s">
        <v>616</v>
      </c>
      <c r="AM456" s="146" t="s">
        <v>616</v>
      </c>
      <c r="AN456" s="89"/>
      <c r="AO456" s="90">
        <f t="shared" si="291"/>
        <v>0</v>
      </c>
      <c r="AP456" s="91">
        <f t="shared" si="292"/>
        <v>6.6388888866640627E-2</v>
      </c>
      <c r="AQ456" s="91">
        <f t="shared" si="293"/>
        <v>6.6388888866640627E-2</v>
      </c>
      <c r="AR456" s="89">
        <f t="shared" si="294"/>
        <v>4</v>
      </c>
      <c r="AS456" s="92">
        <f t="shared" si="295"/>
        <v>0</v>
      </c>
      <c r="AT456" s="92">
        <f t="shared" si="296"/>
        <v>0.26555555546656251</v>
      </c>
      <c r="AU456" s="92">
        <f t="shared" si="297"/>
        <v>0.26555555546656251</v>
      </c>
      <c r="AV456" s="93" t="str">
        <f t="shared" si="298"/>
        <v>23_04</v>
      </c>
      <c r="AW456" s="89" t="str">
        <f t="shared" si="299"/>
        <v>23</v>
      </c>
      <c r="AX456" s="89" t="str">
        <f t="shared" si="300"/>
        <v>04</v>
      </c>
      <c r="AY456" s="89"/>
      <c r="AZ456" s="89" t="str">
        <f t="shared" si="301"/>
        <v/>
      </c>
    </row>
    <row r="457" spans="1:52" s="113" customFormat="1" ht="9" hidden="1" x14ac:dyDescent="0.2">
      <c r="A457" s="131">
        <v>45044.541666666664</v>
      </c>
      <c r="B457" s="117" t="s">
        <v>30</v>
      </c>
      <c r="C457" s="117" t="s">
        <v>33</v>
      </c>
      <c r="D457" s="117" t="s">
        <v>158</v>
      </c>
      <c r="E457" s="117" t="s">
        <v>33</v>
      </c>
      <c r="F457" s="117" t="s">
        <v>34</v>
      </c>
      <c r="G457" s="117" t="s">
        <v>292</v>
      </c>
      <c r="H457" s="117" t="s">
        <v>293</v>
      </c>
      <c r="I457" s="181" t="s">
        <v>56</v>
      </c>
      <c r="J457" s="181" t="s">
        <v>274</v>
      </c>
      <c r="K457" s="181" t="s">
        <v>36</v>
      </c>
      <c r="L457" s="117" t="s">
        <v>154</v>
      </c>
      <c r="M457" s="117" t="s">
        <v>220</v>
      </c>
      <c r="N457" s="132" t="s">
        <v>36</v>
      </c>
      <c r="O457" s="132" t="s">
        <v>36</v>
      </c>
      <c r="P457" s="132">
        <v>45043.333344907405</v>
      </c>
      <c r="Q457" s="132">
        <v>45043.4375</v>
      </c>
      <c r="R457" s="133" t="s">
        <v>316</v>
      </c>
      <c r="S457" s="117" t="s">
        <v>37</v>
      </c>
      <c r="T457" s="117" t="s">
        <v>37</v>
      </c>
      <c r="U457" s="145">
        <v>3.472222222222222E-3</v>
      </c>
      <c r="V457" s="145"/>
      <c r="W457" s="117"/>
      <c r="X457" s="117"/>
      <c r="Y457" s="117"/>
      <c r="Z457" s="117"/>
      <c r="AA457" s="117"/>
      <c r="AB457" s="117" t="s">
        <v>36</v>
      </c>
      <c r="AC457" s="117"/>
      <c r="AD457" s="117" t="s">
        <v>46</v>
      </c>
      <c r="AE457" s="117" t="s">
        <v>294</v>
      </c>
      <c r="AF457" s="117" t="s">
        <v>46</v>
      </c>
      <c r="AG457" s="117" t="s">
        <v>291</v>
      </c>
      <c r="AH457" s="117" t="str">
        <f t="shared" si="289"/>
        <v>PdM</v>
      </c>
      <c r="AI457" s="146">
        <f t="shared" si="290"/>
        <v>0</v>
      </c>
      <c r="AJ457" s="146" t="s">
        <v>36</v>
      </c>
      <c r="AK457" s="146" t="s">
        <v>36</v>
      </c>
      <c r="AL457" s="146"/>
      <c r="AM457" s="146"/>
      <c r="AN457" s="89"/>
      <c r="AO457" s="90">
        <f t="shared" si="291"/>
        <v>0</v>
      </c>
      <c r="AP457" s="91">
        <f t="shared" si="292"/>
        <v>2.4997222222737037</v>
      </c>
      <c r="AQ457" s="91">
        <f t="shared" si="293"/>
        <v>2.4997222222737037</v>
      </c>
      <c r="AR457" s="89">
        <f t="shared" si="294"/>
        <v>4</v>
      </c>
      <c r="AS457" s="92">
        <f t="shared" si="295"/>
        <v>0</v>
      </c>
      <c r="AT457" s="92">
        <f t="shared" si="296"/>
        <v>9.9988888890948147</v>
      </c>
      <c r="AU457" s="92">
        <f t="shared" si="297"/>
        <v>9.9988888890948147</v>
      </c>
      <c r="AV457" s="93" t="str">
        <f t="shared" si="298"/>
        <v>23_04</v>
      </c>
      <c r="AW457" s="89" t="str">
        <f t="shared" si="299"/>
        <v>23</v>
      </c>
      <c r="AX457" s="89" t="str">
        <f t="shared" si="300"/>
        <v>04</v>
      </c>
      <c r="AY457" s="89"/>
      <c r="AZ457" s="89" t="str">
        <f t="shared" si="301"/>
        <v/>
      </c>
    </row>
    <row r="458" spans="1:52" ht="18" hidden="1" x14ac:dyDescent="0.2">
      <c r="A458" s="131">
        <v>45044.541666666664</v>
      </c>
      <c r="B458" s="117" t="s">
        <v>30</v>
      </c>
      <c r="C458" s="117" t="s">
        <v>33</v>
      </c>
      <c r="D458" s="117" t="s">
        <v>157</v>
      </c>
      <c r="E458" s="117" t="s">
        <v>33</v>
      </c>
      <c r="F458" s="117" t="s">
        <v>34</v>
      </c>
      <c r="G458" s="117" t="s">
        <v>292</v>
      </c>
      <c r="H458" s="117" t="s">
        <v>293</v>
      </c>
      <c r="I458" s="181" t="s">
        <v>113</v>
      </c>
      <c r="J458" s="181" t="s">
        <v>84</v>
      </c>
      <c r="K458" s="181" t="s">
        <v>36</v>
      </c>
      <c r="L458" s="117" t="s">
        <v>154</v>
      </c>
      <c r="M458" s="117" t="s">
        <v>220</v>
      </c>
      <c r="N458" s="132" t="s">
        <v>36</v>
      </c>
      <c r="O458" s="132" t="s">
        <v>36</v>
      </c>
      <c r="P458" s="132">
        <v>45043.437511574077</v>
      </c>
      <c r="Q458" s="132">
        <v>45043.541666666664</v>
      </c>
      <c r="R458" s="159" t="s">
        <v>608</v>
      </c>
      <c r="S458" s="117" t="s">
        <v>37</v>
      </c>
      <c r="T458" s="117" t="s">
        <v>37</v>
      </c>
      <c r="U458" s="145">
        <v>3.472222222222222E-3</v>
      </c>
      <c r="V458" s="145"/>
      <c r="W458" s="117"/>
      <c r="X458" s="117"/>
      <c r="Y458" s="117"/>
      <c r="Z458" s="117"/>
      <c r="AA458" s="117"/>
      <c r="AB458" s="117" t="s">
        <v>36</v>
      </c>
      <c r="AC458" s="117"/>
      <c r="AD458" s="117" t="s">
        <v>46</v>
      </c>
      <c r="AE458" s="117" t="s">
        <v>294</v>
      </c>
      <c r="AF458" s="117" t="s">
        <v>46</v>
      </c>
      <c r="AG458" s="117" t="s">
        <v>291</v>
      </c>
      <c r="AH458" s="117" t="str">
        <f t="shared" si="289"/>
        <v>PdM</v>
      </c>
      <c r="AI458" s="146">
        <f t="shared" si="290"/>
        <v>0</v>
      </c>
      <c r="AJ458" s="146" t="s">
        <v>36</v>
      </c>
      <c r="AK458" s="146" t="s">
        <v>36</v>
      </c>
      <c r="AL458" s="109" t="s">
        <v>617</v>
      </c>
      <c r="AM458" s="109" t="s">
        <v>617</v>
      </c>
      <c r="AN458" s="89"/>
      <c r="AO458" s="90">
        <f t="shared" si="291"/>
        <v>0</v>
      </c>
      <c r="AP458" s="91">
        <f t="shared" si="292"/>
        <v>2.4997222220990807</v>
      </c>
      <c r="AQ458" s="91">
        <f t="shared" si="293"/>
        <v>2.4997222220990807</v>
      </c>
      <c r="AR458" s="89">
        <f t="shared" si="294"/>
        <v>5</v>
      </c>
      <c r="AS458" s="92">
        <f t="shared" si="295"/>
        <v>0</v>
      </c>
      <c r="AT458" s="92">
        <f t="shared" si="296"/>
        <v>12.498611110495403</v>
      </c>
      <c r="AU458" s="92">
        <f t="shared" si="297"/>
        <v>12.498611110495403</v>
      </c>
      <c r="AV458" s="93" t="str">
        <f t="shared" si="298"/>
        <v>23_04</v>
      </c>
      <c r="AW458" s="89" t="str">
        <f t="shared" si="299"/>
        <v>23</v>
      </c>
      <c r="AX458" s="89" t="str">
        <f t="shared" si="300"/>
        <v>04</v>
      </c>
      <c r="AY458" s="89"/>
      <c r="AZ458" s="89" t="str">
        <f t="shared" si="301"/>
        <v/>
      </c>
    </row>
    <row r="459" spans="1:52" s="117" customFormat="1" ht="18" hidden="1" x14ac:dyDescent="0.2">
      <c r="A459" s="95">
        <v>45043.744283391206</v>
      </c>
      <c r="B459" s="96" t="s">
        <v>30</v>
      </c>
      <c r="C459" s="96" t="s">
        <v>141</v>
      </c>
      <c r="D459" s="96" t="s">
        <v>141</v>
      </c>
      <c r="E459" s="96" t="s">
        <v>33</v>
      </c>
      <c r="F459" s="96" t="s">
        <v>34</v>
      </c>
      <c r="G459" s="96" t="s">
        <v>292</v>
      </c>
      <c r="H459" s="96" t="s">
        <v>198</v>
      </c>
      <c r="I459" s="177" t="s">
        <v>250</v>
      </c>
      <c r="J459" s="177" t="s">
        <v>456</v>
      </c>
      <c r="K459" s="177" t="s">
        <v>36</v>
      </c>
      <c r="L459" s="96" t="s">
        <v>219</v>
      </c>
      <c r="M459" s="96" t="s">
        <v>220</v>
      </c>
      <c r="N459" s="97" t="s">
        <v>36</v>
      </c>
      <c r="O459" s="97" t="s">
        <v>36</v>
      </c>
      <c r="P459" s="97">
        <v>45043.333333333328</v>
      </c>
      <c r="Q459" s="97">
        <v>45043.479166666664</v>
      </c>
      <c r="R459" s="75" t="s">
        <v>609</v>
      </c>
      <c r="S459" s="96" t="s">
        <v>119</v>
      </c>
      <c r="T459" s="96"/>
      <c r="U459" s="126">
        <v>1.3888888890505768E-2</v>
      </c>
      <c r="V459" s="96"/>
      <c r="W459" s="96"/>
      <c r="X459" s="96"/>
      <c r="Y459" s="96"/>
      <c r="Z459" s="96"/>
      <c r="AA459" s="96"/>
      <c r="AB459" s="96" t="s">
        <v>36</v>
      </c>
      <c r="AC459" s="96"/>
      <c r="AD459" s="96" t="s">
        <v>48</v>
      </c>
      <c r="AE459" s="96"/>
      <c r="AF459" s="96" t="s">
        <v>48</v>
      </c>
      <c r="AG459" s="96" t="s">
        <v>48</v>
      </c>
      <c r="AH459" s="96" t="str">
        <f t="shared" si="289"/>
        <v>COM</v>
      </c>
      <c r="AI459" s="99">
        <f t="shared" si="290"/>
        <v>0</v>
      </c>
      <c r="AJ459" s="99" t="s">
        <v>36</v>
      </c>
      <c r="AK459" s="99" t="s">
        <v>36</v>
      </c>
      <c r="AL459" s="99"/>
      <c r="AM459" s="99"/>
      <c r="AN459" s="175">
        <v>4.1666666666666664E-2</v>
      </c>
      <c r="AO459" s="101">
        <f t="shared" si="291"/>
        <v>0</v>
      </c>
      <c r="AP459" s="102">
        <f t="shared" si="292"/>
        <v>3.5000000000582077</v>
      </c>
      <c r="AQ459" s="102">
        <f t="shared" si="293"/>
        <v>3.5000000000582077</v>
      </c>
      <c r="AR459" s="100">
        <f t="shared" si="294"/>
        <v>1</v>
      </c>
      <c r="AS459" s="103">
        <f t="shared" si="295"/>
        <v>1</v>
      </c>
      <c r="AT459" s="103">
        <f t="shared" si="296"/>
        <v>3.5000000000582077</v>
      </c>
      <c r="AU459" s="103">
        <f t="shared" si="297"/>
        <v>2.5000000000582077</v>
      </c>
      <c r="AV459" s="104" t="str">
        <f t="shared" si="298"/>
        <v>23_04</v>
      </c>
      <c r="AW459" s="100" t="str">
        <f t="shared" si="299"/>
        <v>23</v>
      </c>
      <c r="AX459" s="100" t="str">
        <f t="shared" si="300"/>
        <v>04</v>
      </c>
      <c r="AY459" s="100">
        <v>1</v>
      </c>
      <c r="AZ459" s="100" t="str">
        <f t="shared" si="301"/>
        <v/>
      </c>
    </row>
    <row r="460" spans="1:52" s="113" customFormat="1" ht="9" hidden="1" x14ac:dyDescent="0.2">
      <c r="A460" s="131">
        <v>45044.304166666669</v>
      </c>
      <c r="B460" s="117" t="s">
        <v>30</v>
      </c>
      <c r="C460" s="117" t="s">
        <v>33</v>
      </c>
      <c r="D460" s="117" t="s">
        <v>286</v>
      </c>
      <c r="E460" s="117" t="s">
        <v>33</v>
      </c>
      <c r="F460" s="117" t="s">
        <v>34</v>
      </c>
      <c r="G460" s="117" t="s">
        <v>287</v>
      </c>
      <c r="H460" s="117" t="s">
        <v>196</v>
      </c>
      <c r="I460" s="181" t="s">
        <v>226</v>
      </c>
      <c r="J460" s="181" t="s">
        <v>138</v>
      </c>
      <c r="K460" s="181" t="s">
        <v>36</v>
      </c>
      <c r="L460" s="117" t="s">
        <v>118</v>
      </c>
      <c r="M460" s="117" t="s">
        <v>205</v>
      </c>
      <c r="N460" s="132" t="s">
        <v>36</v>
      </c>
      <c r="O460" s="132" t="s">
        <v>36</v>
      </c>
      <c r="P460" s="132">
        <v>45044.302083333336</v>
      </c>
      <c r="Q460" s="132">
        <v>45044.304166666669</v>
      </c>
      <c r="R460" s="133" t="s">
        <v>422</v>
      </c>
      <c r="S460" s="117" t="s">
        <v>37</v>
      </c>
      <c r="T460" s="117" t="s">
        <v>37</v>
      </c>
      <c r="U460" s="117"/>
      <c r="V460" s="117"/>
      <c r="W460" s="117"/>
      <c r="X460" s="117"/>
      <c r="Y460" s="117"/>
      <c r="Z460" s="117"/>
      <c r="AA460" s="117"/>
      <c r="AB460" s="117" t="s">
        <v>36</v>
      </c>
      <c r="AC460" s="117"/>
      <c r="AD460" s="117" t="s">
        <v>48</v>
      </c>
      <c r="AE460" s="117"/>
      <c r="AF460" s="117" t="s">
        <v>48</v>
      </c>
      <c r="AG460" s="117" t="s">
        <v>48</v>
      </c>
      <c r="AH460" s="117" t="str">
        <f t="shared" ref="AH460:AH491" si="302">TRIM(LEFT(L460,3))</f>
        <v>MP</v>
      </c>
      <c r="AI460" s="146">
        <f t="shared" ref="AI460:AI491" si="303">IFERROR(IF(N460&gt;O460,24+(O460-N460)*24,(O460-N460)*24),0)</f>
        <v>0</v>
      </c>
      <c r="AJ460" s="146" t="s">
        <v>36</v>
      </c>
      <c r="AK460" s="146" t="s">
        <v>36</v>
      </c>
      <c r="AL460" s="146"/>
      <c r="AM460" s="146"/>
      <c r="AN460" s="89"/>
      <c r="AO460" s="90">
        <f t="shared" ref="AO460:AO491" si="304">IF(AND(Y460="-",AB460="-"),0,IF(OR(Y460="-",AB460="-"),IF(Y460="-",AB460,Y460),Y460+AB460))</f>
        <v>0</v>
      </c>
      <c r="AP460" s="91">
        <f t="shared" ref="AP460:AP491" si="305">IFERROR(IF(P460&gt;Q460,24+(Q460-P460)*24,(Q460-P460)*24),0)</f>
        <v>4.9999999988358468E-2</v>
      </c>
      <c r="AQ460" s="91">
        <f t="shared" ref="AQ460:AQ491" si="306">AP460-(AO460*24)</f>
        <v>4.9999999988358468E-2</v>
      </c>
      <c r="AR460" s="89">
        <f t="shared" ref="AR460:AR491" si="307">IF(AY460=1,(LEN(D460)-LEN(SUBSTITUTE(D460,",",""))+1),IF(LEN(D460)=LEN(SUBSTITUTE(D460,"RONCAL FANNYNG","")),IF(LEN(D460)=LEN(SUBSTITUTE(D460,"LIBERATO AMAEL","")),(LEN(D460)-LEN(SUBSTITUTE(D460,",",""))+1+2),(LEN(D460)-LEN(SUBSTITUTE(D460,",",""))+1+1)),IF(LEN(D460)=LEN(SUBSTITUTE(D460,"LIBERATO AMAEL","")),(LEN(D460)-LEN(SUBSTITUTE(D460,",",""))+1+1),(LEN(D460)-LEN(SUBSTITUTE(D460,",",""))+1))))</f>
        <v>4</v>
      </c>
      <c r="AS460" s="92">
        <f t="shared" ref="AS460:AS491" si="308">IFERROR(AN460*24,0)</f>
        <v>0</v>
      </c>
      <c r="AT460" s="92">
        <f t="shared" ref="AT460:AT491" si="309">AR460*AQ460</f>
        <v>0.19999999995343387</v>
      </c>
      <c r="AU460" s="92">
        <f t="shared" ref="AU460:AU491" si="310">AT460-AS460</f>
        <v>0.19999999995343387</v>
      </c>
      <c r="AV460" s="93" t="str">
        <f t="shared" ref="AV460:AV491" si="311">AW460&amp;"_"&amp;AX460</f>
        <v>23_04</v>
      </c>
      <c r="AW460" s="89" t="str">
        <f t="shared" ref="AW460:AW491" si="312">TEXT(Q460,"YY")</f>
        <v>23</v>
      </c>
      <c r="AX460" s="89" t="str">
        <f t="shared" ref="AX460:AX491" si="313">TEXT(Q460,"mm")</f>
        <v>04</v>
      </c>
      <c r="AY460" s="89"/>
      <c r="AZ460" s="89" t="str">
        <f t="shared" ref="AZ460:AZ491" si="314">IF(AQ460&lt;=AI460,"REVISAR","")</f>
        <v/>
      </c>
    </row>
    <row r="461" spans="1:52" s="117" customFormat="1" ht="9" hidden="1" x14ac:dyDescent="0.2">
      <c r="A461" s="131">
        <v>45044.306250000001</v>
      </c>
      <c r="B461" s="117" t="s">
        <v>30</v>
      </c>
      <c r="C461" s="117" t="s">
        <v>33</v>
      </c>
      <c r="D461" s="117" t="s">
        <v>286</v>
      </c>
      <c r="E461" s="117" t="s">
        <v>33</v>
      </c>
      <c r="F461" s="117" t="s">
        <v>34</v>
      </c>
      <c r="G461" s="117" t="s">
        <v>287</v>
      </c>
      <c r="H461" s="117" t="s">
        <v>196</v>
      </c>
      <c r="I461" s="181" t="s">
        <v>226</v>
      </c>
      <c r="J461" s="181" t="s">
        <v>211</v>
      </c>
      <c r="K461" s="181" t="s">
        <v>36</v>
      </c>
      <c r="L461" s="117" t="s">
        <v>118</v>
      </c>
      <c r="M461" s="117" t="s">
        <v>205</v>
      </c>
      <c r="N461" s="132" t="s">
        <v>36</v>
      </c>
      <c r="O461" s="132" t="s">
        <v>36</v>
      </c>
      <c r="P461" s="132">
        <v>45044.304178240738</v>
      </c>
      <c r="Q461" s="132">
        <v>45044.306250000001</v>
      </c>
      <c r="R461" s="133" t="s">
        <v>422</v>
      </c>
      <c r="S461" s="117" t="s">
        <v>37</v>
      </c>
      <c r="T461" s="117" t="s">
        <v>37</v>
      </c>
      <c r="AB461" s="117" t="s">
        <v>36</v>
      </c>
      <c r="AD461" s="117" t="s">
        <v>48</v>
      </c>
      <c r="AF461" s="117" t="s">
        <v>48</v>
      </c>
      <c r="AG461" s="117" t="s">
        <v>48</v>
      </c>
      <c r="AH461" s="117" t="str">
        <f t="shared" si="302"/>
        <v>MP</v>
      </c>
      <c r="AI461" s="146">
        <f t="shared" si="303"/>
        <v>0</v>
      </c>
      <c r="AJ461" s="146" t="s">
        <v>36</v>
      </c>
      <c r="AK461" s="146" t="s">
        <v>36</v>
      </c>
      <c r="AL461" s="146"/>
      <c r="AM461" s="146"/>
      <c r="AN461" s="89"/>
      <c r="AO461" s="90">
        <f t="shared" si="304"/>
        <v>0</v>
      </c>
      <c r="AP461" s="91">
        <f t="shared" si="305"/>
        <v>4.9722222320269793E-2</v>
      </c>
      <c r="AQ461" s="91">
        <f t="shared" si="306"/>
        <v>4.9722222320269793E-2</v>
      </c>
      <c r="AR461" s="89">
        <f t="shared" si="307"/>
        <v>4</v>
      </c>
      <c r="AS461" s="92">
        <f t="shared" si="308"/>
        <v>0</v>
      </c>
      <c r="AT461" s="92">
        <f t="shared" si="309"/>
        <v>0.19888888928107917</v>
      </c>
      <c r="AU461" s="92">
        <f t="shared" si="310"/>
        <v>0.19888888928107917</v>
      </c>
      <c r="AV461" s="93" t="str">
        <f t="shared" si="311"/>
        <v>23_04</v>
      </c>
      <c r="AW461" s="89" t="str">
        <f t="shared" si="312"/>
        <v>23</v>
      </c>
      <c r="AX461" s="89" t="str">
        <f t="shared" si="313"/>
        <v>04</v>
      </c>
      <c r="AY461" s="89"/>
      <c r="AZ461" s="89" t="str">
        <f t="shared" si="314"/>
        <v/>
      </c>
    </row>
    <row r="462" spans="1:52" s="117" customFormat="1" ht="9" hidden="1" x14ac:dyDescent="0.2">
      <c r="A462" s="131">
        <v>45044.308333333334</v>
      </c>
      <c r="B462" s="117" t="s">
        <v>30</v>
      </c>
      <c r="C462" s="117" t="s">
        <v>33</v>
      </c>
      <c r="D462" s="117" t="s">
        <v>286</v>
      </c>
      <c r="E462" s="117" t="s">
        <v>33</v>
      </c>
      <c r="F462" s="117" t="s">
        <v>34</v>
      </c>
      <c r="G462" s="117" t="s">
        <v>287</v>
      </c>
      <c r="H462" s="117" t="s">
        <v>196</v>
      </c>
      <c r="I462" s="181" t="s">
        <v>226</v>
      </c>
      <c r="J462" s="181" t="s">
        <v>152</v>
      </c>
      <c r="K462" s="181" t="s">
        <v>36</v>
      </c>
      <c r="L462" s="117" t="s">
        <v>118</v>
      </c>
      <c r="M462" s="117" t="s">
        <v>205</v>
      </c>
      <c r="N462" s="132" t="s">
        <v>36</v>
      </c>
      <c r="O462" s="132" t="s">
        <v>36</v>
      </c>
      <c r="P462" s="132">
        <v>45044.306261574071</v>
      </c>
      <c r="Q462" s="132">
        <v>45044.308333333334</v>
      </c>
      <c r="R462" s="133" t="s">
        <v>422</v>
      </c>
      <c r="S462" s="117" t="s">
        <v>37</v>
      </c>
      <c r="T462" s="117" t="s">
        <v>37</v>
      </c>
      <c r="AB462" s="117" t="s">
        <v>36</v>
      </c>
      <c r="AD462" s="117" t="s">
        <v>48</v>
      </c>
      <c r="AF462" s="117" t="s">
        <v>48</v>
      </c>
      <c r="AG462" s="117" t="s">
        <v>48</v>
      </c>
      <c r="AH462" s="117" t="str">
        <f t="shared" si="302"/>
        <v>MP</v>
      </c>
      <c r="AI462" s="146">
        <f t="shared" si="303"/>
        <v>0</v>
      </c>
      <c r="AJ462" s="146" t="s">
        <v>36</v>
      </c>
      <c r="AK462" s="146" t="s">
        <v>36</v>
      </c>
      <c r="AL462" s="146"/>
      <c r="AM462" s="146"/>
      <c r="AN462" s="89"/>
      <c r="AO462" s="90">
        <f t="shared" si="304"/>
        <v>0</v>
      </c>
      <c r="AP462" s="91">
        <f t="shared" si="305"/>
        <v>4.9722222320269793E-2</v>
      </c>
      <c r="AQ462" s="91">
        <f t="shared" si="306"/>
        <v>4.9722222320269793E-2</v>
      </c>
      <c r="AR462" s="89">
        <f t="shared" si="307"/>
        <v>4</v>
      </c>
      <c r="AS462" s="92">
        <f t="shared" si="308"/>
        <v>0</v>
      </c>
      <c r="AT462" s="92">
        <f t="shared" si="309"/>
        <v>0.19888888928107917</v>
      </c>
      <c r="AU462" s="92">
        <f t="shared" si="310"/>
        <v>0.19888888928107917</v>
      </c>
      <c r="AV462" s="93" t="str">
        <f t="shared" si="311"/>
        <v>23_04</v>
      </c>
      <c r="AW462" s="89" t="str">
        <f t="shared" si="312"/>
        <v>23</v>
      </c>
      <c r="AX462" s="89" t="str">
        <f t="shared" si="313"/>
        <v>04</v>
      </c>
      <c r="AY462" s="89"/>
      <c r="AZ462" s="89" t="str">
        <f t="shared" si="314"/>
        <v/>
      </c>
    </row>
    <row r="463" spans="1:52" s="117" customFormat="1" ht="9" hidden="1" x14ac:dyDescent="0.2">
      <c r="A463" s="131">
        <v>45044.310416666667</v>
      </c>
      <c r="B463" s="117" t="s">
        <v>30</v>
      </c>
      <c r="C463" s="117" t="s">
        <v>33</v>
      </c>
      <c r="D463" s="117" t="s">
        <v>286</v>
      </c>
      <c r="E463" s="117" t="s">
        <v>33</v>
      </c>
      <c r="F463" s="117" t="s">
        <v>34</v>
      </c>
      <c r="G463" s="117" t="s">
        <v>287</v>
      </c>
      <c r="H463" s="117" t="s">
        <v>196</v>
      </c>
      <c r="I463" s="181" t="s">
        <v>226</v>
      </c>
      <c r="J463" s="181" t="s">
        <v>212</v>
      </c>
      <c r="K463" s="181" t="s">
        <v>36</v>
      </c>
      <c r="L463" s="117" t="s">
        <v>118</v>
      </c>
      <c r="M463" s="117" t="s">
        <v>205</v>
      </c>
      <c r="N463" s="132" t="s">
        <v>36</v>
      </c>
      <c r="O463" s="132" t="s">
        <v>36</v>
      </c>
      <c r="P463" s="132">
        <v>45044.308344907404</v>
      </c>
      <c r="Q463" s="132">
        <v>45044.310416666667</v>
      </c>
      <c r="R463" s="133" t="s">
        <v>422</v>
      </c>
      <c r="S463" s="117" t="s">
        <v>37</v>
      </c>
      <c r="T463" s="117" t="s">
        <v>37</v>
      </c>
      <c r="AB463" s="117" t="s">
        <v>36</v>
      </c>
      <c r="AD463" s="117" t="s">
        <v>48</v>
      </c>
      <c r="AF463" s="117" t="s">
        <v>48</v>
      </c>
      <c r="AG463" s="117" t="s">
        <v>48</v>
      </c>
      <c r="AH463" s="117" t="str">
        <f t="shared" si="302"/>
        <v>MP</v>
      </c>
      <c r="AI463" s="146">
        <f t="shared" si="303"/>
        <v>0</v>
      </c>
      <c r="AJ463" s="146" t="s">
        <v>36</v>
      </c>
      <c r="AK463" s="146" t="s">
        <v>36</v>
      </c>
      <c r="AL463" s="146"/>
      <c r="AM463" s="146"/>
      <c r="AN463" s="89"/>
      <c r="AO463" s="90">
        <f t="shared" si="304"/>
        <v>0</v>
      </c>
      <c r="AP463" s="91">
        <f t="shared" si="305"/>
        <v>4.9722222320269793E-2</v>
      </c>
      <c r="AQ463" s="91">
        <f t="shared" si="306"/>
        <v>4.9722222320269793E-2</v>
      </c>
      <c r="AR463" s="89">
        <f t="shared" si="307"/>
        <v>4</v>
      </c>
      <c r="AS463" s="92">
        <f t="shared" si="308"/>
        <v>0</v>
      </c>
      <c r="AT463" s="92">
        <f t="shared" si="309"/>
        <v>0.19888888928107917</v>
      </c>
      <c r="AU463" s="92">
        <f t="shared" si="310"/>
        <v>0.19888888928107917</v>
      </c>
      <c r="AV463" s="93" t="str">
        <f t="shared" si="311"/>
        <v>23_04</v>
      </c>
      <c r="AW463" s="89" t="str">
        <f t="shared" si="312"/>
        <v>23</v>
      </c>
      <c r="AX463" s="89" t="str">
        <f t="shared" si="313"/>
        <v>04</v>
      </c>
      <c r="AY463" s="89"/>
      <c r="AZ463" s="89" t="str">
        <f t="shared" si="314"/>
        <v/>
      </c>
    </row>
    <row r="464" spans="1:52" s="117" customFormat="1" ht="9" hidden="1" x14ac:dyDescent="0.2">
      <c r="A464" s="131">
        <v>45044.3125</v>
      </c>
      <c r="B464" s="117" t="s">
        <v>30</v>
      </c>
      <c r="C464" s="117" t="s">
        <v>33</v>
      </c>
      <c r="D464" s="117" t="s">
        <v>286</v>
      </c>
      <c r="E464" s="117" t="s">
        <v>33</v>
      </c>
      <c r="F464" s="117" t="s">
        <v>34</v>
      </c>
      <c r="G464" s="117" t="s">
        <v>287</v>
      </c>
      <c r="H464" s="117" t="s">
        <v>196</v>
      </c>
      <c r="I464" s="181" t="s">
        <v>226</v>
      </c>
      <c r="J464" s="181" t="s">
        <v>213</v>
      </c>
      <c r="K464" s="181" t="s">
        <v>36</v>
      </c>
      <c r="L464" s="117" t="s">
        <v>118</v>
      </c>
      <c r="M464" s="117" t="s">
        <v>205</v>
      </c>
      <c r="N464" s="132" t="s">
        <v>36</v>
      </c>
      <c r="O464" s="132" t="s">
        <v>36</v>
      </c>
      <c r="P464" s="132">
        <v>45044.310428240744</v>
      </c>
      <c r="Q464" s="132">
        <v>45044.3125</v>
      </c>
      <c r="R464" s="133" t="s">
        <v>422</v>
      </c>
      <c r="S464" s="117" t="s">
        <v>37</v>
      </c>
      <c r="T464" s="117" t="s">
        <v>37</v>
      </c>
      <c r="AB464" s="117" t="s">
        <v>36</v>
      </c>
      <c r="AD464" s="117" t="s">
        <v>48</v>
      </c>
      <c r="AF464" s="117" t="s">
        <v>48</v>
      </c>
      <c r="AG464" s="117" t="s">
        <v>48</v>
      </c>
      <c r="AH464" s="117" t="str">
        <f t="shared" si="302"/>
        <v>MP</v>
      </c>
      <c r="AI464" s="146">
        <f t="shared" si="303"/>
        <v>0</v>
      </c>
      <c r="AJ464" s="146" t="s">
        <v>36</v>
      </c>
      <c r="AK464" s="146" t="s">
        <v>36</v>
      </c>
      <c r="AL464" s="146"/>
      <c r="AM464" s="146"/>
      <c r="AN464" s="89"/>
      <c r="AO464" s="90">
        <f t="shared" si="304"/>
        <v>0</v>
      </c>
      <c r="AP464" s="91">
        <f t="shared" si="305"/>
        <v>4.9722222145646811E-2</v>
      </c>
      <c r="AQ464" s="91">
        <f t="shared" si="306"/>
        <v>4.9722222145646811E-2</v>
      </c>
      <c r="AR464" s="89">
        <f t="shared" si="307"/>
        <v>4</v>
      </c>
      <c r="AS464" s="92">
        <f t="shared" si="308"/>
        <v>0</v>
      </c>
      <c r="AT464" s="92">
        <f t="shared" si="309"/>
        <v>0.19888888858258724</v>
      </c>
      <c r="AU464" s="92">
        <f t="shared" si="310"/>
        <v>0.19888888858258724</v>
      </c>
      <c r="AV464" s="93" t="str">
        <f t="shared" si="311"/>
        <v>23_04</v>
      </c>
      <c r="AW464" s="89" t="str">
        <f t="shared" si="312"/>
        <v>23</v>
      </c>
      <c r="AX464" s="89" t="str">
        <f t="shared" si="313"/>
        <v>04</v>
      </c>
      <c r="AY464" s="89"/>
      <c r="AZ464" s="89" t="str">
        <f t="shared" si="314"/>
        <v/>
      </c>
    </row>
    <row r="465" spans="1:52" s="117" customFormat="1" ht="9" hidden="1" x14ac:dyDescent="0.2">
      <c r="A465" s="131">
        <v>45044.314583333333</v>
      </c>
      <c r="B465" s="117" t="s">
        <v>30</v>
      </c>
      <c r="C465" s="117" t="s">
        <v>33</v>
      </c>
      <c r="D465" s="117" t="s">
        <v>286</v>
      </c>
      <c r="E465" s="117" t="s">
        <v>33</v>
      </c>
      <c r="F465" s="117" t="s">
        <v>34</v>
      </c>
      <c r="G465" s="117" t="s">
        <v>287</v>
      </c>
      <c r="H465" s="117" t="s">
        <v>196</v>
      </c>
      <c r="I465" s="181" t="s">
        <v>226</v>
      </c>
      <c r="J465" s="181" t="s">
        <v>214</v>
      </c>
      <c r="K465" s="181" t="s">
        <v>36</v>
      </c>
      <c r="L465" s="117" t="s">
        <v>118</v>
      </c>
      <c r="M465" s="117" t="s">
        <v>205</v>
      </c>
      <c r="N465" s="132" t="s">
        <v>36</v>
      </c>
      <c r="O465" s="132" t="s">
        <v>36</v>
      </c>
      <c r="P465" s="132">
        <v>45044.312511574077</v>
      </c>
      <c r="Q465" s="132">
        <v>45044.314583333333</v>
      </c>
      <c r="R465" s="133" t="s">
        <v>422</v>
      </c>
      <c r="S465" s="117" t="s">
        <v>37</v>
      </c>
      <c r="T465" s="117" t="s">
        <v>37</v>
      </c>
      <c r="AB465" s="117" t="s">
        <v>36</v>
      </c>
      <c r="AD465" s="117" t="s">
        <v>48</v>
      </c>
      <c r="AF465" s="117" t="s">
        <v>48</v>
      </c>
      <c r="AG465" s="117" t="s">
        <v>48</v>
      </c>
      <c r="AH465" s="117" t="str">
        <f t="shared" si="302"/>
        <v>MP</v>
      </c>
      <c r="AI465" s="146">
        <f t="shared" si="303"/>
        <v>0</v>
      </c>
      <c r="AJ465" s="146" t="s">
        <v>36</v>
      </c>
      <c r="AK465" s="146" t="s">
        <v>36</v>
      </c>
      <c r="AL465" s="146"/>
      <c r="AM465" s="146"/>
      <c r="AN465" s="89"/>
      <c r="AO465" s="90">
        <f t="shared" si="304"/>
        <v>0</v>
      </c>
      <c r="AP465" s="91">
        <f t="shared" si="305"/>
        <v>4.9722222145646811E-2</v>
      </c>
      <c r="AQ465" s="91">
        <f t="shared" si="306"/>
        <v>4.9722222145646811E-2</v>
      </c>
      <c r="AR465" s="89">
        <f t="shared" si="307"/>
        <v>4</v>
      </c>
      <c r="AS465" s="92">
        <f t="shared" si="308"/>
        <v>0</v>
      </c>
      <c r="AT465" s="92">
        <f t="shared" si="309"/>
        <v>0.19888888858258724</v>
      </c>
      <c r="AU465" s="92">
        <f t="shared" si="310"/>
        <v>0.19888888858258724</v>
      </c>
      <c r="AV465" s="93" t="str">
        <f t="shared" si="311"/>
        <v>23_04</v>
      </c>
      <c r="AW465" s="89" t="str">
        <f t="shared" si="312"/>
        <v>23</v>
      </c>
      <c r="AX465" s="89" t="str">
        <f t="shared" si="313"/>
        <v>04</v>
      </c>
      <c r="AY465" s="89"/>
      <c r="AZ465" s="89" t="str">
        <f t="shared" si="314"/>
        <v/>
      </c>
    </row>
    <row r="466" spans="1:52" s="117" customFormat="1" ht="9" hidden="1" x14ac:dyDescent="0.2">
      <c r="A466" s="131">
        <v>45044.315972222219</v>
      </c>
      <c r="B466" s="117" t="s">
        <v>30</v>
      </c>
      <c r="C466" s="117" t="s">
        <v>33</v>
      </c>
      <c r="D466" s="117" t="s">
        <v>286</v>
      </c>
      <c r="E466" s="117" t="s">
        <v>33</v>
      </c>
      <c r="F466" s="117" t="s">
        <v>34</v>
      </c>
      <c r="G466" s="117" t="s">
        <v>287</v>
      </c>
      <c r="H466" s="117" t="s">
        <v>196</v>
      </c>
      <c r="I466" s="181" t="s">
        <v>226</v>
      </c>
      <c r="J466" s="181" t="s">
        <v>215</v>
      </c>
      <c r="K466" s="181" t="s">
        <v>36</v>
      </c>
      <c r="L466" s="117" t="s">
        <v>118</v>
      </c>
      <c r="M466" s="117" t="s">
        <v>205</v>
      </c>
      <c r="N466" s="132" t="s">
        <v>36</v>
      </c>
      <c r="O466" s="132" t="s">
        <v>36</v>
      </c>
      <c r="P466" s="132">
        <v>45044.31459490741</v>
      </c>
      <c r="Q466" s="132">
        <v>45044.315972222219</v>
      </c>
      <c r="R466" s="133" t="s">
        <v>422</v>
      </c>
      <c r="S466" s="117" t="s">
        <v>37</v>
      </c>
      <c r="T466" s="117" t="s">
        <v>37</v>
      </c>
      <c r="AB466" s="117" t="s">
        <v>36</v>
      </c>
      <c r="AD466" s="117" t="s">
        <v>48</v>
      </c>
      <c r="AF466" s="117" t="s">
        <v>48</v>
      </c>
      <c r="AG466" s="117" t="s">
        <v>48</v>
      </c>
      <c r="AH466" s="117" t="str">
        <f t="shared" si="302"/>
        <v>MP</v>
      </c>
      <c r="AI466" s="146">
        <f t="shared" si="303"/>
        <v>0</v>
      </c>
      <c r="AJ466" s="146" t="s">
        <v>36</v>
      </c>
      <c r="AK466" s="146" t="s">
        <v>36</v>
      </c>
      <c r="AL466" s="146"/>
      <c r="AM466" s="146"/>
      <c r="AN466" s="89"/>
      <c r="AO466" s="90">
        <f t="shared" si="304"/>
        <v>0</v>
      </c>
      <c r="AP466" s="91">
        <f t="shared" si="305"/>
        <v>3.3055555424652994E-2</v>
      </c>
      <c r="AQ466" s="91">
        <f t="shared" si="306"/>
        <v>3.3055555424652994E-2</v>
      </c>
      <c r="AR466" s="89">
        <f t="shared" si="307"/>
        <v>4</v>
      </c>
      <c r="AS466" s="92">
        <f t="shared" si="308"/>
        <v>0</v>
      </c>
      <c r="AT466" s="92">
        <f t="shared" si="309"/>
        <v>0.13222222169861197</v>
      </c>
      <c r="AU466" s="92">
        <f t="shared" si="310"/>
        <v>0.13222222169861197</v>
      </c>
      <c r="AV466" s="93" t="str">
        <f t="shared" si="311"/>
        <v>23_04</v>
      </c>
      <c r="AW466" s="89" t="str">
        <f t="shared" si="312"/>
        <v>23</v>
      </c>
      <c r="AX466" s="89" t="str">
        <f t="shared" si="313"/>
        <v>04</v>
      </c>
      <c r="AY466" s="89"/>
      <c r="AZ466" s="89" t="str">
        <f t="shared" si="314"/>
        <v/>
      </c>
    </row>
    <row r="467" spans="1:52" s="117" customFormat="1" ht="9" hidden="1" x14ac:dyDescent="0.2">
      <c r="A467" s="131">
        <v>45044.322233796294</v>
      </c>
      <c r="B467" s="117" t="s">
        <v>30</v>
      </c>
      <c r="C467" s="117" t="s">
        <v>33</v>
      </c>
      <c r="D467" s="117" t="s">
        <v>286</v>
      </c>
      <c r="E467" s="117" t="s">
        <v>33</v>
      </c>
      <c r="F467" s="117" t="s">
        <v>34</v>
      </c>
      <c r="G467" s="117" t="s">
        <v>287</v>
      </c>
      <c r="H467" s="117" t="s">
        <v>196</v>
      </c>
      <c r="I467" s="181" t="s">
        <v>56</v>
      </c>
      <c r="J467" s="181" t="s">
        <v>421</v>
      </c>
      <c r="K467" s="181" t="s">
        <v>36</v>
      </c>
      <c r="L467" s="117" t="s">
        <v>118</v>
      </c>
      <c r="M467" s="117" t="s">
        <v>205</v>
      </c>
      <c r="N467" s="132" t="s">
        <v>36</v>
      </c>
      <c r="O467" s="132" t="s">
        <v>36</v>
      </c>
      <c r="P467" s="132">
        <v>45044.315983796296</v>
      </c>
      <c r="Q467" s="132">
        <v>45044.322233796294</v>
      </c>
      <c r="R467" s="133" t="s">
        <v>420</v>
      </c>
      <c r="S467" s="117" t="s">
        <v>37</v>
      </c>
      <c r="T467" s="117" t="s">
        <v>37</v>
      </c>
      <c r="AB467" s="117" t="s">
        <v>36</v>
      </c>
      <c r="AD467" s="117" t="s">
        <v>48</v>
      </c>
      <c r="AF467" s="117" t="s">
        <v>48</v>
      </c>
      <c r="AG467" s="117" t="s">
        <v>48</v>
      </c>
      <c r="AH467" s="117" t="str">
        <f t="shared" si="302"/>
        <v>MP</v>
      </c>
      <c r="AI467" s="146">
        <f t="shared" si="303"/>
        <v>0</v>
      </c>
      <c r="AJ467" s="146" t="s">
        <v>36</v>
      </c>
      <c r="AK467" s="146" t="s">
        <v>36</v>
      </c>
      <c r="AL467" s="146"/>
      <c r="AM467" s="146"/>
      <c r="AN467" s="89"/>
      <c r="AO467" s="90">
        <f t="shared" si="304"/>
        <v>0</v>
      </c>
      <c r="AP467" s="91">
        <f t="shared" si="305"/>
        <v>0.1499999999650754</v>
      </c>
      <c r="AQ467" s="91">
        <f t="shared" si="306"/>
        <v>0.1499999999650754</v>
      </c>
      <c r="AR467" s="89">
        <f t="shared" si="307"/>
        <v>4</v>
      </c>
      <c r="AS467" s="92">
        <f t="shared" si="308"/>
        <v>0</v>
      </c>
      <c r="AT467" s="92">
        <f t="shared" si="309"/>
        <v>0.59999999986030161</v>
      </c>
      <c r="AU467" s="92">
        <f t="shared" si="310"/>
        <v>0.59999999986030161</v>
      </c>
      <c r="AV467" s="93" t="str">
        <f t="shared" si="311"/>
        <v>23_04</v>
      </c>
      <c r="AW467" s="89" t="str">
        <f t="shared" si="312"/>
        <v>23</v>
      </c>
      <c r="AX467" s="89" t="str">
        <f t="shared" si="313"/>
        <v>04</v>
      </c>
      <c r="AY467" s="89"/>
      <c r="AZ467" s="89" t="str">
        <f t="shared" si="314"/>
        <v/>
      </c>
    </row>
    <row r="468" spans="1:52" s="117" customFormat="1" ht="9" hidden="1" x14ac:dyDescent="0.2">
      <c r="A468" s="131">
        <v>45044.325011574074</v>
      </c>
      <c r="B468" s="117" t="s">
        <v>30</v>
      </c>
      <c r="C468" s="117" t="s">
        <v>33</v>
      </c>
      <c r="D468" s="117" t="s">
        <v>286</v>
      </c>
      <c r="E468" s="117" t="s">
        <v>33</v>
      </c>
      <c r="F468" s="117" t="s">
        <v>34</v>
      </c>
      <c r="G468" s="117" t="s">
        <v>287</v>
      </c>
      <c r="H468" s="117" t="s">
        <v>196</v>
      </c>
      <c r="I468" s="181" t="s">
        <v>56</v>
      </c>
      <c r="J468" s="181" t="s">
        <v>57</v>
      </c>
      <c r="K468" s="181" t="s">
        <v>36</v>
      </c>
      <c r="L468" s="117" t="s">
        <v>118</v>
      </c>
      <c r="M468" s="117" t="s">
        <v>205</v>
      </c>
      <c r="N468" s="132" t="s">
        <v>36</v>
      </c>
      <c r="O468" s="132" t="s">
        <v>36</v>
      </c>
      <c r="P468" s="132">
        <v>45044.322233796294</v>
      </c>
      <c r="Q468" s="132">
        <v>45044.325011574074</v>
      </c>
      <c r="R468" s="133" t="s">
        <v>420</v>
      </c>
      <c r="S468" s="117" t="s">
        <v>37</v>
      </c>
      <c r="T468" s="117" t="s">
        <v>37</v>
      </c>
      <c r="AB468" s="117" t="s">
        <v>36</v>
      </c>
      <c r="AD468" s="117" t="s">
        <v>48</v>
      </c>
      <c r="AF468" s="117" t="s">
        <v>48</v>
      </c>
      <c r="AG468" s="117" t="s">
        <v>48</v>
      </c>
      <c r="AH468" s="117" t="str">
        <f t="shared" si="302"/>
        <v>MP</v>
      </c>
      <c r="AI468" s="146">
        <f t="shared" si="303"/>
        <v>0</v>
      </c>
      <c r="AJ468" s="146" t="s">
        <v>36</v>
      </c>
      <c r="AK468" s="146" t="s">
        <v>36</v>
      </c>
      <c r="AL468" s="146"/>
      <c r="AM468" s="146"/>
      <c r="AN468" s="89"/>
      <c r="AO468" s="90">
        <f t="shared" si="304"/>
        <v>0</v>
      </c>
      <c r="AP468" s="91">
        <f t="shared" si="305"/>
        <v>6.6666666709352285E-2</v>
      </c>
      <c r="AQ468" s="91">
        <f t="shared" si="306"/>
        <v>6.6666666709352285E-2</v>
      </c>
      <c r="AR468" s="89">
        <f t="shared" si="307"/>
        <v>4</v>
      </c>
      <c r="AS468" s="92">
        <f t="shared" si="308"/>
        <v>0</v>
      </c>
      <c r="AT468" s="92">
        <f t="shared" si="309"/>
        <v>0.26666666683740914</v>
      </c>
      <c r="AU468" s="92">
        <f t="shared" si="310"/>
        <v>0.26666666683740914</v>
      </c>
      <c r="AV468" s="93" t="str">
        <f t="shared" si="311"/>
        <v>23_04</v>
      </c>
      <c r="AW468" s="89" t="str">
        <f t="shared" si="312"/>
        <v>23</v>
      </c>
      <c r="AX468" s="89" t="str">
        <f t="shared" si="313"/>
        <v>04</v>
      </c>
      <c r="AY468" s="89"/>
      <c r="AZ468" s="89" t="str">
        <f t="shared" si="314"/>
        <v/>
      </c>
    </row>
    <row r="469" spans="1:52" s="117" customFormat="1" ht="9" hidden="1" x14ac:dyDescent="0.2">
      <c r="A469" s="131">
        <v>45044.327789351853</v>
      </c>
      <c r="B469" s="117" t="s">
        <v>30</v>
      </c>
      <c r="C469" s="117" t="s">
        <v>33</v>
      </c>
      <c r="D469" s="117" t="s">
        <v>286</v>
      </c>
      <c r="E469" s="117" t="s">
        <v>33</v>
      </c>
      <c r="F469" s="117" t="s">
        <v>34</v>
      </c>
      <c r="G469" s="117" t="s">
        <v>287</v>
      </c>
      <c r="H469" s="117" t="s">
        <v>196</v>
      </c>
      <c r="I469" s="181" t="s">
        <v>56</v>
      </c>
      <c r="J469" s="181" t="s">
        <v>78</v>
      </c>
      <c r="K469" s="181" t="s">
        <v>36</v>
      </c>
      <c r="L469" s="117" t="s">
        <v>118</v>
      </c>
      <c r="M469" s="117" t="s">
        <v>205</v>
      </c>
      <c r="N469" s="132" t="s">
        <v>36</v>
      </c>
      <c r="O469" s="132" t="s">
        <v>36</v>
      </c>
      <c r="P469" s="132">
        <v>45044.325011574074</v>
      </c>
      <c r="Q469" s="132">
        <v>45044.327789351853</v>
      </c>
      <c r="R469" s="133" t="s">
        <v>420</v>
      </c>
      <c r="S469" s="117" t="s">
        <v>37</v>
      </c>
      <c r="T469" s="117" t="s">
        <v>37</v>
      </c>
      <c r="AB469" s="117" t="s">
        <v>36</v>
      </c>
      <c r="AD469" s="117" t="s">
        <v>48</v>
      </c>
      <c r="AF469" s="117" t="s">
        <v>48</v>
      </c>
      <c r="AG469" s="117" t="s">
        <v>48</v>
      </c>
      <c r="AH469" s="117" t="str">
        <f t="shared" si="302"/>
        <v>MP</v>
      </c>
      <c r="AI469" s="146">
        <f t="shared" si="303"/>
        <v>0</v>
      </c>
      <c r="AJ469" s="146" t="s">
        <v>36</v>
      </c>
      <c r="AK469" s="146" t="s">
        <v>36</v>
      </c>
      <c r="AL469" s="88" t="s">
        <v>616</v>
      </c>
      <c r="AM469" s="88" t="s">
        <v>616</v>
      </c>
      <c r="AN469" s="89"/>
      <c r="AO469" s="90">
        <f t="shared" si="304"/>
        <v>0</v>
      </c>
      <c r="AP469" s="91">
        <f t="shared" si="305"/>
        <v>6.6666666709352285E-2</v>
      </c>
      <c r="AQ469" s="91">
        <f t="shared" si="306"/>
        <v>6.6666666709352285E-2</v>
      </c>
      <c r="AR469" s="89">
        <f t="shared" si="307"/>
        <v>4</v>
      </c>
      <c r="AS469" s="92">
        <f t="shared" si="308"/>
        <v>0</v>
      </c>
      <c r="AT469" s="92">
        <f t="shared" si="309"/>
        <v>0.26666666683740914</v>
      </c>
      <c r="AU469" s="92">
        <f t="shared" si="310"/>
        <v>0.26666666683740914</v>
      </c>
      <c r="AV469" s="93" t="str">
        <f t="shared" si="311"/>
        <v>23_04</v>
      </c>
      <c r="AW469" s="89" t="str">
        <f t="shared" si="312"/>
        <v>23</v>
      </c>
      <c r="AX469" s="89" t="str">
        <f t="shared" si="313"/>
        <v>04</v>
      </c>
      <c r="AY469" s="89"/>
      <c r="AZ469" s="89" t="str">
        <f t="shared" si="314"/>
        <v/>
      </c>
    </row>
    <row r="470" spans="1:52" s="117" customFormat="1" ht="9" hidden="1" x14ac:dyDescent="0.2">
      <c r="A470" s="131">
        <v>45044.330567129633</v>
      </c>
      <c r="B470" s="117" t="s">
        <v>30</v>
      </c>
      <c r="C470" s="117" t="s">
        <v>33</v>
      </c>
      <c r="D470" s="117" t="s">
        <v>286</v>
      </c>
      <c r="E470" s="117" t="s">
        <v>33</v>
      </c>
      <c r="F470" s="117" t="s">
        <v>34</v>
      </c>
      <c r="G470" s="117" t="s">
        <v>287</v>
      </c>
      <c r="H470" s="117" t="s">
        <v>196</v>
      </c>
      <c r="I470" s="181" t="s">
        <v>56</v>
      </c>
      <c r="J470" s="181" t="s">
        <v>93</v>
      </c>
      <c r="K470" s="181" t="s">
        <v>36</v>
      </c>
      <c r="L470" s="117" t="s">
        <v>118</v>
      </c>
      <c r="M470" s="117" t="s">
        <v>205</v>
      </c>
      <c r="N470" s="132" t="s">
        <v>36</v>
      </c>
      <c r="O470" s="132" t="s">
        <v>36</v>
      </c>
      <c r="P470" s="132">
        <v>45044.327789351853</v>
      </c>
      <c r="Q470" s="132">
        <v>45044.330567129633</v>
      </c>
      <c r="R470" s="133" t="s">
        <v>420</v>
      </c>
      <c r="S470" s="117" t="s">
        <v>37</v>
      </c>
      <c r="T470" s="117" t="s">
        <v>37</v>
      </c>
      <c r="AB470" s="117" t="s">
        <v>36</v>
      </c>
      <c r="AD470" s="117" t="s">
        <v>48</v>
      </c>
      <c r="AF470" s="117" t="s">
        <v>48</v>
      </c>
      <c r="AG470" s="117" t="s">
        <v>48</v>
      </c>
      <c r="AH470" s="117" t="str">
        <f t="shared" si="302"/>
        <v>MP</v>
      </c>
      <c r="AI470" s="146">
        <f t="shared" si="303"/>
        <v>0</v>
      </c>
      <c r="AJ470" s="146" t="s">
        <v>36</v>
      </c>
      <c r="AK470" s="146" t="s">
        <v>36</v>
      </c>
      <c r="AL470" s="146"/>
      <c r="AM470" s="146"/>
      <c r="AN470" s="89"/>
      <c r="AO470" s="90">
        <f t="shared" si="304"/>
        <v>0</v>
      </c>
      <c r="AP470" s="91">
        <f t="shared" si="305"/>
        <v>6.6666666709352285E-2</v>
      </c>
      <c r="AQ470" s="91">
        <f t="shared" si="306"/>
        <v>6.6666666709352285E-2</v>
      </c>
      <c r="AR470" s="89">
        <f t="shared" si="307"/>
        <v>4</v>
      </c>
      <c r="AS470" s="92">
        <f t="shared" si="308"/>
        <v>0</v>
      </c>
      <c r="AT470" s="92">
        <f t="shared" si="309"/>
        <v>0.26666666683740914</v>
      </c>
      <c r="AU470" s="92">
        <f t="shared" si="310"/>
        <v>0.26666666683740914</v>
      </c>
      <c r="AV470" s="93" t="str">
        <f t="shared" si="311"/>
        <v>23_04</v>
      </c>
      <c r="AW470" s="89" t="str">
        <f t="shared" si="312"/>
        <v>23</v>
      </c>
      <c r="AX470" s="89" t="str">
        <f t="shared" si="313"/>
        <v>04</v>
      </c>
      <c r="AY470" s="89"/>
      <c r="AZ470" s="89" t="str">
        <f t="shared" si="314"/>
        <v/>
      </c>
    </row>
    <row r="471" spans="1:52" s="117" customFormat="1" ht="9" hidden="1" x14ac:dyDescent="0.2">
      <c r="A471" s="131">
        <v>45044.333333333336</v>
      </c>
      <c r="B471" s="117" t="s">
        <v>30</v>
      </c>
      <c r="C471" s="117" t="s">
        <v>33</v>
      </c>
      <c r="D471" s="117" t="s">
        <v>286</v>
      </c>
      <c r="E471" s="117" t="s">
        <v>33</v>
      </c>
      <c r="F471" s="117" t="s">
        <v>34</v>
      </c>
      <c r="G471" s="117" t="s">
        <v>287</v>
      </c>
      <c r="H471" s="117" t="s">
        <v>196</v>
      </c>
      <c r="I471" s="181" t="s">
        <v>56</v>
      </c>
      <c r="J471" s="181" t="s">
        <v>170</v>
      </c>
      <c r="K471" s="181" t="s">
        <v>36</v>
      </c>
      <c r="L471" s="117" t="s">
        <v>118</v>
      </c>
      <c r="M471" s="117" t="s">
        <v>205</v>
      </c>
      <c r="N471" s="132" t="s">
        <v>36</v>
      </c>
      <c r="O471" s="132" t="s">
        <v>36</v>
      </c>
      <c r="P471" s="132">
        <v>45044.330567129633</v>
      </c>
      <c r="Q471" s="132">
        <v>45044.333333333336</v>
      </c>
      <c r="R471" s="133" t="s">
        <v>420</v>
      </c>
      <c r="S471" s="117" t="s">
        <v>37</v>
      </c>
      <c r="T471" s="117" t="s">
        <v>37</v>
      </c>
      <c r="AB471" s="117" t="s">
        <v>36</v>
      </c>
      <c r="AD471" s="117" t="s">
        <v>48</v>
      </c>
      <c r="AF471" s="117" t="s">
        <v>48</v>
      </c>
      <c r="AG471" s="117" t="s">
        <v>48</v>
      </c>
      <c r="AH471" s="117" t="str">
        <f t="shared" si="302"/>
        <v>MP</v>
      </c>
      <c r="AI471" s="146">
        <f t="shared" si="303"/>
        <v>0</v>
      </c>
      <c r="AJ471" s="146" t="s">
        <v>36</v>
      </c>
      <c r="AK471" s="146" t="s">
        <v>36</v>
      </c>
      <c r="AL471" s="146" t="s">
        <v>616</v>
      </c>
      <c r="AM471" s="146" t="s">
        <v>616</v>
      </c>
      <c r="AN471" s="89"/>
      <c r="AO471" s="90">
        <f t="shared" si="304"/>
        <v>0</v>
      </c>
      <c r="AP471" s="91">
        <f t="shared" si="305"/>
        <v>6.6388888866640627E-2</v>
      </c>
      <c r="AQ471" s="91">
        <f t="shared" si="306"/>
        <v>6.6388888866640627E-2</v>
      </c>
      <c r="AR471" s="89">
        <f t="shared" si="307"/>
        <v>4</v>
      </c>
      <c r="AS471" s="92">
        <f t="shared" si="308"/>
        <v>0</v>
      </c>
      <c r="AT471" s="92">
        <f t="shared" si="309"/>
        <v>0.26555555546656251</v>
      </c>
      <c r="AU471" s="92">
        <f t="shared" si="310"/>
        <v>0.26555555546656251</v>
      </c>
      <c r="AV471" s="93" t="str">
        <f t="shared" si="311"/>
        <v>23_04</v>
      </c>
      <c r="AW471" s="89" t="str">
        <f t="shared" si="312"/>
        <v>23</v>
      </c>
      <c r="AX471" s="89" t="str">
        <f t="shared" si="313"/>
        <v>04</v>
      </c>
      <c r="AY471" s="89"/>
      <c r="AZ471" s="89" t="str">
        <f t="shared" si="314"/>
        <v/>
      </c>
    </row>
    <row r="472" spans="1:52" s="117" customFormat="1" ht="18" hidden="1" x14ac:dyDescent="0.2">
      <c r="A472" s="112">
        <v>45045.338207800931</v>
      </c>
      <c r="B472" s="113" t="s">
        <v>30</v>
      </c>
      <c r="C472" s="113" t="s">
        <v>133</v>
      </c>
      <c r="D472" s="113" t="s">
        <v>157</v>
      </c>
      <c r="E472" s="113" t="s">
        <v>33</v>
      </c>
      <c r="F472" s="113" t="s">
        <v>34</v>
      </c>
      <c r="G472" s="113" t="s">
        <v>292</v>
      </c>
      <c r="H472" s="113" t="s">
        <v>293</v>
      </c>
      <c r="I472" s="179" t="s">
        <v>56</v>
      </c>
      <c r="J472" s="179" t="s">
        <v>57</v>
      </c>
      <c r="K472" s="179" t="s">
        <v>36</v>
      </c>
      <c r="L472" s="113" t="s">
        <v>118</v>
      </c>
      <c r="M472" s="113" t="s">
        <v>205</v>
      </c>
      <c r="N472" s="114">
        <v>45044.364583333336</v>
      </c>
      <c r="O472" s="114">
        <v>45044.4375</v>
      </c>
      <c r="P472" s="114">
        <v>45044.333344907405</v>
      </c>
      <c r="Q472" s="114">
        <v>45044.4375</v>
      </c>
      <c r="R472" s="115" t="s">
        <v>461</v>
      </c>
      <c r="S472" s="113" t="s">
        <v>37</v>
      </c>
      <c r="T472" s="113" t="s">
        <v>37</v>
      </c>
      <c r="U472" s="152">
        <v>6.9444444444444441E-3</v>
      </c>
      <c r="V472" s="152">
        <v>3.125E-2</v>
      </c>
      <c r="W472" s="113"/>
      <c r="X472" s="113"/>
      <c r="Y472" s="113"/>
      <c r="Z472" s="113"/>
      <c r="AA472" s="113"/>
      <c r="AB472" s="113" t="s">
        <v>36</v>
      </c>
      <c r="AC472" s="113"/>
      <c r="AD472" s="113" t="s">
        <v>48</v>
      </c>
      <c r="AE472" s="113"/>
      <c r="AF472" s="113" t="s">
        <v>46</v>
      </c>
      <c r="AG472" s="113" t="s">
        <v>291</v>
      </c>
      <c r="AH472" s="113" t="str">
        <f t="shared" si="302"/>
        <v>MP</v>
      </c>
      <c r="AI472" s="116">
        <f t="shared" si="303"/>
        <v>1.7499999999417923</v>
      </c>
      <c r="AJ472" s="116" t="s">
        <v>36</v>
      </c>
      <c r="AK472" s="116" t="s">
        <v>36</v>
      </c>
      <c r="AL472" s="116"/>
      <c r="AM472" s="116"/>
      <c r="AN472" s="89"/>
      <c r="AO472" s="90">
        <f t="shared" si="304"/>
        <v>0</v>
      </c>
      <c r="AP472" s="91">
        <f t="shared" si="305"/>
        <v>2.4997222222737037</v>
      </c>
      <c r="AQ472" s="91">
        <f t="shared" si="306"/>
        <v>2.4997222222737037</v>
      </c>
      <c r="AR472" s="89">
        <f t="shared" si="307"/>
        <v>5</v>
      </c>
      <c r="AS472" s="92">
        <f t="shared" si="308"/>
        <v>0</v>
      </c>
      <c r="AT472" s="92">
        <f t="shared" si="309"/>
        <v>12.498611111368518</v>
      </c>
      <c r="AU472" s="92">
        <f t="shared" si="310"/>
        <v>12.498611111368518</v>
      </c>
      <c r="AV472" s="93" t="str">
        <f t="shared" si="311"/>
        <v>23_04</v>
      </c>
      <c r="AW472" s="89" t="str">
        <f t="shared" si="312"/>
        <v>23</v>
      </c>
      <c r="AX472" s="89" t="str">
        <f t="shared" si="313"/>
        <v>04</v>
      </c>
      <c r="AY472" s="89"/>
      <c r="AZ472" s="89" t="str">
        <f t="shared" si="314"/>
        <v/>
      </c>
    </row>
    <row r="473" spans="1:52" s="117" customFormat="1" ht="9" hidden="1" x14ac:dyDescent="0.2">
      <c r="A473" s="105">
        <v>45046.567479351856</v>
      </c>
      <c r="B473" s="106" t="s">
        <v>30</v>
      </c>
      <c r="C473" s="106" t="s">
        <v>133</v>
      </c>
      <c r="D473" s="106" t="s">
        <v>157</v>
      </c>
      <c r="E473" s="106" t="s">
        <v>33</v>
      </c>
      <c r="F473" s="106" t="s">
        <v>34</v>
      </c>
      <c r="G473" s="106" t="s">
        <v>292</v>
      </c>
      <c r="H473" s="106" t="s">
        <v>293</v>
      </c>
      <c r="I473" s="178" t="s">
        <v>56</v>
      </c>
      <c r="J473" s="178" t="s">
        <v>78</v>
      </c>
      <c r="K473" s="178" t="s">
        <v>36</v>
      </c>
      <c r="L473" s="106" t="s">
        <v>118</v>
      </c>
      <c r="M473" s="106" t="s">
        <v>205</v>
      </c>
      <c r="N473" s="107">
        <v>45044.447928240741</v>
      </c>
      <c r="O473" s="107">
        <v>45044.604166666664</v>
      </c>
      <c r="P473" s="107">
        <v>45044.437511574077</v>
      </c>
      <c r="Q473" s="107">
        <v>45044.520833333336</v>
      </c>
      <c r="R473" s="108" t="s">
        <v>461</v>
      </c>
      <c r="S473" s="106" t="s">
        <v>37</v>
      </c>
      <c r="T473" s="106" t="s">
        <v>37</v>
      </c>
      <c r="U473" s="127">
        <v>1.3888888890505768E-2</v>
      </c>
      <c r="V473" s="127">
        <v>6.9444444452528842E-3</v>
      </c>
      <c r="W473" s="106"/>
      <c r="X473" s="106"/>
      <c r="Y473" s="106"/>
      <c r="Z473" s="106"/>
      <c r="AA473" s="106"/>
      <c r="AB473" s="106" t="s">
        <v>36</v>
      </c>
      <c r="AC473" s="127">
        <v>4.1666666664241347E-2</v>
      </c>
      <c r="AD473" s="106" t="s">
        <v>48</v>
      </c>
      <c r="AE473" s="106"/>
      <c r="AF473" s="106" t="s">
        <v>46</v>
      </c>
      <c r="AG473" s="106" t="s">
        <v>305</v>
      </c>
      <c r="AH473" s="106" t="str">
        <f t="shared" si="302"/>
        <v>MP</v>
      </c>
      <c r="AI473" s="109">
        <f t="shared" si="303"/>
        <v>3.7497222221572883</v>
      </c>
      <c r="AJ473" s="88" t="s">
        <v>36</v>
      </c>
      <c r="AK473" s="88" t="s">
        <v>36</v>
      </c>
      <c r="AL473" s="88" t="s">
        <v>616</v>
      </c>
      <c r="AM473" s="88" t="s">
        <v>617</v>
      </c>
      <c r="AN473" s="89"/>
      <c r="AO473" s="90">
        <f t="shared" si="304"/>
        <v>0</v>
      </c>
      <c r="AP473" s="91">
        <f t="shared" si="305"/>
        <v>1.999722222215496</v>
      </c>
      <c r="AQ473" s="91">
        <f t="shared" si="306"/>
        <v>1.999722222215496</v>
      </c>
      <c r="AR473" s="89">
        <f t="shared" si="307"/>
        <v>5</v>
      </c>
      <c r="AS473" s="92">
        <f t="shared" si="308"/>
        <v>0</v>
      </c>
      <c r="AT473" s="92">
        <f t="shared" si="309"/>
        <v>9.99861111107748</v>
      </c>
      <c r="AU473" s="92">
        <f t="shared" si="310"/>
        <v>9.99861111107748</v>
      </c>
      <c r="AV473" s="93" t="str">
        <f t="shared" si="311"/>
        <v>23_04</v>
      </c>
      <c r="AW473" s="111" t="str">
        <f t="shared" si="312"/>
        <v>23</v>
      </c>
      <c r="AX473" s="111" t="str">
        <f t="shared" si="313"/>
        <v>04</v>
      </c>
      <c r="AY473" s="111"/>
      <c r="AZ473" s="89" t="str">
        <f t="shared" si="314"/>
        <v>REVISAR</v>
      </c>
    </row>
    <row r="474" spans="1:52" ht="18" hidden="1" x14ac:dyDescent="0.2">
      <c r="A474" s="112">
        <v>45045.338207800931</v>
      </c>
      <c r="B474" s="113" t="s">
        <v>30</v>
      </c>
      <c r="C474" s="113" t="s">
        <v>133</v>
      </c>
      <c r="D474" s="113" t="s">
        <v>157</v>
      </c>
      <c r="E474" s="113" t="s">
        <v>33</v>
      </c>
      <c r="F474" s="113" t="s">
        <v>34</v>
      </c>
      <c r="G474" s="113" t="s">
        <v>292</v>
      </c>
      <c r="H474" s="113" t="s">
        <v>293</v>
      </c>
      <c r="I474" s="179" t="s">
        <v>56</v>
      </c>
      <c r="J474" s="179" t="s">
        <v>462</v>
      </c>
      <c r="K474" s="179" t="s">
        <v>36</v>
      </c>
      <c r="L474" s="113" t="s">
        <v>118</v>
      </c>
      <c r="M474" s="113" t="s">
        <v>205</v>
      </c>
      <c r="N474" s="114">
        <v>45044.572916666664</v>
      </c>
      <c r="O474" s="114">
        <v>45044.604166666664</v>
      </c>
      <c r="P474" s="114">
        <v>45044.562511574077</v>
      </c>
      <c r="Q474" s="114">
        <v>45044.625</v>
      </c>
      <c r="R474" s="115" t="s">
        <v>461</v>
      </c>
      <c r="S474" s="113" t="s">
        <v>37</v>
      </c>
      <c r="T474" s="113" t="s">
        <v>37</v>
      </c>
      <c r="U474" s="152">
        <v>6.9444444444444441E-3</v>
      </c>
      <c r="V474" s="152">
        <v>2.0833333333333332E-2</v>
      </c>
      <c r="W474" s="113"/>
      <c r="X474" s="113"/>
      <c r="Y474" s="113"/>
      <c r="Z474" s="113"/>
      <c r="AA474" s="113"/>
      <c r="AB474" s="113" t="s">
        <v>36</v>
      </c>
      <c r="AC474" s="113"/>
      <c r="AD474" s="113" t="s">
        <v>48</v>
      </c>
      <c r="AE474" s="113"/>
      <c r="AF474" s="113" t="s">
        <v>46</v>
      </c>
      <c r="AG474" s="113" t="s">
        <v>291</v>
      </c>
      <c r="AH474" s="113" t="str">
        <f t="shared" si="302"/>
        <v>MP</v>
      </c>
      <c r="AI474" s="116">
        <f t="shared" si="303"/>
        <v>0.75</v>
      </c>
      <c r="AJ474" s="116" t="s">
        <v>36</v>
      </c>
      <c r="AK474" s="116" t="s">
        <v>36</v>
      </c>
      <c r="AL474" s="116"/>
      <c r="AM474" s="116"/>
      <c r="AN474" s="89"/>
      <c r="AO474" s="90">
        <f t="shared" si="304"/>
        <v>0</v>
      </c>
      <c r="AP474" s="91">
        <f t="shared" si="305"/>
        <v>1.4997222221572883</v>
      </c>
      <c r="AQ474" s="91">
        <f t="shared" si="306"/>
        <v>1.4997222221572883</v>
      </c>
      <c r="AR474" s="89">
        <f t="shared" si="307"/>
        <v>5</v>
      </c>
      <c r="AS474" s="92">
        <f t="shared" si="308"/>
        <v>0</v>
      </c>
      <c r="AT474" s="92">
        <f t="shared" si="309"/>
        <v>7.4986111107864417</v>
      </c>
      <c r="AU474" s="92">
        <f t="shared" si="310"/>
        <v>7.4986111107864417</v>
      </c>
      <c r="AV474" s="93" t="str">
        <f t="shared" si="311"/>
        <v>23_04</v>
      </c>
      <c r="AW474" s="89" t="str">
        <f t="shared" si="312"/>
        <v>23</v>
      </c>
      <c r="AX474" s="89" t="str">
        <f t="shared" si="313"/>
        <v>04</v>
      </c>
      <c r="AY474" s="89"/>
      <c r="AZ474" s="89" t="str">
        <f t="shared" si="314"/>
        <v/>
      </c>
    </row>
    <row r="475" spans="1:52" ht="9" hidden="1" x14ac:dyDescent="0.2">
      <c r="A475" s="131">
        <v>45045.304166666669</v>
      </c>
      <c r="B475" s="117" t="s">
        <v>30</v>
      </c>
      <c r="C475" s="117" t="s">
        <v>33</v>
      </c>
      <c r="D475" s="117" t="s">
        <v>286</v>
      </c>
      <c r="E475" s="117" t="s">
        <v>33</v>
      </c>
      <c r="F475" s="117" t="s">
        <v>34</v>
      </c>
      <c r="G475" s="117" t="s">
        <v>287</v>
      </c>
      <c r="H475" s="117" t="s">
        <v>196</v>
      </c>
      <c r="I475" s="181" t="s">
        <v>226</v>
      </c>
      <c r="J475" s="181" t="s">
        <v>138</v>
      </c>
      <c r="K475" s="181" t="s">
        <v>36</v>
      </c>
      <c r="L475" s="117" t="s">
        <v>118</v>
      </c>
      <c r="M475" s="117" t="s">
        <v>205</v>
      </c>
      <c r="N475" s="132" t="s">
        <v>36</v>
      </c>
      <c r="O475" s="132" t="s">
        <v>36</v>
      </c>
      <c r="P475" s="132">
        <v>45045.302083333336</v>
      </c>
      <c r="Q475" s="132">
        <v>45045.304166666669</v>
      </c>
      <c r="R475" s="133" t="s">
        <v>422</v>
      </c>
      <c r="S475" s="117" t="s">
        <v>37</v>
      </c>
      <c r="T475" s="117" t="s">
        <v>37</v>
      </c>
      <c r="U475" s="117"/>
      <c r="V475" s="117"/>
      <c r="W475" s="117"/>
      <c r="X475" s="117"/>
      <c r="Y475" s="117"/>
      <c r="Z475" s="117"/>
      <c r="AA475" s="117"/>
      <c r="AB475" s="117" t="s">
        <v>36</v>
      </c>
      <c r="AC475" s="117"/>
      <c r="AD475" s="117" t="s">
        <v>48</v>
      </c>
      <c r="AE475" s="117"/>
      <c r="AF475" s="117" t="s">
        <v>48</v>
      </c>
      <c r="AG475" s="117" t="s">
        <v>48</v>
      </c>
      <c r="AH475" s="117" t="str">
        <f t="shared" si="302"/>
        <v>MP</v>
      </c>
      <c r="AI475" s="146">
        <f t="shared" si="303"/>
        <v>0</v>
      </c>
      <c r="AJ475" s="146" t="s">
        <v>36</v>
      </c>
      <c r="AK475" s="146" t="s">
        <v>36</v>
      </c>
      <c r="AL475" s="146"/>
      <c r="AM475" s="146"/>
      <c r="AN475" s="89"/>
      <c r="AO475" s="90">
        <f t="shared" si="304"/>
        <v>0</v>
      </c>
      <c r="AP475" s="91">
        <f t="shared" si="305"/>
        <v>4.9999999988358468E-2</v>
      </c>
      <c r="AQ475" s="91">
        <f t="shared" si="306"/>
        <v>4.9999999988358468E-2</v>
      </c>
      <c r="AR475" s="89">
        <f t="shared" si="307"/>
        <v>4</v>
      </c>
      <c r="AS475" s="92">
        <f t="shared" si="308"/>
        <v>0</v>
      </c>
      <c r="AT475" s="92">
        <f t="shared" si="309"/>
        <v>0.19999999995343387</v>
      </c>
      <c r="AU475" s="92">
        <f t="shared" si="310"/>
        <v>0.19999999995343387</v>
      </c>
      <c r="AV475" s="93" t="str">
        <f t="shared" si="311"/>
        <v>23_04</v>
      </c>
      <c r="AW475" s="89" t="str">
        <f t="shared" si="312"/>
        <v>23</v>
      </c>
      <c r="AX475" s="89" t="str">
        <f t="shared" si="313"/>
        <v>04</v>
      </c>
      <c r="AY475" s="89"/>
      <c r="AZ475" s="89" t="str">
        <f t="shared" si="314"/>
        <v/>
      </c>
    </row>
    <row r="476" spans="1:52" ht="9" hidden="1" x14ac:dyDescent="0.2">
      <c r="A476" s="131">
        <v>45045.306250000001</v>
      </c>
      <c r="B476" s="117" t="s">
        <v>30</v>
      </c>
      <c r="C476" s="117" t="s">
        <v>33</v>
      </c>
      <c r="D476" s="117" t="s">
        <v>286</v>
      </c>
      <c r="E476" s="117" t="s">
        <v>33</v>
      </c>
      <c r="F476" s="117" t="s">
        <v>34</v>
      </c>
      <c r="G476" s="117" t="s">
        <v>287</v>
      </c>
      <c r="H476" s="117" t="s">
        <v>196</v>
      </c>
      <c r="I476" s="181" t="s">
        <v>226</v>
      </c>
      <c r="J476" s="181" t="s">
        <v>211</v>
      </c>
      <c r="K476" s="181" t="s">
        <v>36</v>
      </c>
      <c r="L476" s="117" t="s">
        <v>118</v>
      </c>
      <c r="M476" s="117" t="s">
        <v>205</v>
      </c>
      <c r="N476" s="132" t="s">
        <v>36</v>
      </c>
      <c r="O476" s="132" t="s">
        <v>36</v>
      </c>
      <c r="P476" s="132">
        <v>45045.304178240738</v>
      </c>
      <c r="Q476" s="132">
        <v>45045.306250000001</v>
      </c>
      <c r="R476" s="133" t="s">
        <v>422</v>
      </c>
      <c r="S476" s="117" t="s">
        <v>37</v>
      </c>
      <c r="T476" s="117" t="s">
        <v>37</v>
      </c>
      <c r="U476" s="117"/>
      <c r="V476" s="117"/>
      <c r="W476" s="117"/>
      <c r="X476" s="117"/>
      <c r="Y476" s="117"/>
      <c r="Z476" s="117"/>
      <c r="AA476" s="117"/>
      <c r="AB476" s="117" t="s">
        <v>36</v>
      </c>
      <c r="AC476" s="117"/>
      <c r="AD476" s="117" t="s">
        <v>48</v>
      </c>
      <c r="AE476" s="117"/>
      <c r="AF476" s="117" t="s">
        <v>48</v>
      </c>
      <c r="AG476" s="117" t="s">
        <v>48</v>
      </c>
      <c r="AH476" s="117" t="str">
        <f t="shared" si="302"/>
        <v>MP</v>
      </c>
      <c r="AI476" s="146">
        <f t="shared" si="303"/>
        <v>0</v>
      </c>
      <c r="AJ476" s="146" t="s">
        <v>36</v>
      </c>
      <c r="AK476" s="146" t="s">
        <v>36</v>
      </c>
      <c r="AL476" s="146"/>
      <c r="AM476" s="146"/>
      <c r="AN476" s="89"/>
      <c r="AO476" s="90">
        <f t="shared" si="304"/>
        <v>0</v>
      </c>
      <c r="AP476" s="91">
        <f t="shared" si="305"/>
        <v>4.9722222320269793E-2</v>
      </c>
      <c r="AQ476" s="91">
        <f t="shared" si="306"/>
        <v>4.9722222320269793E-2</v>
      </c>
      <c r="AR476" s="89">
        <f t="shared" si="307"/>
        <v>4</v>
      </c>
      <c r="AS476" s="92">
        <f t="shared" si="308"/>
        <v>0</v>
      </c>
      <c r="AT476" s="92">
        <f t="shared" si="309"/>
        <v>0.19888888928107917</v>
      </c>
      <c r="AU476" s="92">
        <f t="shared" si="310"/>
        <v>0.19888888928107917</v>
      </c>
      <c r="AV476" s="93" t="str">
        <f t="shared" si="311"/>
        <v>23_04</v>
      </c>
      <c r="AW476" s="89" t="str">
        <f t="shared" si="312"/>
        <v>23</v>
      </c>
      <c r="AX476" s="89" t="str">
        <f t="shared" si="313"/>
        <v>04</v>
      </c>
      <c r="AY476" s="89"/>
      <c r="AZ476" s="89" t="str">
        <f t="shared" si="314"/>
        <v/>
      </c>
    </row>
    <row r="477" spans="1:52" ht="9" hidden="1" x14ac:dyDescent="0.2">
      <c r="A477" s="131">
        <v>45045.308333333334</v>
      </c>
      <c r="B477" s="117" t="s">
        <v>30</v>
      </c>
      <c r="C477" s="117" t="s">
        <v>33</v>
      </c>
      <c r="D477" s="117" t="s">
        <v>286</v>
      </c>
      <c r="E477" s="117" t="s">
        <v>33</v>
      </c>
      <c r="F477" s="117" t="s">
        <v>34</v>
      </c>
      <c r="G477" s="117" t="s">
        <v>287</v>
      </c>
      <c r="H477" s="117" t="s">
        <v>196</v>
      </c>
      <c r="I477" s="181" t="s">
        <v>226</v>
      </c>
      <c r="J477" s="181" t="s">
        <v>152</v>
      </c>
      <c r="K477" s="181" t="s">
        <v>36</v>
      </c>
      <c r="L477" s="117" t="s">
        <v>118</v>
      </c>
      <c r="M477" s="117" t="s">
        <v>205</v>
      </c>
      <c r="N477" s="132" t="s">
        <v>36</v>
      </c>
      <c r="O477" s="132" t="s">
        <v>36</v>
      </c>
      <c r="P477" s="132">
        <v>45045.306261574071</v>
      </c>
      <c r="Q477" s="132">
        <v>45045.308333333334</v>
      </c>
      <c r="R477" s="133" t="s">
        <v>422</v>
      </c>
      <c r="S477" s="117" t="s">
        <v>37</v>
      </c>
      <c r="T477" s="117" t="s">
        <v>37</v>
      </c>
      <c r="U477" s="117"/>
      <c r="V477" s="117"/>
      <c r="W477" s="117"/>
      <c r="X477" s="117"/>
      <c r="Y477" s="117"/>
      <c r="Z477" s="117"/>
      <c r="AA477" s="117"/>
      <c r="AB477" s="117" t="s">
        <v>36</v>
      </c>
      <c r="AC477" s="117"/>
      <c r="AD477" s="117" t="s">
        <v>48</v>
      </c>
      <c r="AE477" s="117"/>
      <c r="AF477" s="117" t="s">
        <v>48</v>
      </c>
      <c r="AG477" s="117" t="s">
        <v>48</v>
      </c>
      <c r="AH477" s="117" t="str">
        <f t="shared" si="302"/>
        <v>MP</v>
      </c>
      <c r="AI477" s="146">
        <f t="shared" si="303"/>
        <v>0</v>
      </c>
      <c r="AJ477" s="146" t="s">
        <v>36</v>
      </c>
      <c r="AK477" s="146" t="s">
        <v>36</v>
      </c>
      <c r="AL477" s="146"/>
      <c r="AM477" s="146"/>
      <c r="AN477" s="89"/>
      <c r="AO477" s="90">
        <f t="shared" si="304"/>
        <v>0</v>
      </c>
      <c r="AP477" s="91">
        <f t="shared" si="305"/>
        <v>4.9722222320269793E-2</v>
      </c>
      <c r="AQ477" s="91">
        <f t="shared" si="306"/>
        <v>4.9722222320269793E-2</v>
      </c>
      <c r="AR477" s="89">
        <f t="shared" si="307"/>
        <v>4</v>
      </c>
      <c r="AS477" s="92">
        <f t="shared" si="308"/>
        <v>0</v>
      </c>
      <c r="AT477" s="92">
        <f t="shared" si="309"/>
        <v>0.19888888928107917</v>
      </c>
      <c r="AU477" s="92">
        <f t="shared" si="310"/>
        <v>0.19888888928107917</v>
      </c>
      <c r="AV477" s="93" t="str">
        <f t="shared" si="311"/>
        <v>23_04</v>
      </c>
      <c r="AW477" s="89" t="str">
        <f t="shared" si="312"/>
        <v>23</v>
      </c>
      <c r="AX477" s="89" t="str">
        <f t="shared" si="313"/>
        <v>04</v>
      </c>
      <c r="AY477" s="89"/>
      <c r="AZ477" s="89" t="str">
        <f t="shared" si="314"/>
        <v/>
      </c>
    </row>
    <row r="478" spans="1:52" ht="9" hidden="1" x14ac:dyDescent="0.2">
      <c r="A478" s="131">
        <v>45045.310416666667</v>
      </c>
      <c r="B478" s="117" t="s">
        <v>30</v>
      </c>
      <c r="C478" s="117" t="s">
        <v>33</v>
      </c>
      <c r="D478" s="117" t="s">
        <v>286</v>
      </c>
      <c r="E478" s="117" t="s">
        <v>33</v>
      </c>
      <c r="F478" s="117" t="s">
        <v>34</v>
      </c>
      <c r="G478" s="117" t="s">
        <v>287</v>
      </c>
      <c r="H478" s="117" t="s">
        <v>196</v>
      </c>
      <c r="I478" s="181" t="s">
        <v>226</v>
      </c>
      <c r="J478" s="181" t="s">
        <v>212</v>
      </c>
      <c r="K478" s="181" t="s">
        <v>36</v>
      </c>
      <c r="L478" s="117" t="s">
        <v>118</v>
      </c>
      <c r="M478" s="117" t="s">
        <v>205</v>
      </c>
      <c r="N478" s="132" t="s">
        <v>36</v>
      </c>
      <c r="O478" s="132" t="s">
        <v>36</v>
      </c>
      <c r="P478" s="132">
        <v>45045.308344907404</v>
      </c>
      <c r="Q478" s="132">
        <v>45045.310416666667</v>
      </c>
      <c r="R478" s="133" t="s">
        <v>422</v>
      </c>
      <c r="S478" s="117" t="s">
        <v>37</v>
      </c>
      <c r="T478" s="117" t="s">
        <v>37</v>
      </c>
      <c r="U478" s="117"/>
      <c r="V478" s="117"/>
      <c r="W478" s="117"/>
      <c r="X478" s="117"/>
      <c r="Y478" s="117"/>
      <c r="Z478" s="117"/>
      <c r="AA478" s="117"/>
      <c r="AB478" s="117" t="s">
        <v>36</v>
      </c>
      <c r="AC478" s="117"/>
      <c r="AD478" s="117" t="s">
        <v>48</v>
      </c>
      <c r="AE478" s="117"/>
      <c r="AF478" s="117" t="s">
        <v>48</v>
      </c>
      <c r="AG478" s="117" t="s">
        <v>48</v>
      </c>
      <c r="AH478" s="117" t="str">
        <f t="shared" si="302"/>
        <v>MP</v>
      </c>
      <c r="AI478" s="146">
        <f t="shared" si="303"/>
        <v>0</v>
      </c>
      <c r="AJ478" s="146" t="s">
        <v>36</v>
      </c>
      <c r="AK478" s="146" t="s">
        <v>36</v>
      </c>
      <c r="AL478" s="146"/>
      <c r="AM478" s="146"/>
      <c r="AN478" s="89"/>
      <c r="AO478" s="90">
        <f t="shared" si="304"/>
        <v>0</v>
      </c>
      <c r="AP478" s="91">
        <f t="shared" si="305"/>
        <v>4.9722222320269793E-2</v>
      </c>
      <c r="AQ478" s="91">
        <f t="shared" si="306"/>
        <v>4.9722222320269793E-2</v>
      </c>
      <c r="AR478" s="89">
        <f t="shared" si="307"/>
        <v>4</v>
      </c>
      <c r="AS478" s="92">
        <f t="shared" si="308"/>
        <v>0</v>
      </c>
      <c r="AT478" s="92">
        <f t="shared" si="309"/>
        <v>0.19888888928107917</v>
      </c>
      <c r="AU478" s="92">
        <f t="shared" si="310"/>
        <v>0.19888888928107917</v>
      </c>
      <c r="AV478" s="93" t="str">
        <f t="shared" si="311"/>
        <v>23_04</v>
      </c>
      <c r="AW478" s="89" t="str">
        <f t="shared" si="312"/>
        <v>23</v>
      </c>
      <c r="AX478" s="89" t="str">
        <f t="shared" si="313"/>
        <v>04</v>
      </c>
      <c r="AY478" s="89"/>
      <c r="AZ478" s="89" t="str">
        <f t="shared" si="314"/>
        <v/>
      </c>
    </row>
    <row r="479" spans="1:52" s="113" customFormat="1" ht="9" hidden="1" x14ac:dyDescent="0.2">
      <c r="A479" s="131">
        <v>45045.3125</v>
      </c>
      <c r="B479" s="117" t="s">
        <v>30</v>
      </c>
      <c r="C479" s="117" t="s">
        <v>33</v>
      </c>
      <c r="D479" s="117" t="s">
        <v>286</v>
      </c>
      <c r="E479" s="117" t="s">
        <v>33</v>
      </c>
      <c r="F479" s="117" t="s">
        <v>34</v>
      </c>
      <c r="G479" s="117" t="s">
        <v>287</v>
      </c>
      <c r="H479" s="117" t="s">
        <v>196</v>
      </c>
      <c r="I479" s="181" t="s">
        <v>226</v>
      </c>
      <c r="J479" s="181" t="s">
        <v>213</v>
      </c>
      <c r="K479" s="181" t="s">
        <v>36</v>
      </c>
      <c r="L479" s="117" t="s">
        <v>118</v>
      </c>
      <c r="M479" s="117" t="s">
        <v>205</v>
      </c>
      <c r="N479" s="132" t="s">
        <v>36</v>
      </c>
      <c r="O479" s="132" t="s">
        <v>36</v>
      </c>
      <c r="P479" s="132">
        <v>45045.310428240744</v>
      </c>
      <c r="Q479" s="132">
        <v>45045.3125</v>
      </c>
      <c r="R479" s="133" t="s">
        <v>422</v>
      </c>
      <c r="S479" s="117" t="s">
        <v>37</v>
      </c>
      <c r="T479" s="117" t="s">
        <v>37</v>
      </c>
      <c r="U479" s="117"/>
      <c r="V479" s="117"/>
      <c r="W479" s="117"/>
      <c r="X479" s="117"/>
      <c r="Y479" s="117"/>
      <c r="Z479" s="117"/>
      <c r="AA479" s="117"/>
      <c r="AB479" s="117" t="s">
        <v>36</v>
      </c>
      <c r="AC479" s="117"/>
      <c r="AD479" s="117" t="s">
        <v>48</v>
      </c>
      <c r="AE479" s="117"/>
      <c r="AF479" s="117" t="s">
        <v>48</v>
      </c>
      <c r="AG479" s="117" t="s">
        <v>48</v>
      </c>
      <c r="AH479" s="117" t="str">
        <f t="shared" si="302"/>
        <v>MP</v>
      </c>
      <c r="AI479" s="146">
        <f t="shared" si="303"/>
        <v>0</v>
      </c>
      <c r="AJ479" s="146" t="s">
        <v>36</v>
      </c>
      <c r="AK479" s="146" t="s">
        <v>36</v>
      </c>
      <c r="AL479" s="146"/>
      <c r="AM479" s="146"/>
      <c r="AN479" s="89"/>
      <c r="AO479" s="90">
        <f t="shared" si="304"/>
        <v>0</v>
      </c>
      <c r="AP479" s="91">
        <f t="shared" si="305"/>
        <v>4.9722222145646811E-2</v>
      </c>
      <c r="AQ479" s="91">
        <f t="shared" si="306"/>
        <v>4.9722222145646811E-2</v>
      </c>
      <c r="AR479" s="89">
        <f t="shared" si="307"/>
        <v>4</v>
      </c>
      <c r="AS479" s="92">
        <f t="shared" si="308"/>
        <v>0</v>
      </c>
      <c r="AT479" s="92">
        <f t="shared" si="309"/>
        <v>0.19888888858258724</v>
      </c>
      <c r="AU479" s="92">
        <f t="shared" si="310"/>
        <v>0.19888888858258724</v>
      </c>
      <c r="AV479" s="93" t="str">
        <f t="shared" si="311"/>
        <v>23_04</v>
      </c>
      <c r="AW479" s="89" t="str">
        <f t="shared" si="312"/>
        <v>23</v>
      </c>
      <c r="AX479" s="89" t="str">
        <f t="shared" si="313"/>
        <v>04</v>
      </c>
      <c r="AY479" s="89"/>
      <c r="AZ479" s="89" t="str">
        <f t="shared" si="314"/>
        <v/>
      </c>
    </row>
    <row r="480" spans="1:52" ht="9" hidden="1" x14ac:dyDescent="0.2">
      <c r="A480" s="131">
        <v>45045.314583333333</v>
      </c>
      <c r="B480" s="117" t="s">
        <v>30</v>
      </c>
      <c r="C480" s="117" t="s">
        <v>33</v>
      </c>
      <c r="D480" s="117" t="s">
        <v>286</v>
      </c>
      <c r="E480" s="117" t="s">
        <v>33</v>
      </c>
      <c r="F480" s="117" t="s">
        <v>34</v>
      </c>
      <c r="G480" s="117" t="s">
        <v>287</v>
      </c>
      <c r="H480" s="117" t="s">
        <v>196</v>
      </c>
      <c r="I480" s="181" t="s">
        <v>226</v>
      </c>
      <c r="J480" s="181" t="s">
        <v>214</v>
      </c>
      <c r="K480" s="181" t="s">
        <v>36</v>
      </c>
      <c r="L480" s="117" t="s">
        <v>118</v>
      </c>
      <c r="M480" s="117" t="s">
        <v>205</v>
      </c>
      <c r="N480" s="132" t="s">
        <v>36</v>
      </c>
      <c r="O480" s="132" t="s">
        <v>36</v>
      </c>
      <c r="P480" s="132">
        <v>45045.312511574077</v>
      </c>
      <c r="Q480" s="132">
        <v>45045.314583333333</v>
      </c>
      <c r="R480" s="133" t="s">
        <v>422</v>
      </c>
      <c r="S480" s="117" t="s">
        <v>37</v>
      </c>
      <c r="T480" s="117" t="s">
        <v>37</v>
      </c>
      <c r="U480" s="117"/>
      <c r="V480" s="117"/>
      <c r="W480" s="117"/>
      <c r="X480" s="117"/>
      <c r="Y480" s="117"/>
      <c r="Z480" s="117"/>
      <c r="AA480" s="117"/>
      <c r="AB480" s="117" t="s">
        <v>36</v>
      </c>
      <c r="AC480" s="117"/>
      <c r="AD480" s="117" t="s">
        <v>48</v>
      </c>
      <c r="AE480" s="117"/>
      <c r="AF480" s="117" t="s">
        <v>48</v>
      </c>
      <c r="AG480" s="117" t="s">
        <v>48</v>
      </c>
      <c r="AH480" s="117" t="str">
        <f t="shared" si="302"/>
        <v>MP</v>
      </c>
      <c r="AI480" s="146">
        <f t="shared" si="303"/>
        <v>0</v>
      </c>
      <c r="AJ480" s="146" t="s">
        <v>36</v>
      </c>
      <c r="AK480" s="146" t="s">
        <v>36</v>
      </c>
      <c r="AL480" s="146"/>
      <c r="AM480" s="146"/>
      <c r="AN480" s="89"/>
      <c r="AO480" s="90">
        <f t="shared" si="304"/>
        <v>0</v>
      </c>
      <c r="AP480" s="91">
        <f t="shared" si="305"/>
        <v>4.9722222145646811E-2</v>
      </c>
      <c r="AQ480" s="91">
        <f t="shared" si="306"/>
        <v>4.9722222145646811E-2</v>
      </c>
      <c r="AR480" s="89">
        <f t="shared" si="307"/>
        <v>4</v>
      </c>
      <c r="AS480" s="92">
        <f t="shared" si="308"/>
        <v>0</v>
      </c>
      <c r="AT480" s="92">
        <f t="shared" si="309"/>
        <v>0.19888888858258724</v>
      </c>
      <c r="AU480" s="92">
        <f t="shared" si="310"/>
        <v>0.19888888858258724</v>
      </c>
      <c r="AV480" s="93" t="str">
        <f t="shared" si="311"/>
        <v>23_04</v>
      </c>
      <c r="AW480" s="89" t="str">
        <f t="shared" si="312"/>
        <v>23</v>
      </c>
      <c r="AX480" s="89" t="str">
        <f t="shared" si="313"/>
        <v>04</v>
      </c>
      <c r="AY480" s="89"/>
      <c r="AZ480" s="89" t="str">
        <f t="shared" si="314"/>
        <v/>
      </c>
    </row>
    <row r="481" spans="1:52" ht="9" hidden="1" x14ac:dyDescent="0.2">
      <c r="A481" s="131">
        <v>45045.315972222219</v>
      </c>
      <c r="B481" s="117" t="s">
        <v>30</v>
      </c>
      <c r="C481" s="117" t="s">
        <v>33</v>
      </c>
      <c r="D481" s="117" t="s">
        <v>286</v>
      </c>
      <c r="E481" s="117" t="s">
        <v>33</v>
      </c>
      <c r="F481" s="117" t="s">
        <v>34</v>
      </c>
      <c r="G481" s="117" t="s">
        <v>287</v>
      </c>
      <c r="H481" s="117" t="s">
        <v>196</v>
      </c>
      <c r="I481" s="181" t="s">
        <v>226</v>
      </c>
      <c r="J481" s="181" t="s">
        <v>215</v>
      </c>
      <c r="K481" s="181" t="s">
        <v>36</v>
      </c>
      <c r="L481" s="117" t="s">
        <v>118</v>
      </c>
      <c r="M481" s="117" t="s">
        <v>205</v>
      </c>
      <c r="N481" s="132" t="s">
        <v>36</v>
      </c>
      <c r="O481" s="132" t="s">
        <v>36</v>
      </c>
      <c r="P481" s="132">
        <v>45045.31459490741</v>
      </c>
      <c r="Q481" s="132">
        <v>45045.315972222219</v>
      </c>
      <c r="R481" s="133" t="s">
        <v>422</v>
      </c>
      <c r="S481" s="117" t="s">
        <v>37</v>
      </c>
      <c r="T481" s="117" t="s">
        <v>37</v>
      </c>
      <c r="U481" s="117"/>
      <c r="V481" s="117"/>
      <c r="W481" s="117"/>
      <c r="X481" s="117"/>
      <c r="Y481" s="117"/>
      <c r="Z481" s="117"/>
      <c r="AA481" s="117"/>
      <c r="AB481" s="117" t="s">
        <v>36</v>
      </c>
      <c r="AC481" s="117"/>
      <c r="AD481" s="117" t="s">
        <v>48</v>
      </c>
      <c r="AE481" s="117"/>
      <c r="AF481" s="117" t="s">
        <v>48</v>
      </c>
      <c r="AG481" s="117" t="s">
        <v>48</v>
      </c>
      <c r="AH481" s="117" t="str">
        <f t="shared" si="302"/>
        <v>MP</v>
      </c>
      <c r="AI481" s="146">
        <f t="shared" si="303"/>
        <v>0</v>
      </c>
      <c r="AJ481" s="146" t="s">
        <v>36</v>
      </c>
      <c r="AK481" s="146" t="s">
        <v>36</v>
      </c>
      <c r="AL481" s="146"/>
      <c r="AM481" s="146"/>
      <c r="AN481" s="89"/>
      <c r="AO481" s="90">
        <f t="shared" si="304"/>
        <v>0</v>
      </c>
      <c r="AP481" s="91">
        <f t="shared" si="305"/>
        <v>3.3055555424652994E-2</v>
      </c>
      <c r="AQ481" s="91">
        <f t="shared" si="306"/>
        <v>3.3055555424652994E-2</v>
      </c>
      <c r="AR481" s="89">
        <f t="shared" si="307"/>
        <v>4</v>
      </c>
      <c r="AS481" s="92">
        <f t="shared" si="308"/>
        <v>0</v>
      </c>
      <c r="AT481" s="92">
        <f t="shared" si="309"/>
        <v>0.13222222169861197</v>
      </c>
      <c r="AU481" s="92">
        <f t="shared" si="310"/>
        <v>0.13222222169861197</v>
      </c>
      <c r="AV481" s="93" t="str">
        <f t="shared" si="311"/>
        <v>23_04</v>
      </c>
      <c r="AW481" s="89" t="str">
        <f t="shared" si="312"/>
        <v>23</v>
      </c>
      <c r="AX481" s="89" t="str">
        <f t="shared" si="313"/>
        <v>04</v>
      </c>
      <c r="AY481" s="89"/>
      <c r="AZ481" s="89" t="str">
        <f t="shared" si="314"/>
        <v/>
      </c>
    </row>
    <row r="482" spans="1:52" ht="9" hidden="1" x14ac:dyDescent="0.2">
      <c r="A482" s="131">
        <v>45045.322233796294</v>
      </c>
      <c r="B482" s="117" t="s">
        <v>30</v>
      </c>
      <c r="C482" s="117" t="s">
        <v>33</v>
      </c>
      <c r="D482" s="117" t="s">
        <v>286</v>
      </c>
      <c r="E482" s="117" t="s">
        <v>33</v>
      </c>
      <c r="F482" s="117" t="s">
        <v>34</v>
      </c>
      <c r="G482" s="117" t="s">
        <v>287</v>
      </c>
      <c r="H482" s="117" t="s">
        <v>196</v>
      </c>
      <c r="I482" s="181" t="s">
        <v>56</v>
      </c>
      <c r="J482" s="181" t="s">
        <v>421</v>
      </c>
      <c r="K482" s="181" t="s">
        <v>36</v>
      </c>
      <c r="L482" s="117" t="s">
        <v>118</v>
      </c>
      <c r="M482" s="117" t="s">
        <v>205</v>
      </c>
      <c r="N482" s="132" t="s">
        <v>36</v>
      </c>
      <c r="O482" s="132" t="s">
        <v>36</v>
      </c>
      <c r="P482" s="132">
        <v>45045.315983796296</v>
      </c>
      <c r="Q482" s="132">
        <v>45045.322233796294</v>
      </c>
      <c r="R482" s="133" t="s">
        <v>420</v>
      </c>
      <c r="S482" s="117" t="s">
        <v>37</v>
      </c>
      <c r="T482" s="117" t="s">
        <v>37</v>
      </c>
      <c r="U482" s="117"/>
      <c r="V482" s="117"/>
      <c r="W482" s="117"/>
      <c r="X482" s="117"/>
      <c r="Y482" s="117"/>
      <c r="Z482" s="117"/>
      <c r="AA482" s="117"/>
      <c r="AB482" s="117" t="s">
        <v>36</v>
      </c>
      <c r="AC482" s="117"/>
      <c r="AD482" s="117" t="s">
        <v>48</v>
      </c>
      <c r="AE482" s="117"/>
      <c r="AF482" s="117" t="s">
        <v>48</v>
      </c>
      <c r="AG482" s="117" t="s">
        <v>48</v>
      </c>
      <c r="AH482" s="117" t="str">
        <f t="shared" si="302"/>
        <v>MP</v>
      </c>
      <c r="AI482" s="146">
        <f t="shared" si="303"/>
        <v>0</v>
      </c>
      <c r="AJ482" s="146" t="s">
        <v>36</v>
      </c>
      <c r="AK482" s="146" t="s">
        <v>36</v>
      </c>
      <c r="AL482" s="146"/>
      <c r="AM482" s="146"/>
      <c r="AN482" s="89"/>
      <c r="AO482" s="90">
        <f t="shared" si="304"/>
        <v>0</v>
      </c>
      <c r="AP482" s="91">
        <f t="shared" si="305"/>
        <v>0.1499999999650754</v>
      </c>
      <c r="AQ482" s="91">
        <f t="shared" si="306"/>
        <v>0.1499999999650754</v>
      </c>
      <c r="AR482" s="89">
        <f t="shared" si="307"/>
        <v>4</v>
      </c>
      <c r="AS482" s="92">
        <f t="shared" si="308"/>
        <v>0</v>
      </c>
      <c r="AT482" s="92">
        <f t="shared" si="309"/>
        <v>0.59999999986030161</v>
      </c>
      <c r="AU482" s="92">
        <f t="shared" si="310"/>
        <v>0.59999999986030161</v>
      </c>
      <c r="AV482" s="93" t="str">
        <f t="shared" si="311"/>
        <v>23_04</v>
      </c>
      <c r="AW482" s="89" t="str">
        <f t="shared" si="312"/>
        <v>23</v>
      </c>
      <c r="AX482" s="89" t="str">
        <f t="shared" si="313"/>
        <v>04</v>
      </c>
      <c r="AY482" s="89"/>
      <c r="AZ482" s="89" t="str">
        <f t="shared" si="314"/>
        <v/>
      </c>
    </row>
    <row r="483" spans="1:52" ht="9" hidden="1" x14ac:dyDescent="0.2">
      <c r="A483" s="131">
        <v>45045.325011574074</v>
      </c>
      <c r="B483" s="117" t="s">
        <v>30</v>
      </c>
      <c r="C483" s="117" t="s">
        <v>33</v>
      </c>
      <c r="D483" s="117" t="s">
        <v>286</v>
      </c>
      <c r="E483" s="117" t="s">
        <v>33</v>
      </c>
      <c r="F483" s="117" t="s">
        <v>34</v>
      </c>
      <c r="G483" s="117" t="s">
        <v>287</v>
      </c>
      <c r="H483" s="117" t="s">
        <v>196</v>
      </c>
      <c r="I483" s="181" t="s">
        <v>56</v>
      </c>
      <c r="J483" s="181" t="s">
        <v>57</v>
      </c>
      <c r="K483" s="181" t="s">
        <v>36</v>
      </c>
      <c r="L483" s="117" t="s">
        <v>118</v>
      </c>
      <c r="M483" s="117" t="s">
        <v>205</v>
      </c>
      <c r="N483" s="132" t="s">
        <v>36</v>
      </c>
      <c r="O483" s="132" t="s">
        <v>36</v>
      </c>
      <c r="P483" s="132">
        <v>45045.322233796294</v>
      </c>
      <c r="Q483" s="132">
        <v>45045.325011574074</v>
      </c>
      <c r="R483" s="133" t="s">
        <v>420</v>
      </c>
      <c r="S483" s="117" t="s">
        <v>37</v>
      </c>
      <c r="T483" s="117" t="s">
        <v>37</v>
      </c>
      <c r="U483" s="117"/>
      <c r="V483" s="117"/>
      <c r="W483" s="117"/>
      <c r="X483" s="117"/>
      <c r="Y483" s="117"/>
      <c r="Z483" s="117"/>
      <c r="AA483" s="117"/>
      <c r="AB483" s="117" t="s">
        <v>36</v>
      </c>
      <c r="AC483" s="117"/>
      <c r="AD483" s="117" t="s">
        <v>48</v>
      </c>
      <c r="AE483" s="117"/>
      <c r="AF483" s="117" t="s">
        <v>48</v>
      </c>
      <c r="AG483" s="117" t="s">
        <v>48</v>
      </c>
      <c r="AH483" s="117" t="str">
        <f t="shared" si="302"/>
        <v>MP</v>
      </c>
      <c r="AI483" s="146">
        <f t="shared" si="303"/>
        <v>0</v>
      </c>
      <c r="AJ483" s="146" t="s">
        <v>36</v>
      </c>
      <c r="AK483" s="146" t="s">
        <v>36</v>
      </c>
      <c r="AL483" s="146"/>
      <c r="AM483" s="146"/>
      <c r="AN483" s="89"/>
      <c r="AO483" s="90">
        <f t="shared" si="304"/>
        <v>0</v>
      </c>
      <c r="AP483" s="91">
        <f t="shared" si="305"/>
        <v>6.6666666709352285E-2</v>
      </c>
      <c r="AQ483" s="91">
        <f t="shared" si="306"/>
        <v>6.6666666709352285E-2</v>
      </c>
      <c r="AR483" s="89">
        <f t="shared" si="307"/>
        <v>4</v>
      </c>
      <c r="AS483" s="92">
        <f t="shared" si="308"/>
        <v>0</v>
      </c>
      <c r="AT483" s="92">
        <f t="shared" si="309"/>
        <v>0.26666666683740914</v>
      </c>
      <c r="AU483" s="92">
        <f t="shared" si="310"/>
        <v>0.26666666683740914</v>
      </c>
      <c r="AV483" s="93" t="str">
        <f t="shared" si="311"/>
        <v>23_04</v>
      </c>
      <c r="AW483" s="89" t="str">
        <f t="shared" si="312"/>
        <v>23</v>
      </c>
      <c r="AX483" s="89" t="str">
        <f t="shared" si="313"/>
        <v>04</v>
      </c>
      <c r="AY483" s="89"/>
      <c r="AZ483" s="89" t="str">
        <f t="shared" si="314"/>
        <v/>
      </c>
    </row>
    <row r="484" spans="1:52" s="113" customFormat="1" ht="9" hidden="1" x14ac:dyDescent="0.2">
      <c r="A484" s="131">
        <v>45045.327789351853</v>
      </c>
      <c r="B484" s="117" t="s">
        <v>30</v>
      </c>
      <c r="C484" s="117" t="s">
        <v>33</v>
      </c>
      <c r="D484" s="117" t="s">
        <v>286</v>
      </c>
      <c r="E484" s="117" t="s">
        <v>33</v>
      </c>
      <c r="F484" s="117" t="s">
        <v>34</v>
      </c>
      <c r="G484" s="117" t="s">
        <v>287</v>
      </c>
      <c r="H484" s="117" t="s">
        <v>196</v>
      </c>
      <c r="I484" s="181" t="s">
        <v>56</v>
      </c>
      <c r="J484" s="181" t="s">
        <v>78</v>
      </c>
      <c r="K484" s="181" t="s">
        <v>36</v>
      </c>
      <c r="L484" s="117" t="s">
        <v>118</v>
      </c>
      <c r="M484" s="117" t="s">
        <v>205</v>
      </c>
      <c r="N484" s="132" t="s">
        <v>36</v>
      </c>
      <c r="O484" s="132" t="s">
        <v>36</v>
      </c>
      <c r="P484" s="132">
        <v>45045.325011574074</v>
      </c>
      <c r="Q484" s="132">
        <v>45045.327789351853</v>
      </c>
      <c r="R484" s="133" t="s">
        <v>420</v>
      </c>
      <c r="S484" s="117" t="s">
        <v>37</v>
      </c>
      <c r="T484" s="117" t="s">
        <v>37</v>
      </c>
      <c r="U484" s="117"/>
      <c r="V484" s="117"/>
      <c r="W484" s="117"/>
      <c r="X484" s="117"/>
      <c r="Y484" s="117"/>
      <c r="Z484" s="117"/>
      <c r="AA484" s="117"/>
      <c r="AB484" s="117" t="s">
        <v>36</v>
      </c>
      <c r="AC484" s="117"/>
      <c r="AD484" s="117" t="s">
        <v>48</v>
      </c>
      <c r="AE484" s="117"/>
      <c r="AF484" s="117" t="s">
        <v>48</v>
      </c>
      <c r="AG484" s="117" t="s">
        <v>48</v>
      </c>
      <c r="AH484" s="117" t="str">
        <f t="shared" si="302"/>
        <v>MP</v>
      </c>
      <c r="AI484" s="146">
        <f t="shared" si="303"/>
        <v>0</v>
      </c>
      <c r="AJ484" s="146" t="s">
        <v>36</v>
      </c>
      <c r="AK484" s="146" t="s">
        <v>36</v>
      </c>
      <c r="AL484" s="88" t="s">
        <v>616</v>
      </c>
      <c r="AM484" s="88" t="s">
        <v>616</v>
      </c>
      <c r="AN484" s="89"/>
      <c r="AO484" s="90">
        <f t="shared" si="304"/>
        <v>0</v>
      </c>
      <c r="AP484" s="91">
        <f t="shared" si="305"/>
        <v>6.6666666709352285E-2</v>
      </c>
      <c r="AQ484" s="91">
        <f t="shared" si="306"/>
        <v>6.6666666709352285E-2</v>
      </c>
      <c r="AR484" s="89">
        <f t="shared" si="307"/>
        <v>4</v>
      </c>
      <c r="AS484" s="92">
        <f t="shared" si="308"/>
        <v>0</v>
      </c>
      <c r="AT484" s="92">
        <f t="shared" si="309"/>
        <v>0.26666666683740914</v>
      </c>
      <c r="AU484" s="92">
        <f t="shared" si="310"/>
        <v>0.26666666683740914</v>
      </c>
      <c r="AV484" s="93" t="str">
        <f t="shared" si="311"/>
        <v>23_04</v>
      </c>
      <c r="AW484" s="89" t="str">
        <f t="shared" si="312"/>
        <v>23</v>
      </c>
      <c r="AX484" s="89" t="str">
        <f t="shared" si="313"/>
        <v>04</v>
      </c>
      <c r="AY484" s="89"/>
      <c r="AZ484" s="89" t="str">
        <f t="shared" si="314"/>
        <v/>
      </c>
    </row>
    <row r="485" spans="1:52" s="117" customFormat="1" ht="9" hidden="1" x14ac:dyDescent="0.2">
      <c r="A485" s="131">
        <v>45045.330567129633</v>
      </c>
      <c r="B485" s="117" t="s">
        <v>30</v>
      </c>
      <c r="C485" s="117" t="s">
        <v>33</v>
      </c>
      <c r="D485" s="117" t="s">
        <v>286</v>
      </c>
      <c r="E485" s="117" t="s">
        <v>33</v>
      </c>
      <c r="F485" s="117" t="s">
        <v>34</v>
      </c>
      <c r="G485" s="117" t="s">
        <v>287</v>
      </c>
      <c r="H485" s="117" t="s">
        <v>196</v>
      </c>
      <c r="I485" s="181" t="s">
        <v>56</v>
      </c>
      <c r="J485" s="181" t="s">
        <v>93</v>
      </c>
      <c r="K485" s="181" t="s">
        <v>36</v>
      </c>
      <c r="L485" s="117" t="s">
        <v>118</v>
      </c>
      <c r="M485" s="117" t="s">
        <v>205</v>
      </c>
      <c r="N485" s="132" t="s">
        <v>36</v>
      </c>
      <c r="O485" s="132" t="s">
        <v>36</v>
      </c>
      <c r="P485" s="132">
        <v>45045.327789351853</v>
      </c>
      <c r="Q485" s="132">
        <v>45045.330567129633</v>
      </c>
      <c r="R485" s="133" t="s">
        <v>420</v>
      </c>
      <c r="S485" s="117" t="s">
        <v>37</v>
      </c>
      <c r="T485" s="117" t="s">
        <v>37</v>
      </c>
      <c r="AB485" s="117" t="s">
        <v>36</v>
      </c>
      <c r="AD485" s="117" t="s">
        <v>48</v>
      </c>
      <c r="AF485" s="117" t="s">
        <v>48</v>
      </c>
      <c r="AG485" s="117" t="s">
        <v>48</v>
      </c>
      <c r="AH485" s="117" t="str">
        <f t="shared" si="302"/>
        <v>MP</v>
      </c>
      <c r="AI485" s="146">
        <f t="shared" si="303"/>
        <v>0</v>
      </c>
      <c r="AJ485" s="146" t="s">
        <v>36</v>
      </c>
      <c r="AK485" s="146" t="s">
        <v>36</v>
      </c>
      <c r="AL485" s="146"/>
      <c r="AM485" s="146"/>
      <c r="AN485" s="89"/>
      <c r="AO485" s="90">
        <f t="shared" si="304"/>
        <v>0</v>
      </c>
      <c r="AP485" s="91">
        <f t="shared" si="305"/>
        <v>6.6666666709352285E-2</v>
      </c>
      <c r="AQ485" s="91">
        <f t="shared" si="306"/>
        <v>6.6666666709352285E-2</v>
      </c>
      <c r="AR485" s="89">
        <f t="shared" si="307"/>
        <v>4</v>
      </c>
      <c r="AS485" s="92">
        <f t="shared" si="308"/>
        <v>0</v>
      </c>
      <c r="AT485" s="92">
        <f t="shared" si="309"/>
        <v>0.26666666683740914</v>
      </c>
      <c r="AU485" s="92">
        <f t="shared" si="310"/>
        <v>0.26666666683740914</v>
      </c>
      <c r="AV485" s="93" t="str">
        <f t="shared" si="311"/>
        <v>23_04</v>
      </c>
      <c r="AW485" s="89" t="str">
        <f t="shared" si="312"/>
        <v>23</v>
      </c>
      <c r="AX485" s="89" t="str">
        <f t="shared" si="313"/>
        <v>04</v>
      </c>
      <c r="AY485" s="89"/>
      <c r="AZ485" s="89" t="str">
        <f t="shared" si="314"/>
        <v/>
      </c>
    </row>
    <row r="486" spans="1:52" s="117" customFormat="1" ht="9" hidden="1" x14ac:dyDescent="0.2">
      <c r="A486" s="131">
        <v>45045.333333333336</v>
      </c>
      <c r="B486" s="117" t="s">
        <v>30</v>
      </c>
      <c r="C486" s="117" t="s">
        <v>33</v>
      </c>
      <c r="D486" s="117" t="s">
        <v>286</v>
      </c>
      <c r="E486" s="117" t="s">
        <v>33</v>
      </c>
      <c r="F486" s="117" t="s">
        <v>34</v>
      </c>
      <c r="G486" s="117" t="s">
        <v>287</v>
      </c>
      <c r="H486" s="117" t="s">
        <v>196</v>
      </c>
      <c r="I486" s="181" t="s">
        <v>56</v>
      </c>
      <c r="J486" s="181" t="s">
        <v>170</v>
      </c>
      <c r="K486" s="181" t="s">
        <v>36</v>
      </c>
      <c r="L486" s="117" t="s">
        <v>118</v>
      </c>
      <c r="M486" s="117" t="s">
        <v>205</v>
      </c>
      <c r="N486" s="132" t="s">
        <v>36</v>
      </c>
      <c r="O486" s="132" t="s">
        <v>36</v>
      </c>
      <c r="P486" s="132">
        <v>45045.330567129633</v>
      </c>
      <c r="Q486" s="132">
        <v>45045.333333333336</v>
      </c>
      <c r="R486" s="133" t="s">
        <v>420</v>
      </c>
      <c r="S486" s="117" t="s">
        <v>37</v>
      </c>
      <c r="T486" s="117" t="s">
        <v>37</v>
      </c>
      <c r="AB486" s="117" t="s">
        <v>36</v>
      </c>
      <c r="AD486" s="117" t="s">
        <v>48</v>
      </c>
      <c r="AF486" s="117" t="s">
        <v>48</v>
      </c>
      <c r="AG486" s="117" t="s">
        <v>48</v>
      </c>
      <c r="AH486" s="117" t="str">
        <f t="shared" si="302"/>
        <v>MP</v>
      </c>
      <c r="AI486" s="146">
        <f t="shared" si="303"/>
        <v>0</v>
      </c>
      <c r="AJ486" s="146" t="s">
        <v>36</v>
      </c>
      <c r="AK486" s="146" t="s">
        <v>36</v>
      </c>
      <c r="AL486" s="146" t="s">
        <v>616</v>
      </c>
      <c r="AM486" s="146" t="s">
        <v>616</v>
      </c>
      <c r="AN486" s="89"/>
      <c r="AO486" s="90">
        <f t="shared" si="304"/>
        <v>0</v>
      </c>
      <c r="AP486" s="91">
        <f t="shared" si="305"/>
        <v>6.6388888866640627E-2</v>
      </c>
      <c r="AQ486" s="91">
        <f t="shared" si="306"/>
        <v>6.6388888866640627E-2</v>
      </c>
      <c r="AR486" s="89">
        <f t="shared" si="307"/>
        <v>4</v>
      </c>
      <c r="AS486" s="92">
        <f t="shared" si="308"/>
        <v>0</v>
      </c>
      <c r="AT486" s="92">
        <f t="shared" si="309"/>
        <v>0.26555555546656251</v>
      </c>
      <c r="AU486" s="92">
        <f t="shared" si="310"/>
        <v>0.26555555546656251</v>
      </c>
      <c r="AV486" s="93" t="str">
        <f t="shared" si="311"/>
        <v>23_04</v>
      </c>
      <c r="AW486" s="89" t="str">
        <f t="shared" si="312"/>
        <v>23</v>
      </c>
      <c r="AX486" s="89" t="str">
        <f t="shared" si="313"/>
        <v>04</v>
      </c>
      <c r="AY486" s="89"/>
      <c r="AZ486" s="89" t="str">
        <f t="shared" si="314"/>
        <v/>
      </c>
    </row>
    <row r="487" spans="1:52" s="117" customFormat="1" ht="9" hidden="1" x14ac:dyDescent="0.2">
      <c r="A487" s="86">
        <v>45046.368322453709</v>
      </c>
      <c r="B487" s="73" t="s">
        <v>30</v>
      </c>
      <c r="C487" s="73" t="s">
        <v>141</v>
      </c>
      <c r="D487" s="73" t="s">
        <v>157</v>
      </c>
      <c r="E487" s="73" t="s">
        <v>33</v>
      </c>
      <c r="F487" s="73" t="s">
        <v>34</v>
      </c>
      <c r="G487" s="73" t="s">
        <v>292</v>
      </c>
      <c r="H487" s="73" t="s">
        <v>198</v>
      </c>
      <c r="I487" s="176" t="s">
        <v>447</v>
      </c>
      <c r="J487" s="176" t="s">
        <v>97</v>
      </c>
      <c r="K487" s="176" t="s">
        <v>36</v>
      </c>
      <c r="L487" s="73" t="s">
        <v>154</v>
      </c>
      <c r="M487" s="73" t="s">
        <v>220</v>
      </c>
      <c r="N487" s="74" t="s">
        <v>36</v>
      </c>
      <c r="O487" s="74" t="s">
        <v>36</v>
      </c>
      <c r="P487" s="74">
        <v>45045.333333333328</v>
      </c>
      <c r="Q487" s="74">
        <v>45045.375</v>
      </c>
      <c r="R487" s="87" t="s">
        <v>466</v>
      </c>
      <c r="S487" s="73" t="s">
        <v>37</v>
      </c>
      <c r="T487" s="73" t="s">
        <v>37</v>
      </c>
      <c r="U487" s="94">
        <v>2.7777777777777779E-3</v>
      </c>
      <c r="V487" s="73"/>
      <c r="W487" s="73"/>
      <c r="X487" s="73"/>
      <c r="Y487" s="73"/>
      <c r="Z487" s="73"/>
      <c r="AA487" s="73"/>
      <c r="AB487" s="73" t="s">
        <v>36</v>
      </c>
      <c r="AC487" s="73"/>
      <c r="AD487" s="73" t="s">
        <v>46</v>
      </c>
      <c r="AE487" s="73" t="s">
        <v>295</v>
      </c>
      <c r="AF487" s="73" t="s">
        <v>46</v>
      </c>
      <c r="AG487" s="73" t="s">
        <v>296</v>
      </c>
      <c r="AH487" s="73" t="str">
        <f t="shared" si="302"/>
        <v>PdM</v>
      </c>
      <c r="AI487" s="88">
        <f t="shared" si="303"/>
        <v>0</v>
      </c>
      <c r="AJ487" s="88" t="s">
        <v>36</v>
      </c>
      <c r="AK487" s="88" t="s">
        <v>36</v>
      </c>
      <c r="AL487" s="88"/>
      <c r="AM487" s="88"/>
      <c r="AN487" s="89"/>
      <c r="AO487" s="90">
        <f t="shared" si="304"/>
        <v>0</v>
      </c>
      <c r="AP487" s="91">
        <f t="shared" si="305"/>
        <v>1.0000000001164153</v>
      </c>
      <c r="AQ487" s="91">
        <f t="shared" si="306"/>
        <v>1.0000000001164153</v>
      </c>
      <c r="AR487" s="89">
        <f t="shared" si="307"/>
        <v>5</v>
      </c>
      <c r="AS487" s="92">
        <f t="shared" si="308"/>
        <v>0</v>
      </c>
      <c r="AT487" s="92">
        <f t="shared" si="309"/>
        <v>5.0000000005820766</v>
      </c>
      <c r="AU487" s="92">
        <f t="shared" si="310"/>
        <v>5.0000000005820766</v>
      </c>
      <c r="AV487" s="93" t="str">
        <f t="shared" si="311"/>
        <v>23_04</v>
      </c>
      <c r="AW487" s="89" t="str">
        <f t="shared" si="312"/>
        <v>23</v>
      </c>
      <c r="AX487" s="89" t="str">
        <f t="shared" si="313"/>
        <v>04</v>
      </c>
      <c r="AY487" s="89"/>
      <c r="AZ487" s="89" t="str">
        <f t="shared" si="314"/>
        <v/>
      </c>
    </row>
    <row r="488" spans="1:52" s="117" customFormat="1" ht="9" hidden="1" x14ac:dyDescent="0.2">
      <c r="A488" s="86">
        <v>45046.370479398145</v>
      </c>
      <c r="B488" s="73" t="s">
        <v>30</v>
      </c>
      <c r="C488" s="73" t="s">
        <v>133</v>
      </c>
      <c r="D488" s="73" t="s">
        <v>157</v>
      </c>
      <c r="E488" s="73" t="s">
        <v>33</v>
      </c>
      <c r="F488" s="73" t="s">
        <v>34</v>
      </c>
      <c r="G488" s="73" t="s">
        <v>292</v>
      </c>
      <c r="H488" s="73" t="s">
        <v>198</v>
      </c>
      <c r="I488" s="176" t="s">
        <v>447</v>
      </c>
      <c r="J488" s="176" t="s">
        <v>98</v>
      </c>
      <c r="K488" s="176" t="s">
        <v>36</v>
      </c>
      <c r="L488" s="73" t="s">
        <v>154</v>
      </c>
      <c r="M488" s="73" t="s">
        <v>220</v>
      </c>
      <c r="N488" s="74" t="s">
        <v>36</v>
      </c>
      <c r="O488" s="74" t="s">
        <v>36</v>
      </c>
      <c r="P488" s="74">
        <v>45045.375694444447</v>
      </c>
      <c r="Q488" s="74">
        <v>45045.402777777781</v>
      </c>
      <c r="R488" s="87" t="s">
        <v>466</v>
      </c>
      <c r="S488" s="73" t="s">
        <v>37</v>
      </c>
      <c r="T488" s="73" t="s">
        <v>37</v>
      </c>
      <c r="U488" s="94">
        <v>2.7777777777777779E-3</v>
      </c>
      <c r="V488" s="73"/>
      <c r="W488" s="73"/>
      <c r="X488" s="73"/>
      <c r="Y488" s="73"/>
      <c r="Z488" s="73"/>
      <c r="AA488" s="73"/>
      <c r="AB488" s="73" t="s">
        <v>36</v>
      </c>
      <c r="AC488" s="73"/>
      <c r="AD488" s="73" t="s">
        <v>46</v>
      </c>
      <c r="AE488" s="73" t="s">
        <v>297</v>
      </c>
      <c r="AF488" s="73" t="s">
        <v>46</v>
      </c>
      <c r="AG488" s="73" t="s">
        <v>298</v>
      </c>
      <c r="AH488" s="73" t="str">
        <f t="shared" si="302"/>
        <v>PdM</v>
      </c>
      <c r="AI488" s="88">
        <f t="shared" si="303"/>
        <v>0</v>
      </c>
      <c r="AJ488" s="88" t="s">
        <v>36</v>
      </c>
      <c r="AK488" s="88" t="s">
        <v>36</v>
      </c>
      <c r="AL488" s="88"/>
      <c r="AM488" s="88"/>
      <c r="AN488" s="89"/>
      <c r="AO488" s="90">
        <f t="shared" si="304"/>
        <v>0</v>
      </c>
      <c r="AP488" s="91">
        <f t="shared" si="305"/>
        <v>0.65000000002328306</v>
      </c>
      <c r="AQ488" s="91">
        <f t="shared" si="306"/>
        <v>0.65000000002328306</v>
      </c>
      <c r="AR488" s="89">
        <f t="shared" si="307"/>
        <v>5</v>
      </c>
      <c r="AS488" s="92">
        <f t="shared" si="308"/>
        <v>0</v>
      </c>
      <c r="AT488" s="92">
        <f t="shared" si="309"/>
        <v>3.2500000001164153</v>
      </c>
      <c r="AU488" s="92">
        <f t="shared" si="310"/>
        <v>3.2500000001164153</v>
      </c>
      <c r="AV488" s="93" t="str">
        <f t="shared" si="311"/>
        <v>23_04</v>
      </c>
      <c r="AW488" s="89" t="str">
        <f t="shared" si="312"/>
        <v>23</v>
      </c>
      <c r="AX488" s="89" t="str">
        <f t="shared" si="313"/>
        <v>04</v>
      </c>
      <c r="AY488" s="89"/>
      <c r="AZ488" s="89" t="str">
        <f t="shared" si="314"/>
        <v/>
      </c>
    </row>
    <row r="489" spans="1:52" s="117" customFormat="1" ht="9" hidden="1" x14ac:dyDescent="0.2">
      <c r="A489" s="86">
        <v>45046.376224861116</v>
      </c>
      <c r="B489" s="73" t="s">
        <v>30</v>
      </c>
      <c r="C489" s="73" t="s">
        <v>159</v>
      </c>
      <c r="D489" s="73" t="s">
        <v>157</v>
      </c>
      <c r="E489" s="73" t="s">
        <v>33</v>
      </c>
      <c r="F489" s="73" t="s">
        <v>34</v>
      </c>
      <c r="G489" s="73" t="s">
        <v>292</v>
      </c>
      <c r="H489" s="73" t="s">
        <v>198</v>
      </c>
      <c r="I489" s="176" t="s">
        <v>449</v>
      </c>
      <c r="J489" s="176" t="s">
        <v>101</v>
      </c>
      <c r="K489" s="176" t="s">
        <v>36</v>
      </c>
      <c r="L489" s="73" t="s">
        <v>154</v>
      </c>
      <c r="M489" s="73" t="s">
        <v>220</v>
      </c>
      <c r="N489" s="74" t="s">
        <v>36</v>
      </c>
      <c r="O489" s="74" t="s">
        <v>36</v>
      </c>
      <c r="P489" s="74">
        <v>45045.40347222222</v>
      </c>
      <c r="Q489" s="74">
        <v>45045.430555555555</v>
      </c>
      <c r="R489" s="87" t="s">
        <v>466</v>
      </c>
      <c r="S489" s="73" t="s">
        <v>37</v>
      </c>
      <c r="T489" s="73" t="s">
        <v>37</v>
      </c>
      <c r="U489" s="94">
        <v>2.7777777777777779E-3</v>
      </c>
      <c r="V489" s="73"/>
      <c r="W489" s="73"/>
      <c r="X489" s="73"/>
      <c r="Y489" s="73"/>
      <c r="Z489" s="73"/>
      <c r="AA489" s="73"/>
      <c r="AB489" s="73" t="s">
        <v>36</v>
      </c>
      <c r="AC489" s="73"/>
      <c r="AD489" s="73" t="s">
        <v>46</v>
      </c>
      <c r="AE489" s="73" t="s">
        <v>299</v>
      </c>
      <c r="AF489" s="73" t="s">
        <v>46</v>
      </c>
      <c r="AG489" s="73" t="s">
        <v>298</v>
      </c>
      <c r="AH489" s="73" t="str">
        <f t="shared" si="302"/>
        <v>PdM</v>
      </c>
      <c r="AI489" s="88">
        <f t="shared" si="303"/>
        <v>0</v>
      </c>
      <c r="AJ489" s="88" t="s">
        <v>36</v>
      </c>
      <c r="AK489" s="88" t="s">
        <v>36</v>
      </c>
      <c r="AL489" s="88"/>
      <c r="AM489" s="88"/>
      <c r="AN489" s="89"/>
      <c r="AO489" s="90">
        <f t="shared" si="304"/>
        <v>0</v>
      </c>
      <c r="AP489" s="91">
        <f t="shared" si="305"/>
        <v>0.65000000002328306</v>
      </c>
      <c r="AQ489" s="91">
        <f t="shared" si="306"/>
        <v>0.65000000002328306</v>
      </c>
      <c r="AR489" s="89">
        <f t="shared" si="307"/>
        <v>5</v>
      </c>
      <c r="AS489" s="92">
        <f t="shared" si="308"/>
        <v>0</v>
      </c>
      <c r="AT489" s="92">
        <f t="shared" si="309"/>
        <v>3.2500000001164153</v>
      </c>
      <c r="AU489" s="92">
        <f t="shared" si="310"/>
        <v>3.2500000001164153</v>
      </c>
      <c r="AV489" s="93" t="str">
        <f t="shared" si="311"/>
        <v>23_04</v>
      </c>
      <c r="AW489" s="89" t="str">
        <f t="shared" si="312"/>
        <v>23</v>
      </c>
      <c r="AX489" s="89" t="str">
        <f t="shared" si="313"/>
        <v>04</v>
      </c>
      <c r="AY489" s="89"/>
      <c r="AZ489" s="89" t="str">
        <f t="shared" si="314"/>
        <v/>
      </c>
    </row>
    <row r="490" spans="1:52" s="117" customFormat="1" ht="9" hidden="1" x14ac:dyDescent="0.2">
      <c r="A490" s="86">
        <v>45046.378262361111</v>
      </c>
      <c r="B490" s="73" t="s">
        <v>30</v>
      </c>
      <c r="C490" s="73" t="s">
        <v>141</v>
      </c>
      <c r="D490" s="73" t="s">
        <v>157</v>
      </c>
      <c r="E490" s="73" t="s">
        <v>33</v>
      </c>
      <c r="F490" s="73" t="s">
        <v>34</v>
      </c>
      <c r="G490" s="73" t="s">
        <v>292</v>
      </c>
      <c r="H490" s="73" t="s">
        <v>198</v>
      </c>
      <c r="I490" s="176" t="s">
        <v>447</v>
      </c>
      <c r="J490" s="176" t="s">
        <v>100</v>
      </c>
      <c r="K490" s="176" t="s">
        <v>36</v>
      </c>
      <c r="L490" s="73" t="s">
        <v>154</v>
      </c>
      <c r="M490" s="73" t="s">
        <v>220</v>
      </c>
      <c r="N490" s="74" t="s">
        <v>36</v>
      </c>
      <c r="O490" s="74" t="s">
        <v>36</v>
      </c>
      <c r="P490" s="74">
        <v>45045.431250000001</v>
      </c>
      <c r="Q490" s="74">
        <v>45045.458333333336</v>
      </c>
      <c r="R490" s="87" t="s">
        <v>466</v>
      </c>
      <c r="S490" s="73" t="s">
        <v>37</v>
      </c>
      <c r="T490" s="73" t="s">
        <v>37</v>
      </c>
      <c r="U490" s="94">
        <v>2.7777777777777779E-3</v>
      </c>
      <c r="V490" s="73"/>
      <c r="W490" s="73"/>
      <c r="X490" s="73"/>
      <c r="Y490" s="73"/>
      <c r="Z490" s="73"/>
      <c r="AA490" s="73"/>
      <c r="AB490" s="73" t="s">
        <v>36</v>
      </c>
      <c r="AC490" s="73"/>
      <c r="AD490" s="73" t="s">
        <v>46</v>
      </c>
      <c r="AE490" s="73" t="s">
        <v>300</v>
      </c>
      <c r="AF490" s="73" t="s">
        <v>46</v>
      </c>
      <c r="AG490" s="73" t="s">
        <v>298</v>
      </c>
      <c r="AH490" s="73" t="str">
        <f t="shared" si="302"/>
        <v>PdM</v>
      </c>
      <c r="AI490" s="88">
        <f t="shared" si="303"/>
        <v>0</v>
      </c>
      <c r="AJ490" s="88" t="s">
        <v>36</v>
      </c>
      <c r="AK490" s="88" t="s">
        <v>36</v>
      </c>
      <c r="AL490" s="88"/>
      <c r="AM490" s="88"/>
      <c r="AN490" s="89"/>
      <c r="AO490" s="90">
        <f t="shared" si="304"/>
        <v>0</v>
      </c>
      <c r="AP490" s="91">
        <f t="shared" si="305"/>
        <v>0.65000000002328306</v>
      </c>
      <c r="AQ490" s="91">
        <f t="shared" si="306"/>
        <v>0.65000000002328306</v>
      </c>
      <c r="AR490" s="89">
        <f t="shared" si="307"/>
        <v>5</v>
      </c>
      <c r="AS490" s="92">
        <f t="shared" si="308"/>
        <v>0</v>
      </c>
      <c r="AT490" s="92">
        <f t="shared" si="309"/>
        <v>3.2500000001164153</v>
      </c>
      <c r="AU490" s="92">
        <f t="shared" si="310"/>
        <v>3.2500000001164153</v>
      </c>
      <c r="AV490" s="93" t="str">
        <f t="shared" si="311"/>
        <v>23_04</v>
      </c>
      <c r="AW490" s="89" t="str">
        <f t="shared" si="312"/>
        <v>23</v>
      </c>
      <c r="AX490" s="89" t="str">
        <f t="shared" si="313"/>
        <v>04</v>
      </c>
      <c r="AY490" s="89"/>
      <c r="AZ490" s="89" t="str">
        <f t="shared" si="314"/>
        <v/>
      </c>
    </row>
    <row r="491" spans="1:52" s="117" customFormat="1" ht="9" hidden="1" x14ac:dyDescent="0.2">
      <c r="A491" s="86">
        <v>45046.38189631945</v>
      </c>
      <c r="B491" s="73" t="s">
        <v>30</v>
      </c>
      <c r="C491" s="73" t="s">
        <v>133</v>
      </c>
      <c r="D491" s="73" t="s">
        <v>157</v>
      </c>
      <c r="E491" s="73" t="s">
        <v>33</v>
      </c>
      <c r="F491" s="73" t="s">
        <v>34</v>
      </c>
      <c r="G491" s="73" t="s">
        <v>292</v>
      </c>
      <c r="H491" s="73" t="s">
        <v>198</v>
      </c>
      <c r="I491" s="176" t="s">
        <v>447</v>
      </c>
      <c r="J491" s="176" t="s">
        <v>99</v>
      </c>
      <c r="K491" s="176" t="s">
        <v>36</v>
      </c>
      <c r="L491" s="73" t="s">
        <v>154</v>
      </c>
      <c r="M491" s="73" t="s">
        <v>220</v>
      </c>
      <c r="N491" s="74" t="s">
        <v>36</v>
      </c>
      <c r="O491" s="74" t="s">
        <v>36</v>
      </c>
      <c r="P491" s="74">
        <v>45045.459027777775</v>
      </c>
      <c r="Q491" s="74">
        <v>45045.5</v>
      </c>
      <c r="R491" s="87" t="s">
        <v>466</v>
      </c>
      <c r="S491" s="73" t="s">
        <v>37</v>
      </c>
      <c r="T491" s="73" t="s">
        <v>37</v>
      </c>
      <c r="U491" s="94">
        <v>2.7777777777777779E-3</v>
      </c>
      <c r="V491" s="73"/>
      <c r="W491" s="73"/>
      <c r="X491" s="73"/>
      <c r="Y491" s="73"/>
      <c r="Z491" s="73"/>
      <c r="AA491" s="73"/>
      <c r="AB491" s="73" t="s">
        <v>36</v>
      </c>
      <c r="AC491" s="73"/>
      <c r="AD491" s="73" t="s">
        <v>46</v>
      </c>
      <c r="AE491" s="73" t="s">
        <v>301</v>
      </c>
      <c r="AF491" s="73" t="s">
        <v>46</v>
      </c>
      <c r="AG491" s="73" t="s">
        <v>298</v>
      </c>
      <c r="AH491" s="73" t="str">
        <f t="shared" si="302"/>
        <v>PdM</v>
      </c>
      <c r="AI491" s="88">
        <f t="shared" si="303"/>
        <v>0</v>
      </c>
      <c r="AJ491" s="88" t="s">
        <v>36</v>
      </c>
      <c r="AK491" s="88" t="s">
        <v>36</v>
      </c>
      <c r="AL491" s="88"/>
      <c r="AM491" s="88"/>
      <c r="AN491" s="89"/>
      <c r="AO491" s="90">
        <f t="shared" si="304"/>
        <v>0</v>
      </c>
      <c r="AP491" s="91">
        <f t="shared" si="305"/>
        <v>0.9833333333954215</v>
      </c>
      <c r="AQ491" s="91">
        <f t="shared" si="306"/>
        <v>0.9833333333954215</v>
      </c>
      <c r="AR491" s="89">
        <f t="shared" si="307"/>
        <v>5</v>
      </c>
      <c r="AS491" s="92">
        <f t="shared" si="308"/>
        <v>0</v>
      </c>
      <c r="AT491" s="92">
        <f t="shared" si="309"/>
        <v>4.9166666669771075</v>
      </c>
      <c r="AU491" s="92">
        <f t="shared" si="310"/>
        <v>4.9166666669771075</v>
      </c>
      <c r="AV491" s="93" t="str">
        <f t="shared" si="311"/>
        <v>23_04</v>
      </c>
      <c r="AW491" s="89" t="str">
        <f t="shared" si="312"/>
        <v>23</v>
      </c>
      <c r="AX491" s="89" t="str">
        <f t="shared" si="313"/>
        <v>04</v>
      </c>
      <c r="AY491" s="89"/>
      <c r="AZ491" s="89" t="str">
        <f t="shared" si="314"/>
        <v/>
      </c>
    </row>
    <row r="492" spans="1:52" s="117" customFormat="1" ht="18" hidden="1" x14ac:dyDescent="0.2">
      <c r="A492" s="74">
        <v>45045.552083333336</v>
      </c>
      <c r="B492" s="73" t="s">
        <v>30</v>
      </c>
      <c r="C492" s="73" t="s">
        <v>33</v>
      </c>
      <c r="D492" s="73" t="s">
        <v>141</v>
      </c>
      <c r="E492" s="73" t="s">
        <v>33</v>
      </c>
      <c r="F492" s="73" t="s">
        <v>34</v>
      </c>
      <c r="G492" s="73" t="s">
        <v>292</v>
      </c>
      <c r="H492" s="73" t="s">
        <v>198</v>
      </c>
      <c r="I492" s="176" t="s">
        <v>56</v>
      </c>
      <c r="J492" s="176" t="s">
        <v>78</v>
      </c>
      <c r="K492" s="176" t="s">
        <v>36</v>
      </c>
      <c r="L492" s="73" t="s">
        <v>114</v>
      </c>
      <c r="M492" s="73" t="s">
        <v>220</v>
      </c>
      <c r="N492" s="74" t="s">
        <v>36</v>
      </c>
      <c r="O492" s="74" t="s">
        <v>36</v>
      </c>
      <c r="P492" s="74">
        <v>45045.548622685186</v>
      </c>
      <c r="Q492" s="74">
        <v>45045.552083333336</v>
      </c>
      <c r="R492" s="87" t="s">
        <v>624</v>
      </c>
      <c r="S492" s="73" t="s">
        <v>37</v>
      </c>
      <c r="T492" s="73" t="s">
        <v>37</v>
      </c>
      <c r="U492" s="94"/>
      <c r="V492" s="94"/>
      <c r="W492" s="73"/>
      <c r="X492" s="73"/>
      <c r="Y492" s="73"/>
      <c r="Z492" s="73"/>
      <c r="AA492" s="73"/>
      <c r="AB492" s="73" t="s">
        <v>36</v>
      </c>
      <c r="AC492" s="94"/>
      <c r="AD492" s="73" t="s">
        <v>48</v>
      </c>
      <c r="AE492" s="73"/>
      <c r="AF492" s="73" t="s">
        <v>48</v>
      </c>
      <c r="AG492" s="73" t="s">
        <v>48</v>
      </c>
      <c r="AH492" s="73" t="str">
        <f t="shared" ref="AH492:AH510" si="315">TRIM(LEFT(L492,3))</f>
        <v>MC</v>
      </c>
      <c r="AI492" s="88">
        <f t="shared" ref="AI492:AI510" si="316">IFERROR(IF(N492&gt;O492,24+(O492-N492)*24,(O492-N492)*24),0)</f>
        <v>0</v>
      </c>
      <c r="AJ492" s="88" t="s">
        <v>563</v>
      </c>
      <c r="AK492" s="88" t="s">
        <v>566</v>
      </c>
      <c r="AL492" s="88" t="s">
        <v>616</v>
      </c>
      <c r="AM492" s="88" t="s">
        <v>619</v>
      </c>
      <c r="AN492" s="89"/>
      <c r="AO492" s="90">
        <f t="shared" ref="AO492:AO510" si="317">IF(AND(Y492="-",AB492="-"),0,IF(OR(Y492="-",AB492="-"),IF(Y492="-",AB492,Y492),Y492+AB492))</f>
        <v>0</v>
      </c>
      <c r="AP492" s="91">
        <f t="shared" ref="AP492:AP510" si="318">IFERROR(IF(P492&gt;Q492,24+(Q492-P492)*24,(Q492-P492)*24),0)</f>
        <v>8.3055555587634444E-2</v>
      </c>
      <c r="AQ492" s="91">
        <f t="shared" ref="AQ492:AQ510" si="319">AP492-(AO492*24)</f>
        <v>8.3055555587634444E-2</v>
      </c>
      <c r="AR492" s="89">
        <f t="shared" ref="AR492:AR510" si="320">IF(AY492=1,(LEN(D492)-LEN(SUBSTITUTE(D492,",",""))+1),IF(LEN(D492)=LEN(SUBSTITUTE(D492,"RONCAL FANNYNG","")),IF(LEN(D492)=LEN(SUBSTITUTE(D492,"LIBERATO AMAEL","")),(LEN(D492)-LEN(SUBSTITUTE(D492,",",""))+1+2),(LEN(D492)-LEN(SUBSTITUTE(D492,",",""))+1+1)),IF(LEN(D492)=LEN(SUBSTITUTE(D492,"LIBERATO AMAEL","")),(LEN(D492)-LEN(SUBSTITUTE(D492,",",""))+1+1),(LEN(D492)-LEN(SUBSTITUTE(D492,",",""))+1))))</f>
        <v>3</v>
      </c>
      <c r="AS492" s="92">
        <f t="shared" ref="AS492:AS510" si="321">IFERROR(AN492*24,0)</f>
        <v>0</v>
      </c>
      <c r="AT492" s="92">
        <f t="shared" ref="AT492:AT510" si="322">AR492*AQ492</f>
        <v>0.24916666676290333</v>
      </c>
      <c r="AU492" s="92">
        <f t="shared" ref="AU492:AU510" si="323">AT492-AS492</f>
        <v>0.24916666676290333</v>
      </c>
      <c r="AV492" s="93" t="str">
        <f t="shared" ref="AV492:AV510" si="324">AW492&amp;"_"&amp;AX492</f>
        <v>23_04</v>
      </c>
      <c r="AW492" s="89" t="str">
        <f t="shared" ref="AW492:AW510" si="325">TEXT(Q492,"YY")</f>
        <v>23</v>
      </c>
      <c r="AX492" s="89" t="str">
        <f t="shared" ref="AX492:AX510" si="326">TEXT(Q492,"mm")</f>
        <v>04</v>
      </c>
      <c r="AY492" s="89"/>
      <c r="AZ492" s="89" t="str">
        <f t="shared" ref="AZ492:AZ510" si="327">IF(AQ492&lt;=AI492,"REVISAR","")</f>
        <v/>
      </c>
    </row>
    <row r="493" spans="1:52" s="117" customFormat="1" ht="9" hidden="1" x14ac:dyDescent="0.2">
      <c r="A493" s="112">
        <v>45045.708333333336</v>
      </c>
      <c r="B493" s="113" t="s">
        <v>30</v>
      </c>
      <c r="C493" s="113" t="s">
        <v>33</v>
      </c>
      <c r="D493" s="113" t="s">
        <v>157</v>
      </c>
      <c r="E493" s="113" t="s">
        <v>33</v>
      </c>
      <c r="F493" s="113" t="s">
        <v>34</v>
      </c>
      <c r="G493" s="113" t="s">
        <v>292</v>
      </c>
      <c r="H493" s="113" t="s">
        <v>198</v>
      </c>
      <c r="I493" s="179" t="s">
        <v>445</v>
      </c>
      <c r="J493" s="179" t="s">
        <v>302</v>
      </c>
      <c r="K493" s="179" t="s">
        <v>36</v>
      </c>
      <c r="L493" s="113" t="s">
        <v>154</v>
      </c>
      <c r="M493" s="113" t="s">
        <v>220</v>
      </c>
      <c r="N493" s="114" t="s">
        <v>36</v>
      </c>
      <c r="O493" s="114" t="s">
        <v>36</v>
      </c>
      <c r="P493" s="114">
        <v>45045.666666666664</v>
      </c>
      <c r="Q493" s="114">
        <v>45045.708333333336</v>
      </c>
      <c r="R493" s="115" t="s">
        <v>345</v>
      </c>
      <c r="S493" s="113" t="s">
        <v>62</v>
      </c>
      <c r="T493" s="113" t="s">
        <v>347</v>
      </c>
      <c r="U493" s="155">
        <v>2.0833333333333332E-2</v>
      </c>
      <c r="V493" s="113"/>
      <c r="W493" s="113"/>
      <c r="X493" s="113"/>
      <c r="Y493" s="113"/>
      <c r="Z493" s="113"/>
      <c r="AA493" s="113"/>
      <c r="AB493" s="113" t="s">
        <v>36</v>
      </c>
      <c r="AC493" s="113"/>
      <c r="AD493" s="113" t="s">
        <v>46</v>
      </c>
      <c r="AE493" s="113" t="s">
        <v>303</v>
      </c>
      <c r="AF493" s="113" t="s">
        <v>46</v>
      </c>
      <c r="AG493" s="113" t="s">
        <v>298</v>
      </c>
      <c r="AH493" s="113" t="str">
        <f t="shared" si="315"/>
        <v>PdM</v>
      </c>
      <c r="AI493" s="116">
        <f t="shared" si="316"/>
        <v>0</v>
      </c>
      <c r="AJ493" s="116" t="s">
        <v>36</v>
      </c>
      <c r="AK493" s="116" t="s">
        <v>36</v>
      </c>
      <c r="AL493" s="116"/>
      <c r="AM493" s="116"/>
      <c r="AN493" s="89"/>
      <c r="AO493" s="90">
        <f t="shared" si="317"/>
        <v>0</v>
      </c>
      <c r="AP493" s="91">
        <f t="shared" si="318"/>
        <v>1.0000000001164153</v>
      </c>
      <c r="AQ493" s="91">
        <f t="shared" si="319"/>
        <v>1.0000000001164153</v>
      </c>
      <c r="AR493" s="89">
        <f t="shared" si="320"/>
        <v>5</v>
      </c>
      <c r="AS493" s="92">
        <f t="shared" si="321"/>
        <v>0</v>
      </c>
      <c r="AT493" s="92">
        <f t="shared" si="322"/>
        <v>5.0000000005820766</v>
      </c>
      <c r="AU493" s="92">
        <f t="shared" si="323"/>
        <v>5.0000000005820766</v>
      </c>
      <c r="AV493" s="93" t="str">
        <f t="shared" si="324"/>
        <v>23_04</v>
      </c>
      <c r="AW493" s="89" t="str">
        <f t="shared" si="325"/>
        <v>23</v>
      </c>
      <c r="AX493" s="89" t="str">
        <f t="shared" si="326"/>
        <v>04</v>
      </c>
      <c r="AY493" s="89"/>
      <c r="AZ493" s="89" t="str">
        <f t="shared" si="327"/>
        <v/>
      </c>
    </row>
    <row r="494" spans="1:52" s="117" customFormat="1" ht="9" hidden="1" x14ac:dyDescent="0.2">
      <c r="A494" s="131">
        <v>45046.304166666669</v>
      </c>
      <c r="B494" s="117" t="s">
        <v>30</v>
      </c>
      <c r="C494" s="117" t="s">
        <v>33</v>
      </c>
      <c r="D494" s="117" t="s">
        <v>286</v>
      </c>
      <c r="E494" s="117" t="s">
        <v>33</v>
      </c>
      <c r="F494" s="117" t="s">
        <v>34</v>
      </c>
      <c r="G494" s="117" t="s">
        <v>287</v>
      </c>
      <c r="H494" s="117" t="s">
        <v>196</v>
      </c>
      <c r="I494" s="181" t="s">
        <v>226</v>
      </c>
      <c r="J494" s="181" t="s">
        <v>138</v>
      </c>
      <c r="K494" s="181" t="s">
        <v>36</v>
      </c>
      <c r="L494" s="117" t="s">
        <v>118</v>
      </c>
      <c r="M494" s="117" t="s">
        <v>205</v>
      </c>
      <c r="N494" s="132" t="s">
        <v>36</v>
      </c>
      <c r="O494" s="132" t="s">
        <v>36</v>
      </c>
      <c r="P494" s="132">
        <v>45046.302083333336</v>
      </c>
      <c r="Q494" s="132">
        <v>45046.304166666669</v>
      </c>
      <c r="R494" s="133" t="s">
        <v>422</v>
      </c>
      <c r="S494" s="117" t="s">
        <v>37</v>
      </c>
      <c r="T494" s="117" t="s">
        <v>37</v>
      </c>
      <c r="AB494" s="117" t="s">
        <v>36</v>
      </c>
      <c r="AD494" s="117" t="s">
        <v>48</v>
      </c>
      <c r="AF494" s="117" t="s">
        <v>48</v>
      </c>
      <c r="AG494" s="117" t="s">
        <v>48</v>
      </c>
      <c r="AH494" s="117" t="str">
        <f t="shared" si="315"/>
        <v>MP</v>
      </c>
      <c r="AI494" s="146">
        <f t="shared" si="316"/>
        <v>0</v>
      </c>
      <c r="AJ494" s="146" t="s">
        <v>36</v>
      </c>
      <c r="AK494" s="146" t="s">
        <v>36</v>
      </c>
      <c r="AL494" s="146"/>
      <c r="AM494" s="146"/>
      <c r="AN494" s="89"/>
      <c r="AO494" s="90">
        <f t="shared" si="317"/>
        <v>0</v>
      </c>
      <c r="AP494" s="91">
        <f t="shared" si="318"/>
        <v>4.9999999988358468E-2</v>
      </c>
      <c r="AQ494" s="91">
        <f t="shared" si="319"/>
        <v>4.9999999988358468E-2</v>
      </c>
      <c r="AR494" s="89">
        <f t="shared" si="320"/>
        <v>4</v>
      </c>
      <c r="AS494" s="92">
        <f t="shared" si="321"/>
        <v>0</v>
      </c>
      <c r="AT494" s="92">
        <f t="shared" si="322"/>
        <v>0.19999999995343387</v>
      </c>
      <c r="AU494" s="92">
        <f t="shared" si="323"/>
        <v>0.19999999995343387</v>
      </c>
      <c r="AV494" s="93" t="str">
        <f t="shared" si="324"/>
        <v>23_04</v>
      </c>
      <c r="AW494" s="89" t="str">
        <f t="shared" si="325"/>
        <v>23</v>
      </c>
      <c r="AX494" s="89" t="str">
        <f t="shared" si="326"/>
        <v>04</v>
      </c>
      <c r="AY494" s="89"/>
      <c r="AZ494" s="89" t="str">
        <f t="shared" si="327"/>
        <v/>
      </c>
    </row>
    <row r="495" spans="1:52" s="117" customFormat="1" ht="9" hidden="1" x14ac:dyDescent="0.2">
      <c r="A495" s="131">
        <v>45046.306250000001</v>
      </c>
      <c r="B495" s="117" t="s">
        <v>30</v>
      </c>
      <c r="C495" s="117" t="s">
        <v>33</v>
      </c>
      <c r="D495" s="117" t="s">
        <v>286</v>
      </c>
      <c r="E495" s="117" t="s">
        <v>33</v>
      </c>
      <c r="F495" s="117" t="s">
        <v>34</v>
      </c>
      <c r="G495" s="117" t="s">
        <v>287</v>
      </c>
      <c r="H495" s="117" t="s">
        <v>196</v>
      </c>
      <c r="I495" s="181" t="s">
        <v>226</v>
      </c>
      <c r="J495" s="181" t="s">
        <v>211</v>
      </c>
      <c r="K495" s="181" t="s">
        <v>36</v>
      </c>
      <c r="L495" s="117" t="s">
        <v>118</v>
      </c>
      <c r="M495" s="117" t="s">
        <v>205</v>
      </c>
      <c r="N495" s="132" t="s">
        <v>36</v>
      </c>
      <c r="O495" s="132" t="s">
        <v>36</v>
      </c>
      <c r="P495" s="132">
        <v>45046.304178240738</v>
      </c>
      <c r="Q495" s="132">
        <v>45046.306250000001</v>
      </c>
      <c r="R495" s="133" t="s">
        <v>422</v>
      </c>
      <c r="S495" s="117" t="s">
        <v>37</v>
      </c>
      <c r="T495" s="117" t="s">
        <v>37</v>
      </c>
      <c r="AB495" s="117" t="s">
        <v>36</v>
      </c>
      <c r="AD495" s="117" t="s">
        <v>48</v>
      </c>
      <c r="AF495" s="117" t="s">
        <v>48</v>
      </c>
      <c r="AG495" s="117" t="s">
        <v>48</v>
      </c>
      <c r="AH495" s="117" t="str">
        <f t="shared" si="315"/>
        <v>MP</v>
      </c>
      <c r="AI495" s="146">
        <f t="shared" si="316"/>
        <v>0</v>
      </c>
      <c r="AJ495" s="146" t="s">
        <v>36</v>
      </c>
      <c r="AK495" s="146" t="s">
        <v>36</v>
      </c>
      <c r="AL495" s="146"/>
      <c r="AM495" s="146"/>
      <c r="AN495" s="89"/>
      <c r="AO495" s="90">
        <f t="shared" si="317"/>
        <v>0</v>
      </c>
      <c r="AP495" s="91">
        <f t="shared" si="318"/>
        <v>4.9722222320269793E-2</v>
      </c>
      <c r="AQ495" s="91">
        <f t="shared" si="319"/>
        <v>4.9722222320269793E-2</v>
      </c>
      <c r="AR495" s="89">
        <f t="shared" si="320"/>
        <v>4</v>
      </c>
      <c r="AS495" s="92">
        <f t="shared" si="321"/>
        <v>0</v>
      </c>
      <c r="AT495" s="92">
        <f t="shared" si="322"/>
        <v>0.19888888928107917</v>
      </c>
      <c r="AU495" s="92">
        <f t="shared" si="323"/>
        <v>0.19888888928107917</v>
      </c>
      <c r="AV495" s="93" t="str">
        <f t="shared" si="324"/>
        <v>23_04</v>
      </c>
      <c r="AW495" s="89" t="str">
        <f t="shared" si="325"/>
        <v>23</v>
      </c>
      <c r="AX495" s="89" t="str">
        <f t="shared" si="326"/>
        <v>04</v>
      </c>
      <c r="AY495" s="89"/>
      <c r="AZ495" s="89" t="str">
        <f t="shared" si="327"/>
        <v/>
      </c>
    </row>
    <row r="496" spans="1:52" s="117" customFormat="1" ht="9" hidden="1" x14ac:dyDescent="0.2">
      <c r="A496" s="131">
        <v>45046.308333333334</v>
      </c>
      <c r="B496" s="117" t="s">
        <v>30</v>
      </c>
      <c r="C496" s="117" t="s">
        <v>33</v>
      </c>
      <c r="D496" s="117" t="s">
        <v>286</v>
      </c>
      <c r="E496" s="117" t="s">
        <v>33</v>
      </c>
      <c r="F496" s="117" t="s">
        <v>34</v>
      </c>
      <c r="G496" s="117" t="s">
        <v>287</v>
      </c>
      <c r="H496" s="117" t="s">
        <v>196</v>
      </c>
      <c r="I496" s="181" t="s">
        <v>226</v>
      </c>
      <c r="J496" s="181" t="s">
        <v>152</v>
      </c>
      <c r="K496" s="181" t="s">
        <v>36</v>
      </c>
      <c r="L496" s="117" t="s">
        <v>118</v>
      </c>
      <c r="M496" s="117" t="s">
        <v>205</v>
      </c>
      <c r="N496" s="132" t="s">
        <v>36</v>
      </c>
      <c r="O496" s="132" t="s">
        <v>36</v>
      </c>
      <c r="P496" s="132">
        <v>45046.306261574071</v>
      </c>
      <c r="Q496" s="132">
        <v>45046.308333333334</v>
      </c>
      <c r="R496" s="133" t="s">
        <v>422</v>
      </c>
      <c r="S496" s="117" t="s">
        <v>37</v>
      </c>
      <c r="T496" s="117" t="s">
        <v>37</v>
      </c>
      <c r="AB496" s="117" t="s">
        <v>36</v>
      </c>
      <c r="AD496" s="117" t="s">
        <v>48</v>
      </c>
      <c r="AF496" s="117" t="s">
        <v>48</v>
      </c>
      <c r="AG496" s="117" t="s">
        <v>48</v>
      </c>
      <c r="AH496" s="117" t="str">
        <f t="shared" si="315"/>
        <v>MP</v>
      </c>
      <c r="AI496" s="146">
        <f t="shared" si="316"/>
        <v>0</v>
      </c>
      <c r="AJ496" s="146" t="s">
        <v>36</v>
      </c>
      <c r="AK496" s="146" t="s">
        <v>36</v>
      </c>
      <c r="AL496" s="146"/>
      <c r="AM496" s="146"/>
      <c r="AN496" s="89"/>
      <c r="AO496" s="90">
        <f t="shared" si="317"/>
        <v>0</v>
      </c>
      <c r="AP496" s="91">
        <f t="shared" si="318"/>
        <v>4.9722222320269793E-2</v>
      </c>
      <c r="AQ496" s="91">
        <f t="shared" si="319"/>
        <v>4.9722222320269793E-2</v>
      </c>
      <c r="AR496" s="89">
        <f t="shared" si="320"/>
        <v>4</v>
      </c>
      <c r="AS496" s="92">
        <f t="shared" si="321"/>
        <v>0</v>
      </c>
      <c r="AT496" s="92">
        <f t="shared" si="322"/>
        <v>0.19888888928107917</v>
      </c>
      <c r="AU496" s="92">
        <f t="shared" si="323"/>
        <v>0.19888888928107917</v>
      </c>
      <c r="AV496" s="93" t="str">
        <f t="shared" si="324"/>
        <v>23_04</v>
      </c>
      <c r="AW496" s="89" t="str">
        <f t="shared" si="325"/>
        <v>23</v>
      </c>
      <c r="AX496" s="89" t="str">
        <f t="shared" si="326"/>
        <v>04</v>
      </c>
      <c r="AY496" s="89"/>
      <c r="AZ496" s="89" t="str">
        <f t="shared" si="327"/>
        <v/>
      </c>
    </row>
    <row r="497" spans="1:52" s="117" customFormat="1" ht="9" hidden="1" x14ac:dyDescent="0.2">
      <c r="A497" s="131">
        <v>45046.310416666667</v>
      </c>
      <c r="B497" s="117" t="s">
        <v>30</v>
      </c>
      <c r="C497" s="117" t="s">
        <v>33</v>
      </c>
      <c r="D497" s="117" t="s">
        <v>286</v>
      </c>
      <c r="E497" s="117" t="s">
        <v>33</v>
      </c>
      <c r="F497" s="117" t="s">
        <v>34</v>
      </c>
      <c r="G497" s="117" t="s">
        <v>287</v>
      </c>
      <c r="H497" s="117" t="s">
        <v>196</v>
      </c>
      <c r="I497" s="181" t="s">
        <v>226</v>
      </c>
      <c r="J497" s="181" t="s">
        <v>212</v>
      </c>
      <c r="K497" s="181" t="s">
        <v>36</v>
      </c>
      <c r="L497" s="117" t="s">
        <v>118</v>
      </c>
      <c r="M497" s="117" t="s">
        <v>205</v>
      </c>
      <c r="N497" s="132" t="s">
        <v>36</v>
      </c>
      <c r="O497" s="132" t="s">
        <v>36</v>
      </c>
      <c r="P497" s="132">
        <v>45046.308344907404</v>
      </c>
      <c r="Q497" s="132">
        <v>45046.310416666667</v>
      </c>
      <c r="R497" s="133" t="s">
        <v>422</v>
      </c>
      <c r="S497" s="117" t="s">
        <v>37</v>
      </c>
      <c r="T497" s="117" t="s">
        <v>37</v>
      </c>
      <c r="AB497" s="117" t="s">
        <v>36</v>
      </c>
      <c r="AD497" s="117" t="s">
        <v>48</v>
      </c>
      <c r="AF497" s="117" t="s">
        <v>48</v>
      </c>
      <c r="AG497" s="117" t="s">
        <v>48</v>
      </c>
      <c r="AH497" s="117" t="str">
        <f t="shared" si="315"/>
        <v>MP</v>
      </c>
      <c r="AI497" s="146">
        <f t="shared" si="316"/>
        <v>0</v>
      </c>
      <c r="AJ497" s="146" t="s">
        <v>36</v>
      </c>
      <c r="AK497" s="146" t="s">
        <v>36</v>
      </c>
      <c r="AL497" s="146"/>
      <c r="AM497" s="146"/>
      <c r="AN497" s="89"/>
      <c r="AO497" s="90">
        <f t="shared" si="317"/>
        <v>0</v>
      </c>
      <c r="AP497" s="91">
        <f t="shared" si="318"/>
        <v>4.9722222320269793E-2</v>
      </c>
      <c r="AQ497" s="91">
        <f t="shared" si="319"/>
        <v>4.9722222320269793E-2</v>
      </c>
      <c r="AR497" s="89">
        <f t="shared" si="320"/>
        <v>4</v>
      </c>
      <c r="AS497" s="92">
        <f t="shared" si="321"/>
        <v>0</v>
      </c>
      <c r="AT497" s="92">
        <f t="shared" si="322"/>
        <v>0.19888888928107917</v>
      </c>
      <c r="AU497" s="92">
        <f t="shared" si="323"/>
        <v>0.19888888928107917</v>
      </c>
      <c r="AV497" s="93" t="str">
        <f t="shared" si="324"/>
        <v>23_04</v>
      </c>
      <c r="AW497" s="89" t="str">
        <f t="shared" si="325"/>
        <v>23</v>
      </c>
      <c r="AX497" s="89" t="str">
        <f t="shared" si="326"/>
        <v>04</v>
      </c>
      <c r="AY497" s="89"/>
      <c r="AZ497" s="89" t="str">
        <f t="shared" si="327"/>
        <v/>
      </c>
    </row>
    <row r="498" spans="1:52" s="117" customFormat="1" ht="9" hidden="1" x14ac:dyDescent="0.2">
      <c r="A498" s="131">
        <v>45046.3125</v>
      </c>
      <c r="B498" s="117" t="s">
        <v>30</v>
      </c>
      <c r="C498" s="117" t="s">
        <v>33</v>
      </c>
      <c r="D498" s="117" t="s">
        <v>286</v>
      </c>
      <c r="E498" s="117" t="s">
        <v>33</v>
      </c>
      <c r="F498" s="117" t="s">
        <v>34</v>
      </c>
      <c r="G498" s="117" t="s">
        <v>287</v>
      </c>
      <c r="H498" s="117" t="s">
        <v>196</v>
      </c>
      <c r="I498" s="181" t="s">
        <v>226</v>
      </c>
      <c r="J498" s="181" t="s">
        <v>213</v>
      </c>
      <c r="K498" s="181" t="s">
        <v>36</v>
      </c>
      <c r="L498" s="117" t="s">
        <v>118</v>
      </c>
      <c r="M498" s="117" t="s">
        <v>205</v>
      </c>
      <c r="N498" s="132" t="s">
        <v>36</v>
      </c>
      <c r="O498" s="132" t="s">
        <v>36</v>
      </c>
      <c r="P498" s="132">
        <v>45046.310428240744</v>
      </c>
      <c r="Q498" s="132">
        <v>45046.3125</v>
      </c>
      <c r="R498" s="133" t="s">
        <v>422</v>
      </c>
      <c r="S498" s="117" t="s">
        <v>37</v>
      </c>
      <c r="T498" s="117" t="s">
        <v>37</v>
      </c>
      <c r="AB498" s="117" t="s">
        <v>36</v>
      </c>
      <c r="AD498" s="117" t="s">
        <v>48</v>
      </c>
      <c r="AF498" s="117" t="s">
        <v>48</v>
      </c>
      <c r="AG498" s="117" t="s">
        <v>48</v>
      </c>
      <c r="AH498" s="117" t="str">
        <f t="shared" si="315"/>
        <v>MP</v>
      </c>
      <c r="AI498" s="146">
        <f t="shared" si="316"/>
        <v>0</v>
      </c>
      <c r="AJ498" s="146" t="s">
        <v>36</v>
      </c>
      <c r="AK498" s="146" t="s">
        <v>36</v>
      </c>
      <c r="AL498" s="146"/>
      <c r="AM498" s="146"/>
      <c r="AN498" s="89"/>
      <c r="AO498" s="90">
        <f t="shared" si="317"/>
        <v>0</v>
      </c>
      <c r="AP498" s="91">
        <f t="shared" si="318"/>
        <v>4.9722222145646811E-2</v>
      </c>
      <c r="AQ498" s="91">
        <f t="shared" si="319"/>
        <v>4.9722222145646811E-2</v>
      </c>
      <c r="AR498" s="89">
        <f t="shared" si="320"/>
        <v>4</v>
      </c>
      <c r="AS498" s="92">
        <f t="shared" si="321"/>
        <v>0</v>
      </c>
      <c r="AT498" s="92">
        <f t="shared" si="322"/>
        <v>0.19888888858258724</v>
      </c>
      <c r="AU498" s="92">
        <f t="shared" si="323"/>
        <v>0.19888888858258724</v>
      </c>
      <c r="AV498" s="93" t="str">
        <f t="shared" si="324"/>
        <v>23_04</v>
      </c>
      <c r="AW498" s="89" t="str">
        <f t="shared" si="325"/>
        <v>23</v>
      </c>
      <c r="AX498" s="89" t="str">
        <f t="shared" si="326"/>
        <v>04</v>
      </c>
      <c r="AY498" s="89"/>
      <c r="AZ498" s="89" t="str">
        <f t="shared" si="327"/>
        <v/>
      </c>
    </row>
    <row r="499" spans="1:52" s="117" customFormat="1" ht="9" hidden="1" x14ac:dyDescent="0.2">
      <c r="A499" s="131">
        <v>45046.314583333333</v>
      </c>
      <c r="B499" s="117" t="s">
        <v>30</v>
      </c>
      <c r="C499" s="117" t="s">
        <v>33</v>
      </c>
      <c r="D499" s="117" t="s">
        <v>286</v>
      </c>
      <c r="E499" s="117" t="s">
        <v>33</v>
      </c>
      <c r="F499" s="117" t="s">
        <v>34</v>
      </c>
      <c r="G499" s="117" t="s">
        <v>287</v>
      </c>
      <c r="H499" s="117" t="s">
        <v>196</v>
      </c>
      <c r="I499" s="181" t="s">
        <v>226</v>
      </c>
      <c r="J499" s="181" t="s">
        <v>214</v>
      </c>
      <c r="K499" s="181" t="s">
        <v>36</v>
      </c>
      <c r="L499" s="117" t="s">
        <v>118</v>
      </c>
      <c r="M499" s="117" t="s">
        <v>205</v>
      </c>
      <c r="N499" s="132" t="s">
        <v>36</v>
      </c>
      <c r="O499" s="132" t="s">
        <v>36</v>
      </c>
      <c r="P499" s="132">
        <v>45046.312511574077</v>
      </c>
      <c r="Q499" s="132">
        <v>45046.314583333333</v>
      </c>
      <c r="R499" s="133" t="s">
        <v>422</v>
      </c>
      <c r="S499" s="117" t="s">
        <v>37</v>
      </c>
      <c r="T499" s="117" t="s">
        <v>37</v>
      </c>
      <c r="AB499" s="117" t="s">
        <v>36</v>
      </c>
      <c r="AD499" s="117" t="s">
        <v>48</v>
      </c>
      <c r="AF499" s="117" t="s">
        <v>48</v>
      </c>
      <c r="AG499" s="117" t="s">
        <v>48</v>
      </c>
      <c r="AH499" s="117" t="str">
        <f t="shared" si="315"/>
        <v>MP</v>
      </c>
      <c r="AI499" s="146">
        <f t="shared" si="316"/>
        <v>0</v>
      </c>
      <c r="AJ499" s="146" t="s">
        <v>36</v>
      </c>
      <c r="AK499" s="146" t="s">
        <v>36</v>
      </c>
      <c r="AL499" s="146"/>
      <c r="AM499" s="146"/>
      <c r="AN499" s="89"/>
      <c r="AO499" s="90">
        <f t="shared" si="317"/>
        <v>0</v>
      </c>
      <c r="AP499" s="91">
        <f t="shared" si="318"/>
        <v>4.9722222145646811E-2</v>
      </c>
      <c r="AQ499" s="91">
        <f t="shared" si="319"/>
        <v>4.9722222145646811E-2</v>
      </c>
      <c r="AR499" s="89">
        <f t="shared" si="320"/>
        <v>4</v>
      </c>
      <c r="AS499" s="92">
        <f t="shared" si="321"/>
        <v>0</v>
      </c>
      <c r="AT499" s="92">
        <f t="shared" si="322"/>
        <v>0.19888888858258724</v>
      </c>
      <c r="AU499" s="92">
        <f t="shared" si="323"/>
        <v>0.19888888858258724</v>
      </c>
      <c r="AV499" s="93" t="str">
        <f t="shared" si="324"/>
        <v>23_04</v>
      </c>
      <c r="AW499" s="89" t="str">
        <f t="shared" si="325"/>
        <v>23</v>
      </c>
      <c r="AX499" s="89" t="str">
        <f t="shared" si="326"/>
        <v>04</v>
      </c>
      <c r="AY499" s="89"/>
      <c r="AZ499" s="89" t="str">
        <f t="shared" si="327"/>
        <v/>
      </c>
    </row>
    <row r="500" spans="1:52" s="117" customFormat="1" ht="9" hidden="1" x14ac:dyDescent="0.2">
      <c r="A500" s="131">
        <v>45046.315972222219</v>
      </c>
      <c r="B500" s="117" t="s">
        <v>30</v>
      </c>
      <c r="C500" s="117" t="s">
        <v>33</v>
      </c>
      <c r="D500" s="117" t="s">
        <v>286</v>
      </c>
      <c r="E500" s="117" t="s">
        <v>33</v>
      </c>
      <c r="F500" s="117" t="s">
        <v>34</v>
      </c>
      <c r="G500" s="117" t="s">
        <v>287</v>
      </c>
      <c r="H500" s="117" t="s">
        <v>196</v>
      </c>
      <c r="I500" s="181" t="s">
        <v>226</v>
      </c>
      <c r="J500" s="181" t="s">
        <v>215</v>
      </c>
      <c r="K500" s="181" t="s">
        <v>36</v>
      </c>
      <c r="L500" s="117" t="s">
        <v>118</v>
      </c>
      <c r="M500" s="117" t="s">
        <v>205</v>
      </c>
      <c r="N500" s="132" t="s">
        <v>36</v>
      </c>
      <c r="O500" s="132" t="s">
        <v>36</v>
      </c>
      <c r="P500" s="132">
        <v>45046.31459490741</v>
      </c>
      <c r="Q500" s="132">
        <v>45046.315972222219</v>
      </c>
      <c r="R500" s="133" t="s">
        <v>422</v>
      </c>
      <c r="S500" s="117" t="s">
        <v>37</v>
      </c>
      <c r="T500" s="117" t="s">
        <v>37</v>
      </c>
      <c r="AB500" s="117" t="s">
        <v>36</v>
      </c>
      <c r="AD500" s="117" t="s">
        <v>48</v>
      </c>
      <c r="AF500" s="117" t="s">
        <v>48</v>
      </c>
      <c r="AG500" s="117" t="s">
        <v>48</v>
      </c>
      <c r="AH500" s="117" t="str">
        <f t="shared" si="315"/>
        <v>MP</v>
      </c>
      <c r="AI500" s="146">
        <f t="shared" si="316"/>
        <v>0</v>
      </c>
      <c r="AJ500" s="146" t="s">
        <v>36</v>
      </c>
      <c r="AK500" s="146" t="s">
        <v>36</v>
      </c>
      <c r="AL500" s="146"/>
      <c r="AM500" s="146"/>
      <c r="AN500" s="89"/>
      <c r="AO500" s="90">
        <f t="shared" si="317"/>
        <v>0</v>
      </c>
      <c r="AP500" s="91">
        <f t="shared" si="318"/>
        <v>3.3055555424652994E-2</v>
      </c>
      <c r="AQ500" s="91">
        <f t="shared" si="319"/>
        <v>3.3055555424652994E-2</v>
      </c>
      <c r="AR500" s="89">
        <f t="shared" si="320"/>
        <v>4</v>
      </c>
      <c r="AS500" s="92">
        <f t="shared" si="321"/>
        <v>0</v>
      </c>
      <c r="AT500" s="92">
        <f t="shared" si="322"/>
        <v>0.13222222169861197</v>
      </c>
      <c r="AU500" s="92">
        <f t="shared" si="323"/>
        <v>0.13222222169861197</v>
      </c>
      <c r="AV500" s="93" t="str">
        <f t="shared" si="324"/>
        <v>23_04</v>
      </c>
      <c r="AW500" s="89" t="str">
        <f t="shared" si="325"/>
        <v>23</v>
      </c>
      <c r="AX500" s="89" t="str">
        <f t="shared" si="326"/>
        <v>04</v>
      </c>
      <c r="AY500" s="89"/>
      <c r="AZ500" s="89" t="str">
        <f t="shared" si="327"/>
        <v/>
      </c>
    </row>
    <row r="501" spans="1:52" s="117" customFormat="1" ht="9" hidden="1" x14ac:dyDescent="0.2">
      <c r="A501" s="131">
        <v>45046.322233796294</v>
      </c>
      <c r="B501" s="117" t="s">
        <v>30</v>
      </c>
      <c r="C501" s="117" t="s">
        <v>33</v>
      </c>
      <c r="D501" s="117" t="s">
        <v>286</v>
      </c>
      <c r="E501" s="117" t="s">
        <v>33</v>
      </c>
      <c r="F501" s="117" t="s">
        <v>34</v>
      </c>
      <c r="G501" s="117" t="s">
        <v>287</v>
      </c>
      <c r="H501" s="117" t="s">
        <v>196</v>
      </c>
      <c r="I501" s="181" t="s">
        <v>56</v>
      </c>
      <c r="J501" s="181" t="s">
        <v>421</v>
      </c>
      <c r="K501" s="181" t="s">
        <v>36</v>
      </c>
      <c r="L501" s="117" t="s">
        <v>118</v>
      </c>
      <c r="M501" s="117" t="s">
        <v>205</v>
      </c>
      <c r="N501" s="132" t="s">
        <v>36</v>
      </c>
      <c r="O501" s="132" t="s">
        <v>36</v>
      </c>
      <c r="P501" s="132">
        <v>45046.315983796296</v>
      </c>
      <c r="Q501" s="132">
        <v>45046.322233796294</v>
      </c>
      <c r="R501" s="133" t="s">
        <v>420</v>
      </c>
      <c r="S501" s="117" t="s">
        <v>37</v>
      </c>
      <c r="T501" s="117" t="s">
        <v>37</v>
      </c>
      <c r="AB501" s="117" t="s">
        <v>36</v>
      </c>
      <c r="AD501" s="117" t="s">
        <v>48</v>
      </c>
      <c r="AF501" s="117" t="s">
        <v>48</v>
      </c>
      <c r="AG501" s="117" t="s">
        <v>48</v>
      </c>
      <c r="AH501" s="117" t="str">
        <f t="shared" si="315"/>
        <v>MP</v>
      </c>
      <c r="AI501" s="146">
        <f t="shared" si="316"/>
        <v>0</v>
      </c>
      <c r="AJ501" s="146" t="s">
        <v>36</v>
      </c>
      <c r="AK501" s="146" t="s">
        <v>36</v>
      </c>
      <c r="AL501" s="146"/>
      <c r="AM501" s="146"/>
      <c r="AN501" s="89"/>
      <c r="AO501" s="90">
        <f t="shared" si="317"/>
        <v>0</v>
      </c>
      <c r="AP501" s="91">
        <f t="shared" si="318"/>
        <v>0.1499999999650754</v>
      </c>
      <c r="AQ501" s="91">
        <f t="shared" si="319"/>
        <v>0.1499999999650754</v>
      </c>
      <c r="AR501" s="89">
        <f t="shared" si="320"/>
        <v>4</v>
      </c>
      <c r="AS501" s="92">
        <f t="shared" si="321"/>
        <v>0</v>
      </c>
      <c r="AT501" s="92">
        <f t="shared" si="322"/>
        <v>0.59999999986030161</v>
      </c>
      <c r="AU501" s="92">
        <f t="shared" si="323"/>
        <v>0.59999999986030161</v>
      </c>
      <c r="AV501" s="93" t="str">
        <f t="shared" si="324"/>
        <v>23_04</v>
      </c>
      <c r="AW501" s="89" t="str">
        <f t="shared" si="325"/>
        <v>23</v>
      </c>
      <c r="AX501" s="89" t="str">
        <f t="shared" si="326"/>
        <v>04</v>
      </c>
      <c r="AY501" s="89"/>
      <c r="AZ501" s="89" t="str">
        <f t="shared" si="327"/>
        <v/>
      </c>
    </row>
    <row r="502" spans="1:52" s="117" customFormat="1" ht="9" hidden="1" x14ac:dyDescent="0.2">
      <c r="A502" s="131">
        <v>45046.325011574074</v>
      </c>
      <c r="B502" s="117" t="s">
        <v>30</v>
      </c>
      <c r="C502" s="117" t="s">
        <v>33</v>
      </c>
      <c r="D502" s="117" t="s">
        <v>286</v>
      </c>
      <c r="E502" s="117" t="s">
        <v>33</v>
      </c>
      <c r="F502" s="117" t="s">
        <v>34</v>
      </c>
      <c r="G502" s="117" t="s">
        <v>287</v>
      </c>
      <c r="H502" s="117" t="s">
        <v>196</v>
      </c>
      <c r="I502" s="181" t="s">
        <v>56</v>
      </c>
      <c r="J502" s="181" t="s">
        <v>57</v>
      </c>
      <c r="K502" s="181" t="s">
        <v>36</v>
      </c>
      <c r="L502" s="117" t="s">
        <v>118</v>
      </c>
      <c r="M502" s="117" t="s">
        <v>205</v>
      </c>
      <c r="N502" s="132" t="s">
        <v>36</v>
      </c>
      <c r="O502" s="132" t="s">
        <v>36</v>
      </c>
      <c r="P502" s="132">
        <v>45046.322233796294</v>
      </c>
      <c r="Q502" s="132">
        <v>45046.325011574074</v>
      </c>
      <c r="R502" s="133" t="s">
        <v>420</v>
      </c>
      <c r="S502" s="117" t="s">
        <v>37</v>
      </c>
      <c r="T502" s="117" t="s">
        <v>37</v>
      </c>
      <c r="AB502" s="117" t="s">
        <v>36</v>
      </c>
      <c r="AD502" s="117" t="s">
        <v>48</v>
      </c>
      <c r="AF502" s="117" t="s">
        <v>48</v>
      </c>
      <c r="AG502" s="117" t="s">
        <v>48</v>
      </c>
      <c r="AH502" s="117" t="str">
        <f t="shared" si="315"/>
        <v>MP</v>
      </c>
      <c r="AI502" s="146">
        <f t="shared" si="316"/>
        <v>0</v>
      </c>
      <c r="AJ502" s="146" t="s">
        <v>36</v>
      </c>
      <c r="AK502" s="146" t="s">
        <v>36</v>
      </c>
      <c r="AL502" s="146"/>
      <c r="AM502" s="146"/>
      <c r="AN502" s="89"/>
      <c r="AO502" s="90">
        <f t="shared" si="317"/>
        <v>0</v>
      </c>
      <c r="AP502" s="91">
        <f t="shared" si="318"/>
        <v>6.6666666709352285E-2</v>
      </c>
      <c r="AQ502" s="91">
        <f t="shared" si="319"/>
        <v>6.6666666709352285E-2</v>
      </c>
      <c r="AR502" s="89">
        <f t="shared" si="320"/>
        <v>4</v>
      </c>
      <c r="AS502" s="92">
        <f t="shared" si="321"/>
        <v>0</v>
      </c>
      <c r="AT502" s="92">
        <f t="shared" si="322"/>
        <v>0.26666666683740914</v>
      </c>
      <c r="AU502" s="92">
        <f t="shared" si="323"/>
        <v>0.26666666683740914</v>
      </c>
      <c r="AV502" s="93" t="str">
        <f t="shared" si="324"/>
        <v>23_04</v>
      </c>
      <c r="AW502" s="89" t="str">
        <f t="shared" si="325"/>
        <v>23</v>
      </c>
      <c r="AX502" s="89" t="str">
        <f t="shared" si="326"/>
        <v>04</v>
      </c>
      <c r="AY502" s="89"/>
      <c r="AZ502" s="89" t="str">
        <f t="shared" si="327"/>
        <v/>
      </c>
    </row>
    <row r="503" spans="1:52" s="117" customFormat="1" ht="9" hidden="1" x14ac:dyDescent="0.2">
      <c r="A503" s="131">
        <v>45046.327789351853</v>
      </c>
      <c r="B503" s="117" t="s">
        <v>30</v>
      </c>
      <c r="C503" s="117" t="s">
        <v>33</v>
      </c>
      <c r="D503" s="117" t="s">
        <v>286</v>
      </c>
      <c r="E503" s="117" t="s">
        <v>33</v>
      </c>
      <c r="F503" s="117" t="s">
        <v>34</v>
      </c>
      <c r="G503" s="117" t="s">
        <v>287</v>
      </c>
      <c r="H503" s="117" t="s">
        <v>196</v>
      </c>
      <c r="I503" s="181" t="s">
        <v>56</v>
      </c>
      <c r="J503" s="181" t="s">
        <v>78</v>
      </c>
      <c r="K503" s="181" t="s">
        <v>36</v>
      </c>
      <c r="L503" s="117" t="s">
        <v>118</v>
      </c>
      <c r="M503" s="117" t="s">
        <v>205</v>
      </c>
      <c r="N503" s="132" t="s">
        <v>36</v>
      </c>
      <c r="O503" s="132" t="s">
        <v>36</v>
      </c>
      <c r="P503" s="132">
        <v>45046.325011574074</v>
      </c>
      <c r="Q503" s="132">
        <v>45046.327789351853</v>
      </c>
      <c r="R503" s="133" t="s">
        <v>420</v>
      </c>
      <c r="S503" s="117" t="s">
        <v>37</v>
      </c>
      <c r="T503" s="117" t="s">
        <v>37</v>
      </c>
      <c r="AB503" s="117" t="s">
        <v>36</v>
      </c>
      <c r="AD503" s="117" t="s">
        <v>48</v>
      </c>
      <c r="AF503" s="117" t="s">
        <v>48</v>
      </c>
      <c r="AG503" s="117" t="s">
        <v>48</v>
      </c>
      <c r="AH503" s="117" t="str">
        <f t="shared" si="315"/>
        <v>MP</v>
      </c>
      <c r="AI503" s="146">
        <f t="shared" si="316"/>
        <v>0</v>
      </c>
      <c r="AJ503" s="146" t="s">
        <v>36</v>
      </c>
      <c r="AK503" s="146" t="s">
        <v>36</v>
      </c>
      <c r="AL503" s="88" t="s">
        <v>616</v>
      </c>
      <c r="AM503" s="88" t="s">
        <v>616</v>
      </c>
      <c r="AN503" s="89"/>
      <c r="AO503" s="90">
        <f t="shared" si="317"/>
        <v>0</v>
      </c>
      <c r="AP503" s="91">
        <f t="shared" si="318"/>
        <v>6.6666666709352285E-2</v>
      </c>
      <c r="AQ503" s="91">
        <f t="shared" si="319"/>
        <v>6.6666666709352285E-2</v>
      </c>
      <c r="AR503" s="89">
        <f t="shared" si="320"/>
        <v>4</v>
      </c>
      <c r="AS503" s="92">
        <f t="shared" si="321"/>
        <v>0</v>
      </c>
      <c r="AT503" s="92">
        <f t="shared" si="322"/>
        <v>0.26666666683740914</v>
      </c>
      <c r="AU503" s="92">
        <f t="shared" si="323"/>
        <v>0.26666666683740914</v>
      </c>
      <c r="AV503" s="93" t="str">
        <f t="shared" si="324"/>
        <v>23_04</v>
      </c>
      <c r="AW503" s="89" t="str">
        <f t="shared" si="325"/>
        <v>23</v>
      </c>
      <c r="AX503" s="89" t="str">
        <f t="shared" si="326"/>
        <v>04</v>
      </c>
      <c r="AY503" s="89"/>
      <c r="AZ503" s="89" t="str">
        <f t="shared" si="327"/>
        <v/>
      </c>
    </row>
    <row r="504" spans="1:52" s="117" customFormat="1" ht="9" hidden="1" x14ac:dyDescent="0.2">
      <c r="A504" s="131">
        <v>45046.330567129633</v>
      </c>
      <c r="B504" s="117" t="s">
        <v>30</v>
      </c>
      <c r="C504" s="117" t="s">
        <v>33</v>
      </c>
      <c r="D504" s="117" t="s">
        <v>286</v>
      </c>
      <c r="E504" s="117" t="s">
        <v>33</v>
      </c>
      <c r="F504" s="117" t="s">
        <v>34</v>
      </c>
      <c r="G504" s="117" t="s">
        <v>287</v>
      </c>
      <c r="H504" s="117" t="s">
        <v>196</v>
      </c>
      <c r="I504" s="181" t="s">
        <v>56</v>
      </c>
      <c r="J504" s="181" t="s">
        <v>93</v>
      </c>
      <c r="K504" s="181" t="s">
        <v>36</v>
      </c>
      <c r="L504" s="117" t="s">
        <v>118</v>
      </c>
      <c r="M504" s="117" t="s">
        <v>205</v>
      </c>
      <c r="N504" s="132" t="s">
        <v>36</v>
      </c>
      <c r="O504" s="132" t="s">
        <v>36</v>
      </c>
      <c r="P504" s="132">
        <v>45046.327789351853</v>
      </c>
      <c r="Q504" s="132">
        <v>45046.330567129633</v>
      </c>
      <c r="R504" s="133" t="s">
        <v>420</v>
      </c>
      <c r="S504" s="117" t="s">
        <v>37</v>
      </c>
      <c r="T504" s="117" t="s">
        <v>37</v>
      </c>
      <c r="AB504" s="117" t="s">
        <v>36</v>
      </c>
      <c r="AD504" s="117" t="s">
        <v>48</v>
      </c>
      <c r="AF504" s="117" t="s">
        <v>48</v>
      </c>
      <c r="AG504" s="117" t="s">
        <v>48</v>
      </c>
      <c r="AH504" s="117" t="str">
        <f t="shared" si="315"/>
        <v>MP</v>
      </c>
      <c r="AI504" s="146">
        <f t="shared" si="316"/>
        <v>0</v>
      </c>
      <c r="AJ504" s="146" t="s">
        <v>36</v>
      </c>
      <c r="AK504" s="146" t="s">
        <v>36</v>
      </c>
      <c r="AL504" s="146"/>
      <c r="AM504" s="146"/>
      <c r="AN504" s="89"/>
      <c r="AO504" s="90">
        <f t="shared" si="317"/>
        <v>0</v>
      </c>
      <c r="AP504" s="91">
        <f t="shared" si="318"/>
        <v>6.6666666709352285E-2</v>
      </c>
      <c r="AQ504" s="91">
        <f t="shared" si="319"/>
        <v>6.6666666709352285E-2</v>
      </c>
      <c r="AR504" s="89">
        <f t="shared" si="320"/>
        <v>4</v>
      </c>
      <c r="AS504" s="92">
        <f t="shared" si="321"/>
        <v>0</v>
      </c>
      <c r="AT504" s="92">
        <f t="shared" si="322"/>
        <v>0.26666666683740914</v>
      </c>
      <c r="AU504" s="92">
        <f t="shared" si="323"/>
        <v>0.26666666683740914</v>
      </c>
      <c r="AV504" s="93" t="str">
        <f t="shared" si="324"/>
        <v>23_04</v>
      </c>
      <c r="AW504" s="89" t="str">
        <f t="shared" si="325"/>
        <v>23</v>
      </c>
      <c r="AX504" s="89" t="str">
        <f t="shared" si="326"/>
        <v>04</v>
      </c>
      <c r="AY504" s="89"/>
      <c r="AZ504" s="89" t="str">
        <f t="shared" si="327"/>
        <v/>
      </c>
    </row>
    <row r="505" spans="1:52" s="117" customFormat="1" ht="9" hidden="1" x14ac:dyDescent="0.2">
      <c r="A505" s="131">
        <v>45046.333333333336</v>
      </c>
      <c r="B505" s="117" t="s">
        <v>30</v>
      </c>
      <c r="C505" s="117" t="s">
        <v>33</v>
      </c>
      <c r="D505" s="117" t="s">
        <v>286</v>
      </c>
      <c r="E505" s="117" t="s">
        <v>33</v>
      </c>
      <c r="F505" s="117" t="s">
        <v>34</v>
      </c>
      <c r="G505" s="117" t="s">
        <v>287</v>
      </c>
      <c r="H505" s="117" t="s">
        <v>196</v>
      </c>
      <c r="I505" s="181" t="s">
        <v>56</v>
      </c>
      <c r="J505" s="181" t="s">
        <v>170</v>
      </c>
      <c r="K505" s="181" t="s">
        <v>36</v>
      </c>
      <c r="L505" s="117" t="s">
        <v>118</v>
      </c>
      <c r="M505" s="117" t="s">
        <v>205</v>
      </c>
      <c r="N505" s="132" t="s">
        <v>36</v>
      </c>
      <c r="O505" s="132" t="s">
        <v>36</v>
      </c>
      <c r="P505" s="132">
        <v>45046.330567129633</v>
      </c>
      <c r="Q505" s="132">
        <v>45046.333333333336</v>
      </c>
      <c r="R505" s="133" t="s">
        <v>420</v>
      </c>
      <c r="S505" s="117" t="s">
        <v>37</v>
      </c>
      <c r="T505" s="117" t="s">
        <v>37</v>
      </c>
      <c r="AB505" s="117" t="s">
        <v>36</v>
      </c>
      <c r="AD505" s="117" t="s">
        <v>48</v>
      </c>
      <c r="AF505" s="117" t="s">
        <v>48</v>
      </c>
      <c r="AG505" s="117" t="s">
        <v>48</v>
      </c>
      <c r="AH505" s="117" t="str">
        <f t="shared" si="315"/>
        <v>MP</v>
      </c>
      <c r="AI505" s="146">
        <f t="shared" si="316"/>
        <v>0</v>
      </c>
      <c r="AJ505" s="146" t="s">
        <v>36</v>
      </c>
      <c r="AK505" s="146" t="s">
        <v>36</v>
      </c>
      <c r="AL505" s="146" t="s">
        <v>616</v>
      </c>
      <c r="AM505" s="146" t="s">
        <v>616</v>
      </c>
      <c r="AN505" s="89"/>
      <c r="AO505" s="90">
        <f t="shared" si="317"/>
        <v>0</v>
      </c>
      <c r="AP505" s="91">
        <f t="shared" si="318"/>
        <v>6.6388888866640627E-2</v>
      </c>
      <c r="AQ505" s="91">
        <f t="shared" si="319"/>
        <v>6.6388888866640627E-2</v>
      </c>
      <c r="AR505" s="89">
        <f t="shared" si="320"/>
        <v>4</v>
      </c>
      <c r="AS505" s="92">
        <f t="shared" si="321"/>
        <v>0</v>
      </c>
      <c r="AT505" s="92">
        <f t="shared" si="322"/>
        <v>0.26555555546656251</v>
      </c>
      <c r="AU505" s="92">
        <f t="shared" si="323"/>
        <v>0.26555555546656251</v>
      </c>
      <c r="AV505" s="93" t="str">
        <f t="shared" si="324"/>
        <v>23_04</v>
      </c>
      <c r="AW505" s="89" t="str">
        <f t="shared" si="325"/>
        <v>23</v>
      </c>
      <c r="AX505" s="89" t="str">
        <f t="shared" si="326"/>
        <v>04</v>
      </c>
      <c r="AY505" s="89"/>
      <c r="AZ505" s="89" t="str">
        <f t="shared" si="327"/>
        <v/>
      </c>
    </row>
    <row r="506" spans="1:52" s="117" customFormat="1" ht="18" hidden="1" x14ac:dyDescent="0.2">
      <c r="A506" s="86">
        <v>45046.564898668978</v>
      </c>
      <c r="B506" s="73" t="s">
        <v>30</v>
      </c>
      <c r="C506" s="73" t="s">
        <v>141</v>
      </c>
      <c r="D506" s="73" t="s">
        <v>157</v>
      </c>
      <c r="E506" s="73" t="s">
        <v>33</v>
      </c>
      <c r="F506" s="73" t="s">
        <v>34</v>
      </c>
      <c r="G506" s="73" t="s">
        <v>292</v>
      </c>
      <c r="H506" s="73" t="s">
        <v>198</v>
      </c>
      <c r="I506" s="176" t="s">
        <v>175</v>
      </c>
      <c r="J506" s="176" t="s">
        <v>54</v>
      </c>
      <c r="K506" s="176" t="s">
        <v>36</v>
      </c>
      <c r="L506" s="73" t="s">
        <v>114</v>
      </c>
      <c r="M506" s="73" t="s">
        <v>221</v>
      </c>
      <c r="N506" s="74">
        <v>45046.427083333328</v>
      </c>
      <c r="O506" s="74">
        <v>45046.5</v>
      </c>
      <c r="P506" s="74">
        <v>45046.416666666672</v>
      </c>
      <c r="Q506" s="74">
        <v>45046.510416666672</v>
      </c>
      <c r="R506" s="87" t="s">
        <v>412</v>
      </c>
      <c r="S506" s="73" t="s">
        <v>40</v>
      </c>
      <c r="T506" s="73"/>
      <c r="U506" s="94">
        <v>1.3888888890505768E-2</v>
      </c>
      <c r="V506" s="73"/>
      <c r="W506" s="73"/>
      <c r="X506" s="73"/>
      <c r="Y506" s="73"/>
      <c r="Z506" s="73"/>
      <c r="AA506" s="73"/>
      <c r="AB506" s="73" t="s">
        <v>36</v>
      </c>
      <c r="AC506" s="94">
        <v>2.0833333335758653E-2</v>
      </c>
      <c r="AD506" s="73" t="s">
        <v>48</v>
      </c>
      <c r="AE506" s="73"/>
      <c r="AF506" s="73" t="s">
        <v>48</v>
      </c>
      <c r="AG506" s="73" t="s">
        <v>48</v>
      </c>
      <c r="AH506" s="73" t="str">
        <f t="shared" si="315"/>
        <v>MC</v>
      </c>
      <c r="AI506" s="88">
        <f t="shared" si="316"/>
        <v>1.7500000001164153</v>
      </c>
      <c r="AJ506" s="88" t="s">
        <v>561</v>
      </c>
      <c r="AK506" s="88" t="s">
        <v>577</v>
      </c>
      <c r="AL506" s="88"/>
      <c r="AM506" s="88"/>
      <c r="AN506" s="89"/>
      <c r="AO506" s="90">
        <f t="shared" si="317"/>
        <v>0</v>
      </c>
      <c r="AP506" s="91">
        <f t="shared" si="318"/>
        <v>2.25</v>
      </c>
      <c r="AQ506" s="91">
        <f t="shared" si="319"/>
        <v>2.25</v>
      </c>
      <c r="AR506" s="89">
        <f t="shared" si="320"/>
        <v>5</v>
      </c>
      <c r="AS506" s="92">
        <f t="shared" si="321"/>
        <v>0</v>
      </c>
      <c r="AT506" s="92">
        <f t="shared" si="322"/>
        <v>11.25</v>
      </c>
      <c r="AU506" s="92">
        <f t="shared" si="323"/>
        <v>11.25</v>
      </c>
      <c r="AV506" s="93" t="str">
        <f t="shared" si="324"/>
        <v>23_04</v>
      </c>
      <c r="AW506" s="89" t="str">
        <f t="shared" si="325"/>
        <v>23</v>
      </c>
      <c r="AX506" s="89" t="str">
        <f t="shared" si="326"/>
        <v>04</v>
      </c>
      <c r="AY506" s="89"/>
      <c r="AZ506" s="89" t="str">
        <f t="shared" si="327"/>
        <v/>
      </c>
    </row>
    <row r="507" spans="1:52" s="117" customFormat="1" ht="18" hidden="1" x14ac:dyDescent="0.2">
      <c r="A507" s="86">
        <v>45046.567600891205</v>
      </c>
      <c r="B507" s="73" t="s">
        <v>30</v>
      </c>
      <c r="C507" s="73" t="s">
        <v>159</v>
      </c>
      <c r="D507" s="73" t="s">
        <v>157</v>
      </c>
      <c r="E507" s="73" t="s">
        <v>33</v>
      </c>
      <c r="F507" s="73" t="s">
        <v>34</v>
      </c>
      <c r="G507" s="73" t="s">
        <v>292</v>
      </c>
      <c r="H507" s="73" t="s">
        <v>198</v>
      </c>
      <c r="I507" s="176" t="s">
        <v>175</v>
      </c>
      <c r="J507" s="176" t="s">
        <v>66</v>
      </c>
      <c r="K507" s="176" t="s">
        <v>36</v>
      </c>
      <c r="L507" s="73" t="s">
        <v>114</v>
      </c>
      <c r="M507" s="73" t="s">
        <v>221</v>
      </c>
      <c r="N507" s="74">
        <v>45046.427083333328</v>
      </c>
      <c r="O507" s="74">
        <v>45046.5</v>
      </c>
      <c r="P507" s="74">
        <v>45046.416666666672</v>
      </c>
      <c r="Q507" s="74">
        <v>45046.510416666672</v>
      </c>
      <c r="R507" s="87" t="s">
        <v>412</v>
      </c>
      <c r="S507" s="73" t="s">
        <v>40</v>
      </c>
      <c r="T507" s="73"/>
      <c r="U507" s="94">
        <v>1.3888888890505768E-2</v>
      </c>
      <c r="V507" s="73"/>
      <c r="W507" s="73"/>
      <c r="X507" s="73"/>
      <c r="Y507" s="73"/>
      <c r="Z507" s="73"/>
      <c r="AA507" s="73"/>
      <c r="AB507" s="73" t="s">
        <v>36</v>
      </c>
      <c r="AC507" s="94">
        <v>2.0833333335758653E-2</v>
      </c>
      <c r="AD507" s="73" t="s">
        <v>48</v>
      </c>
      <c r="AE507" s="73"/>
      <c r="AF507" s="73" t="s">
        <v>48</v>
      </c>
      <c r="AG507" s="73" t="s">
        <v>48</v>
      </c>
      <c r="AH507" s="73" t="str">
        <f t="shared" si="315"/>
        <v>MC</v>
      </c>
      <c r="AI507" s="88">
        <f t="shared" si="316"/>
        <v>1.7500000001164153</v>
      </c>
      <c r="AJ507" s="88" t="s">
        <v>561</v>
      </c>
      <c r="AK507" s="88" t="s">
        <v>577</v>
      </c>
      <c r="AL507" s="88"/>
      <c r="AM507" s="88"/>
      <c r="AN507" s="89"/>
      <c r="AO507" s="90">
        <f t="shared" si="317"/>
        <v>0</v>
      </c>
      <c r="AP507" s="91">
        <f t="shared" si="318"/>
        <v>2.25</v>
      </c>
      <c r="AQ507" s="91">
        <f t="shared" si="319"/>
        <v>2.25</v>
      </c>
      <c r="AR507" s="89">
        <f t="shared" si="320"/>
        <v>5</v>
      </c>
      <c r="AS507" s="92">
        <f t="shared" si="321"/>
        <v>0</v>
      </c>
      <c r="AT507" s="92">
        <f t="shared" si="322"/>
        <v>11.25</v>
      </c>
      <c r="AU507" s="92">
        <f t="shared" si="323"/>
        <v>11.25</v>
      </c>
      <c r="AV507" s="93" t="str">
        <f t="shared" si="324"/>
        <v>23_04</v>
      </c>
      <c r="AW507" s="89" t="str">
        <f t="shared" si="325"/>
        <v>23</v>
      </c>
      <c r="AX507" s="89" t="str">
        <f t="shared" si="326"/>
        <v>04</v>
      </c>
      <c r="AY507" s="89"/>
      <c r="AZ507" s="89" t="str">
        <f t="shared" si="327"/>
        <v/>
      </c>
    </row>
    <row r="508" spans="1:52" s="117" customFormat="1" ht="18" hidden="1" x14ac:dyDescent="0.2">
      <c r="A508" s="86">
        <v>45046.57163716435</v>
      </c>
      <c r="B508" s="73" t="s">
        <v>30</v>
      </c>
      <c r="C508" s="73" t="s">
        <v>141</v>
      </c>
      <c r="D508" s="73" t="s">
        <v>157</v>
      </c>
      <c r="E508" s="73" t="s">
        <v>33</v>
      </c>
      <c r="F508" s="73" t="s">
        <v>34</v>
      </c>
      <c r="G508" s="73" t="s">
        <v>292</v>
      </c>
      <c r="H508" s="73" t="s">
        <v>198</v>
      </c>
      <c r="I508" s="176" t="s">
        <v>313</v>
      </c>
      <c r="J508" s="176" t="s">
        <v>64</v>
      </c>
      <c r="K508" s="176" t="s">
        <v>36</v>
      </c>
      <c r="L508" s="73" t="s">
        <v>114</v>
      </c>
      <c r="M508" s="73" t="s">
        <v>221</v>
      </c>
      <c r="N508" s="74">
        <v>45046.427083333328</v>
      </c>
      <c r="O508" s="74">
        <v>45046.5</v>
      </c>
      <c r="P508" s="74">
        <v>45046.427083333328</v>
      </c>
      <c r="Q508" s="74">
        <v>45046.510416666672</v>
      </c>
      <c r="R508" s="87" t="s">
        <v>412</v>
      </c>
      <c r="S508" s="73" t="s">
        <v>40</v>
      </c>
      <c r="T508" s="73"/>
      <c r="U508" s="94">
        <v>1.3888888890505768E-2</v>
      </c>
      <c r="V508" s="73"/>
      <c r="W508" s="73"/>
      <c r="X508" s="73"/>
      <c r="Y508" s="73"/>
      <c r="Z508" s="73"/>
      <c r="AA508" s="73"/>
      <c r="AB508" s="73" t="s">
        <v>36</v>
      </c>
      <c r="AC508" s="94">
        <v>2.0833333335758653E-2</v>
      </c>
      <c r="AD508" s="73" t="s">
        <v>48</v>
      </c>
      <c r="AE508" s="73"/>
      <c r="AF508" s="73" t="s">
        <v>48</v>
      </c>
      <c r="AG508" s="73" t="s">
        <v>48</v>
      </c>
      <c r="AH508" s="73" t="str">
        <f t="shared" si="315"/>
        <v>MC</v>
      </c>
      <c r="AI508" s="88">
        <f t="shared" si="316"/>
        <v>1.7500000001164153</v>
      </c>
      <c r="AJ508" s="88" t="s">
        <v>561</v>
      </c>
      <c r="AK508" s="88" t="s">
        <v>577</v>
      </c>
      <c r="AL508" s="88"/>
      <c r="AM508" s="88"/>
      <c r="AN508" s="89"/>
      <c r="AO508" s="90">
        <f t="shared" si="317"/>
        <v>0</v>
      </c>
      <c r="AP508" s="91">
        <f t="shared" si="318"/>
        <v>2.0000000002328306</v>
      </c>
      <c r="AQ508" s="91">
        <f t="shared" si="319"/>
        <v>2.0000000002328306</v>
      </c>
      <c r="AR508" s="89">
        <f t="shared" si="320"/>
        <v>5</v>
      </c>
      <c r="AS508" s="92">
        <f t="shared" si="321"/>
        <v>0</v>
      </c>
      <c r="AT508" s="92">
        <f t="shared" si="322"/>
        <v>10.000000001164153</v>
      </c>
      <c r="AU508" s="92">
        <f t="shared" si="323"/>
        <v>10.000000001164153</v>
      </c>
      <c r="AV508" s="93" t="str">
        <f t="shared" si="324"/>
        <v>23_04</v>
      </c>
      <c r="AW508" s="89" t="str">
        <f t="shared" si="325"/>
        <v>23</v>
      </c>
      <c r="AX508" s="89" t="str">
        <f t="shared" si="326"/>
        <v>04</v>
      </c>
      <c r="AY508" s="89"/>
      <c r="AZ508" s="89" t="str">
        <f t="shared" si="327"/>
        <v/>
      </c>
    </row>
    <row r="509" spans="1:52" s="117" customFormat="1" ht="18" hidden="1" x14ac:dyDescent="0.2">
      <c r="A509" s="86">
        <v>45046.642180162038</v>
      </c>
      <c r="B509" s="73" t="s">
        <v>30</v>
      </c>
      <c r="C509" s="73" t="s">
        <v>133</v>
      </c>
      <c r="D509" s="73" t="s">
        <v>286</v>
      </c>
      <c r="E509" s="73" t="s">
        <v>33</v>
      </c>
      <c r="F509" s="73" t="s">
        <v>34</v>
      </c>
      <c r="G509" s="73" t="s">
        <v>292</v>
      </c>
      <c r="H509" s="73" t="s">
        <v>198</v>
      </c>
      <c r="I509" s="176" t="s">
        <v>448</v>
      </c>
      <c r="J509" s="176" t="s">
        <v>129</v>
      </c>
      <c r="K509" s="176" t="s">
        <v>36</v>
      </c>
      <c r="L509" s="73" t="s">
        <v>114</v>
      </c>
      <c r="M509" s="73" t="s">
        <v>221</v>
      </c>
      <c r="N509" s="74">
        <v>45046.6</v>
      </c>
      <c r="O509" s="74">
        <v>45046.638888888891</v>
      </c>
      <c r="P509" s="74">
        <v>45046.6</v>
      </c>
      <c r="Q509" s="74">
        <v>45046.645833333328</v>
      </c>
      <c r="R509" s="87" t="s">
        <v>306</v>
      </c>
      <c r="S509" s="73" t="s">
        <v>62</v>
      </c>
      <c r="T509" s="73"/>
      <c r="U509" s="94">
        <v>6.9444444452528842E-3</v>
      </c>
      <c r="V509" s="73"/>
      <c r="W509" s="73"/>
      <c r="X509" s="73"/>
      <c r="Y509" s="73"/>
      <c r="Z509" s="73"/>
      <c r="AA509" s="73"/>
      <c r="AB509" s="73" t="s">
        <v>36</v>
      </c>
      <c r="AC509" s="73"/>
      <c r="AD509" s="73" t="s">
        <v>46</v>
      </c>
      <c r="AE509" s="73" t="s">
        <v>307</v>
      </c>
      <c r="AF509" s="73" t="s">
        <v>46</v>
      </c>
      <c r="AG509" s="73" t="s">
        <v>308</v>
      </c>
      <c r="AH509" s="73" t="str">
        <f t="shared" si="315"/>
        <v>MC</v>
      </c>
      <c r="AI509" s="88">
        <f t="shared" si="316"/>
        <v>0.93333333340706304</v>
      </c>
      <c r="AJ509" s="88" t="s">
        <v>563</v>
      </c>
      <c r="AK509" s="88" t="s">
        <v>586</v>
      </c>
      <c r="AL509" s="88"/>
      <c r="AM509" s="88"/>
      <c r="AN509" s="89"/>
      <c r="AO509" s="90">
        <f t="shared" si="317"/>
        <v>0</v>
      </c>
      <c r="AP509" s="91">
        <f t="shared" si="318"/>
        <v>1.0999999999185093</v>
      </c>
      <c r="AQ509" s="91">
        <f t="shared" si="319"/>
        <v>1.0999999999185093</v>
      </c>
      <c r="AR509" s="89">
        <f t="shared" si="320"/>
        <v>4</v>
      </c>
      <c r="AS509" s="92">
        <f t="shared" si="321"/>
        <v>0</v>
      </c>
      <c r="AT509" s="92">
        <f t="shared" si="322"/>
        <v>4.3999999996740371</v>
      </c>
      <c r="AU509" s="92">
        <f t="shared" si="323"/>
        <v>4.3999999996740371</v>
      </c>
      <c r="AV509" s="93" t="str">
        <f t="shared" si="324"/>
        <v>23_04</v>
      </c>
      <c r="AW509" s="89" t="str">
        <f t="shared" si="325"/>
        <v>23</v>
      </c>
      <c r="AX509" s="89" t="str">
        <f t="shared" si="326"/>
        <v>04</v>
      </c>
      <c r="AY509" s="89"/>
      <c r="AZ509" s="89" t="str">
        <f t="shared" si="327"/>
        <v/>
      </c>
    </row>
    <row r="510" spans="1:52" s="117" customFormat="1" ht="40.5" hidden="1" customHeight="1" x14ac:dyDescent="0.2">
      <c r="A510" s="112">
        <v>45046.708333333336</v>
      </c>
      <c r="B510" s="113" t="s">
        <v>30</v>
      </c>
      <c r="C510" s="113" t="s">
        <v>33</v>
      </c>
      <c r="D510" s="113" t="s">
        <v>157</v>
      </c>
      <c r="E510" s="113" t="s">
        <v>33</v>
      </c>
      <c r="F510" s="113" t="s">
        <v>34</v>
      </c>
      <c r="G510" s="113" t="s">
        <v>292</v>
      </c>
      <c r="H510" s="113" t="s">
        <v>198</v>
      </c>
      <c r="I510" s="179" t="s">
        <v>445</v>
      </c>
      <c r="J510" s="179" t="s">
        <v>302</v>
      </c>
      <c r="K510" s="179" t="s">
        <v>36</v>
      </c>
      <c r="L510" s="113" t="s">
        <v>154</v>
      </c>
      <c r="M510" s="113" t="s">
        <v>220</v>
      </c>
      <c r="N510" s="114" t="s">
        <v>36</v>
      </c>
      <c r="O510" s="114" t="s">
        <v>36</v>
      </c>
      <c r="P510" s="114">
        <v>45046.645844907405</v>
      </c>
      <c r="Q510" s="114">
        <v>45046.659722222219</v>
      </c>
      <c r="R510" s="115" t="s">
        <v>607</v>
      </c>
      <c r="S510" s="113" t="s">
        <v>62</v>
      </c>
      <c r="T510" s="113" t="s">
        <v>347</v>
      </c>
      <c r="U510" s="155">
        <v>6.9444444444444441E-3</v>
      </c>
      <c r="V510" s="113"/>
      <c r="W510" s="113"/>
      <c r="X510" s="113"/>
      <c r="Y510" s="113"/>
      <c r="Z510" s="113"/>
      <c r="AA510" s="113"/>
      <c r="AB510" s="113" t="s">
        <v>36</v>
      </c>
      <c r="AC510" s="113"/>
      <c r="AD510" s="113" t="s">
        <v>46</v>
      </c>
      <c r="AE510" s="113" t="s">
        <v>303</v>
      </c>
      <c r="AF510" s="113" t="s">
        <v>46</v>
      </c>
      <c r="AG510" s="113" t="s">
        <v>298</v>
      </c>
      <c r="AH510" s="113" t="str">
        <f t="shared" si="315"/>
        <v>PdM</v>
      </c>
      <c r="AI510" s="116">
        <f t="shared" si="316"/>
        <v>0</v>
      </c>
      <c r="AJ510" s="116" t="s">
        <v>36</v>
      </c>
      <c r="AK510" s="116" t="s">
        <v>36</v>
      </c>
      <c r="AL510" s="116"/>
      <c r="AM510" s="116"/>
      <c r="AN510" s="89"/>
      <c r="AO510" s="90">
        <f t="shared" si="317"/>
        <v>0</v>
      </c>
      <c r="AP510" s="91">
        <f t="shared" si="318"/>
        <v>0.33305555552942678</v>
      </c>
      <c r="AQ510" s="91">
        <f t="shared" si="319"/>
        <v>0.33305555552942678</v>
      </c>
      <c r="AR510" s="89">
        <f t="shared" si="320"/>
        <v>5</v>
      </c>
      <c r="AS510" s="92">
        <f t="shared" si="321"/>
        <v>0</v>
      </c>
      <c r="AT510" s="92">
        <f t="shared" si="322"/>
        <v>1.6652777776471339</v>
      </c>
      <c r="AU510" s="92">
        <f t="shared" si="323"/>
        <v>1.6652777776471339</v>
      </c>
      <c r="AV510" s="93" t="str">
        <f t="shared" si="324"/>
        <v>23_04</v>
      </c>
      <c r="AW510" s="89" t="str">
        <f t="shared" si="325"/>
        <v>23</v>
      </c>
      <c r="AX510" s="89" t="str">
        <f t="shared" si="326"/>
        <v>04</v>
      </c>
      <c r="AY510" s="89"/>
      <c r="AZ510" s="89" t="str">
        <f t="shared" si="327"/>
        <v/>
      </c>
    </row>
    <row r="511" spans="1:52" s="117" customFormat="1" ht="9" hidden="1" x14ac:dyDescent="0.2">
      <c r="A511" s="131">
        <v>45047.304166666669</v>
      </c>
      <c r="B511" s="117" t="s">
        <v>30</v>
      </c>
      <c r="C511" s="117" t="s">
        <v>33</v>
      </c>
      <c r="D511" s="117" t="s">
        <v>286</v>
      </c>
      <c r="E511" s="117" t="s">
        <v>33</v>
      </c>
      <c r="F511" s="117" t="s">
        <v>34</v>
      </c>
      <c r="G511" s="117" t="s">
        <v>287</v>
      </c>
      <c r="H511" s="117" t="s">
        <v>196</v>
      </c>
      <c r="I511" s="181" t="s">
        <v>226</v>
      </c>
      <c r="J511" s="181" t="s">
        <v>138</v>
      </c>
      <c r="K511" s="181" t="s">
        <v>36</v>
      </c>
      <c r="L511" s="117" t="s">
        <v>118</v>
      </c>
      <c r="M511" s="117" t="s">
        <v>205</v>
      </c>
      <c r="N511" s="132" t="s">
        <v>36</v>
      </c>
      <c r="O511" s="132" t="s">
        <v>36</v>
      </c>
      <c r="P511" s="132">
        <v>45047.302083333336</v>
      </c>
      <c r="Q511" s="132">
        <v>45047.304166666669</v>
      </c>
      <c r="R511" s="133" t="s">
        <v>422</v>
      </c>
      <c r="S511" s="117" t="s">
        <v>37</v>
      </c>
      <c r="T511" s="117" t="s">
        <v>37</v>
      </c>
      <c r="AB511" s="117" t="s">
        <v>36</v>
      </c>
      <c r="AD511" s="117" t="s">
        <v>48</v>
      </c>
      <c r="AF511" s="117" t="s">
        <v>48</v>
      </c>
      <c r="AG511" s="117" t="s">
        <v>48</v>
      </c>
      <c r="AH511" s="117" t="str">
        <f t="shared" ref="AH511:AH512" si="328">TRIM(LEFT(L511,3))</f>
        <v>MP</v>
      </c>
      <c r="AI511" s="146">
        <f t="shared" ref="AI511:AI512" si="329">IFERROR(IF(N511&gt;O511,24+(O511-N511)*24,(O511-N511)*24),0)</f>
        <v>0</v>
      </c>
      <c r="AJ511" s="146" t="s">
        <v>36</v>
      </c>
      <c r="AK511" s="146" t="s">
        <v>36</v>
      </c>
      <c r="AL511" s="146"/>
      <c r="AM511" s="146"/>
      <c r="AN511" s="89"/>
      <c r="AO511" s="90">
        <f t="shared" ref="AO511:AO512" si="330">IF(AND(Y511="-",AB511="-"),0,IF(OR(Y511="-",AB511="-"),IF(Y511="-",AB511,Y511),Y511+AB511))</f>
        <v>0</v>
      </c>
      <c r="AP511" s="91">
        <f t="shared" ref="AP511:AP512" si="331">IFERROR(IF(P511&gt;Q511,24+(Q511-P511)*24,(Q511-P511)*24),0)</f>
        <v>4.9999999988358468E-2</v>
      </c>
      <c r="AQ511" s="91">
        <f t="shared" ref="AQ511:AQ512" si="332">AP511-(AO511*24)</f>
        <v>4.9999999988358468E-2</v>
      </c>
      <c r="AR511" s="89">
        <f t="shared" ref="AR511:AR512" si="333">IF(AY511=1,(LEN(D511)-LEN(SUBSTITUTE(D511,",",""))+1),IF(LEN(D511)=LEN(SUBSTITUTE(D511,"RONCAL FANNYNG","")),IF(LEN(D511)=LEN(SUBSTITUTE(D511,"LIBERATO AMAEL","")),(LEN(D511)-LEN(SUBSTITUTE(D511,",",""))+1+2),(LEN(D511)-LEN(SUBSTITUTE(D511,",",""))+1+1)),IF(LEN(D511)=LEN(SUBSTITUTE(D511,"LIBERATO AMAEL","")),(LEN(D511)-LEN(SUBSTITUTE(D511,",",""))+1+1),(LEN(D511)-LEN(SUBSTITUTE(D511,",",""))+1))))</f>
        <v>4</v>
      </c>
      <c r="AS511" s="92">
        <f t="shared" ref="AS511:AS512" si="334">IFERROR(AN511*24,0)</f>
        <v>0</v>
      </c>
      <c r="AT511" s="92">
        <f t="shared" ref="AT511:AT512" si="335">AR511*AQ511</f>
        <v>0.19999999995343387</v>
      </c>
      <c r="AU511" s="92">
        <f t="shared" ref="AU511:AU512" si="336">AT511-AS511</f>
        <v>0.19999999995343387</v>
      </c>
      <c r="AV511" s="93" t="str">
        <f t="shared" ref="AV511:AV512" si="337">AW511&amp;"_"&amp;AX511</f>
        <v>23_05</v>
      </c>
      <c r="AW511" s="89" t="str">
        <f t="shared" ref="AW511:AW512" si="338">TEXT(Q511,"YY")</f>
        <v>23</v>
      </c>
      <c r="AX511" s="89" t="str">
        <f t="shared" ref="AX511:AX512" si="339">TEXT(Q511,"mm")</f>
        <v>05</v>
      </c>
      <c r="AY511" s="89"/>
      <c r="AZ511" s="89" t="str">
        <f t="shared" ref="AZ511:AZ512" si="340">IF(AQ511&lt;=AI511,"REVISAR","")</f>
        <v/>
      </c>
    </row>
    <row r="512" spans="1:52" s="117" customFormat="1" ht="9" hidden="1" x14ac:dyDescent="0.2">
      <c r="A512" s="131">
        <v>45047.306250000001</v>
      </c>
      <c r="B512" s="117" t="s">
        <v>30</v>
      </c>
      <c r="C512" s="117" t="s">
        <v>33</v>
      </c>
      <c r="D512" s="117" t="s">
        <v>286</v>
      </c>
      <c r="E512" s="117" t="s">
        <v>33</v>
      </c>
      <c r="F512" s="117" t="s">
        <v>34</v>
      </c>
      <c r="G512" s="117" t="s">
        <v>287</v>
      </c>
      <c r="H512" s="117" t="s">
        <v>196</v>
      </c>
      <c r="I512" s="181" t="s">
        <v>226</v>
      </c>
      <c r="J512" s="181" t="s">
        <v>211</v>
      </c>
      <c r="K512" s="181" t="s">
        <v>36</v>
      </c>
      <c r="L512" s="117" t="s">
        <v>118</v>
      </c>
      <c r="M512" s="117" t="s">
        <v>205</v>
      </c>
      <c r="N512" s="132" t="s">
        <v>36</v>
      </c>
      <c r="O512" s="132" t="s">
        <v>36</v>
      </c>
      <c r="P512" s="132">
        <v>45047.304178240738</v>
      </c>
      <c r="Q512" s="132">
        <v>45047.306250000001</v>
      </c>
      <c r="R512" s="133" t="s">
        <v>422</v>
      </c>
      <c r="S512" s="117" t="s">
        <v>37</v>
      </c>
      <c r="T512" s="117" t="s">
        <v>37</v>
      </c>
      <c r="AB512" s="117" t="s">
        <v>36</v>
      </c>
      <c r="AD512" s="117" t="s">
        <v>48</v>
      </c>
      <c r="AF512" s="117" t="s">
        <v>48</v>
      </c>
      <c r="AG512" s="117" t="s">
        <v>48</v>
      </c>
      <c r="AH512" s="117" t="str">
        <f t="shared" si="328"/>
        <v>MP</v>
      </c>
      <c r="AI512" s="146">
        <f t="shared" si="329"/>
        <v>0</v>
      </c>
      <c r="AJ512" s="146" t="s">
        <v>36</v>
      </c>
      <c r="AK512" s="146" t="s">
        <v>36</v>
      </c>
      <c r="AL512" s="146"/>
      <c r="AM512" s="146"/>
      <c r="AN512" s="89"/>
      <c r="AO512" s="90">
        <f t="shared" si="330"/>
        <v>0</v>
      </c>
      <c r="AP512" s="91">
        <f t="shared" si="331"/>
        <v>4.9722222320269793E-2</v>
      </c>
      <c r="AQ512" s="91">
        <f t="shared" si="332"/>
        <v>4.9722222320269793E-2</v>
      </c>
      <c r="AR512" s="89">
        <f t="shared" si="333"/>
        <v>4</v>
      </c>
      <c r="AS512" s="92">
        <f t="shared" si="334"/>
        <v>0</v>
      </c>
      <c r="AT512" s="92">
        <f t="shared" si="335"/>
        <v>0.19888888928107917</v>
      </c>
      <c r="AU512" s="92">
        <f t="shared" si="336"/>
        <v>0.19888888928107917</v>
      </c>
      <c r="AV512" s="93" t="str">
        <f t="shared" si="337"/>
        <v>23_05</v>
      </c>
      <c r="AW512" s="89" t="str">
        <f t="shared" si="338"/>
        <v>23</v>
      </c>
      <c r="AX512" s="89" t="str">
        <f t="shared" si="339"/>
        <v>05</v>
      </c>
      <c r="AY512" s="89"/>
      <c r="AZ512" s="89" t="str">
        <f t="shared" si="340"/>
        <v/>
      </c>
    </row>
    <row r="513" spans="1:52" s="117" customFormat="1" ht="9" hidden="1" x14ac:dyDescent="0.2">
      <c r="A513" s="131">
        <v>45047.308333333334</v>
      </c>
      <c r="B513" s="117" t="s">
        <v>30</v>
      </c>
      <c r="C513" s="117" t="s">
        <v>33</v>
      </c>
      <c r="D513" s="117" t="s">
        <v>286</v>
      </c>
      <c r="E513" s="117" t="s">
        <v>33</v>
      </c>
      <c r="F513" s="117" t="s">
        <v>34</v>
      </c>
      <c r="G513" s="117" t="s">
        <v>287</v>
      </c>
      <c r="H513" s="117" t="s">
        <v>196</v>
      </c>
      <c r="I513" s="181" t="s">
        <v>226</v>
      </c>
      <c r="J513" s="181" t="s">
        <v>152</v>
      </c>
      <c r="K513" s="181" t="s">
        <v>36</v>
      </c>
      <c r="L513" s="117" t="s">
        <v>118</v>
      </c>
      <c r="M513" s="117" t="s">
        <v>205</v>
      </c>
      <c r="N513" s="132" t="s">
        <v>36</v>
      </c>
      <c r="O513" s="132" t="s">
        <v>36</v>
      </c>
      <c r="P513" s="132">
        <v>45047.306261574071</v>
      </c>
      <c r="Q513" s="132">
        <v>45047.308333333334</v>
      </c>
      <c r="R513" s="133" t="s">
        <v>422</v>
      </c>
      <c r="S513" s="117" t="s">
        <v>37</v>
      </c>
      <c r="T513" s="117" t="s">
        <v>37</v>
      </c>
      <c r="AB513" s="117" t="s">
        <v>36</v>
      </c>
      <c r="AD513" s="117" t="s">
        <v>48</v>
      </c>
      <c r="AF513" s="117" t="s">
        <v>48</v>
      </c>
      <c r="AG513" s="117" t="s">
        <v>48</v>
      </c>
      <c r="AH513" s="117" t="str">
        <f t="shared" ref="AH513:AH538" si="341">TRIM(LEFT(L513,3))</f>
        <v>MP</v>
      </c>
      <c r="AI513" s="146">
        <f t="shared" ref="AI513:AI538" si="342">IFERROR(IF(N513&gt;O513,24+(O513-N513)*24,(O513-N513)*24),0)</f>
        <v>0</v>
      </c>
      <c r="AJ513" s="146" t="s">
        <v>36</v>
      </c>
      <c r="AK513" s="146" t="s">
        <v>36</v>
      </c>
      <c r="AL513" s="146"/>
      <c r="AM513" s="146"/>
      <c r="AN513" s="89"/>
      <c r="AO513" s="90">
        <f t="shared" ref="AO513:AO538" si="343">IF(AND(Y513="-",AB513="-"),0,IF(OR(Y513="-",AB513="-"),IF(Y513="-",AB513,Y513),Y513+AB513))</f>
        <v>0</v>
      </c>
      <c r="AP513" s="91">
        <f t="shared" ref="AP513:AP538" si="344">IFERROR(IF(P513&gt;Q513,24+(Q513-P513)*24,(Q513-P513)*24),0)</f>
        <v>4.9722222320269793E-2</v>
      </c>
      <c r="AQ513" s="91">
        <f t="shared" ref="AQ513:AQ538" si="345">AP513-(AO513*24)</f>
        <v>4.9722222320269793E-2</v>
      </c>
      <c r="AR513" s="89">
        <f t="shared" ref="AR513:AR538" si="346">IF(AY513=1,(LEN(D513)-LEN(SUBSTITUTE(D513,",",""))+1),IF(LEN(D513)=LEN(SUBSTITUTE(D513,"RONCAL FANNYNG","")),IF(LEN(D513)=LEN(SUBSTITUTE(D513,"LIBERATO AMAEL","")),(LEN(D513)-LEN(SUBSTITUTE(D513,",",""))+1+2),(LEN(D513)-LEN(SUBSTITUTE(D513,",",""))+1+1)),IF(LEN(D513)=LEN(SUBSTITUTE(D513,"LIBERATO AMAEL","")),(LEN(D513)-LEN(SUBSTITUTE(D513,",",""))+1+1),(LEN(D513)-LEN(SUBSTITUTE(D513,",",""))+1))))</f>
        <v>4</v>
      </c>
      <c r="AS513" s="92">
        <f t="shared" ref="AS513:AS538" si="347">IFERROR(AN513*24,0)</f>
        <v>0</v>
      </c>
      <c r="AT513" s="92">
        <f t="shared" ref="AT513:AT538" si="348">AR513*AQ513</f>
        <v>0.19888888928107917</v>
      </c>
      <c r="AU513" s="92">
        <f t="shared" ref="AU513:AU538" si="349">AT513-AS513</f>
        <v>0.19888888928107917</v>
      </c>
      <c r="AV513" s="93" t="str">
        <f t="shared" ref="AV513:AV538" si="350">AW513&amp;"_"&amp;AX513</f>
        <v>23_05</v>
      </c>
      <c r="AW513" s="89" t="str">
        <f t="shared" ref="AW513:AW538" si="351">TEXT(Q513,"YY")</f>
        <v>23</v>
      </c>
      <c r="AX513" s="89" t="str">
        <f t="shared" ref="AX513:AX538" si="352">TEXT(Q513,"mm")</f>
        <v>05</v>
      </c>
      <c r="AY513" s="89"/>
      <c r="AZ513" s="89" t="str">
        <f t="shared" ref="AZ513:AZ538" si="353">IF(AQ513&lt;=AI513,"REVISAR","")</f>
        <v/>
      </c>
    </row>
    <row r="514" spans="1:52" s="117" customFormat="1" ht="9" hidden="1" x14ac:dyDescent="0.2">
      <c r="A514" s="131">
        <v>45047.310416666667</v>
      </c>
      <c r="B514" s="117" t="s">
        <v>30</v>
      </c>
      <c r="C514" s="117" t="s">
        <v>33</v>
      </c>
      <c r="D514" s="117" t="s">
        <v>286</v>
      </c>
      <c r="E514" s="117" t="s">
        <v>33</v>
      </c>
      <c r="F514" s="117" t="s">
        <v>34</v>
      </c>
      <c r="G514" s="117" t="s">
        <v>287</v>
      </c>
      <c r="H514" s="117" t="s">
        <v>196</v>
      </c>
      <c r="I514" s="181" t="s">
        <v>226</v>
      </c>
      <c r="J514" s="181" t="s">
        <v>212</v>
      </c>
      <c r="K514" s="181" t="s">
        <v>36</v>
      </c>
      <c r="L514" s="117" t="s">
        <v>118</v>
      </c>
      <c r="M514" s="117" t="s">
        <v>205</v>
      </c>
      <c r="N514" s="132" t="s">
        <v>36</v>
      </c>
      <c r="O514" s="132" t="s">
        <v>36</v>
      </c>
      <c r="P514" s="132">
        <v>45047.308344907404</v>
      </c>
      <c r="Q514" s="132">
        <v>45047.310416666667</v>
      </c>
      <c r="R514" s="133" t="s">
        <v>422</v>
      </c>
      <c r="S514" s="117" t="s">
        <v>37</v>
      </c>
      <c r="T514" s="117" t="s">
        <v>37</v>
      </c>
      <c r="AB514" s="117" t="s">
        <v>36</v>
      </c>
      <c r="AD514" s="117" t="s">
        <v>48</v>
      </c>
      <c r="AF514" s="117" t="s">
        <v>48</v>
      </c>
      <c r="AG514" s="117" t="s">
        <v>48</v>
      </c>
      <c r="AH514" s="117" t="str">
        <f t="shared" si="341"/>
        <v>MP</v>
      </c>
      <c r="AI514" s="146">
        <f t="shared" si="342"/>
        <v>0</v>
      </c>
      <c r="AJ514" s="146" t="s">
        <v>36</v>
      </c>
      <c r="AK514" s="146" t="s">
        <v>36</v>
      </c>
      <c r="AL514" s="146"/>
      <c r="AM514" s="146"/>
      <c r="AN514" s="89"/>
      <c r="AO514" s="90">
        <f t="shared" si="343"/>
        <v>0</v>
      </c>
      <c r="AP514" s="91">
        <f t="shared" si="344"/>
        <v>4.9722222320269793E-2</v>
      </c>
      <c r="AQ514" s="91">
        <f t="shared" si="345"/>
        <v>4.9722222320269793E-2</v>
      </c>
      <c r="AR514" s="89">
        <f t="shared" si="346"/>
        <v>4</v>
      </c>
      <c r="AS514" s="92">
        <f t="shared" si="347"/>
        <v>0</v>
      </c>
      <c r="AT514" s="92">
        <f t="shared" si="348"/>
        <v>0.19888888928107917</v>
      </c>
      <c r="AU514" s="92">
        <f t="shared" si="349"/>
        <v>0.19888888928107917</v>
      </c>
      <c r="AV514" s="93" t="str">
        <f t="shared" si="350"/>
        <v>23_05</v>
      </c>
      <c r="AW514" s="89" t="str">
        <f t="shared" si="351"/>
        <v>23</v>
      </c>
      <c r="AX514" s="89" t="str">
        <f t="shared" si="352"/>
        <v>05</v>
      </c>
      <c r="AY514" s="89"/>
      <c r="AZ514" s="89" t="str">
        <f t="shared" si="353"/>
        <v/>
      </c>
    </row>
    <row r="515" spans="1:52" s="117" customFormat="1" ht="9" hidden="1" x14ac:dyDescent="0.2">
      <c r="A515" s="131">
        <v>45047.3125</v>
      </c>
      <c r="B515" s="117" t="s">
        <v>30</v>
      </c>
      <c r="C515" s="117" t="s">
        <v>33</v>
      </c>
      <c r="D515" s="117" t="s">
        <v>286</v>
      </c>
      <c r="E515" s="117" t="s">
        <v>33</v>
      </c>
      <c r="F515" s="117" t="s">
        <v>34</v>
      </c>
      <c r="G515" s="117" t="s">
        <v>287</v>
      </c>
      <c r="H515" s="117" t="s">
        <v>196</v>
      </c>
      <c r="I515" s="181" t="s">
        <v>226</v>
      </c>
      <c r="J515" s="181" t="s">
        <v>213</v>
      </c>
      <c r="K515" s="181" t="s">
        <v>36</v>
      </c>
      <c r="L515" s="117" t="s">
        <v>118</v>
      </c>
      <c r="M515" s="117" t="s">
        <v>205</v>
      </c>
      <c r="N515" s="132" t="s">
        <v>36</v>
      </c>
      <c r="O515" s="132" t="s">
        <v>36</v>
      </c>
      <c r="P515" s="132">
        <v>45047.310428240744</v>
      </c>
      <c r="Q515" s="132">
        <v>45047.3125</v>
      </c>
      <c r="R515" s="133" t="s">
        <v>422</v>
      </c>
      <c r="S515" s="117" t="s">
        <v>37</v>
      </c>
      <c r="T515" s="117" t="s">
        <v>37</v>
      </c>
      <c r="AB515" s="117" t="s">
        <v>36</v>
      </c>
      <c r="AD515" s="117" t="s">
        <v>48</v>
      </c>
      <c r="AF515" s="117" t="s">
        <v>48</v>
      </c>
      <c r="AG515" s="117" t="s">
        <v>48</v>
      </c>
      <c r="AH515" s="117" t="str">
        <f t="shared" si="341"/>
        <v>MP</v>
      </c>
      <c r="AI515" s="146">
        <f t="shared" si="342"/>
        <v>0</v>
      </c>
      <c r="AJ515" s="146" t="s">
        <v>36</v>
      </c>
      <c r="AK515" s="146" t="s">
        <v>36</v>
      </c>
      <c r="AL515" s="146"/>
      <c r="AM515" s="146"/>
      <c r="AN515" s="89"/>
      <c r="AO515" s="90">
        <f t="shared" si="343"/>
        <v>0</v>
      </c>
      <c r="AP515" s="91">
        <f t="shared" si="344"/>
        <v>4.9722222145646811E-2</v>
      </c>
      <c r="AQ515" s="91">
        <f t="shared" si="345"/>
        <v>4.9722222145646811E-2</v>
      </c>
      <c r="AR515" s="89">
        <f t="shared" si="346"/>
        <v>4</v>
      </c>
      <c r="AS515" s="92">
        <f t="shared" si="347"/>
        <v>0</v>
      </c>
      <c r="AT515" s="92">
        <f t="shared" si="348"/>
        <v>0.19888888858258724</v>
      </c>
      <c r="AU515" s="92">
        <f t="shared" si="349"/>
        <v>0.19888888858258724</v>
      </c>
      <c r="AV515" s="93" t="str">
        <f t="shared" si="350"/>
        <v>23_05</v>
      </c>
      <c r="AW515" s="89" t="str">
        <f t="shared" si="351"/>
        <v>23</v>
      </c>
      <c r="AX515" s="89" t="str">
        <f t="shared" si="352"/>
        <v>05</v>
      </c>
      <c r="AY515" s="89"/>
      <c r="AZ515" s="89" t="str">
        <f t="shared" si="353"/>
        <v/>
      </c>
    </row>
    <row r="516" spans="1:52" s="117" customFormat="1" ht="9" hidden="1" x14ac:dyDescent="0.2">
      <c r="A516" s="131">
        <v>45047.314583333333</v>
      </c>
      <c r="B516" s="117" t="s">
        <v>30</v>
      </c>
      <c r="C516" s="117" t="s">
        <v>33</v>
      </c>
      <c r="D516" s="117" t="s">
        <v>286</v>
      </c>
      <c r="E516" s="117" t="s">
        <v>33</v>
      </c>
      <c r="F516" s="117" t="s">
        <v>34</v>
      </c>
      <c r="G516" s="117" t="s">
        <v>287</v>
      </c>
      <c r="H516" s="117" t="s">
        <v>196</v>
      </c>
      <c r="I516" s="181" t="s">
        <v>226</v>
      </c>
      <c r="J516" s="181" t="s">
        <v>214</v>
      </c>
      <c r="K516" s="181" t="s">
        <v>36</v>
      </c>
      <c r="L516" s="117" t="s">
        <v>118</v>
      </c>
      <c r="M516" s="117" t="s">
        <v>205</v>
      </c>
      <c r="N516" s="132" t="s">
        <v>36</v>
      </c>
      <c r="O516" s="132" t="s">
        <v>36</v>
      </c>
      <c r="P516" s="132">
        <v>45047.312511574077</v>
      </c>
      <c r="Q516" s="132">
        <v>45047.314583333333</v>
      </c>
      <c r="R516" s="133" t="s">
        <v>422</v>
      </c>
      <c r="S516" s="117" t="s">
        <v>37</v>
      </c>
      <c r="T516" s="117" t="s">
        <v>37</v>
      </c>
      <c r="AB516" s="117" t="s">
        <v>36</v>
      </c>
      <c r="AD516" s="117" t="s">
        <v>48</v>
      </c>
      <c r="AF516" s="117" t="s">
        <v>48</v>
      </c>
      <c r="AG516" s="117" t="s">
        <v>48</v>
      </c>
      <c r="AH516" s="117" t="str">
        <f t="shared" si="341"/>
        <v>MP</v>
      </c>
      <c r="AI516" s="146">
        <f t="shared" si="342"/>
        <v>0</v>
      </c>
      <c r="AJ516" s="146" t="s">
        <v>36</v>
      </c>
      <c r="AK516" s="146" t="s">
        <v>36</v>
      </c>
      <c r="AL516" s="146"/>
      <c r="AM516" s="146"/>
      <c r="AN516" s="89"/>
      <c r="AO516" s="90">
        <f t="shared" si="343"/>
        <v>0</v>
      </c>
      <c r="AP516" s="91">
        <f t="shared" si="344"/>
        <v>4.9722222145646811E-2</v>
      </c>
      <c r="AQ516" s="91">
        <f t="shared" si="345"/>
        <v>4.9722222145646811E-2</v>
      </c>
      <c r="AR516" s="89">
        <f t="shared" si="346"/>
        <v>4</v>
      </c>
      <c r="AS516" s="92">
        <f t="shared" si="347"/>
        <v>0</v>
      </c>
      <c r="AT516" s="92">
        <f t="shared" si="348"/>
        <v>0.19888888858258724</v>
      </c>
      <c r="AU516" s="92">
        <f t="shared" si="349"/>
        <v>0.19888888858258724</v>
      </c>
      <c r="AV516" s="93" t="str">
        <f t="shared" si="350"/>
        <v>23_05</v>
      </c>
      <c r="AW516" s="89" t="str">
        <f t="shared" si="351"/>
        <v>23</v>
      </c>
      <c r="AX516" s="89" t="str">
        <f t="shared" si="352"/>
        <v>05</v>
      </c>
      <c r="AY516" s="89"/>
      <c r="AZ516" s="89" t="str">
        <f t="shared" si="353"/>
        <v/>
      </c>
    </row>
    <row r="517" spans="1:52" s="117" customFormat="1" ht="9" hidden="1" x14ac:dyDescent="0.2">
      <c r="A517" s="131">
        <v>45047.315972222219</v>
      </c>
      <c r="B517" s="117" t="s">
        <v>30</v>
      </c>
      <c r="C517" s="117" t="s">
        <v>33</v>
      </c>
      <c r="D517" s="117" t="s">
        <v>286</v>
      </c>
      <c r="E517" s="117" t="s">
        <v>33</v>
      </c>
      <c r="F517" s="117" t="s">
        <v>34</v>
      </c>
      <c r="G517" s="117" t="s">
        <v>287</v>
      </c>
      <c r="H517" s="117" t="s">
        <v>196</v>
      </c>
      <c r="I517" s="181" t="s">
        <v>226</v>
      </c>
      <c r="J517" s="181" t="s">
        <v>215</v>
      </c>
      <c r="K517" s="181" t="s">
        <v>36</v>
      </c>
      <c r="L517" s="117" t="s">
        <v>118</v>
      </c>
      <c r="M517" s="117" t="s">
        <v>205</v>
      </c>
      <c r="N517" s="132" t="s">
        <v>36</v>
      </c>
      <c r="O517" s="132" t="s">
        <v>36</v>
      </c>
      <c r="P517" s="132">
        <v>45047.31459490741</v>
      </c>
      <c r="Q517" s="132">
        <v>45047.315972222219</v>
      </c>
      <c r="R517" s="133" t="s">
        <v>422</v>
      </c>
      <c r="S517" s="117" t="s">
        <v>37</v>
      </c>
      <c r="T517" s="117" t="s">
        <v>37</v>
      </c>
      <c r="AB517" s="117" t="s">
        <v>36</v>
      </c>
      <c r="AD517" s="117" t="s">
        <v>48</v>
      </c>
      <c r="AF517" s="117" t="s">
        <v>48</v>
      </c>
      <c r="AG517" s="117" t="s">
        <v>48</v>
      </c>
      <c r="AH517" s="117" t="str">
        <f t="shared" si="341"/>
        <v>MP</v>
      </c>
      <c r="AI517" s="146">
        <f t="shared" si="342"/>
        <v>0</v>
      </c>
      <c r="AJ517" s="146" t="s">
        <v>36</v>
      </c>
      <c r="AK517" s="146" t="s">
        <v>36</v>
      </c>
      <c r="AL517" s="146"/>
      <c r="AM517" s="146"/>
      <c r="AN517" s="89"/>
      <c r="AO517" s="90">
        <f t="shared" si="343"/>
        <v>0</v>
      </c>
      <c r="AP517" s="91">
        <f t="shared" si="344"/>
        <v>3.3055555424652994E-2</v>
      </c>
      <c r="AQ517" s="91">
        <f t="shared" si="345"/>
        <v>3.3055555424652994E-2</v>
      </c>
      <c r="AR517" s="89">
        <f t="shared" si="346"/>
        <v>4</v>
      </c>
      <c r="AS517" s="92">
        <f t="shared" si="347"/>
        <v>0</v>
      </c>
      <c r="AT517" s="92">
        <f t="shared" si="348"/>
        <v>0.13222222169861197</v>
      </c>
      <c r="AU517" s="92">
        <f t="shared" si="349"/>
        <v>0.13222222169861197</v>
      </c>
      <c r="AV517" s="93" t="str">
        <f t="shared" si="350"/>
        <v>23_05</v>
      </c>
      <c r="AW517" s="89" t="str">
        <f t="shared" si="351"/>
        <v>23</v>
      </c>
      <c r="AX517" s="89" t="str">
        <f t="shared" si="352"/>
        <v>05</v>
      </c>
      <c r="AY517" s="89"/>
      <c r="AZ517" s="89" t="str">
        <f t="shared" si="353"/>
        <v/>
      </c>
    </row>
    <row r="518" spans="1:52" s="117" customFormat="1" ht="9" hidden="1" x14ac:dyDescent="0.2">
      <c r="A518" s="131">
        <v>45047.322233796294</v>
      </c>
      <c r="B518" s="117" t="s">
        <v>30</v>
      </c>
      <c r="C518" s="117" t="s">
        <v>33</v>
      </c>
      <c r="D518" s="117" t="s">
        <v>286</v>
      </c>
      <c r="E518" s="117" t="s">
        <v>33</v>
      </c>
      <c r="F518" s="117" t="s">
        <v>34</v>
      </c>
      <c r="G518" s="117" t="s">
        <v>287</v>
      </c>
      <c r="H518" s="117" t="s">
        <v>196</v>
      </c>
      <c r="I518" s="181" t="s">
        <v>56</v>
      </c>
      <c r="J518" s="181" t="s">
        <v>421</v>
      </c>
      <c r="K518" s="181" t="s">
        <v>36</v>
      </c>
      <c r="L518" s="117" t="s">
        <v>118</v>
      </c>
      <c r="M518" s="117" t="s">
        <v>205</v>
      </c>
      <c r="N518" s="132" t="s">
        <v>36</v>
      </c>
      <c r="O518" s="132" t="s">
        <v>36</v>
      </c>
      <c r="P518" s="132">
        <v>45047.315983796296</v>
      </c>
      <c r="Q518" s="132">
        <v>45047.322233796294</v>
      </c>
      <c r="R518" s="133" t="s">
        <v>420</v>
      </c>
      <c r="S518" s="117" t="s">
        <v>37</v>
      </c>
      <c r="T518" s="117" t="s">
        <v>37</v>
      </c>
      <c r="AB518" s="117" t="s">
        <v>36</v>
      </c>
      <c r="AD518" s="117" t="s">
        <v>48</v>
      </c>
      <c r="AF518" s="117" t="s">
        <v>48</v>
      </c>
      <c r="AG518" s="117" t="s">
        <v>48</v>
      </c>
      <c r="AH518" s="117" t="str">
        <f t="shared" si="341"/>
        <v>MP</v>
      </c>
      <c r="AI518" s="146">
        <f t="shared" si="342"/>
        <v>0</v>
      </c>
      <c r="AJ518" s="146" t="s">
        <v>36</v>
      </c>
      <c r="AK518" s="146" t="s">
        <v>36</v>
      </c>
      <c r="AL518" s="146"/>
      <c r="AM518" s="146"/>
      <c r="AN518" s="89"/>
      <c r="AO518" s="90">
        <f t="shared" si="343"/>
        <v>0</v>
      </c>
      <c r="AP518" s="91">
        <f t="shared" si="344"/>
        <v>0.1499999999650754</v>
      </c>
      <c r="AQ518" s="91">
        <f t="shared" si="345"/>
        <v>0.1499999999650754</v>
      </c>
      <c r="AR518" s="89">
        <f t="shared" si="346"/>
        <v>4</v>
      </c>
      <c r="AS518" s="92">
        <f t="shared" si="347"/>
        <v>0</v>
      </c>
      <c r="AT518" s="92">
        <f t="shared" si="348"/>
        <v>0.59999999986030161</v>
      </c>
      <c r="AU518" s="92">
        <f t="shared" si="349"/>
        <v>0.59999999986030161</v>
      </c>
      <c r="AV518" s="93" t="str">
        <f t="shared" si="350"/>
        <v>23_05</v>
      </c>
      <c r="AW518" s="89" t="str">
        <f t="shared" si="351"/>
        <v>23</v>
      </c>
      <c r="AX518" s="89" t="str">
        <f t="shared" si="352"/>
        <v>05</v>
      </c>
      <c r="AY518" s="89"/>
      <c r="AZ518" s="89" t="str">
        <f t="shared" si="353"/>
        <v/>
      </c>
    </row>
    <row r="519" spans="1:52" ht="9" hidden="1" x14ac:dyDescent="0.2">
      <c r="A519" s="131">
        <v>45047.325011574074</v>
      </c>
      <c r="B519" s="117" t="s">
        <v>30</v>
      </c>
      <c r="C519" s="117" t="s">
        <v>33</v>
      </c>
      <c r="D519" s="117" t="s">
        <v>286</v>
      </c>
      <c r="E519" s="117" t="s">
        <v>33</v>
      </c>
      <c r="F519" s="117" t="s">
        <v>34</v>
      </c>
      <c r="G519" s="117" t="s">
        <v>287</v>
      </c>
      <c r="H519" s="117" t="s">
        <v>196</v>
      </c>
      <c r="I519" s="181" t="s">
        <v>56</v>
      </c>
      <c r="J519" s="181" t="s">
        <v>57</v>
      </c>
      <c r="K519" s="181" t="s">
        <v>36</v>
      </c>
      <c r="L519" s="117" t="s">
        <v>118</v>
      </c>
      <c r="M519" s="117" t="s">
        <v>205</v>
      </c>
      <c r="N519" s="132" t="s">
        <v>36</v>
      </c>
      <c r="O519" s="132" t="s">
        <v>36</v>
      </c>
      <c r="P519" s="132">
        <v>45047.322233796294</v>
      </c>
      <c r="Q519" s="132">
        <v>45047.325011574074</v>
      </c>
      <c r="R519" s="133" t="s">
        <v>420</v>
      </c>
      <c r="S519" s="117" t="s">
        <v>37</v>
      </c>
      <c r="T519" s="117" t="s">
        <v>37</v>
      </c>
      <c r="U519" s="117"/>
      <c r="V519" s="117"/>
      <c r="W519" s="117"/>
      <c r="X519" s="117"/>
      <c r="Y519" s="117"/>
      <c r="Z519" s="117"/>
      <c r="AA519" s="117"/>
      <c r="AB519" s="117" t="s">
        <v>36</v>
      </c>
      <c r="AC519" s="117"/>
      <c r="AD519" s="117" t="s">
        <v>48</v>
      </c>
      <c r="AE519" s="117"/>
      <c r="AF519" s="117" t="s">
        <v>48</v>
      </c>
      <c r="AG519" s="117" t="s">
        <v>48</v>
      </c>
      <c r="AH519" s="117" t="str">
        <f t="shared" si="341"/>
        <v>MP</v>
      </c>
      <c r="AI519" s="146">
        <f t="shared" si="342"/>
        <v>0</v>
      </c>
      <c r="AJ519" s="146" t="s">
        <v>36</v>
      </c>
      <c r="AK519" s="146" t="s">
        <v>36</v>
      </c>
      <c r="AL519" s="146"/>
      <c r="AM519" s="146"/>
      <c r="AN519" s="89"/>
      <c r="AO519" s="90">
        <f t="shared" si="343"/>
        <v>0</v>
      </c>
      <c r="AP519" s="91">
        <f t="shared" si="344"/>
        <v>6.6666666709352285E-2</v>
      </c>
      <c r="AQ519" s="91">
        <f t="shared" si="345"/>
        <v>6.6666666709352285E-2</v>
      </c>
      <c r="AR519" s="89">
        <f t="shared" si="346"/>
        <v>4</v>
      </c>
      <c r="AS519" s="92">
        <f t="shared" si="347"/>
        <v>0</v>
      </c>
      <c r="AT519" s="92">
        <f t="shared" si="348"/>
        <v>0.26666666683740914</v>
      </c>
      <c r="AU519" s="92">
        <f t="shared" si="349"/>
        <v>0.26666666683740914</v>
      </c>
      <c r="AV519" s="93" t="str">
        <f t="shared" si="350"/>
        <v>23_05</v>
      </c>
      <c r="AW519" s="89" t="str">
        <f t="shared" si="351"/>
        <v>23</v>
      </c>
      <c r="AX519" s="89" t="str">
        <f t="shared" si="352"/>
        <v>05</v>
      </c>
      <c r="AY519" s="89"/>
      <c r="AZ519" s="89" t="str">
        <f t="shared" si="353"/>
        <v/>
      </c>
    </row>
    <row r="520" spans="1:52" s="117" customFormat="1" ht="9" hidden="1" x14ac:dyDescent="0.2">
      <c r="A520" s="131">
        <v>45047.327789351853</v>
      </c>
      <c r="B520" s="117" t="s">
        <v>30</v>
      </c>
      <c r="C520" s="117" t="s">
        <v>33</v>
      </c>
      <c r="D520" s="117" t="s">
        <v>286</v>
      </c>
      <c r="E520" s="117" t="s">
        <v>33</v>
      </c>
      <c r="F520" s="117" t="s">
        <v>34</v>
      </c>
      <c r="G520" s="117" t="s">
        <v>287</v>
      </c>
      <c r="H520" s="117" t="s">
        <v>196</v>
      </c>
      <c r="I520" s="181" t="s">
        <v>56</v>
      </c>
      <c r="J520" s="181" t="s">
        <v>78</v>
      </c>
      <c r="K520" s="181" t="s">
        <v>36</v>
      </c>
      <c r="L520" s="117" t="s">
        <v>118</v>
      </c>
      <c r="M520" s="117" t="s">
        <v>205</v>
      </c>
      <c r="N520" s="132" t="s">
        <v>36</v>
      </c>
      <c r="O520" s="132" t="s">
        <v>36</v>
      </c>
      <c r="P520" s="132">
        <v>45047.325011574074</v>
      </c>
      <c r="Q520" s="132">
        <v>45047.327789351853</v>
      </c>
      <c r="R520" s="133" t="s">
        <v>420</v>
      </c>
      <c r="S520" s="117" t="s">
        <v>37</v>
      </c>
      <c r="T520" s="117" t="s">
        <v>37</v>
      </c>
      <c r="AB520" s="117" t="s">
        <v>36</v>
      </c>
      <c r="AD520" s="117" t="s">
        <v>48</v>
      </c>
      <c r="AF520" s="117" t="s">
        <v>48</v>
      </c>
      <c r="AG520" s="117" t="s">
        <v>48</v>
      </c>
      <c r="AH520" s="117" t="str">
        <f t="shared" si="341"/>
        <v>MP</v>
      </c>
      <c r="AI520" s="146">
        <f t="shared" si="342"/>
        <v>0</v>
      </c>
      <c r="AJ520" s="146" t="s">
        <v>36</v>
      </c>
      <c r="AK520" s="146" t="s">
        <v>36</v>
      </c>
      <c r="AL520" s="88" t="s">
        <v>616</v>
      </c>
      <c r="AM520" s="88" t="s">
        <v>616</v>
      </c>
      <c r="AN520" s="89"/>
      <c r="AO520" s="90">
        <f t="shared" si="343"/>
        <v>0</v>
      </c>
      <c r="AP520" s="91">
        <f t="shared" si="344"/>
        <v>6.6666666709352285E-2</v>
      </c>
      <c r="AQ520" s="91">
        <f t="shared" si="345"/>
        <v>6.6666666709352285E-2</v>
      </c>
      <c r="AR520" s="89">
        <f t="shared" si="346"/>
        <v>4</v>
      </c>
      <c r="AS520" s="92">
        <f t="shared" si="347"/>
        <v>0</v>
      </c>
      <c r="AT520" s="92">
        <f t="shared" si="348"/>
        <v>0.26666666683740914</v>
      </c>
      <c r="AU520" s="92">
        <f t="shared" si="349"/>
        <v>0.26666666683740914</v>
      </c>
      <c r="AV520" s="93" t="str">
        <f t="shared" si="350"/>
        <v>23_05</v>
      </c>
      <c r="AW520" s="89" t="str">
        <f t="shared" si="351"/>
        <v>23</v>
      </c>
      <c r="AX520" s="89" t="str">
        <f t="shared" si="352"/>
        <v>05</v>
      </c>
      <c r="AY520" s="89"/>
      <c r="AZ520" s="89" t="str">
        <f t="shared" si="353"/>
        <v/>
      </c>
    </row>
    <row r="521" spans="1:52" s="117" customFormat="1" ht="9" hidden="1" x14ac:dyDescent="0.2">
      <c r="A521" s="131">
        <v>45047.330567129633</v>
      </c>
      <c r="B521" s="117" t="s">
        <v>30</v>
      </c>
      <c r="C521" s="117" t="s">
        <v>33</v>
      </c>
      <c r="D521" s="117" t="s">
        <v>286</v>
      </c>
      <c r="E521" s="117" t="s">
        <v>33</v>
      </c>
      <c r="F521" s="117" t="s">
        <v>34</v>
      </c>
      <c r="G521" s="117" t="s">
        <v>287</v>
      </c>
      <c r="H521" s="117" t="s">
        <v>196</v>
      </c>
      <c r="I521" s="181" t="s">
        <v>56</v>
      </c>
      <c r="J521" s="181" t="s">
        <v>93</v>
      </c>
      <c r="K521" s="181" t="s">
        <v>36</v>
      </c>
      <c r="L521" s="117" t="s">
        <v>118</v>
      </c>
      <c r="M521" s="117" t="s">
        <v>205</v>
      </c>
      <c r="N521" s="132" t="s">
        <v>36</v>
      </c>
      <c r="O521" s="132" t="s">
        <v>36</v>
      </c>
      <c r="P521" s="132">
        <v>45047.327789351853</v>
      </c>
      <c r="Q521" s="132">
        <v>45047.330567129633</v>
      </c>
      <c r="R521" s="133" t="s">
        <v>420</v>
      </c>
      <c r="S521" s="117" t="s">
        <v>37</v>
      </c>
      <c r="T521" s="117" t="s">
        <v>37</v>
      </c>
      <c r="AB521" s="117" t="s">
        <v>36</v>
      </c>
      <c r="AD521" s="117" t="s">
        <v>48</v>
      </c>
      <c r="AF521" s="117" t="s">
        <v>48</v>
      </c>
      <c r="AG521" s="117" t="s">
        <v>48</v>
      </c>
      <c r="AH521" s="117" t="str">
        <f t="shared" si="341"/>
        <v>MP</v>
      </c>
      <c r="AI521" s="146">
        <f t="shared" si="342"/>
        <v>0</v>
      </c>
      <c r="AJ521" s="146" t="s">
        <v>36</v>
      </c>
      <c r="AK521" s="146" t="s">
        <v>36</v>
      </c>
      <c r="AL521" s="146"/>
      <c r="AM521" s="146"/>
      <c r="AN521" s="89"/>
      <c r="AO521" s="90">
        <f t="shared" si="343"/>
        <v>0</v>
      </c>
      <c r="AP521" s="91">
        <f t="shared" si="344"/>
        <v>6.6666666709352285E-2</v>
      </c>
      <c r="AQ521" s="91">
        <f t="shared" si="345"/>
        <v>6.6666666709352285E-2</v>
      </c>
      <c r="AR521" s="89">
        <f t="shared" si="346"/>
        <v>4</v>
      </c>
      <c r="AS521" s="92">
        <f t="shared" si="347"/>
        <v>0</v>
      </c>
      <c r="AT521" s="92">
        <f t="shared" si="348"/>
        <v>0.26666666683740914</v>
      </c>
      <c r="AU521" s="92">
        <f t="shared" si="349"/>
        <v>0.26666666683740914</v>
      </c>
      <c r="AV521" s="93" t="str">
        <f t="shared" si="350"/>
        <v>23_05</v>
      </c>
      <c r="AW521" s="89" t="str">
        <f t="shared" si="351"/>
        <v>23</v>
      </c>
      <c r="AX521" s="89" t="str">
        <f t="shared" si="352"/>
        <v>05</v>
      </c>
      <c r="AY521" s="89"/>
      <c r="AZ521" s="89" t="str">
        <f t="shared" si="353"/>
        <v/>
      </c>
    </row>
    <row r="522" spans="1:52" s="117" customFormat="1" ht="9" hidden="1" x14ac:dyDescent="0.2">
      <c r="A522" s="131">
        <v>45047.333333333336</v>
      </c>
      <c r="B522" s="117" t="s">
        <v>30</v>
      </c>
      <c r="C522" s="117" t="s">
        <v>33</v>
      </c>
      <c r="D522" s="117" t="s">
        <v>286</v>
      </c>
      <c r="E522" s="117" t="s">
        <v>33</v>
      </c>
      <c r="F522" s="117" t="s">
        <v>34</v>
      </c>
      <c r="G522" s="117" t="s">
        <v>287</v>
      </c>
      <c r="H522" s="117" t="s">
        <v>196</v>
      </c>
      <c r="I522" s="181" t="s">
        <v>56</v>
      </c>
      <c r="J522" s="181" t="s">
        <v>170</v>
      </c>
      <c r="K522" s="181" t="s">
        <v>36</v>
      </c>
      <c r="L522" s="117" t="s">
        <v>118</v>
      </c>
      <c r="M522" s="117" t="s">
        <v>205</v>
      </c>
      <c r="N522" s="132" t="s">
        <v>36</v>
      </c>
      <c r="O522" s="132" t="s">
        <v>36</v>
      </c>
      <c r="P522" s="132">
        <v>45047.330567129633</v>
      </c>
      <c r="Q522" s="132">
        <v>45047.333333333336</v>
      </c>
      <c r="R522" s="133" t="s">
        <v>420</v>
      </c>
      <c r="S522" s="117" t="s">
        <v>37</v>
      </c>
      <c r="T522" s="117" t="s">
        <v>37</v>
      </c>
      <c r="AB522" s="117" t="s">
        <v>36</v>
      </c>
      <c r="AD522" s="117" t="s">
        <v>48</v>
      </c>
      <c r="AF522" s="117" t="s">
        <v>48</v>
      </c>
      <c r="AG522" s="117" t="s">
        <v>48</v>
      </c>
      <c r="AH522" s="117" t="str">
        <f t="shared" si="341"/>
        <v>MP</v>
      </c>
      <c r="AI522" s="146">
        <f t="shared" si="342"/>
        <v>0</v>
      </c>
      <c r="AJ522" s="146" t="s">
        <v>36</v>
      </c>
      <c r="AK522" s="146" t="s">
        <v>36</v>
      </c>
      <c r="AL522" s="146" t="s">
        <v>616</v>
      </c>
      <c r="AM522" s="146" t="s">
        <v>616</v>
      </c>
      <c r="AN522" s="89"/>
      <c r="AO522" s="90">
        <f t="shared" si="343"/>
        <v>0</v>
      </c>
      <c r="AP522" s="91">
        <f t="shared" si="344"/>
        <v>6.6388888866640627E-2</v>
      </c>
      <c r="AQ522" s="91">
        <f t="shared" si="345"/>
        <v>6.6388888866640627E-2</v>
      </c>
      <c r="AR522" s="89">
        <f t="shared" si="346"/>
        <v>4</v>
      </c>
      <c r="AS522" s="92">
        <f t="shared" si="347"/>
        <v>0</v>
      </c>
      <c r="AT522" s="92">
        <f t="shared" si="348"/>
        <v>0.26555555546656251</v>
      </c>
      <c r="AU522" s="92">
        <f t="shared" si="349"/>
        <v>0.26555555546656251</v>
      </c>
      <c r="AV522" s="93" t="str">
        <f t="shared" si="350"/>
        <v>23_05</v>
      </c>
      <c r="AW522" s="89" t="str">
        <f t="shared" si="351"/>
        <v>23</v>
      </c>
      <c r="AX522" s="89" t="str">
        <f t="shared" si="352"/>
        <v>05</v>
      </c>
      <c r="AY522" s="89"/>
      <c r="AZ522" s="89" t="str">
        <f t="shared" si="353"/>
        <v/>
      </c>
    </row>
    <row r="523" spans="1:52" s="117" customFormat="1" ht="54" hidden="1" x14ac:dyDescent="0.2">
      <c r="A523" s="86">
        <v>45047.764047743054</v>
      </c>
      <c r="B523" s="73" t="s">
        <v>30</v>
      </c>
      <c r="C523" s="73" t="s">
        <v>133</v>
      </c>
      <c r="D523" s="73" t="s">
        <v>157</v>
      </c>
      <c r="E523" s="73" t="s">
        <v>33</v>
      </c>
      <c r="F523" s="73" t="s">
        <v>34</v>
      </c>
      <c r="G523" s="73" t="s">
        <v>292</v>
      </c>
      <c r="H523" s="73" t="s">
        <v>198</v>
      </c>
      <c r="I523" s="176" t="s">
        <v>250</v>
      </c>
      <c r="J523" s="176" t="s">
        <v>311</v>
      </c>
      <c r="K523" s="176" t="s">
        <v>36</v>
      </c>
      <c r="L523" s="73" t="s">
        <v>114</v>
      </c>
      <c r="M523" s="73" t="s">
        <v>220</v>
      </c>
      <c r="N523" s="74">
        <v>45039.75</v>
      </c>
      <c r="O523" s="74" t="s">
        <v>108</v>
      </c>
      <c r="P523" s="74">
        <v>45047.666666666672</v>
      </c>
      <c r="Q523" s="74">
        <v>45047.760416666672</v>
      </c>
      <c r="R523" s="87" t="s">
        <v>672</v>
      </c>
      <c r="S523" s="73" t="s">
        <v>37</v>
      </c>
      <c r="T523" s="73"/>
      <c r="U523" s="94">
        <v>1.3888888890505768E-2</v>
      </c>
      <c r="V523" s="73"/>
      <c r="W523" s="73"/>
      <c r="X523" s="73"/>
      <c r="Y523" s="73"/>
      <c r="Z523" s="73"/>
      <c r="AA523" s="73"/>
      <c r="AB523" s="73" t="s">
        <v>36</v>
      </c>
      <c r="AC523" s="73"/>
      <c r="AD523" s="73" t="s">
        <v>46</v>
      </c>
      <c r="AE523" s="73" t="s">
        <v>309</v>
      </c>
      <c r="AF523" s="73" t="s">
        <v>48</v>
      </c>
      <c r="AG523" s="73" t="s">
        <v>48</v>
      </c>
      <c r="AH523" s="73" t="str">
        <f>TRIM(LEFT(L523,3))</f>
        <v>MC</v>
      </c>
      <c r="AI523" s="88">
        <f>IFERROR(IF(N523&gt;O523,24+(O523-N523)*24,(O523-N523)*24),0)</f>
        <v>0</v>
      </c>
      <c r="AJ523" s="88" t="s">
        <v>561</v>
      </c>
      <c r="AK523" s="88" t="s">
        <v>572</v>
      </c>
      <c r="AL523" s="88" t="s">
        <v>617</v>
      </c>
      <c r="AM523" s="88" t="s">
        <v>617</v>
      </c>
      <c r="AN523" s="89"/>
      <c r="AO523" s="90">
        <f>IF(AND(Y523="-",AB523="-"),0,IF(OR(Y523="-",AB523="-"),IF(Y523="-",AB523,Y523),Y523+AB523))</f>
        <v>0</v>
      </c>
      <c r="AP523" s="91">
        <f>IFERROR(IF(P523&gt;Q523,24+(Q523-P523)*24,(Q523-P523)*24),0)</f>
        <v>2.25</v>
      </c>
      <c r="AQ523" s="91">
        <f>AP523-(AO523*24)</f>
        <v>2.25</v>
      </c>
      <c r="AR523" s="89">
        <f>IF(AY523=1,(LEN(D523)-LEN(SUBSTITUTE(D523,",",""))+1),IF(LEN(D523)=LEN(SUBSTITUTE(D523,"RONCAL FANNYNG","")),IF(LEN(D523)=LEN(SUBSTITUTE(D523,"LIBERATO AMAEL","")),(LEN(D523)-LEN(SUBSTITUTE(D523,",",""))+1+2),(LEN(D523)-LEN(SUBSTITUTE(D523,",",""))+1+1)),IF(LEN(D523)=LEN(SUBSTITUTE(D523,"LIBERATO AMAEL","")),(LEN(D523)-LEN(SUBSTITUTE(D523,",",""))+1+1),(LEN(D523)-LEN(SUBSTITUTE(D523,",",""))+1))))</f>
        <v>5</v>
      </c>
      <c r="AS523" s="92">
        <f>IFERROR(AN523*24,0)</f>
        <v>0</v>
      </c>
      <c r="AT523" s="92">
        <f>AR523*AQ523</f>
        <v>11.25</v>
      </c>
      <c r="AU523" s="92">
        <f>AT523-AS523</f>
        <v>11.25</v>
      </c>
      <c r="AV523" s="93" t="str">
        <f>AW523&amp;"_"&amp;AX523</f>
        <v>23_05</v>
      </c>
      <c r="AW523" s="89" t="str">
        <f>TEXT(Q523,"YY")</f>
        <v>23</v>
      </c>
      <c r="AX523" s="89" t="str">
        <f>TEXT(Q523,"mm")</f>
        <v>05</v>
      </c>
      <c r="AY523" s="89"/>
      <c r="AZ523" s="89" t="str">
        <f>IF(AQ523&lt;=AI523,"REVISAR","")</f>
        <v/>
      </c>
    </row>
    <row r="524" spans="1:52" s="117" customFormat="1" ht="9" hidden="1" x14ac:dyDescent="0.2">
      <c r="A524" s="131">
        <v>45048.304166666669</v>
      </c>
      <c r="B524" s="117" t="s">
        <v>30</v>
      </c>
      <c r="C524" s="117" t="s">
        <v>33</v>
      </c>
      <c r="D524" s="117" t="s">
        <v>286</v>
      </c>
      <c r="E524" s="117" t="s">
        <v>33</v>
      </c>
      <c r="F524" s="117" t="s">
        <v>34</v>
      </c>
      <c r="G524" s="117" t="s">
        <v>287</v>
      </c>
      <c r="H524" s="117" t="s">
        <v>196</v>
      </c>
      <c r="I524" s="181" t="s">
        <v>226</v>
      </c>
      <c r="J524" s="181" t="s">
        <v>138</v>
      </c>
      <c r="K524" s="181" t="s">
        <v>36</v>
      </c>
      <c r="L524" s="117" t="s">
        <v>118</v>
      </c>
      <c r="M524" s="117" t="s">
        <v>205</v>
      </c>
      <c r="N524" s="132" t="s">
        <v>36</v>
      </c>
      <c r="O524" s="132" t="s">
        <v>36</v>
      </c>
      <c r="P524" s="132">
        <v>45048.302083333336</v>
      </c>
      <c r="Q524" s="132">
        <v>45048.304166666669</v>
      </c>
      <c r="R524" s="133" t="s">
        <v>422</v>
      </c>
      <c r="S524" s="117" t="s">
        <v>37</v>
      </c>
      <c r="T524" s="117" t="s">
        <v>37</v>
      </c>
      <c r="AB524" s="117" t="s">
        <v>36</v>
      </c>
      <c r="AD524" s="117" t="s">
        <v>48</v>
      </c>
      <c r="AF524" s="117" t="s">
        <v>48</v>
      </c>
      <c r="AG524" s="117" t="s">
        <v>48</v>
      </c>
      <c r="AH524" s="117" t="str">
        <f t="shared" si="341"/>
        <v>MP</v>
      </c>
      <c r="AI524" s="146">
        <f t="shared" si="342"/>
        <v>0</v>
      </c>
      <c r="AJ524" s="146" t="s">
        <v>36</v>
      </c>
      <c r="AK524" s="146" t="s">
        <v>36</v>
      </c>
      <c r="AL524" s="146"/>
      <c r="AM524" s="146"/>
      <c r="AN524" s="89"/>
      <c r="AO524" s="90">
        <f t="shared" si="343"/>
        <v>0</v>
      </c>
      <c r="AP524" s="91">
        <f t="shared" si="344"/>
        <v>4.9999999988358468E-2</v>
      </c>
      <c r="AQ524" s="91">
        <f t="shared" si="345"/>
        <v>4.9999999988358468E-2</v>
      </c>
      <c r="AR524" s="89">
        <f t="shared" si="346"/>
        <v>4</v>
      </c>
      <c r="AS524" s="92">
        <f t="shared" si="347"/>
        <v>0</v>
      </c>
      <c r="AT524" s="92">
        <f t="shared" si="348"/>
        <v>0.19999999995343387</v>
      </c>
      <c r="AU524" s="92">
        <f t="shared" si="349"/>
        <v>0.19999999995343387</v>
      </c>
      <c r="AV524" s="93" t="str">
        <f t="shared" si="350"/>
        <v>23_05</v>
      </c>
      <c r="AW524" s="89" t="str">
        <f t="shared" si="351"/>
        <v>23</v>
      </c>
      <c r="AX524" s="89" t="str">
        <f t="shared" si="352"/>
        <v>05</v>
      </c>
      <c r="AY524" s="89"/>
      <c r="AZ524" s="89" t="str">
        <f t="shared" si="353"/>
        <v/>
      </c>
    </row>
    <row r="525" spans="1:52" s="117" customFormat="1" ht="9" hidden="1" x14ac:dyDescent="0.2">
      <c r="A525" s="131">
        <v>45048.306250000001</v>
      </c>
      <c r="B525" s="117" t="s">
        <v>30</v>
      </c>
      <c r="C525" s="117" t="s">
        <v>33</v>
      </c>
      <c r="D525" s="117" t="s">
        <v>286</v>
      </c>
      <c r="E525" s="117" t="s">
        <v>33</v>
      </c>
      <c r="F525" s="117" t="s">
        <v>34</v>
      </c>
      <c r="G525" s="117" t="s">
        <v>287</v>
      </c>
      <c r="H525" s="117" t="s">
        <v>196</v>
      </c>
      <c r="I525" s="181" t="s">
        <v>226</v>
      </c>
      <c r="J525" s="181" t="s">
        <v>211</v>
      </c>
      <c r="K525" s="181" t="s">
        <v>36</v>
      </c>
      <c r="L525" s="117" t="s">
        <v>118</v>
      </c>
      <c r="M525" s="117" t="s">
        <v>205</v>
      </c>
      <c r="N525" s="132" t="s">
        <v>36</v>
      </c>
      <c r="O525" s="132" t="s">
        <v>36</v>
      </c>
      <c r="P525" s="132">
        <v>45048.304178240738</v>
      </c>
      <c r="Q525" s="132">
        <v>45048.306250000001</v>
      </c>
      <c r="R525" s="133" t="s">
        <v>422</v>
      </c>
      <c r="S525" s="117" t="s">
        <v>37</v>
      </c>
      <c r="T525" s="117" t="s">
        <v>37</v>
      </c>
      <c r="AB525" s="117" t="s">
        <v>36</v>
      </c>
      <c r="AD525" s="117" t="s">
        <v>48</v>
      </c>
      <c r="AF525" s="117" t="s">
        <v>48</v>
      </c>
      <c r="AG525" s="117" t="s">
        <v>48</v>
      </c>
      <c r="AH525" s="117" t="str">
        <f t="shared" si="341"/>
        <v>MP</v>
      </c>
      <c r="AI525" s="146">
        <f t="shared" si="342"/>
        <v>0</v>
      </c>
      <c r="AJ525" s="146" t="s">
        <v>36</v>
      </c>
      <c r="AK525" s="146" t="s">
        <v>36</v>
      </c>
      <c r="AL525" s="146"/>
      <c r="AM525" s="146"/>
      <c r="AN525" s="89"/>
      <c r="AO525" s="90">
        <f t="shared" si="343"/>
        <v>0</v>
      </c>
      <c r="AP525" s="91">
        <f t="shared" si="344"/>
        <v>4.9722222320269793E-2</v>
      </c>
      <c r="AQ525" s="91">
        <f t="shared" si="345"/>
        <v>4.9722222320269793E-2</v>
      </c>
      <c r="AR525" s="89">
        <f t="shared" si="346"/>
        <v>4</v>
      </c>
      <c r="AS525" s="92">
        <f t="shared" si="347"/>
        <v>0</v>
      </c>
      <c r="AT525" s="92">
        <f t="shared" si="348"/>
        <v>0.19888888928107917</v>
      </c>
      <c r="AU525" s="92">
        <f t="shared" si="349"/>
        <v>0.19888888928107917</v>
      </c>
      <c r="AV525" s="93" t="str">
        <f t="shared" si="350"/>
        <v>23_05</v>
      </c>
      <c r="AW525" s="89" t="str">
        <f t="shared" si="351"/>
        <v>23</v>
      </c>
      <c r="AX525" s="89" t="str">
        <f t="shared" si="352"/>
        <v>05</v>
      </c>
      <c r="AY525" s="89"/>
      <c r="AZ525" s="89" t="str">
        <f t="shared" si="353"/>
        <v/>
      </c>
    </row>
    <row r="526" spans="1:52" s="117" customFormat="1" ht="9" hidden="1" x14ac:dyDescent="0.2">
      <c r="A526" s="131">
        <v>45048.308333333334</v>
      </c>
      <c r="B526" s="117" t="s">
        <v>30</v>
      </c>
      <c r="C526" s="117" t="s">
        <v>33</v>
      </c>
      <c r="D526" s="117" t="s">
        <v>286</v>
      </c>
      <c r="E526" s="117" t="s">
        <v>33</v>
      </c>
      <c r="F526" s="117" t="s">
        <v>34</v>
      </c>
      <c r="G526" s="117" t="s">
        <v>287</v>
      </c>
      <c r="H526" s="117" t="s">
        <v>196</v>
      </c>
      <c r="I526" s="181" t="s">
        <v>226</v>
      </c>
      <c r="J526" s="181" t="s">
        <v>152</v>
      </c>
      <c r="K526" s="181" t="s">
        <v>36</v>
      </c>
      <c r="L526" s="117" t="s">
        <v>118</v>
      </c>
      <c r="M526" s="117" t="s">
        <v>205</v>
      </c>
      <c r="N526" s="132" t="s">
        <v>36</v>
      </c>
      <c r="O526" s="132" t="s">
        <v>36</v>
      </c>
      <c r="P526" s="132">
        <v>45048.306261574071</v>
      </c>
      <c r="Q526" s="132">
        <v>45048.308333333334</v>
      </c>
      <c r="R526" s="133" t="s">
        <v>422</v>
      </c>
      <c r="S526" s="117" t="s">
        <v>37</v>
      </c>
      <c r="T526" s="117" t="s">
        <v>37</v>
      </c>
      <c r="AB526" s="117" t="s">
        <v>36</v>
      </c>
      <c r="AD526" s="117" t="s">
        <v>48</v>
      </c>
      <c r="AF526" s="117" t="s">
        <v>48</v>
      </c>
      <c r="AG526" s="117" t="s">
        <v>48</v>
      </c>
      <c r="AH526" s="117" t="str">
        <f t="shared" si="341"/>
        <v>MP</v>
      </c>
      <c r="AI526" s="146">
        <f t="shared" si="342"/>
        <v>0</v>
      </c>
      <c r="AJ526" s="146" t="s">
        <v>36</v>
      </c>
      <c r="AK526" s="146" t="s">
        <v>36</v>
      </c>
      <c r="AL526" s="146"/>
      <c r="AM526" s="146"/>
      <c r="AN526" s="89"/>
      <c r="AO526" s="90">
        <f t="shared" si="343"/>
        <v>0</v>
      </c>
      <c r="AP526" s="91">
        <f t="shared" si="344"/>
        <v>4.9722222320269793E-2</v>
      </c>
      <c r="AQ526" s="91">
        <f t="shared" si="345"/>
        <v>4.9722222320269793E-2</v>
      </c>
      <c r="AR526" s="89">
        <f t="shared" si="346"/>
        <v>4</v>
      </c>
      <c r="AS526" s="92">
        <f t="shared" si="347"/>
        <v>0</v>
      </c>
      <c r="AT526" s="92">
        <f t="shared" si="348"/>
        <v>0.19888888928107917</v>
      </c>
      <c r="AU526" s="92">
        <f t="shared" si="349"/>
        <v>0.19888888928107917</v>
      </c>
      <c r="AV526" s="93" t="str">
        <f t="shared" si="350"/>
        <v>23_05</v>
      </c>
      <c r="AW526" s="89" t="str">
        <f t="shared" si="351"/>
        <v>23</v>
      </c>
      <c r="AX526" s="89" t="str">
        <f t="shared" si="352"/>
        <v>05</v>
      </c>
      <c r="AY526" s="89"/>
      <c r="AZ526" s="89" t="str">
        <f t="shared" si="353"/>
        <v/>
      </c>
    </row>
    <row r="527" spans="1:52" s="117" customFormat="1" ht="9" hidden="1" x14ac:dyDescent="0.2">
      <c r="A527" s="131">
        <v>45048.310416666667</v>
      </c>
      <c r="B527" s="117" t="s">
        <v>30</v>
      </c>
      <c r="C527" s="117" t="s">
        <v>33</v>
      </c>
      <c r="D527" s="117" t="s">
        <v>286</v>
      </c>
      <c r="E527" s="117" t="s">
        <v>33</v>
      </c>
      <c r="F527" s="117" t="s">
        <v>34</v>
      </c>
      <c r="G527" s="117" t="s">
        <v>287</v>
      </c>
      <c r="H527" s="117" t="s">
        <v>196</v>
      </c>
      <c r="I527" s="181" t="s">
        <v>226</v>
      </c>
      <c r="J527" s="181" t="s">
        <v>212</v>
      </c>
      <c r="K527" s="181" t="s">
        <v>36</v>
      </c>
      <c r="L527" s="117" t="s">
        <v>118</v>
      </c>
      <c r="M527" s="117" t="s">
        <v>205</v>
      </c>
      <c r="N527" s="132" t="s">
        <v>36</v>
      </c>
      <c r="O527" s="132" t="s">
        <v>36</v>
      </c>
      <c r="P527" s="132">
        <v>45048.308344907404</v>
      </c>
      <c r="Q527" s="132">
        <v>45048.310416666667</v>
      </c>
      <c r="R527" s="133" t="s">
        <v>422</v>
      </c>
      <c r="S527" s="117" t="s">
        <v>37</v>
      </c>
      <c r="T527" s="117" t="s">
        <v>37</v>
      </c>
      <c r="AB527" s="117" t="s">
        <v>36</v>
      </c>
      <c r="AD527" s="117" t="s">
        <v>48</v>
      </c>
      <c r="AF527" s="117" t="s">
        <v>48</v>
      </c>
      <c r="AG527" s="117" t="s">
        <v>48</v>
      </c>
      <c r="AH527" s="117" t="str">
        <f t="shared" si="341"/>
        <v>MP</v>
      </c>
      <c r="AI527" s="146">
        <f t="shared" si="342"/>
        <v>0</v>
      </c>
      <c r="AJ527" s="146" t="s">
        <v>36</v>
      </c>
      <c r="AK527" s="146" t="s">
        <v>36</v>
      </c>
      <c r="AL527" s="146"/>
      <c r="AM527" s="146"/>
      <c r="AN527" s="89"/>
      <c r="AO527" s="90">
        <f t="shared" si="343"/>
        <v>0</v>
      </c>
      <c r="AP527" s="91">
        <f t="shared" si="344"/>
        <v>4.9722222320269793E-2</v>
      </c>
      <c r="AQ527" s="91">
        <f t="shared" si="345"/>
        <v>4.9722222320269793E-2</v>
      </c>
      <c r="AR527" s="89">
        <f t="shared" si="346"/>
        <v>4</v>
      </c>
      <c r="AS527" s="92">
        <f t="shared" si="347"/>
        <v>0</v>
      </c>
      <c r="AT527" s="92">
        <f t="shared" si="348"/>
        <v>0.19888888928107917</v>
      </c>
      <c r="AU527" s="92">
        <f t="shared" si="349"/>
        <v>0.19888888928107917</v>
      </c>
      <c r="AV527" s="93" t="str">
        <f t="shared" si="350"/>
        <v>23_05</v>
      </c>
      <c r="AW527" s="89" t="str">
        <f t="shared" si="351"/>
        <v>23</v>
      </c>
      <c r="AX527" s="89" t="str">
        <f t="shared" si="352"/>
        <v>05</v>
      </c>
      <c r="AY527" s="89"/>
      <c r="AZ527" s="89" t="str">
        <f t="shared" si="353"/>
        <v/>
      </c>
    </row>
    <row r="528" spans="1:52" s="117" customFormat="1" ht="9" hidden="1" x14ac:dyDescent="0.2">
      <c r="A528" s="131">
        <v>45048.3125</v>
      </c>
      <c r="B528" s="117" t="s">
        <v>30</v>
      </c>
      <c r="C528" s="117" t="s">
        <v>33</v>
      </c>
      <c r="D528" s="117" t="s">
        <v>286</v>
      </c>
      <c r="E528" s="117" t="s">
        <v>33</v>
      </c>
      <c r="F528" s="117" t="s">
        <v>34</v>
      </c>
      <c r="G528" s="117" t="s">
        <v>287</v>
      </c>
      <c r="H528" s="117" t="s">
        <v>196</v>
      </c>
      <c r="I528" s="181" t="s">
        <v>226</v>
      </c>
      <c r="J528" s="181" t="s">
        <v>213</v>
      </c>
      <c r="K528" s="181" t="s">
        <v>36</v>
      </c>
      <c r="L528" s="117" t="s">
        <v>118</v>
      </c>
      <c r="M528" s="117" t="s">
        <v>205</v>
      </c>
      <c r="N528" s="132" t="s">
        <v>36</v>
      </c>
      <c r="O528" s="132" t="s">
        <v>36</v>
      </c>
      <c r="P528" s="132">
        <v>45048.310428240744</v>
      </c>
      <c r="Q528" s="132">
        <v>45048.3125</v>
      </c>
      <c r="R528" s="133" t="s">
        <v>422</v>
      </c>
      <c r="S528" s="117" t="s">
        <v>37</v>
      </c>
      <c r="T528" s="117" t="s">
        <v>37</v>
      </c>
      <c r="AB528" s="117" t="s">
        <v>36</v>
      </c>
      <c r="AD528" s="117" t="s">
        <v>48</v>
      </c>
      <c r="AF528" s="117" t="s">
        <v>48</v>
      </c>
      <c r="AG528" s="117" t="s">
        <v>48</v>
      </c>
      <c r="AH528" s="117" t="str">
        <f t="shared" si="341"/>
        <v>MP</v>
      </c>
      <c r="AI528" s="146">
        <f t="shared" si="342"/>
        <v>0</v>
      </c>
      <c r="AJ528" s="146" t="s">
        <v>36</v>
      </c>
      <c r="AK528" s="146" t="s">
        <v>36</v>
      </c>
      <c r="AL528" s="146"/>
      <c r="AM528" s="146"/>
      <c r="AN528" s="89"/>
      <c r="AO528" s="90">
        <f t="shared" si="343"/>
        <v>0</v>
      </c>
      <c r="AP528" s="91">
        <f t="shared" si="344"/>
        <v>4.9722222145646811E-2</v>
      </c>
      <c r="AQ528" s="91">
        <f t="shared" si="345"/>
        <v>4.9722222145646811E-2</v>
      </c>
      <c r="AR528" s="89">
        <f t="shared" si="346"/>
        <v>4</v>
      </c>
      <c r="AS528" s="92">
        <f t="shared" si="347"/>
        <v>0</v>
      </c>
      <c r="AT528" s="92">
        <f t="shared" si="348"/>
        <v>0.19888888858258724</v>
      </c>
      <c r="AU528" s="92">
        <f t="shared" si="349"/>
        <v>0.19888888858258724</v>
      </c>
      <c r="AV528" s="93" t="str">
        <f t="shared" si="350"/>
        <v>23_05</v>
      </c>
      <c r="AW528" s="89" t="str">
        <f t="shared" si="351"/>
        <v>23</v>
      </c>
      <c r="AX528" s="89" t="str">
        <f t="shared" si="352"/>
        <v>05</v>
      </c>
      <c r="AY528" s="89"/>
      <c r="AZ528" s="89" t="str">
        <f t="shared" si="353"/>
        <v/>
      </c>
    </row>
    <row r="529" spans="1:52" s="117" customFormat="1" ht="9" hidden="1" x14ac:dyDescent="0.2">
      <c r="A529" s="131">
        <v>45048.314583333333</v>
      </c>
      <c r="B529" s="117" t="s">
        <v>30</v>
      </c>
      <c r="C529" s="117" t="s">
        <v>33</v>
      </c>
      <c r="D529" s="117" t="s">
        <v>286</v>
      </c>
      <c r="E529" s="117" t="s">
        <v>33</v>
      </c>
      <c r="F529" s="117" t="s">
        <v>34</v>
      </c>
      <c r="G529" s="117" t="s">
        <v>287</v>
      </c>
      <c r="H529" s="117" t="s">
        <v>196</v>
      </c>
      <c r="I529" s="181" t="s">
        <v>226</v>
      </c>
      <c r="J529" s="181" t="s">
        <v>214</v>
      </c>
      <c r="K529" s="181" t="s">
        <v>36</v>
      </c>
      <c r="L529" s="117" t="s">
        <v>118</v>
      </c>
      <c r="M529" s="117" t="s">
        <v>205</v>
      </c>
      <c r="N529" s="132" t="s">
        <v>36</v>
      </c>
      <c r="O529" s="132" t="s">
        <v>36</v>
      </c>
      <c r="P529" s="132">
        <v>45048.312511574077</v>
      </c>
      <c r="Q529" s="132">
        <v>45048.314583333333</v>
      </c>
      <c r="R529" s="133" t="s">
        <v>422</v>
      </c>
      <c r="S529" s="117" t="s">
        <v>37</v>
      </c>
      <c r="T529" s="117" t="s">
        <v>37</v>
      </c>
      <c r="AB529" s="117" t="s">
        <v>36</v>
      </c>
      <c r="AD529" s="117" t="s">
        <v>48</v>
      </c>
      <c r="AF529" s="117" t="s">
        <v>48</v>
      </c>
      <c r="AG529" s="117" t="s">
        <v>48</v>
      </c>
      <c r="AH529" s="117" t="str">
        <f t="shared" si="341"/>
        <v>MP</v>
      </c>
      <c r="AI529" s="146">
        <f t="shared" si="342"/>
        <v>0</v>
      </c>
      <c r="AJ529" s="146" t="s">
        <v>36</v>
      </c>
      <c r="AK529" s="146" t="s">
        <v>36</v>
      </c>
      <c r="AL529" s="146"/>
      <c r="AM529" s="146"/>
      <c r="AN529" s="89"/>
      <c r="AO529" s="90">
        <f t="shared" si="343"/>
        <v>0</v>
      </c>
      <c r="AP529" s="91">
        <f t="shared" si="344"/>
        <v>4.9722222145646811E-2</v>
      </c>
      <c r="AQ529" s="91">
        <f t="shared" si="345"/>
        <v>4.9722222145646811E-2</v>
      </c>
      <c r="AR529" s="89">
        <f t="shared" si="346"/>
        <v>4</v>
      </c>
      <c r="AS529" s="92">
        <f t="shared" si="347"/>
        <v>0</v>
      </c>
      <c r="AT529" s="92">
        <f t="shared" si="348"/>
        <v>0.19888888858258724</v>
      </c>
      <c r="AU529" s="92">
        <f t="shared" si="349"/>
        <v>0.19888888858258724</v>
      </c>
      <c r="AV529" s="93" t="str">
        <f t="shared" si="350"/>
        <v>23_05</v>
      </c>
      <c r="AW529" s="89" t="str">
        <f t="shared" si="351"/>
        <v>23</v>
      </c>
      <c r="AX529" s="89" t="str">
        <f t="shared" si="352"/>
        <v>05</v>
      </c>
      <c r="AY529" s="89"/>
      <c r="AZ529" s="89" t="str">
        <f t="shared" si="353"/>
        <v/>
      </c>
    </row>
    <row r="530" spans="1:52" s="117" customFormat="1" ht="9" hidden="1" x14ac:dyDescent="0.2">
      <c r="A530" s="131">
        <v>45048.315972222219</v>
      </c>
      <c r="B530" s="117" t="s">
        <v>30</v>
      </c>
      <c r="C530" s="117" t="s">
        <v>33</v>
      </c>
      <c r="D530" s="117" t="s">
        <v>286</v>
      </c>
      <c r="E530" s="117" t="s">
        <v>33</v>
      </c>
      <c r="F530" s="117" t="s">
        <v>34</v>
      </c>
      <c r="G530" s="117" t="s">
        <v>287</v>
      </c>
      <c r="H530" s="117" t="s">
        <v>196</v>
      </c>
      <c r="I530" s="181" t="s">
        <v>226</v>
      </c>
      <c r="J530" s="181" t="s">
        <v>215</v>
      </c>
      <c r="K530" s="181" t="s">
        <v>36</v>
      </c>
      <c r="L530" s="117" t="s">
        <v>118</v>
      </c>
      <c r="M530" s="117" t="s">
        <v>205</v>
      </c>
      <c r="N530" s="132" t="s">
        <v>36</v>
      </c>
      <c r="O530" s="132" t="s">
        <v>36</v>
      </c>
      <c r="P530" s="132">
        <v>45048.31459490741</v>
      </c>
      <c r="Q530" s="132">
        <v>45048.315972222219</v>
      </c>
      <c r="R530" s="133" t="s">
        <v>422</v>
      </c>
      <c r="S530" s="117" t="s">
        <v>37</v>
      </c>
      <c r="T530" s="117" t="s">
        <v>37</v>
      </c>
      <c r="AB530" s="117" t="s">
        <v>36</v>
      </c>
      <c r="AD530" s="117" t="s">
        <v>48</v>
      </c>
      <c r="AF530" s="117" t="s">
        <v>48</v>
      </c>
      <c r="AG530" s="117" t="s">
        <v>48</v>
      </c>
      <c r="AH530" s="117" t="str">
        <f t="shared" si="341"/>
        <v>MP</v>
      </c>
      <c r="AI530" s="146">
        <f t="shared" si="342"/>
        <v>0</v>
      </c>
      <c r="AJ530" s="146" t="s">
        <v>36</v>
      </c>
      <c r="AK530" s="146" t="s">
        <v>36</v>
      </c>
      <c r="AL530" s="146"/>
      <c r="AM530" s="146"/>
      <c r="AN530" s="89"/>
      <c r="AO530" s="90">
        <f t="shared" si="343"/>
        <v>0</v>
      </c>
      <c r="AP530" s="91">
        <f t="shared" si="344"/>
        <v>3.3055555424652994E-2</v>
      </c>
      <c r="AQ530" s="91">
        <f t="shared" si="345"/>
        <v>3.3055555424652994E-2</v>
      </c>
      <c r="AR530" s="89">
        <f t="shared" si="346"/>
        <v>4</v>
      </c>
      <c r="AS530" s="92">
        <f t="shared" si="347"/>
        <v>0</v>
      </c>
      <c r="AT530" s="92">
        <f t="shared" si="348"/>
        <v>0.13222222169861197</v>
      </c>
      <c r="AU530" s="92">
        <f t="shared" si="349"/>
        <v>0.13222222169861197</v>
      </c>
      <c r="AV530" s="93" t="str">
        <f t="shared" si="350"/>
        <v>23_05</v>
      </c>
      <c r="AW530" s="89" t="str">
        <f t="shared" si="351"/>
        <v>23</v>
      </c>
      <c r="AX530" s="89" t="str">
        <f t="shared" si="352"/>
        <v>05</v>
      </c>
      <c r="AY530" s="89"/>
      <c r="AZ530" s="89" t="str">
        <f t="shared" si="353"/>
        <v/>
      </c>
    </row>
    <row r="531" spans="1:52" s="117" customFormat="1" ht="9" hidden="1" x14ac:dyDescent="0.2">
      <c r="A531" s="131">
        <v>45048.322233796294</v>
      </c>
      <c r="B531" s="117" t="s">
        <v>30</v>
      </c>
      <c r="C531" s="117" t="s">
        <v>33</v>
      </c>
      <c r="D531" s="117" t="s">
        <v>286</v>
      </c>
      <c r="E531" s="117" t="s">
        <v>33</v>
      </c>
      <c r="F531" s="117" t="s">
        <v>34</v>
      </c>
      <c r="G531" s="117" t="s">
        <v>287</v>
      </c>
      <c r="H531" s="117" t="s">
        <v>196</v>
      </c>
      <c r="I531" s="181" t="s">
        <v>56</v>
      </c>
      <c r="J531" s="181" t="s">
        <v>421</v>
      </c>
      <c r="K531" s="181" t="s">
        <v>36</v>
      </c>
      <c r="L531" s="117" t="s">
        <v>118</v>
      </c>
      <c r="M531" s="117" t="s">
        <v>205</v>
      </c>
      <c r="N531" s="132" t="s">
        <v>36</v>
      </c>
      <c r="O531" s="132" t="s">
        <v>36</v>
      </c>
      <c r="P531" s="132">
        <v>45048.315983796296</v>
      </c>
      <c r="Q531" s="132">
        <v>45048.322233796294</v>
      </c>
      <c r="R531" s="133" t="s">
        <v>420</v>
      </c>
      <c r="S531" s="117" t="s">
        <v>37</v>
      </c>
      <c r="T531" s="117" t="s">
        <v>37</v>
      </c>
      <c r="AB531" s="117" t="s">
        <v>36</v>
      </c>
      <c r="AD531" s="117" t="s">
        <v>48</v>
      </c>
      <c r="AF531" s="117" t="s">
        <v>48</v>
      </c>
      <c r="AG531" s="117" t="s">
        <v>48</v>
      </c>
      <c r="AH531" s="117" t="str">
        <f t="shared" si="341"/>
        <v>MP</v>
      </c>
      <c r="AI531" s="146">
        <f t="shared" si="342"/>
        <v>0</v>
      </c>
      <c r="AJ531" s="146" t="s">
        <v>36</v>
      </c>
      <c r="AK531" s="146" t="s">
        <v>36</v>
      </c>
      <c r="AL531" s="146"/>
      <c r="AM531" s="146"/>
      <c r="AN531" s="89"/>
      <c r="AO531" s="90">
        <f t="shared" si="343"/>
        <v>0</v>
      </c>
      <c r="AP531" s="91">
        <f t="shared" si="344"/>
        <v>0.1499999999650754</v>
      </c>
      <c r="AQ531" s="91">
        <f t="shared" si="345"/>
        <v>0.1499999999650754</v>
      </c>
      <c r="AR531" s="89">
        <f t="shared" si="346"/>
        <v>4</v>
      </c>
      <c r="AS531" s="92">
        <f t="shared" si="347"/>
        <v>0</v>
      </c>
      <c r="AT531" s="92">
        <f t="shared" si="348"/>
        <v>0.59999999986030161</v>
      </c>
      <c r="AU531" s="92">
        <f t="shared" si="349"/>
        <v>0.59999999986030161</v>
      </c>
      <c r="AV531" s="93" t="str">
        <f t="shared" si="350"/>
        <v>23_05</v>
      </c>
      <c r="AW531" s="89" t="str">
        <f t="shared" si="351"/>
        <v>23</v>
      </c>
      <c r="AX531" s="89" t="str">
        <f t="shared" si="352"/>
        <v>05</v>
      </c>
      <c r="AY531" s="89"/>
      <c r="AZ531" s="89" t="str">
        <f t="shared" si="353"/>
        <v/>
      </c>
    </row>
    <row r="532" spans="1:52" s="117" customFormat="1" ht="9" hidden="1" x14ac:dyDescent="0.2">
      <c r="A532" s="131">
        <v>45048.325011574074</v>
      </c>
      <c r="B532" s="117" t="s">
        <v>30</v>
      </c>
      <c r="C532" s="117" t="s">
        <v>33</v>
      </c>
      <c r="D532" s="117" t="s">
        <v>286</v>
      </c>
      <c r="E532" s="117" t="s">
        <v>33</v>
      </c>
      <c r="F532" s="117" t="s">
        <v>34</v>
      </c>
      <c r="G532" s="117" t="s">
        <v>287</v>
      </c>
      <c r="H532" s="117" t="s">
        <v>196</v>
      </c>
      <c r="I532" s="181" t="s">
        <v>56</v>
      </c>
      <c r="J532" s="181" t="s">
        <v>57</v>
      </c>
      <c r="K532" s="181" t="s">
        <v>36</v>
      </c>
      <c r="L532" s="117" t="s">
        <v>118</v>
      </c>
      <c r="M532" s="117" t="s">
        <v>205</v>
      </c>
      <c r="N532" s="132" t="s">
        <v>36</v>
      </c>
      <c r="O532" s="132" t="s">
        <v>36</v>
      </c>
      <c r="P532" s="132">
        <v>45048.322233796294</v>
      </c>
      <c r="Q532" s="132">
        <v>45048.325011574074</v>
      </c>
      <c r="R532" s="133" t="s">
        <v>420</v>
      </c>
      <c r="S532" s="117" t="s">
        <v>37</v>
      </c>
      <c r="T532" s="117" t="s">
        <v>37</v>
      </c>
      <c r="AB532" s="117" t="s">
        <v>36</v>
      </c>
      <c r="AD532" s="117" t="s">
        <v>48</v>
      </c>
      <c r="AF532" s="117" t="s">
        <v>48</v>
      </c>
      <c r="AG532" s="117" t="s">
        <v>48</v>
      </c>
      <c r="AH532" s="117" t="str">
        <f t="shared" si="341"/>
        <v>MP</v>
      </c>
      <c r="AI532" s="146">
        <f t="shared" si="342"/>
        <v>0</v>
      </c>
      <c r="AJ532" s="146" t="s">
        <v>36</v>
      </c>
      <c r="AK532" s="146" t="s">
        <v>36</v>
      </c>
      <c r="AL532" s="146"/>
      <c r="AM532" s="146"/>
      <c r="AN532" s="89"/>
      <c r="AO532" s="90">
        <f t="shared" si="343"/>
        <v>0</v>
      </c>
      <c r="AP532" s="91">
        <f t="shared" si="344"/>
        <v>6.6666666709352285E-2</v>
      </c>
      <c r="AQ532" s="91">
        <f t="shared" si="345"/>
        <v>6.6666666709352285E-2</v>
      </c>
      <c r="AR532" s="89">
        <f t="shared" si="346"/>
        <v>4</v>
      </c>
      <c r="AS532" s="92">
        <f t="shared" si="347"/>
        <v>0</v>
      </c>
      <c r="AT532" s="92">
        <f t="shared" si="348"/>
        <v>0.26666666683740914</v>
      </c>
      <c r="AU532" s="92">
        <f t="shared" si="349"/>
        <v>0.26666666683740914</v>
      </c>
      <c r="AV532" s="93" t="str">
        <f t="shared" si="350"/>
        <v>23_05</v>
      </c>
      <c r="AW532" s="89" t="str">
        <f t="shared" si="351"/>
        <v>23</v>
      </c>
      <c r="AX532" s="89" t="str">
        <f t="shared" si="352"/>
        <v>05</v>
      </c>
      <c r="AY532" s="89"/>
      <c r="AZ532" s="89" t="str">
        <f t="shared" si="353"/>
        <v/>
      </c>
    </row>
    <row r="533" spans="1:52" ht="9" hidden="1" x14ac:dyDescent="0.2">
      <c r="A533" s="131">
        <v>45048.327789351853</v>
      </c>
      <c r="B533" s="117" t="s">
        <v>30</v>
      </c>
      <c r="C533" s="117" t="s">
        <v>33</v>
      </c>
      <c r="D533" s="117" t="s">
        <v>286</v>
      </c>
      <c r="E533" s="117" t="s">
        <v>33</v>
      </c>
      <c r="F533" s="117" t="s">
        <v>34</v>
      </c>
      <c r="G533" s="117" t="s">
        <v>287</v>
      </c>
      <c r="H533" s="117" t="s">
        <v>196</v>
      </c>
      <c r="I533" s="181" t="s">
        <v>56</v>
      </c>
      <c r="J533" s="181" t="s">
        <v>78</v>
      </c>
      <c r="K533" s="181" t="s">
        <v>36</v>
      </c>
      <c r="L533" s="117" t="s">
        <v>118</v>
      </c>
      <c r="M533" s="117" t="s">
        <v>205</v>
      </c>
      <c r="N533" s="132" t="s">
        <v>36</v>
      </c>
      <c r="O533" s="132" t="s">
        <v>36</v>
      </c>
      <c r="P533" s="132">
        <v>45048.325011574074</v>
      </c>
      <c r="Q533" s="132">
        <v>45048.327789351853</v>
      </c>
      <c r="R533" s="133" t="s">
        <v>420</v>
      </c>
      <c r="S533" s="117" t="s">
        <v>37</v>
      </c>
      <c r="T533" s="117" t="s">
        <v>37</v>
      </c>
      <c r="U533" s="117"/>
      <c r="V533" s="117"/>
      <c r="W533" s="117"/>
      <c r="X533" s="117"/>
      <c r="Y533" s="117"/>
      <c r="Z533" s="117"/>
      <c r="AA533" s="117"/>
      <c r="AB533" s="117" t="s">
        <v>36</v>
      </c>
      <c r="AC533" s="117"/>
      <c r="AD533" s="117" t="s">
        <v>48</v>
      </c>
      <c r="AE533" s="117"/>
      <c r="AF533" s="117" t="s">
        <v>48</v>
      </c>
      <c r="AG533" s="117" t="s">
        <v>48</v>
      </c>
      <c r="AH533" s="117" t="str">
        <f t="shared" si="341"/>
        <v>MP</v>
      </c>
      <c r="AI533" s="146">
        <f t="shared" si="342"/>
        <v>0</v>
      </c>
      <c r="AJ533" s="146" t="s">
        <v>36</v>
      </c>
      <c r="AK533" s="146" t="s">
        <v>36</v>
      </c>
      <c r="AL533" s="88" t="s">
        <v>616</v>
      </c>
      <c r="AM533" s="88" t="s">
        <v>616</v>
      </c>
      <c r="AN533" s="89"/>
      <c r="AO533" s="90">
        <f t="shared" si="343"/>
        <v>0</v>
      </c>
      <c r="AP533" s="91">
        <f t="shared" si="344"/>
        <v>6.6666666709352285E-2</v>
      </c>
      <c r="AQ533" s="91">
        <f t="shared" si="345"/>
        <v>6.6666666709352285E-2</v>
      </c>
      <c r="AR533" s="89">
        <f t="shared" si="346"/>
        <v>4</v>
      </c>
      <c r="AS533" s="92">
        <f t="shared" si="347"/>
        <v>0</v>
      </c>
      <c r="AT533" s="92">
        <f t="shared" si="348"/>
        <v>0.26666666683740914</v>
      </c>
      <c r="AU533" s="92">
        <f t="shared" si="349"/>
        <v>0.26666666683740914</v>
      </c>
      <c r="AV533" s="93" t="str">
        <f t="shared" si="350"/>
        <v>23_05</v>
      </c>
      <c r="AW533" s="89" t="str">
        <f t="shared" si="351"/>
        <v>23</v>
      </c>
      <c r="AX533" s="89" t="str">
        <f t="shared" si="352"/>
        <v>05</v>
      </c>
      <c r="AY533" s="89"/>
      <c r="AZ533" s="89" t="str">
        <f t="shared" si="353"/>
        <v/>
      </c>
    </row>
    <row r="534" spans="1:52" ht="9" hidden="1" x14ac:dyDescent="0.2">
      <c r="A534" s="131">
        <v>45048.330567129633</v>
      </c>
      <c r="B534" s="117" t="s">
        <v>30</v>
      </c>
      <c r="C534" s="117" t="s">
        <v>33</v>
      </c>
      <c r="D534" s="117" t="s">
        <v>286</v>
      </c>
      <c r="E534" s="117" t="s">
        <v>33</v>
      </c>
      <c r="F534" s="117" t="s">
        <v>34</v>
      </c>
      <c r="G534" s="117" t="s">
        <v>287</v>
      </c>
      <c r="H534" s="117" t="s">
        <v>196</v>
      </c>
      <c r="I534" s="181" t="s">
        <v>56</v>
      </c>
      <c r="J534" s="181" t="s">
        <v>93</v>
      </c>
      <c r="K534" s="181" t="s">
        <v>36</v>
      </c>
      <c r="L534" s="117" t="s">
        <v>118</v>
      </c>
      <c r="M534" s="117" t="s">
        <v>205</v>
      </c>
      <c r="N534" s="132" t="s">
        <v>36</v>
      </c>
      <c r="O534" s="132" t="s">
        <v>36</v>
      </c>
      <c r="P534" s="132">
        <v>45048.327789351853</v>
      </c>
      <c r="Q534" s="132">
        <v>45048.330567129633</v>
      </c>
      <c r="R534" s="133" t="s">
        <v>420</v>
      </c>
      <c r="S534" s="117" t="s">
        <v>37</v>
      </c>
      <c r="T534" s="117" t="s">
        <v>37</v>
      </c>
      <c r="U534" s="117"/>
      <c r="V534" s="117"/>
      <c r="W534" s="117"/>
      <c r="X534" s="117"/>
      <c r="Y534" s="117"/>
      <c r="Z534" s="117"/>
      <c r="AA534" s="117"/>
      <c r="AB534" s="117" t="s">
        <v>36</v>
      </c>
      <c r="AC534" s="117"/>
      <c r="AD534" s="117" t="s">
        <v>48</v>
      </c>
      <c r="AE534" s="117"/>
      <c r="AF534" s="117" t="s">
        <v>48</v>
      </c>
      <c r="AG534" s="117" t="s">
        <v>48</v>
      </c>
      <c r="AH534" s="117" t="str">
        <f t="shared" si="341"/>
        <v>MP</v>
      </c>
      <c r="AI534" s="146">
        <f t="shared" si="342"/>
        <v>0</v>
      </c>
      <c r="AJ534" s="146" t="s">
        <v>36</v>
      </c>
      <c r="AK534" s="146" t="s">
        <v>36</v>
      </c>
      <c r="AL534" s="146"/>
      <c r="AM534" s="146"/>
      <c r="AN534" s="89"/>
      <c r="AO534" s="90">
        <f t="shared" si="343"/>
        <v>0</v>
      </c>
      <c r="AP534" s="91">
        <f t="shared" si="344"/>
        <v>6.6666666709352285E-2</v>
      </c>
      <c r="AQ534" s="91">
        <f t="shared" si="345"/>
        <v>6.6666666709352285E-2</v>
      </c>
      <c r="AR534" s="89">
        <f t="shared" si="346"/>
        <v>4</v>
      </c>
      <c r="AS534" s="92">
        <f t="shared" si="347"/>
        <v>0</v>
      </c>
      <c r="AT534" s="92">
        <f t="shared" si="348"/>
        <v>0.26666666683740914</v>
      </c>
      <c r="AU534" s="92">
        <f t="shared" si="349"/>
        <v>0.26666666683740914</v>
      </c>
      <c r="AV534" s="93" t="str">
        <f t="shared" si="350"/>
        <v>23_05</v>
      </c>
      <c r="AW534" s="89" t="str">
        <f t="shared" si="351"/>
        <v>23</v>
      </c>
      <c r="AX534" s="89" t="str">
        <f t="shared" si="352"/>
        <v>05</v>
      </c>
      <c r="AY534" s="89"/>
      <c r="AZ534" s="89" t="str">
        <f t="shared" si="353"/>
        <v/>
      </c>
    </row>
    <row r="535" spans="1:52" s="117" customFormat="1" ht="9" hidden="1" x14ac:dyDescent="0.2">
      <c r="A535" s="131">
        <v>45048.333333333336</v>
      </c>
      <c r="B535" s="117" t="s">
        <v>30</v>
      </c>
      <c r="C535" s="117" t="s">
        <v>33</v>
      </c>
      <c r="D535" s="117" t="s">
        <v>286</v>
      </c>
      <c r="E535" s="117" t="s">
        <v>33</v>
      </c>
      <c r="F535" s="117" t="s">
        <v>34</v>
      </c>
      <c r="G535" s="117" t="s">
        <v>287</v>
      </c>
      <c r="H535" s="117" t="s">
        <v>196</v>
      </c>
      <c r="I535" s="181" t="s">
        <v>56</v>
      </c>
      <c r="J535" s="181" t="s">
        <v>170</v>
      </c>
      <c r="K535" s="181" t="s">
        <v>36</v>
      </c>
      <c r="L535" s="117" t="s">
        <v>118</v>
      </c>
      <c r="M535" s="117" t="s">
        <v>205</v>
      </c>
      <c r="N535" s="132" t="s">
        <v>36</v>
      </c>
      <c r="O535" s="132" t="s">
        <v>36</v>
      </c>
      <c r="P535" s="132">
        <v>45048.330567129633</v>
      </c>
      <c r="Q535" s="132">
        <v>45048.333333333336</v>
      </c>
      <c r="R535" s="133" t="s">
        <v>420</v>
      </c>
      <c r="S535" s="117" t="s">
        <v>37</v>
      </c>
      <c r="T535" s="117" t="s">
        <v>37</v>
      </c>
      <c r="AB535" s="117" t="s">
        <v>36</v>
      </c>
      <c r="AD535" s="117" t="s">
        <v>48</v>
      </c>
      <c r="AF535" s="117" t="s">
        <v>48</v>
      </c>
      <c r="AG535" s="117" t="s">
        <v>48</v>
      </c>
      <c r="AH535" s="117" t="str">
        <f t="shared" si="341"/>
        <v>MP</v>
      </c>
      <c r="AI535" s="146">
        <f t="shared" si="342"/>
        <v>0</v>
      </c>
      <c r="AJ535" s="146" t="s">
        <v>36</v>
      </c>
      <c r="AK535" s="146" t="s">
        <v>36</v>
      </c>
      <c r="AL535" s="146" t="s">
        <v>616</v>
      </c>
      <c r="AM535" s="146" t="s">
        <v>616</v>
      </c>
      <c r="AN535" s="89"/>
      <c r="AO535" s="90">
        <f t="shared" si="343"/>
        <v>0</v>
      </c>
      <c r="AP535" s="91">
        <f t="shared" si="344"/>
        <v>6.6388888866640627E-2</v>
      </c>
      <c r="AQ535" s="91">
        <f t="shared" si="345"/>
        <v>6.6388888866640627E-2</v>
      </c>
      <c r="AR535" s="89">
        <f t="shared" si="346"/>
        <v>4</v>
      </c>
      <c r="AS535" s="92">
        <f t="shared" si="347"/>
        <v>0</v>
      </c>
      <c r="AT535" s="92">
        <f t="shared" si="348"/>
        <v>0.26555555546656251</v>
      </c>
      <c r="AU535" s="92">
        <f t="shared" si="349"/>
        <v>0.26555555546656251</v>
      </c>
      <c r="AV535" s="93" t="str">
        <f t="shared" si="350"/>
        <v>23_05</v>
      </c>
      <c r="AW535" s="89" t="str">
        <f t="shared" si="351"/>
        <v>23</v>
      </c>
      <c r="AX535" s="89" t="str">
        <f t="shared" si="352"/>
        <v>05</v>
      </c>
      <c r="AY535" s="89"/>
      <c r="AZ535" s="89" t="str">
        <f t="shared" si="353"/>
        <v/>
      </c>
    </row>
    <row r="536" spans="1:52" s="117" customFormat="1" ht="18" hidden="1" x14ac:dyDescent="0.2">
      <c r="A536" s="86">
        <v>45048.521832002312</v>
      </c>
      <c r="B536" s="73" t="s">
        <v>30</v>
      </c>
      <c r="C536" s="73" t="s">
        <v>141</v>
      </c>
      <c r="D536" s="73" t="s">
        <v>157</v>
      </c>
      <c r="E536" s="73" t="s">
        <v>33</v>
      </c>
      <c r="F536" s="73" t="s">
        <v>34</v>
      </c>
      <c r="G536" s="73" t="s">
        <v>292</v>
      </c>
      <c r="H536" s="73" t="s">
        <v>198</v>
      </c>
      <c r="I536" s="176" t="s">
        <v>493</v>
      </c>
      <c r="J536" s="176" t="s">
        <v>494</v>
      </c>
      <c r="K536" s="176" t="s">
        <v>495</v>
      </c>
      <c r="L536" s="73" t="s">
        <v>114</v>
      </c>
      <c r="M536" s="73" t="s">
        <v>220</v>
      </c>
      <c r="N536" s="74">
        <v>45048.333333333328</v>
      </c>
      <c r="O536" s="74">
        <v>45048.375</v>
      </c>
      <c r="P536" s="74">
        <v>45048.333344907405</v>
      </c>
      <c r="Q536" s="74">
        <v>45048.385416666672</v>
      </c>
      <c r="R536" s="87" t="s">
        <v>413</v>
      </c>
      <c r="S536" s="73" t="s">
        <v>37</v>
      </c>
      <c r="T536" s="73"/>
      <c r="U536" s="94">
        <v>1.0416666664241347E-2</v>
      </c>
      <c r="V536" s="73"/>
      <c r="W536" s="73"/>
      <c r="X536" s="73"/>
      <c r="Y536" s="73"/>
      <c r="Z536" s="73"/>
      <c r="AA536" s="73"/>
      <c r="AB536" s="73" t="s">
        <v>36</v>
      </c>
      <c r="AC536" s="73"/>
      <c r="AD536" s="73" t="s">
        <v>48</v>
      </c>
      <c r="AE536" s="73"/>
      <c r="AF536" s="73" t="s">
        <v>46</v>
      </c>
      <c r="AG536" s="73" t="s">
        <v>310</v>
      </c>
      <c r="AH536" s="73" t="str">
        <f>TRIM(LEFT(L536,3))</f>
        <v>MC</v>
      </c>
      <c r="AI536" s="88">
        <f>IFERROR(IF(N536&gt;O536,24+(O536-N536)*24,(O536-N536)*24),0)</f>
        <v>1.0000000001164153</v>
      </c>
      <c r="AJ536" s="88" t="s">
        <v>565</v>
      </c>
      <c r="AK536" s="88" t="s">
        <v>566</v>
      </c>
      <c r="AL536" s="88"/>
      <c r="AM536" s="88"/>
      <c r="AN536" s="89"/>
      <c r="AO536" s="90">
        <f>IF(AND(Y536="-",AB536="-"),0,IF(OR(Y536="-",AB536="-"),IF(Y536="-",AB536,Y536),Y536+AB536))</f>
        <v>0</v>
      </c>
      <c r="AP536" s="91">
        <f>IFERROR(IF(P536&gt;Q536,24+(Q536-P536)*24,(Q536-P536)*24),0)</f>
        <v>1.249722222390119</v>
      </c>
      <c r="AQ536" s="91">
        <f>AP536-(AO536*24)</f>
        <v>1.249722222390119</v>
      </c>
      <c r="AR536" s="89">
        <f>IF(AY536=1,(LEN(D536)-LEN(SUBSTITUTE(D536,",",""))+1),IF(LEN(D536)=LEN(SUBSTITUTE(D536,"RONCAL FANNYNG","")),IF(LEN(D536)=LEN(SUBSTITUTE(D536,"LIBERATO AMAEL","")),(LEN(D536)-LEN(SUBSTITUTE(D536,",",""))+1+2),(LEN(D536)-LEN(SUBSTITUTE(D536,",",""))+1+1)),IF(LEN(D536)=LEN(SUBSTITUTE(D536,"LIBERATO AMAEL","")),(LEN(D536)-LEN(SUBSTITUTE(D536,",",""))+1+1),(LEN(D536)-LEN(SUBSTITUTE(D536,",",""))+1))))</f>
        <v>5</v>
      </c>
      <c r="AS536" s="92">
        <f>IFERROR(AN536*24,0)</f>
        <v>0</v>
      </c>
      <c r="AT536" s="92">
        <f>AR536*AQ536</f>
        <v>6.2486111119505949</v>
      </c>
      <c r="AU536" s="92">
        <f>AT536-AS536</f>
        <v>6.2486111119505949</v>
      </c>
      <c r="AV536" s="93" t="str">
        <f>AW536&amp;"_"&amp;AX536</f>
        <v>23_05</v>
      </c>
      <c r="AW536" s="89" t="str">
        <f>TEXT(Q536,"YY")</f>
        <v>23</v>
      </c>
      <c r="AX536" s="89" t="str">
        <f>TEXT(Q536,"mm")</f>
        <v>05</v>
      </c>
      <c r="AY536" s="89"/>
      <c r="AZ536" s="89" t="str">
        <f>IF(AQ536&lt;=AI536,"REVISAR","")</f>
        <v/>
      </c>
    </row>
    <row r="537" spans="1:52" s="117" customFormat="1" ht="18" hidden="1" x14ac:dyDescent="0.2">
      <c r="A537" s="86">
        <v>45048.4375</v>
      </c>
      <c r="B537" s="73" t="s">
        <v>30</v>
      </c>
      <c r="C537" s="73" t="s">
        <v>133</v>
      </c>
      <c r="D537" s="73" t="s">
        <v>157</v>
      </c>
      <c r="E537" s="73" t="s">
        <v>33</v>
      </c>
      <c r="F537" s="73" t="s">
        <v>34</v>
      </c>
      <c r="G537" s="73" t="s">
        <v>292</v>
      </c>
      <c r="H537" s="73" t="s">
        <v>293</v>
      </c>
      <c r="I537" s="176" t="s">
        <v>451</v>
      </c>
      <c r="J537" s="176" t="s">
        <v>127</v>
      </c>
      <c r="K537" s="176" t="s">
        <v>481</v>
      </c>
      <c r="L537" s="73" t="s">
        <v>114</v>
      </c>
      <c r="M537" s="73" t="s">
        <v>36</v>
      </c>
      <c r="N537" s="74">
        <v>45048.375</v>
      </c>
      <c r="O537" s="74">
        <v>45048.4375</v>
      </c>
      <c r="P537" s="74">
        <v>45048.385428240741</v>
      </c>
      <c r="Q537" s="74">
        <v>45048.447916666664</v>
      </c>
      <c r="R537" s="87" t="s">
        <v>674</v>
      </c>
      <c r="S537" s="73" t="s">
        <v>37</v>
      </c>
      <c r="T537" s="73"/>
      <c r="U537" s="94">
        <v>1.0416666666666666E-2</v>
      </c>
      <c r="V537" s="73"/>
      <c r="W537" s="73"/>
      <c r="X537" s="73"/>
      <c r="Y537" s="73"/>
      <c r="Z537" s="73"/>
      <c r="AA537" s="73"/>
      <c r="AB537" s="73" t="s">
        <v>36</v>
      </c>
      <c r="AC537" s="73"/>
      <c r="AD537" s="73" t="s">
        <v>46</v>
      </c>
      <c r="AE537" s="73" t="s">
        <v>479</v>
      </c>
      <c r="AF537" s="73" t="s">
        <v>46</v>
      </c>
      <c r="AG537" s="73" t="s">
        <v>310</v>
      </c>
      <c r="AH537" s="73" t="str">
        <f>TRIM(LEFT(L537,3))</f>
        <v>MC</v>
      </c>
      <c r="AI537" s="88">
        <f>IFERROR(IF(N537&gt;O537,24+(O537-N537)*24,(O537-N537)*24),0)</f>
        <v>1.5</v>
      </c>
      <c r="AJ537" s="88" t="s">
        <v>559</v>
      </c>
      <c r="AK537" s="88" t="s">
        <v>562</v>
      </c>
      <c r="AL537" s="88"/>
      <c r="AM537" s="88"/>
      <c r="AN537" s="89"/>
      <c r="AO537" s="90">
        <f>IF(AND(Y537="-",AB537="-"),0,IF(OR(Y537="-",AB537="-"),IF(Y537="-",AB537,Y537),Y537+AB537))</f>
        <v>0</v>
      </c>
      <c r="AP537" s="91">
        <f>IFERROR(IF(P537&gt;Q537,24+(Q537-P537)*24,(Q537-P537)*24),0)</f>
        <v>1.4997222221572883</v>
      </c>
      <c r="AQ537" s="91">
        <f>AP537-(AO537*24)</f>
        <v>1.4997222221572883</v>
      </c>
      <c r="AR537" s="89">
        <f>IF(AY537=1,(LEN(D537)-LEN(SUBSTITUTE(D537,",",""))+1),IF(LEN(D537)=LEN(SUBSTITUTE(D537,"RONCAL FANNYNG","")),IF(LEN(D537)=LEN(SUBSTITUTE(D537,"LIBERATO AMAEL","")),(LEN(D537)-LEN(SUBSTITUTE(D537,",",""))+1+2),(LEN(D537)-LEN(SUBSTITUTE(D537,",",""))+1+1)),IF(LEN(D537)=LEN(SUBSTITUTE(D537,"LIBERATO AMAEL","")),(LEN(D537)-LEN(SUBSTITUTE(D537,",",""))+1+1),(LEN(D537)-LEN(SUBSTITUTE(D537,",",""))+1))))</f>
        <v>5</v>
      </c>
      <c r="AS537" s="92">
        <f>IFERROR(AN537*24,0)</f>
        <v>0</v>
      </c>
      <c r="AT537" s="92">
        <f>AR537*AQ537</f>
        <v>7.4986111107864417</v>
      </c>
      <c r="AU537" s="92">
        <f>AT537-AS537</f>
        <v>7.4986111107864417</v>
      </c>
      <c r="AV537" s="93" t="str">
        <f>AW537&amp;"_"&amp;AX537</f>
        <v>23_05</v>
      </c>
      <c r="AW537" s="89" t="str">
        <f>TEXT(Q537,"YY")</f>
        <v>23</v>
      </c>
      <c r="AX537" s="89" t="str">
        <f>TEXT(Q537,"mm")</f>
        <v>05</v>
      </c>
      <c r="AY537" s="89"/>
      <c r="AZ537" s="89" t="str">
        <f>IF(AQ537&lt;=AI537,"REVISAR","")</f>
        <v>REVISAR</v>
      </c>
    </row>
    <row r="538" spans="1:52" ht="18" hidden="1" x14ac:dyDescent="0.2">
      <c r="A538" s="131">
        <v>45048.458333333328</v>
      </c>
      <c r="B538" s="117" t="s">
        <v>30</v>
      </c>
      <c r="C538" s="117" t="s">
        <v>133</v>
      </c>
      <c r="D538" s="117" t="s">
        <v>157</v>
      </c>
      <c r="E538" s="117" t="s">
        <v>33</v>
      </c>
      <c r="F538" s="117" t="s">
        <v>34</v>
      </c>
      <c r="G538" s="117" t="s">
        <v>292</v>
      </c>
      <c r="H538" s="117" t="s">
        <v>293</v>
      </c>
      <c r="I538" s="181" t="s">
        <v>451</v>
      </c>
      <c r="J538" s="181" t="s">
        <v>124</v>
      </c>
      <c r="K538" s="181" t="s">
        <v>482</v>
      </c>
      <c r="L538" s="117" t="s">
        <v>114</v>
      </c>
      <c r="M538" s="117" t="s">
        <v>36</v>
      </c>
      <c r="N538" s="132">
        <v>45048.437511574077</v>
      </c>
      <c r="O538" s="132">
        <v>45048.458333333328</v>
      </c>
      <c r="P538" s="132">
        <v>45048.447928240741</v>
      </c>
      <c r="Q538" s="132">
        <v>45048.46875</v>
      </c>
      <c r="R538" s="133" t="s">
        <v>675</v>
      </c>
      <c r="S538" s="117" t="s">
        <v>37</v>
      </c>
      <c r="T538" s="117"/>
      <c r="U538" s="145">
        <v>1.0416666666666666E-2</v>
      </c>
      <c r="V538" s="117"/>
      <c r="W538" s="117"/>
      <c r="X538" s="117"/>
      <c r="Y538" s="117"/>
      <c r="Z538" s="117"/>
      <c r="AA538" s="117"/>
      <c r="AB538" s="117" t="s">
        <v>36</v>
      </c>
      <c r="AC538" s="117"/>
      <c r="AD538" s="117" t="s">
        <v>46</v>
      </c>
      <c r="AE538" s="117" t="s">
        <v>480</v>
      </c>
      <c r="AF538" s="117" t="s">
        <v>46</v>
      </c>
      <c r="AG538" s="117" t="s">
        <v>310</v>
      </c>
      <c r="AH538" s="117" t="str">
        <f t="shared" si="341"/>
        <v>MC</v>
      </c>
      <c r="AI538" s="146">
        <f t="shared" si="342"/>
        <v>0.49972222204087302</v>
      </c>
      <c r="AJ538" s="146" t="s">
        <v>559</v>
      </c>
      <c r="AK538" s="146" t="s">
        <v>562</v>
      </c>
      <c r="AL538" s="146"/>
      <c r="AM538" s="146"/>
      <c r="AN538" s="89"/>
      <c r="AO538" s="90">
        <f t="shared" si="343"/>
        <v>0</v>
      </c>
      <c r="AP538" s="91">
        <f t="shared" si="344"/>
        <v>0.499722222215496</v>
      </c>
      <c r="AQ538" s="91">
        <f t="shared" si="345"/>
        <v>0.499722222215496</v>
      </c>
      <c r="AR538" s="89">
        <f t="shared" si="346"/>
        <v>5</v>
      </c>
      <c r="AS538" s="92">
        <f t="shared" si="347"/>
        <v>0</v>
      </c>
      <c r="AT538" s="92">
        <f t="shared" si="348"/>
        <v>2.49861111107748</v>
      </c>
      <c r="AU538" s="92">
        <f t="shared" si="349"/>
        <v>2.49861111107748</v>
      </c>
      <c r="AV538" s="93" t="str">
        <f t="shared" si="350"/>
        <v>23_05</v>
      </c>
      <c r="AW538" s="89" t="str">
        <f t="shared" si="351"/>
        <v>23</v>
      </c>
      <c r="AX538" s="89" t="str">
        <f t="shared" si="352"/>
        <v>05</v>
      </c>
      <c r="AY538" s="89"/>
      <c r="AZ538" s="89" t="str">
        <f t="shared" si="353"/>
        <v/>
      </c>
    </row>
    <row r="539" spans="1:52" s="117" customFormat="1" ht="18" hidden="1" x14ac:dyDescent="0.2">
      <c r="A539" s="86">
        <v>45048.718375509256</v>
      </c>
      <c r="B539" s="73" t="s">
        <v>30</v>
      </c>
      <c r="C539" s="73" t="s">
        <v>159</v>
      </c>
      <c r="D539" s="73" t="s">
        <v>159</v>
      </c>
      <c r="E539" s="73" t="s">
        <v>33</v>
      </c>
      <c r="F539" s="73" t="s">
        <v>34</v>
      </c>
      <c r="G539" s="73" t="s">
        <v>292</v>
      </c>
      <c r="H539" s="73" t="s">
        <v>198</v>
      </c>
      <c r="I539" s="176" t="s">
        <v>451</v>
      </c>
      <c r="J539" s="176" t="s">
        <v>206</v>
      </c>
      <c r="K539" s="176" t="s">
        <v>483</v>
      </c>
      <c r="L539" s="73" t="s">
        <v>114</v>
      </c>
      <c r="M539" s="73" t="s">
        <v>36</v>
      </c>
      <c r="N539" s="74">
        <v>45048.625</v>
      </c>
      <c r="O539" s="74">
        <v>45048.666666666672</v>
      </c>
      <c r="P539" s="74">
        <v>45048.625</v>
      </c>
      <c r="Q539" s="74">
        <v>45048.680555555555</v>
      </c>
      <c r="R539" s="87" t="s">
        <v>673</v>
      </c>
      <c r="S539" s="73" t="s">
        <v>62</v>
      </c>
      <c r="T539" s="73"/>
      <c r="U539" s="94">
        <v>1.3888888890505768E-2</v>
      </c>
      <c r="V539" s="73"/>
      <c r="W539" s="73"/>
      <c r="X539" s="73"/>
      <c r="Y539" s="73"/>
      <c r="Z539" s="73"/>
      <c r="AA539" s="73"/>
      <c r="AB539" s="73" t="s">
        <v>36</v>
      </c>
      <c r="AC539" s="73"/>
      <c r="AD539" s="73" t="s">
        <v>48</v>
      </c>
      <c r="AE539" s="73"/>
      <c r="AF539" s="73" t="s">
        <v>48</v>
      </c>
      <c r="AG539" s="73" t="s">
        <v>48</v>
      </c>
      <c r="AH539" s="73" t="str">
        <f>TRIM(LEFT(L539,3))</f>
        <v>MC</v>
      </c>
      <c r="AI539" s="88">
        <f>IFERROR(IF(N539&gt;O539,24+(O539-N539)*24,(O539-N539)*24),0)</f>
        <v>1.0000000001164153</v>
      </c>
      <c r="AJ539" s="88" t="s">
        <v>563</v>
      </c>
      <c r="AK539" s="88" t="s">
        <v>586</v>
      </c>
      <c r="AL539" s="88"/>
      <c r="AM539" s="88"/>
      <c r="AN539" s="89"/>
      <c r="AO539" s="90">
        <f>IF(AND(Y539="-",AB539="-"),0,IF(OR(Y539="-",AB539="-"),IF(Y539="-",AB539,Y539),Y539+AB539))</f>
        <v>0</v>
      </c>
      <c r="AP539" s="91">
        <f>IFERROR(IF(P539&gt;Q539,24+(Q539-P539)*24,(Q539-P539)*24),0)</f>
        <v>1.3333333333139308</v>
      </c>
      <c r="AQ539" s="91">
        <f>AP539-(AO539*24)</f>
        <v>1.3333333333139308</v>
      </c>
      <c r="AR539" s="89">
        <f>IF(AY539=1,(LEN(D539)-LEN(SUBSTITUTE(D539,",",""))+1),IF(LEN(D539)=LEN(SUBSTITUTE(D539,"RONCAL FANNYNG","")),IF(LEN(D539)=LEN(SUBSTITUTE(D539,"LIBERATO AMAEL","")),(LEN(D539)-LEN(SUBSTITUTE(D539,",",""))+1+2),(LEN(D539)-LEN(SUBSTITUTE(D539,",",""))+1+1)),IF(LEN(D539)=LEN(SUBSTITUTE(D539,"LIBERATO AMAEL","")),(LEN(D539)-LEN(SUBSTITUTE(D539,",",""))+1+1),(LEN(D539)-LEN(SUBSTITUTE(D539,",",""))+1))))</f>
        <v>3</v>
      </c>
      <c r="AS539" s="92">
        <f>IFERROR(AN539*24,0)</f>
        <v>0</v>
      </c>
      <c r="AT539" s="92">
        <f>AR539*AQ539</f>
        <v>3.9999999999417923</v>
      </c>
      <c r="AU539" s="92">
        <f>AT539-AS539</f>
        <v>3.9999999999417923</v>
      </c>
      <c r="AV539" s="93" t="str">
        <f>AW539&amp;"_"&amp;AX539</f>
        <v>23_05</v>
      </c>
      <c r="AW539" s="89" t="str">
        <f>TEXT(Q539,"YY")</f>
        <v>23</v>
      </c>
      <c r="AX539" s="89" t="str">
        <f>TEXT(Q539,"mm")</f>
        <v>05</v>
      </c>
      <c r="AY539" s="89"/>
      <c r="AZ539" s="89" t="str">
        <f>IF(AQ539&lt;=AI539,"REVISAR","")</f>
        <v/>
      </c>
    </row>
  </sheetData>
  <autoFilter ref="A2:AZ539" xr:uid="{D8ECF06C-A51A-43BC-82FD-4CBC4374B59C}">
    <filterColumn colId="9">
      <filters>
        <filter val="140-PP-118"/>
      </filters>
    </filterColumn>
  </autoFilter>
  <phoneticPr fontId="7" type="noConversion"/>
  <conditionalFormatting sqref="AL1:AM1048576">
    <cfRule type="containsText" dxfId="2663" priority="1" operator="containsText" text="STD/OP">
      <formula>NOT(ISERROR(SEARCH("STD/OP",AL1)))</formula>
    </cfRule>
    <cfRule type="containsText" dxfId="2662" priority="2" operator="containsText" text="OBS/OP">
      <formula>NOT(ISERROR(SEARCH("OBS/OP",AL1)))</formula>
    </cfRule>
    <cfRule type="containsText" dxfId="2661" priority="3" operator="containsText" text="INP">
      <formula>NOT(ISERROR(SEARCH("INP",AL1)))</formula>
    </cfRule>
    <cfRule type="containsText" dxfId="2660" priority="4" operator="containsText" text="OP">
      <formula>NOT(ISERROR(SEARCH("OP",AL1)))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04F3-B47F-4E44-A6AB-04F0DC06A3ED}">
  <sheetPr>
    <tabColor rgb="FFFFFF00"/>
  </sheetPr>
  <dimension ref="A4:DB797"/>
  <sheetViews>
    <sheetView showGridLines="0" topLeftCell="CM1" zoomScale="70" zoomScaleNormal="70" zoomScaleSheetLayoutView="30" workbookViewId="0">
      <pane ySplit="8" topLeftCell="A9" activePane="bottomLeft" state="frozen"/>
      <selection pane="bottomLeft" activeCell="DC17" sqref="DC17"/>
    </sheetView>
  </sheetViews>
  <sheetFormatPr baseColWidth="10" defaultRowHeight="11.25" outlineLevelCol="1" x14ac:dyDescent="0.2"/>
  <cols>
    <col min="1" max="1" width="13.5703125" style="1" customWidth="1"/>
    <col min="2" max="2" width="77" style="65" customWidth="1"/>
    <col min="3" max="4" width="33.28515625" style="31" customWidth="1"/>
    <col min="5" max="15" width="12.28515625" style="1" customWidth="1" outlineLevel="1"/>
    <col min="16" max="16" width="12.28515625" style="1" customWidth="1"/>
    <col min="17" max="27" width="12.28515625" style="1" customWidth="1" outlineLevel="1"/>
    <col min="28" max="28" width="12.28515625" style="1" customWidth="1"/>
    <col min="29" max="43" width="12.28515625" style="1" customWidth="1" outlineLevel="1"/>
    <col min="44" max="44" width="12.28515625" style="1" customWidth="1"/>
    <col min="45" max="55" width="12.28515625" style="1" customWidth="1" outlineLevel="1"/>
    <col min="56" max="56" width="12.28515625" style="1" customWidth="1"/>
    <col min="57" max="63" width="12.28515625" style="1" customWidth="1" outlineLevel="1"/>
    <col min="64" max="68" width="12.28515625" style="1" customWidth="1"/>
    <col min="69" max="72" width="3.7109375" style="65" customWidth="1"/>
    <col min="73" max="73" width="12.85546875" style="1" customWidth="1"/>
    <col min="74" max="74" width="29.7109375" style="1" customWidth="1"/>
    <col min="75" max="75" width="36.42578125" style="1" customWidth="1"/>
    <col min="76" max="76" width="30.28515625" style="1" customWidth="1"/>
    <col min="77" max="78" width="14.28515625" style="65" customWidth="1"/>
    <col min="79" max="80" width="14.28515625" style="1" customWidth="1" outlineLevel="1"/>
    <col min="81" max="81" width="14.28515625" style="65" customWidth="1" outlineLevel="1"/>
    <col min="82" max="82" width="14.28515625" style="1" customWidth="1"/>
    <col min="83" max="85" width="14.28515625" style="65" customWidth="1" outlineLevel="1"/>
    <col min="86" max="86" width="14.28515625" style="1" customWidth="1"/>
    <col min="87" max="87" width="18.42578125" style="1" customWidth="1"/>
    <col min="88" max="88" width="18.42578125" style="32" bestFit="1" customWidth="1"/>
    <col min="89" max="93" width="12.28515625" style="65" customWidth="1"/>
    <col min="94" max="98" width="12.28515625" style="65" customWidth="1" outlineLevel="1"/>
    <col min="99" max="102" width="12.28515625" style="65" customWidth="1"/>
    <col min="103" max="106" width="12.28515625" style="65" customWidth="1" outlineLevel="1"/>
    <col min="107" max="163" width="18.42578125" style="65" bestFit="1" customWidth="1"/>
    <col min="164" max="164" width="13.140625" style="65" bestFit="1" customWidth="1"/>
    <col min="165" max="16384" width="11.42578125" style="65"/>
  </cols>
  <sheetData>
    <row r="4" spans="1:106" ht="25.5" customHeight="1" x14ac:dyDescent="0.2">
      <c r="E4" s="190"/>
      <c r="F4" s="190"/>
      <c r="G4" s="190"/>
      <c r="H4" s="190"/>
      <c r="I4" s="190"/>
      <c r="J4" s="190"/>
      <c r="K4" s="190"/>
      <c r="L4" s="190"/>
      <c r="M4" s="190"/>
      <c r="N4" s="190"/>
      <c r="O4" s="190"/>
      <c r="P4" s="190"/>
      <c r="Q4" s="191"/>
      <c r="R4" s="191"/>
      <c r="S4" s="191"/>
      <c r="T4" s="191"/>
      <c r="U4" s="191"/>
      <c r="V4" s="191"/>
      <c r="W4" s="191"/>
      <c r="X4" s="191"/>
      <c r="Y4" s="191"/>
      <c r="Z4" s="191"/>
      <c r="AA4" s="191"/>
      <c r="AB4" s="191"/>
      <c r="AC4" s="192"/>
      <c r="AD4" s="192"/>
      <c r="AE4" s="192"/>
      <c r="AF4" s="192"/>
      <c r="AG4" s="192"/>
      <c r="AH4" s="192"/>
      <c r="AI4" s="192"/>
      <c r="AJ4" s="192"/>
      <c r="AK4" s="192"/>
      <c r="AL4" s="192"/>
      <c r="AM4" s="192"/>
      <c r="AN4" s="192"/>
      <c r="AO4" s="192"/>
      <c r="AP4" s="192"/>
      <c r="AQ4" s="192"/>
      <c r="AR4" s="192"/>
      <c r="AS4" s="193"/>
      <c r="AT4" s="193"/>
      <c r="AU4" s="193"/>
      <c r="AV4" s="193"/>
      <c r="AW4" s="193"/>
      <c r="AX4" s="193"/>
      <c r="AY4" s="193"/>
      <c r="AZ4" s="193"/>
      <c r="BA4" s="193"/>
      <c r="BB4" s="193"/>
      <c r="BC4" s="193"/>
      <c r="BD4" s="193"/>
      <c r="BE4" s="194"/>
      <c r="BF4" s="194"/>
      <c r="BG4" s="194"/>
      <c r="BH4" s="194"/>
      <c r="BI4" s="194"/>
      <c r="BJ4" s="194"/>
      <c r="BK4" s="194"/>
      <c r="BL4" s="194"/>
      <c r="BM4" s="195"/>
      <c r="BN4" s="195"/>
      <c r="BO4" s="195"/>
      <c r="BP4" s="195"/>
      <c r="CP4" s="196">
        <v>0</v>
      </c>
      <c r="CY4" s="196">
        <v>0</v>
      </c>
    </row>
    <row r="5" spans="1:106" x14ac:dyDescent="0.2">
      <c r="A5" s="31"/>
      <c r="B5" s="31"/>
      <c r="E5" s="31" t="s">
        <v>188</v>
      </c>
      <c r="F5" s="31" t="s">
        <v>189</v>
      </c>
      <c r="G5" s="34" t="s">
        <v>12</v>
      </c>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U5" s="31"/>
      <c r="BV5" s="31"/>
      <c r="BW5" s="31"/>
      <c r="BY5" s="197"/>
      <c r="BZ5" s="197"/>
      <c r="CC5" s="31"/>
      <c r="CD5" s="31"/>
      <c r="CE5" s="197"/>
      <c r="CF5" s="197"/>
      <c r="CG5" s="31"/>
      <c r="CH5" s="31"/>
      <c r="CI5" s="31"/>
      <c r="CJ5" s="31"/>
      <c r="CK5" s="31"/>
      <c r="CL5" s="31"/>
      <c r="CM5" s="31"/>
      <c r="CN5" s="31"/>
      <c r="CO5" s="31"/>
      <c r="CP5" s="31"/>
      <c r="CQ5" s="31"/>
      <c r="CR5" s="31"/>
      <c r="CS5" s="31"/>
      <c r="CT5" s="31"/>
      <c r="CU5" s="31"/>
      <c r="CV5" s="31"/>
      <c r="CW5" s="31"/>
      <c r="CX5" s="31"/>
      <c r="CY5" s="31"/>
      <c r="CZ5" s="31"/>
      <c r="DA5" s="31"/>
      <c r="DB5" s="31"/>
    </row>
    <row r="6" spans="1:106" ht="51.75" customHeight="1" x14ac:dyDescent="0.2">
      <c r="A6" s="31"/>
      <c r="B6" s="31"/>
      <c r="E6" s="31" t="s">
        <v>39</v>
      </c>
      <c r="F6" s="31" t="s">
        <v>39</v>
      </c>
      <c r="G6" s="31" t="s">
        <v>39</v>
      </c>
      <c r="H6" s="31" t="s">
        <v>39</v>
      </c>
      <c r="I6" s="31" t="s">
        <v>39</v>
      </c>
      <c r="J6" s="31" t="s">
        <v>39</v>
      </c>
      <c r="K6" s="31" t="s">
        <v>39</v>
      </c>
      <c r="L6" s="31" t="s">
        <v>39</v>
      </c>
      <c r="M6" s="31" t="s">
        <v>39</v>
      </c>
      <c r="N6" s="31" t="s">
        <v>39</v>
      </c>
      <c r="O6" s="31" t="s">
        <v>39</v>
      </c>
      <c r="P6" s="31" t="s">
        <v>39</v>
      </c>
      <c r="Q6" s="31" t="s">
        <v>231</v>
      </c>
      <c r="R6" s="31" t="s">
        <v>231</v>
      </c>
      <c r="S6" s="31" t="s">
        <v>231</v>
      </c>
      <c r="T6" s="31" t="s">
        <v>231</v>
      </c>
      <c r="U6" s="31" t="s">
        <v>231</v>
      </c>
      <c r="V6" s="31" t="s">
        <v>231</v>
      </c>
      <c r="W6" s="31" t="s">
        <v>231</v>
      </c>
      <c r="X6" s="31" t="s">
        <v>231</v>
      </c>
      <c r="Y6" s="31" t="s">
        <v>231</v>
      </c>
      <c r="Z6" s="31" t="s">
        <v>231</v>
      </c>
      <c r="AA6" s="31" t="s">
        <v>231</v>
      </c>
      <c r="AB6" s="31" t="s">
        <v>231</v>
      </c>
      <c r="AC6" s="31" t="s">
        <v>223</v>
      </c>
      <c r="AD6" s="31" t="s">
        <v>223</v>
      </c>
      <c r="AE6" s="31" t="s">
        <v>223</v>
      </c>
      <c r="AF6" s="31" t="s">
        <v>223</v>
      </c>
      <c r="AG6" s="31" t="s">
        <v>223</v>
      </c>
      <c r="AH6" s="31" t="s">
        <v>223</v>
      </c>
      <c r="AI6" s="31" t="s">
        <v>223</v>
      </c>
      <c r="AJ6" s="31" t="s">
        <v>223</v>
      </c>
      <c r="AK6" s="31" t="s">
        <v>223</v>
      </c>
      <c r="AL6" s="31" t="s">
        <v>223</v>
      </c>
      <c r="AM6" s="31" t="s">
        <v>223</v>
      </c>
      <c r="AN6" s="31" t="s">
        <v>223</v>
      </c>
      <c r="AO6" s="31" t="s">
        <v>223</v>
      </c>
      <c r="AP6" s="31" t="s">
        <v>223</v>
      </c>
      <c r="AQ6" s="31" t="s">
        <v>223</v>
      </c>
      <c r="AR6" s="31" t="s">
        <v>223</v>
      </c>
      <c r="AS6" s="31" t="s">
        <v>218</v>
      </c>
      <c r="AT6" s="31" t="s">
        <v>218</v>
      </c>
      <c r="AU6" s="31" t="s">
        <v>218</v>
      </c>
      <c r="AV6" s="31" t="s">
        <v>218</v>
      </c>
      <c r="AW6" s="31" t="s">
        <v>218</v>
      </c>
      <c r="AX6" s="31" t="s">
        <v>218</v>
      </c>
      <c r="AY6" s="31" t="s">
        <v>218</v>
      </c>
      <c r="AZ6" s="31" t="s">
        <v>218</v>
      </c>
      <c r="BA6" s="31" t="s">
        <v>218</v>
      </c>
      <c r="BB6" s="31" t="s">
        <v>218</v>
      </c>
      <c r="BC6" s="31" t="s">
        <v>218</v>
      </c>
      <c r="BD6" s="31" t="s">
        <v>218</v>
      </c>
      <c r="BE6" s="31" t="s">
        <v>224</v>
      </c>
      <c r="BF6" s="31" t="s">
        <v>224</v>
      </c>
      <c r="BG6" s="31" t="s">
        <v>224</v>
      </c>
      <c r="BH6" s="31" t="s">
        <v>224</v>
      </c>
      <c r="BI6" s="31" t="s">
        <v>224</v>
      </c>
      <c r="BJ6" s="31" t="s">
        <v>224</v>
      </c>
      <c r="BK6" s="31" t="s">
        <v>224</v>
      </c>
      <c r="BL6" s="31" t="s">
        <v>224</v>
      </c>
      <c r="BM6" s="31" t="s">
        <v>190</v>
      </c>
      <c r="BN6" s="31" t="s">
        <v>236</v>
      </c>
      <c r="BO6" s="31" t="s">
        <v>238</v>
      </c>
      <c r="BP6" s="31" t="s">
        <v>242</v>
      </c>
      <c r="BU6" s="31"/>
      <c r="BV6" s="31"/>
      <c r="BW6" s="31"/>
      <c r="BY6" s="197"/>
      <c r="BZ6" s="197"/>
      <c r="CC6" s="197"/>
      <c r="CD6" s="198"/>
      <c r="CE6" s="197"/>
      <c r="CF6" s="197"/>
      <c r="CG6" s="197"/>
      <c r="CH6" s="198"/>
      <c r="CI6" s="31"/>
      <c r="CJ6" s="199"/>
      <c r="CK6" s="31"/>
      <c r="CL6" s="31"/>
      <c r="CM6" s="31"/>
      <c r="CN6" s="31"/>
      <c r="CO6" s="31"/>
      <c r="CP6" s="31"/>
      <c r="CQ6" s="31"/>
      <c r="CR6" s="31"/>
      <c r="CS6" s="31"/>
      <c r="CT6" s="31"/>
      <c r="CU6" s="31"/>
      <c r="CV6" s="31"/>
      <c r="CW6" s="31"/>
      <c r="CX6" s="31"/>
      <c r="CY6" s="31"/>
      <c r="CZ6" s="31"/>
      <c r="DA6" s="31"/>
      <c r="DB6" s="31"/>
    </row>
    <row r="7" spans="1:106" ht="57" customHeight="1" x14ac:dyDescent="0.2">
      <c r="A7" s="31"/>
      <c r="B7" s="31"/>
      <c r="E7" s="31" t="s">
        <v>191</v>
      </c>
      <c r="F7" s="31"/>
      <c r="G7" s="31"/>
      <c r="H7" s="31" t="s">
        <v>237</v>
      </c>
      <c r="I7" s="31"/>
      <c r="J7" s="31"/>
      <c r="K7" s="31" t="s">
        <v>239</v>
      </c>
      <c r="L7" s="31"/>
      <c r="M7" s="31"/>
      <c r="N7" s="1" t="s">
        <v>243</v>
      </c>
      <c r="Q7" s="31" t="s">
        <v>191</v>
      </c>
      <c r="R7" s="31"/>
      <c r="S7" s="31"/>
      <c r="T7" s="31" t="s">
        <v>237</v>
      </c>
      <c r="U7" s="31"/>
      <c r="V7" s="31"/>
      <c r="W7" s="31" t="s">
        <v>239</v>
      </c>
      <c r="X7" s="31"/>
      <c r="Y7" s="31"/>
      <c r="Z7" s="1" t="s">
        <v>243</v>
      </c>
      <c r="AC7" s="31" t="s">
        <v>191</v>
      </c>
      <c r="AD7" s="31"/>
      <c r="AE7" s="31"/>
      <c r="AF7" s="31"/>
      <c r="AG7" s="31" t="s">
        <v>237</v>
      </c>
      <c r="AH7" s="31"/>
      <c r="AI7" s="31"/>
      <c r="AJ7" s="31"/>
      <c r="AK7" s="31" t="s">
        <v>239</v>
      </c>
      <c r="AL7" s="31"/>
      <c r="AM7" s="31"/>
      <c r="AN7" s="31"/>
      <c r="AO7" s="1" t="s">
        <v>243</v>
      </c>
      <c r="AS7" s="31" t="s">
        <v>191</v>
      </c>
      <c r="AT7" s="31"/>
      <c r="AU7" s="31"/>
      <c r="AV7" s="31" t="s">
        <v>237</v>
      </c>
      <c r="AW7" s="31"/>
      <c r="AX7" s="31"/>
      <c r="AY7" s="31" t="s">
        <v>239</v>
      </c>
      <c r="AZ7" s="31"/>
      <c r="BA7" s="31"/>
      <c r="BB7" s="1" t="s">
        <v>243</v>
      </c>
      <c r="BE7" s="31" t="s">
        <v>191</v>
      </c>
      <c r="BF7" s="31"/>
      <c r="BG7" s="31" t="s">
        <v>237</v>
      </c>
      <c r="BH7" s="31"/>
      <c r="BI7" s="31" t="s">
        <v>239</v>
      </c>
      <c r="BJ7" s="31"/>
      <c r="BK7" s="1" t="s">
        <v>243</v>
      </c>
      <c r="BM7" s="31"/>
      <c r="BN7" s="31"/>
      <c r="BO7" s="31"/>
      <c r="BP7" s="31"/>
      <c r="BU7" s="31"/>
      <c r="BV7" s="31"/>
      <c r="BW7" s="31"/>
      <c r="BY7" s="31"/>
      <c r="BZ7" s="31"/>
      <c r="CC7" s="200"/>
      <c r="CD7" s="200"/>
      <c r="CE7" s="31"/>
      <c r="CF7" s="31"/>
      <c r="CG7" s="200"/>
      <c r="CH7" s="200"/>
      <c r="CI7" s="200"/>
      <c r="CJ7" s="201"/>
      <c r="CK7" s="258" t="s">
        <v>434</v>
      </c>
      <c r="CL7" s="258"/>
      <c r="CM7" s="258"/>
      <c r="CN7" s="258"/>
      <c r="CO7" s="258"/>
      <c r="CP7" s="259" t="s">
        <v>435</v>
      </c>
      <c r="CQ7" s="259"/>
      <c r="CR7" s="259"/>
      <c r="CS7" s="259"/>
      <c r="CT7" s="259"/>
      <c r="CU7" s="258" t="s">
        <v>436</v>
      </c>
      <c r="CV7" s="258"/>
      <c r="CW7" s="258"/>
      <c r="CX7" s="258"/>
      <c r="CY7" s="259" t="s">
        <v>437</v>
      </c>
      <c r="CZ7" s="259"/>
      <c r="DA7" s="259"/>
      <c r="DB7" s="259"/>
    </row>
    <row r="8" spans="1:106" ht="50.25" customHeight="1" x14ac:dyDescent="0.2">
      <c r="A8" s="35" t="s">
        <v>194</v>
      </c>
      <c r="B8" s="35" t="s">
        <v>7</v>
      </c>
      <c r="C8" s="35" t="s">
        <v>8</v>
      </c>
      <c r="D8" s="35" t="s">
        <v>9</v>
      </c>
      <c r="E8" s="31" t="s">
        <v>40</v>
      </c>
      <c r="F8" s="31" t="s">
        <v>37</v>
      </c>
      <c r="G8" s="31" t="s">
        <v>62</v>
      </c>
      <c r="H8" s="31" t="s">
        <v>40</v>
      </c>
      <c r="I8" s="31" t="s">
        <v>37</v>
      </c>
      <c r="J8" s="31" t="s">
        <v>62</v>
      </c>
      <c r="K8" s="31" t="s">
        <v>40</v>
      </c>
      <c r="L8" s="31" t="s">
        <v>37</v>
      </c>
      <c r="M8" s="31" t="s">
        <v>62</v>
      </c>
      <c r="N8" s="31" t="s">
        <v>40</v>
      </c>
      <c r="O8" s="31" t="s">
        <v>37</v>
      </c>
      <c r="P8" s="31" t="s">
        <v>62</v>
      </c>
      <c r="Q8" s="31" t="s">
        <v>40</v>
      </c>
      <c r="R8" s="31" t="s">
        <v>37</v>
      </c>
      <c r="S8" s="31" t="s">
        <v>62</v>
      </c>
      <c r="T8" s="31" t="s">
        <v>40</v>
      </c>
      <c r="U8" s="31" t="s">
        <v>37</v>
      </c>
      <c r="V8" s="31" t="s">
        <v>62</v>
      </c>
      <c r="W8" s="31" t="s">
        <v>40</v>
      </c>
      <c r="X8" s="31" t="s">
        <v>37</v>
      </c>
      <c r="Y8" s="31" t="s">
        <v>62</v>
      </c>
      <c r="Z8" s="31" t="s">
        <v>40</v>
      </c>
      <c r="AA8" s="31" t="s">
        <v>37</v>
      </c>
      <c r="AB8" s="31" t="s">
        <v>62</v>
      </c>
      <c r="AC8" s="31" t="s">
        <v>40</v>
      </c>
      <c r="AD8" s="31" t="s">
        <v>119</v>
      </c>
      <c r="AE8" s="31" t="s">
        <v>37</v>
      </c>
      <c r="AF8" s="31" t="s">
        <v>62</v>
      </c>
      <c r="AG8" s="31" t="s">
        <v>40</v>
      </c>
      <c r="AH8" s="31" t="s">
        <v>119</v>
      </c>
      <c r="AI8" s="31" t="s">
        <v>37</v>
      </c>
      <c r="AJ8" s="31" t="s">
        <v>62</v>
      </c>
      <c r="AK8" s="31" t="s">
        <v>40</v>
      </c>
      <c r="AL8" s="31" t="s">
        <v>119</v>
      </c>
      <c r="AM8" s="31" t="s">
        <v>37</v>
      </c>
      <c r="AN8" s="31" t="s">
        <v>62</v>
      </c>
      <c r="AO8" s="31" t="s">
        <v>40</v>
      </c>
      <c r="AP8" s="31" t="s">
        <v>119</v>
      </c>
      <c r="AQ8" s="31" t="s">
        <v>37</v>
      </c>
      <c r="AR8" s="31" t="s">
        <v>62</v>
      </c>
      <c r="AS8" s="31" t="s">
        <v>40</v>
      </c>
      <c r="AT8" s="31" t="s">
        <v>119</v>
      </c>
      <c r="AU8" s="31" t="s">
        <v>37</v>
      </c>
      <c r="AV8" s="31" t="s">
        <v>40</v>
      </c>
      <c r="AW8" s="31" t="s">
        <v>119</v>
      </c>
      <c r="AX8" s="31" t="s">
        <v>37</v>
      </c>
      <c r="AY8" s="31" t="s">
        <v>40</v>
      </c>
      <c r="AZ8" s="31" t="s">
        <v>119</v>
      </c>
      <c r="BA8" s="31" t="s">
        <v>37</v>
      </c>
      <c r="BB8" s="31" t="s">
        <v>40</v>
      </c>
      <c r="BC8" s="31" t="s">
        <v>119</v>
      </c>
      <c r="BD8" s="31" t="s">
        <v>37</v>
      </c>
      <c r="BE8" s="31" t="s">
        <v>40</v>
      </c>
      <c r="BF8" s="31" t="s">
        <v>37</v>
      </c>
      <c r="BG8" s="31" t="s">
        <v>40</v>
      </c>
      <c r="BH8" s="31" t="s">
        <v>37</v>
      </c>
      <c r="BI8" s="31" t="s">
        <v>40</v>
      </c>
      <c r="BJ8" s="31" t="s">
        <v>37</v>
      </c>
      <c r="BK8" s="31" t="s">
        <v>40</v>
      </c>
      <c r="BL8" s="31" t="s">
        <v>37</v>
      </c>
      <c r="BM8" s="31"/>
      <c r="BN8" s="31"/>
      <c r="BO8" s="31"/>
      <c r="BP8" s="31"/>
      <c r="BU8" s="187" t="str">
        <f>A8</f>
        <v>AÑO_MES</v>
      </c>
      <c r="BV8" s="187" t="str">
        <f>B8</f>
        <v>EQUIPO_SISTEMA</v>
      </c>
      <c r="BW8" s="187" t="str">
        <f>C8</f>
        <v>TAG_EQUIPO</v>
      </c>
      <c r="BX8" s="187" t="str">
        <f>D8</f>
        <v>TAG_COMPONENTE</v>
      </c>
      <c r="BY8" s="189" t="s">
        <v>227</v>
      </c>
      <c r="BZ8" s="189" t="s">
        <v>241</v>
      </c>
      <c r="CA8" s="246" t="s">
        <v>658</v>
      </c>
      <c r="CB8" s="247" t="s">
        <v>662</v>
      </c>
      <c r="CC8" s="247" t="s">
        <v>663</v>
      </c>
      <c r="CD8" s="247" t="s">
        <v>664</v>
      </c>
      <c r="CE8" s="189" t="s">
        <v>657</v>
      </c>
      <c r="CF8" s="189" t="s">
        <v>659</v>
      </c>
      <c r="CG8" s="189" t="s">
        <v>660</v>
      </c>
      <c r="CH8" s="189" t="s">
        <v>661</v>
      </c>
      <c r="CI8" s="247" t="s">
        <v>186</v>
      </c>
      <c r="CJ8" s="248" t="s">
        <v>665</v>
      </c>
      <c r="CK8" s="202" t="s">
        <v>640</v>
      </c>
      <c r="CL8" s="203" t="s">
        <v>641</v>
      </c>
      <c r="CM8" s="204" t="s">
        <v>639</v>
      </c>
      <c r="CN8" s="205" t="s">
        <v>642</v>
      </c>
      <c r="CO8" s="206" t="s">
        <v>643</v>
      </c>
      <c r="CP8" s="202" t="s">
        <v>644</v>
      </c>
      <c r="CQ8" s="203" t="s">
        <v>645</v>
      </c>
      <c r="CR8" s="204" t="s">
        <v>646</v>
      </c>
      <c r="CS8" s="205" t="s">
        <v>647</v>
      </c>
      <c r="CT8" s="206" t="s">
        <v>648</v>
      </c>
      <c r="CU8" s="207" t="s">
        <v>649</v>
      </c>
      <c r="CV8" s="208" t="s">
        <v>650</v>
      </c>
      <c r="CW8" s="209" t="s">
        <v>651</v>
      </c>
      <c r="CX8" s="210" t="s">
        <v>652</v>
      </c>
      <c r="CY8" s="207" t="s">
        <v>653</v>
      </c>
      <c r="CZ8" s="208" t="s">
        <v>654</v>
      </c>
      <c r="DA8" s="209" t="s">
        <v>655</v>
      </c>
      <c r="DB8" s="210" t="s">
        <v>656</v>
      </c>
    </row>
    <row r="9" spans="1:106" ht="14.25" customHeight="1" x14ac:dyDescent="0.2">
      <c r="A9" s="31" t="s">
        <v>636</v>
      </c>
      <c r="B9" s="211" t="s">
        <v>178</v>
      </c>
      <c r="C9" s="211" t="s">
        <v>168</v>
      </c>
      <c r="D9" s="211" t="s">
        <v>169</v>
      </c>
      <c r="E9" s="212">
        <v>1</v>
      </c>
      <c r="F9" s="212"/>
      <c r="G9" s="212"/>
      <c r="H9" s="199">
        <v>4.7500000001164153</v>
      </c>
      <c r="I9" s="199"/>
      <c r="J9" s="199"/>
      <c r="K9" s="199">
        <v>3.5833333333333335</v>
      </c>
      <c r="L9" s="199"/>
      <c r="M9" s="199"/>
      <c r="N9" s="199">
        <v>10.75</v>
      </c>
      <c r="O9" s="199"/>
      <c r="P9" s="199"/>
      <c r="Q9" s="212"/>
      <c r="R9" s="212"/>
      <c r="S9" s="212"/>
      <c r="T9" s="199"/>
      <c r="U9" s="199"/>
      <c r="V9" s="199"/>
      <c r="W9" s="199"/>
      <c r="X9" s="199"/>
      <c r="Y9" s="199"/>
      <c r="Z9" s="199"/>
      <c r="AA9" s="199"/>
      <c r="AB9" s="199"/>
      <c r="AC9" s="212"/>
      <c r="AD9" s="212"/>
      <c r="AE9" s="212"/>
      <c r="AF9" s="212"/>
      <c r="AG9" s="199"/>
      <c r="AH9" s="199"/>
      <c r="AI9" s="199"/>
      <c r="AJ9" s="199"/>
      <c r="AK9" s="199"/>
      <c r="AL9" s="199"/>
      <c r="AM9" s="199"/>
      <c r="AN9" s="199"/>
      <c r="AO9" s="199"/>
      <c r="AP9" s="199"/>
      <c r="AQ9" s="199"/>
      <c r="AR9" s="199"/>
      <c r="AS9" s="212"/>
      <c r="AT9" s="212"/>
      <c r="AU9" s="212"/>
      <c r="AV9" s="199"/>
      <c r="AW9" s="199"/>
      <c r="AX9" s="199"/>
      <c r="AY9" s="199"/>
      <c r="AZ9" s="199"/>
      <c r="BA9" s="199"/>
      <c r="BB9" s="199"/>
      <c r="BC9" s="199"/>
      <c r="BD9" s="199"/>
      <c r="BE9" s="212"/>
      <c r="BF9" s="212"/>
      <c r="BG9" s="199"/>
      <c r="BH9" s="199"/>
      <c r="BI9" s="199"/>
      <c r="BJ9" s="199"/>
      <c r="BK9" s="199"/>
      <c r="BL9" s="199"/>
      <c r="BM9" s="212">
        <v>1</v>
      </c>
      <c r="BN9" s="199">
        <v>4.7500000001164153</v>
      </c>
      <c r="BO9" s="199">
        <v>3.5833333333333335</v>
      </c>
      <c r="BP9" s="199">
        <v>10.75</v>
      </c>
      <c r="BQ9" s="211"/>
      <c r="BR9" s="211"/>
      <c r="BS9" s="211"/>
      <c r="BT9" s="211"/>
      <c r="BU9" s="31" t="str">
        <f t="shared" ref="BU9:BU73" si="0">A9</f>
        <v>22_12</v>
      </c>
      <c r="BV9" s="31" t="str">
        <f>B9</f>
        <v>ACUMULADOR DE AIRE</v>
      </c>
      <c r="BW9" s="31" t="str">
        <f>C9</f>
        <v>140-AR-112</v>
      </c>
      <c r="BX9" s="1" t="str">
        <f>D9</f>
        <v>140-LV-100</v>
      </c>
      <c r="BY9" s="66">
        <f>BN9</f>
        <v>4.7500000001164153</v>
      </c>
      <c r="BZ9" s="66">
        <f>BP9</f>
        <v>10.75</v>
      </c>
      <c r="CA9" s="1">
        <f>SUMIFS($BX$520:$BX$533,$BW$520:$BW$533,BU9)</f>
        <v>22</v>
      </c>
      <c r="CB9" s="213">
        <f>24*CA9</f>
        <v>528</v>
      </c>
      <c r="CC9" s="67">
        <f>IFERROR((CB9-(BY9))/CB9,"-")</f>
        <v>0.99100378787856735</v>
      </c>
      <c r="CD9" s="69">
        <f>IFERROR(CB9/(E9+F9+G9), "NO PRESENTA")</f>
        <v>528</v>
      </c>
      <c r="CE9" s="31">
        <f t="shared" ref="CE9:CE72" si="1">IF(RIGHT(BU9,2)*1=2,28,IF(OR(RIGHT(BU9,2)*1=12,RIGHT(BU9,2)*1=10,RIGHT(BU9,2)*1=8,RIGHT(BU9,2)*1=7,RIGHT(BU9,2)*1=5,RIGHT(BU9,2)*1=3,RIGHT(BU9,2)*1=1),31,30))</f>
        <v>31</v>
      </c>
      <c r="CF9" s="213">
        <f t="shared" ref="CF9:CF72" si="2">24*CE9</f>
        <v>744</v>
      </c>
      <c r="CG9" s="67">
        <f t="shared" ref="CG9:CG72" si="3">IFERROR((CF9-(BY9))/CF9,"-")</f>
        <v>0.99361559139769295</v>
      </c>
      <c r="CH9" s="69">
        <f t="shared" ref="CH9:CH72" si="4">IFERROR(CF9/(E9+F9+G9), "NO PRESENTA")</f>
        <v>744</v>
      </c>
      <c r="CI9" s="69">
        <f t="shared" ref="CI9:CI72" si="5">IFERROR((H9+I9+J9)/(E9+F9+G9), "NO PRESENTA")</f>
        <v>4.7500000001164153</v>
      </c>
      <c r="CJ9" s="199">
        <f t="shared" ref="CJ9:CJ72" si="6">IFERROR((N9+O9+P9)/(E9+F9+G9), "NO PRESENTA")</f>
        <v>10.75</v>
      </c>
      <c r="CK9" s="68">
        <f>IFERROR((H9+I9+J9)/BY9,"-")</f>
        <v>1</v>
      </c>
      <c r="CL9" s="68">
        <f>IFERROR((T9+U9+V9)/BY9,"-")</f>
        <v>0</v>
      </c>
      <c r="CM9" s="68">
        <f>IFERROR((AG9+AH9+AI9+AJ9)/BY9,"-")</f>
        <v>0</v>
      </c>
      <c r="CN9" s="68">
        <f>IFERROR((AV9+AW9+AX9)/BY9,"-")</f>
        <v>0</v>
      </c>
      <c r="CO9" s="68">
        <f>IFERROR((BG9+BH9)/BY9,"-")</f>
        <v>0</v>
      </c>
      <c r="CP9" s="68">
        <f>IFERROR((N9+O9+P9)/BZ9,"-")</f>
        <v>1</v>
      </c>
      <c r="CQ9" s="68">
        <f>IFERROR((Z9+AA9+AB9)/BZ9,"-")</f>
        <v>0</v>
      </c>
      <c r="CR9" s="68">
        <f>IFERROR((AO9+AP9+AQ9+AR9)/BZ9,"-")</f>
        <v>0</v>
      </c>
      <c r="CS9" s="68">
        <f>IFERROR((BB9+BC9+BD9)/BZ9,"-")</f>
        <v>0</v>
      </c>
      <c r="CT9" s="68">
        <f>IFERROR((BK9+BL9)/BZ9,"-")</f>
        <v>0</v>
      </c>
      <c r="CU9" s="68">
        <f>IFERROR((I9+U9+AI9+AX9+BH9)/BY9,"-")</f>
        <v>0</v>
      </c>
      <c r="CV9" s="68">
        <f>IFERROR((J9+V9+AJ9)/BY9,"-")</f>
        <v>0</v>
      </c>
      <c r="CW9" s="68">
        <f>IFERROR((H9+T9+AG9+AV9+BG9)/BY9,"-")</f>
        <v>1</v>
      </c>
      <c r="CX9" s="68">
        <f>IFERROR((AH9+AW9)/BY9,"-")</f>
        <v>0</v>
      </c>
      <c r="CY9" s="68">
        <f>IFERROR((O9+AA9+AQ9+BD9+BL9)/BZ9,"-")</f>
        <v>0</v>
      </c>
      <c r="CZ9" s="68">
        <f>IFERROR((P9+AB9+AR9)/BZ9,"-")</f>
        <v>0</v>
      </c>
      <c r="DA9" s="68">
        <f>IFERROR((N9+Z9+AO9+BB9+BK9)/BZ9,"-")</f>
        <v>1</v>
      </c>
      <c r="DB9" s="68">
        <f>IFERROR((AP9+BC9)/BZ9,"-")</f>
        <v>0</v>
      </c>
    </row>
    <row r="10" spans="1:106" ht="14.25" customHeight="1" x14ac:dyDescent="0.2">
      <c r="A10" s="31" t="s">
        <v>636</v>
      </c>
      <c r="B10" s="211" t="s">
        <v>56</v>
      </c>
      <c r="C10" s="211" t="s">
        <v>57</v>
      </c>
      <c r="D10" s="211" t="s">
        <v>36</v>
      </c>
      <c r="E10" s="212">
        <v>2</v>
      </c>
      <c r="F10" s="212">
        <v>1</v>
      </c>
      <c r="G10" s="212"/>
      <c r="H10" s="199">
        <v>20.500000000116415</v>
      </c>
      <c r="I10" s="199">
        <v>0.33333333319751546</v>
      </c>
      <c r="J10" s="199"/>
      <c r="K10" s="199">
        <v>4.0000000001164153</v>
      </c>
      <c r="L10" s="199">
        <v>0.66666666674427688</v>
      </c>
      <c r="M10" s="199"/>
      <c r="N10" s="199">
        <v>19.000000000465661</v>
      </c>
      <c r="O10" s="199">
        <v>2.0000000002328306</v>
      </c>
      <c r="P10" s="199"/>
      <c r="Q10" s="212"/>
      <c r="R10" s="212">
        <v>1</v>
      </c>
      <c r="S10" s="212"/>
      <c r="T10" s="199"/>
      <c r="U10" s="199">
        <v>0</v>
      </c>
      <c r="V10" s="199"/>
      <c r="W10" s="199"/>
      <c r="X10" s="199">
        <v>3.3055555424652994E-2</v>
      </c>
      <c r="Y10" s="199"/>
      <c r="Z10" s="199"/>
      <c r="AA10" s="199">
        <v>0.16527777712326497</v>
      </c>
      <c r="AB10" s="199"/>
      <c r="AC10" s="212"/>
      <c r="AD10" s="212"/>
      <c r="AE10" s="212"/>
      <c r="AF10" s="212"/>
      <c r="AG10" s="199"/>
      <c r="AH10" s="199"/>
      <c r="AI10" s="199"/>
      <c r="AJ10" s="199"/>
      <c r="AK10" s="199"/>
      <c r="AL10" s="199"/>
      <c r="AM10" s="199"/>
      <c r="AN10" s="199"/>
      <c r="AO10" s="199"/>
      <c r="AP10" s="199"/>
      <c r="AQ10" s="199"/>
      <c r="AR10" s="199"/>
      <c r="AS10" s="212"/>
      <c r="AT10" s="212"/>
      <c r="AU10" s="212"/>
      <c r="AV10" s="199"/>
      <c r="AW10" s="199"/>
      <c r="AX10" s="199"/>
      <c r="AY10" s="199"/>
      <c r="AZ10" s="199"/>
      <c r="BA10" s="199"/>
      <c r="BB10" s="199"/>
      <c r="BC10" s="199"/>
      <c r="BD10" s="199"/>
      <c r="BE10" s="212"/>
      <c r="BF10" s="212"/>
      <c r="BG10" s="199"/>
      <c r="BH10" s="199"/>
      <c r="BI10" s="199"/>
      <c r="BJ10" s="199"/>
      <c r="BK10" s="199"/>
      <c r="BL10" s="199"/>
      <c r="BM10" s="212">
        <v>4</v>
      </c>
      <c r="BN10" s="199">
        <v>20.833333333313931</v>
      </c>
      <c r="BO10" s="199">
        <v>4.6997222222853452</v>
      </c>
      <c r="BP10" s="199">
        <v>21.165277777821757</v>
      </c>
      <c r="BQ10" s="211"/>
      <c r="BR10" s="211"/>
      <c r="BS10" s="211"/>
      <c r="BT10" s="211"/>
      <c r="BU10" s="31" t="str">
        <f t="shared" si="0"/>
        <v>22_12</v>
      </c>
      <c r="BV10" s="31" t="str">
        <f t="shared" ref="BV10:BV73" si="7">B10</f>
        <v>COMPRESOR DE AIRE</v>
      </c>
      <c r="BW10" s="31" t="str">
        <f t="shared" ref="BW10:BW73" si="8">C10</f>
        <v>140-GC-112</v>
      </c>
      <c r="BX10" s="1" t="str">
        <f t="shared" ref="BX10:BX73" si="9">D10</f>
        <v>-</v>
      </c>
      <c r="BY10" s="66">
        <f t="shared" ref="BY10:BY73" si="10">BN10</f>
        <v>20.833333333313931</v>
      </c>
      <c r="BZ10" s="66">
        <f t="shared" ref="BZ10:BZ73" si="11">BP10</f>
        <v>21.165277777821757</v>
      </c>
      <c r="CA10" s="1">
        <f t="shared" ref="CA10:CA73" si="12">SUMIFS($BX$520:$BX$533,$BW$520:$BW$533,BU10)</f>
        <v>22</v>
      </c>
      <c r="CB10" s="213">
        <f t="shared" ref="CB10:CB73" si="13">24*CA10</f>
        <v>528</v>
      </c>
      <c r="CC10" s="67">
        <f t="shared" ref="CC10:CC73" si="14">IFERROR((CB10-(BY10))/CB10,"-")</f>
        <v>0.96054292929296603</v>
      </c>
      <c r="CD10" s="69">
        <f t="shared" ref="CD10:CD73" si="15">IFERROR(CB10/(E10+F10+G10), "NO PRESENTA")</f>
        <v>176</v>
      </c>
      <c r="CE10" s="31">
        <f t="shared" si="1"/>
        <v>31</v>
      </c>
      <c r="CF10" s="213">
        <f t="shared" si="2"/>
        <v>744</v>
      </c>
      <c r="CG10" s="67">
        <f t="shared" si="3"/>
        <v>0.97199820788533076</v>
      </c>
      <c r="CH10" s="69">
        <f t="shared" si="4"/>
        <v>248</v>
      </c>
      <c r="CI10" s="69">
        <f t="shared" si="5"/>
        <v>6.9444444444379769</v>
      </c>
      <c r="CJ10" s="199">
        <f t="shared" si="6"/>
        <v>7.0000000002328306</v>
      </c>
      <c r="CK10" s="68">
        <f t="shared" ref="CK10:CK73" si="16">IFERROR((H10+I10+J10)/BY10,"-")</f>
        <v>1</v>
      </c>
      <c r="CL10" s="68">
        <f t="shared" ref="CL10:CL73" si="17">IFERROR((T10+U10+V10)/BY10,"-")</f>
        <v>0</v>
      </c>
      <c r="CM10" s="68">
        <f t="shared" ref="CM10:CM73" si="18">IFERROR((AG10+AH10+AI10+AJ10)/BY10,"-")</f>
        <v>0</v>
      </c>
      <c r="CN10" s="68">
        <f t="shared" ref="CN10:CN73" si="19">IFERROR((AV10+AW10+AX10)/BY10,"-")</f>
        <v>0</v>
      </c>
      <c r="CO10" s="68">
        <f t="shared" ref="CO10:CO73" si="20">IFERROR((BG10+BH10)/BY10,"-")</f>
        <v>0</v>
      </c>
      <c r="CP10" s="68">
        <f t="shared" ref="CP10:CP73" si="21">IFERROR((N10+O10+P10)/BZ10,"-")</f>
        <v>0.99219108868505124</v>
      </c>
      <c r="CQ10" s="68">
        <f t="shared" ref="CQ10:CQ73" si="22">IFERROR((Z10+AA10+AB10)/BZ10,"-")</f>
        <v>7.8089113149487173E-3</v>
      </c>
      <c r="CR10" s="68">
        <f t="shared" ref="CR10:CR73" si="23">IFERROR((AO10+AP10+AQ10+AR10)/BZ10,"-")</f>
        <v>0</v>
      </c>
      <c r="CS10" s="68">
        <f t="shared" ref="CS10:CS73" si="24">IFERROR((BB10+BC10+BD10)/BZ10,"-")</f>
        <v>0</v>
      </c>
      <c r="CT10" s="68">
        <f t="shared" ref="CT10:CT73" si="25">IFERROR((BK10+BL10)/BZ10,"-")</f>
        <v>0</v>
      </c>
      <c r="CU10" s="68">
        <f t="shared" ref="CU10:CU73" si="26">IFERROR((I10+U10+AI10+AX10+BH10)/BY10,"-")</f>
        <v>1.5999999993495644E-2</v>
      </c>
      <c r="CV10" s="68">
        <f t="shared" ref="CV10:CV73" si="27">IFERROR((J10+V10+AJ10)/BY10,"-")</f>
        <v>0</v>
      </c>
      <c r="CW10" s="68">
        <f t="shared" ref="CW10:CW73" si="28">IFERROR((H10+T10+AG10+AV10+BG10)/BY10,"-")</f>
        <v>0.98400000000650434</v>
      </c>
      <c r="CX10" s="68">
        <f t="shared" ref="CX10:CX73" si="29">IFERROR((AH10+AW10)/BY10,"-")</f>
        <v>0</v>
      </c>
      <c r="CY10" s="68">
        <f t="shared" ref="CY10:CY73" si="30">IFERROR((O10+AA10+AQ10+BD10+BL10)/BZ10,"-")</f>
        <v>0.10230330072138259</v>
      </c>
      <c r="CZ10" s="68">
        <f t="shared" ref="CZ10:CZ73" si="31">IFERROR((P10+AB10+AR10)/BZ10,"-")</f>
        <v>0</v>
      </c>
      <c r="DA10" s="68">
        <f t="shared" ref="DA10:DA73" si="32">IFERROR((N10+Z10+AO10+BB10+BK10)/BZ10,"-")</f>
        <v>0.89769669927861739</v>
      </c>
      <c r="DB10" s="68">
        <f t="shared" ref="DB10:DB73" si="33">IFERROR((AP10+BC10)/BZ10,"-")</f>
        <v>0</v>
      </c>
    </row>
    <row r="11" spans="1:106" ht="14.25" customHeight="1" x14ac:dyDescent="0.2">
      <c r="A11" s="31" t="s">
        <v>636</v>
      </c>
      <c r="B11" s="211" t="s">
        <v>56</v>
      </c>
      <c r="C11" s="211" t="s">
        <v>78</v>
      </c>
      <c r="D11" s="211" t="s">
        <v>36</v>
      </c>
      <c r="E11" s="212">
        <v>1</v>
      </c>
      <c r="F11" s="212"/>
      <c r="G11" s="212"/>
      <c r="H11" s="199">
        <v>3.3333333331975155</v>
      </c>
      <c r="I11" s="199"/>
      <c r="J11" s="199"/>
      <c r="K11" s="199">
        <v>3</v>
      </c>
      <c r="L11" s="199"/>
      <c r="M11" s="199"/>
      <c r="N11" s="199">
        <v>15</v>
      </c>
      <c r="O11" s="199"/>
      <c r="P11" s="199"/>
      <c r="Q11" s="212"/>
      <c r="R11" s="212">
        <v>1</v>
      </c>
      <c r="S11" s="212"/>
      <c r="T11" s="199"/>
      <c r="U11" s="199">
        <v>0</v>
      </c>
      <c r="V11" s="199"/>
      <c r="W11" s="199"/>
      <c r="X11" s="199">
        <v>3.3055555599275976E-2</v>
      </c>
      <c r="Y11" s="199"/>
      <c r="Z11" s="199"/>
      <c r="AA11" s="199">
        <v>0.16527777799637988</v>
      </c>
      <c r="AB11" s="199"/>
      <c r="AC11" s="212"/>
      <c r="AD11" s="212"/>
      <c r="AE11" s="212"/>
      <c r="AF11" s="212"/>
      <c r="AG11" s="199"/>
      <c r="AH11" s="199"/>
      <c r="AI11" s="199"/>
      <c r="AJ11" s="199"/>
      <c r="AK11" s="199"/>
      <c r="AL11" s="199"/>
      <c r="AM11" s="199"/>
      <c r="AN11" s="199"/>
      <c r="AO11" s="199"/>
      <c r="AP11" s="199"/>
      <c r="AQ11" s="199"/>
      <c r="AR11" s="199"/>
      <c r="AS11" s="212"/>
      <c r="AT11" s="212"/>
      <c r="AU11" s="212"/>
      <c r="AV11" s="199"/>
      <c r="AW11" s="199"/>
      <c r="AX11" s="199"/>
      <c r="AY11" s="199"/>
      <c r="AZ11" s="199"/>
      <c r="BA11" s="199"/>
      <c r="BB11" s="199"/>
      <c r="BC11" s="199"/>
      <c r="BD11" s="199"/>
      <c r="BE11" s="212"/>
      <c r="BF11" s="212"/>
      <c r="BG11" s="199"/>
      <c r="BH11" s="199"/>
      <c r="BI11" s="199"/>
      <c r="BJ11" s="199"/>
      <c r="BK11" s="199"/>
      <c r="BL11" s="199"/>
      <c r="BM11" s="212">
        <v>2</v>
      </c>
      <c r="BN11" s="199">
        <v>3.3333333331975155</v>
      </c>
      <c r="BO11" s="199">
        <v>3.033055555599276</v>
      </c>
      <c r="BP11" s="199">
        <v>15.16527777799638</v>
      </c>
      <c r="BQ11" s="211"/>
      <c r="BR11" s="211"/>
      <c r="BS11" s="211"/>
      <c r="BT11" s="211"/>
      <c r="BU11" s="31" t="str">
        <f t="shared" si="0"/>
        <v>22_12</v>
      </c>
      <c r="BV11" s="31" t="str">
        <f t="shared" si="7"/>
        <v>COMPRESOR DE AIRE</v>
      </c>
      <c r="BW11" s="31" t="str">
        <f t="shared" si="8"/>
        <v>140-GC-113</v>
      </c>
      <c r="BX11" s="1" t="str">
        <f t="shared" si="9"/>
        <v>-</v>
      </c>
      <c r="BY11" s="66">
        <f t="shared" si="10"/>
        <v>3.3333333331975155</v>
      </c>
      <c r="BZ11" s="66">
        <f t="shared" si="11"/>
        <v>15.16527777799638</v>
      </c>
      <c r="CA11" s="1">
        <f t="shared" si="12"/>
        <v>22</v>
      </c>
      <c r="CB11" s="213">
        <f t="shared" si="13"/>
        <v>528</v>
      </c>
      <c r="CC11" s="67">
        <f t="shared" si="14"/>
        <v>0.99368686868712597</v>
      </c>
      <c r="CD11" s="69">
        <f t="shared" si="15"/>
        <v>528</v>
      </c>
      <c r="CE11" s="31">
        <f t="shared" si="1"/>
        <v>31</v>
      </c>
      <c r="CF11" s="213">
        <f t="shared" si="2"/>
        <v>744</v>
      </c>
      <c r="CG11" s="67">
        <f t="shared" si="3"/>
        <v>0.99551971326183131</v>
      </c>
      <c r="CH11" s="69">
        <f t="shared" si="4"/>
        <v>744</v>
      </c>
      <c r="CI11" s="69">
        <f t="shared" si="5"/>
        <v>3.3333333331975155</v>
      </c>
      <c r="CJ11" s="199">
        <f t="shared" si="6"/>
        <v>15</v>
      </c>
      <c r="CK11" s="68">
        <f t="shared" si="16"/>
        <v>1</v>
      </c>
      <c r="CL11" s="68">
        <f t="shared" si="17"/>
        <v>0</v>
      </c>
      <c r="CM11" s="68">
        <f t="shared" si="18"/>
        <v>0</v>
      </c>
      <c r="CN11" s="68">
        <f t="shared" si="19"/>
        <v>0</v>
      </c>
      <c r="CO11" s="68">
        <f t="shared" si="20"/>
        <v>0</v>
      </c>
      <c r="CP11" s="68">
        <f t="shared" si="21"/>
        <v>0.98910156606322208</v>
      </c>
      <c r="CQ11" s="68">
        <f t="shared" si="22"/>
        <v>1.0898433936777925E-2</v>
      </c>
      <c r="CR11" s="68">
        <f t="shared" si="23"/>
        <v>0</v>
      </c>
      <c r="CS11" s="68">
        <f t="shared" si="24"/>
        <v>0</v>
      </c>
      <c r="CT11" s="68">
        <f t="shared" si="25"/>
        <v>0</v>
      </c>
      <c r="CU11" s="68">
        <f t="shared" si="26"/>
        <v>0</v>
      </c>
      <c r="CV11" s="68">
        <f t="shared" si="27"/>
        <v>0</v>
      </c>
      <c r="CW11" s="68">
        <f t="shared" si="28"/>
        <v>1</v>
      </c>
      <c r="CX11" s="68">
        <f t="shared" si="29"/>
        <v>0</v>
      </c>
      <c r="CY11" s="68">
        <f t="shared" si="30"/>
        <v>1.0898433936777925E-2</v>
      </c>
      <c r="CZ11" s="68">
        <f t="shared" si="31"/>
        <v>0</v>
      </c>
      <c r="DA11" s="68">
        <f t="shared" si="32"/>
        <v>0.98910156606322208</v>
      </c>
      <c r="DB11" s="68">
        <f t="shared" si="33"/>
        <v>0</v>
      </c>
    </row>
    <row r="12" spans="1:106" ht="14.25" customHeight="1" x14ac:dyDescent="0.2">
      <c r="A12" s="31" t="s">
        <v>636</v>
      </c>
      <c r="B12" s="211" t="s">
        <v>56</v>
      </c>
      <c r="C12" s="211" t="s">
        <v>93</v>
      </c>
      <c r="D12" s="211" t="s">
        <v>36</v>
      </c>
      <c r="E12" s="212"/>
      <c r="F12" s="212"/>
      <c r="G12" s="212"/>
      <c r="H12" s="199"/>
      <c r="I12" s="199"/>
      <c r="J12" s="199"/>
      <c r="K12" s="199"/>
      <c r="L12" s="199"/>
      <c r="M12" s="199"/>
      <c r="N12" s="199"/>
      <c r="O12" s="199"/>
      <c r="P12" s="199"/>
      <c r="Q12" s="212"/>
      <c r="R12" s="212">
        <v>1</v>
      </c>
      <c r="S12" s="212"/>
      <c r="T12" s="199"/>
      <c r="U12" s="199">
        <v>0</v>
      </c>
      <c r="V12" s="199"/>
      <c r="W12" s="199"/>
      <c r="X12" s="199">
        <v>3.3055555599275976E-2</v>
      </c>
      <c r="Y12" s="199"/>
      <c r="Z12" s="199"/>
      <c r="AA12" s="199">
        <v>0.16527777799637988</v>
      </c>
      <c r="AB12" s="199"/>
      <c r="AC12" s="212"/>
      <c r="AD12" s="212"/>
      <c r="AE12" s="212"/>
      <c r="AF12" s="212"/>
      <c r="AG12" s="199"/>
      <c r="AH12" s="199"/>
      <c r="AI12" s="199"/>
      <c r="AJ12" s="199"/>
      <c r="AK12" s="199"/>
      <c r="AL12" s="199"/>
      <c r="AM12" s="199"/>
      <c r="AN12" s="199"/>
      <c r="AO12" s="199"/>
      <c r="AP12" s="199"/>
      <c r="AQ12" s="199"/>
      <c r="AR12" s="199"/>
      <c r="AS12" s="212"/>
      <c r="AT12" s="212"/>
      <c r="AU12" s="212"/>
      <c r="AV12" s="199"/>
      <c r="AW12" s="199"/>
      <c r="AX12" s="199"/>
      <c r="AY12" s="199"/>
      <c r="AZ12" s="199"/>
      <c r="BA12" s="199"/>
      <c r="BB12" s="199"/>
      <c r="BC12" s="199"/>
      <c r="BD12" s="199"/>
      <c r="BE12" s="212"/>
      <c r="BF12" s="212"/>
      <c r="BG12" s="199"/>
      <c r="BH12" s="199"/>
      <c r="BI12" s="199"/>
      <c r="BJ12" s="199"/>
      <c r="BK12" s="199"/>
      <c r="BL12" s="199"/>
      <c r="BM12" s="212">
        <v>1</v>
      </c>
      <c r="BN12" s="199">
        <v>0</v>
      </c>
      <c r="BO12" s="199">
        <v>3.3055555599275976E-2</v>
      </c>
      <c r="BP12" s="199">
        <v>0.16527777799637988</v>
      </c>
      <c r="BQ12" s="211"/>
      <c r="BR12" s="211"/>
      <c r="BS12" s="211"/>
      <c r="BT12" s="211"/>
      <c r="BU12" s="31" t="str">
        <f t="shared" si="0"/>
        <v>22_12</v>
      </c>
      <c r="BV12" s="31" t="str">
        <f t="shared" si="7"/>
        <v>COMPRESOR DE AIRE</v>
      </c>
      <c r="BW12" s="31" t="str">
        <f t="shared" si="8"/>
        <v>140-GC-114</v>
      </c>
      <c r="BX12" s="1" t="str">
        <f t="shared" si="9"/>
        <v>-</v>
      </c>
      <c r="BY12" s="66">
        <f t="shared" si="10"/>
        <v>0</v>
      </c>
      <c r="BZ12" s="66">
        <f t="shared" si="11"/>
        <v>0.16527777799637988</v>
      </c>
      <c r="CA12" s="1">
        <f t="shared" si="12"/>
        <v>22</v>
      </c>
      <c r="CB12" s="213">
        <f t="shared" si="13"/>
        <v>528</v>
      </c>
      <c r="CC12" s="67">
        <f t="shared" si="14"/>
        <v>1</v>
      </c>
      <c r="CD12" s="69" t="str">
        <f t="shared" si="15"/>
        <v>NO PRESENTA</v>
      </c>
      <c r="CE12" s="31">
        <f t="shared" si="1"/>
        <v>31</v>
      </c>
      <c r="CF12" s="213">
        <f t="shared" si="2"/>
        <v>744</v>
      </c>
      <c r="CG12" s="67">
        <f t="shared" si="3"/>
        <v>1</v>
      </c>
      <c r="CH12" s="69" t="str">
        <f t="shared" si="4"/>
        <v>NO PRESENTA</v>
      </c>
      <c r="CI12" s="69" t="str">
        <f t="shared" si="5"/>
        <v>NO PRESENTA</v>
      </c>
      <c r="CJ12" s="199" t="str">
        <f t="shared" si="6"/>
        <v>NO PRESENTA</v>
      </c>
      <c r="CK12" s="68" t="str">
        <f t="shared" si="16"/>
        <v>-</v>
      </c>
      <c r="CL12" s="68" t="str">
        <f t="shared" si="17"/>
        <v>-</v>
      </c>
      <c r="CM12" s="68" t="str">
        <f t="shared" si="18"/>
        <v>-</v>
      </c>
      <c r="CN12" s="68" t="str">
        <f t="shared" si="19"/>
        <v>-</v>
      </c>
      <c r="CO12" s="68" t="str">
        <f t="shared" si="20"/>
        <v>-</v>
      </c>
      <c r="CP12" s="68">
        <f t="shared" si="21"/>
        <v>0</v>
      </c>
      <c r="CQ12" s="68">
        <f t="shared" si="22"/>
        <v>1</v>
      </c>
      <c r="CR12" s="68">
        <f t="shared" si="23"/>
        <v>0</v>
      </c>
      <c r="CS12" s="68">
        <f t="shared" si="24"/>
        <v>0</v>
      </c>
      <c r="CT12" s="68">
        <f t="shared" si="25"/>
        <v>0</v>
      </c>
      <c r="CU12" s="68" t="str">
        <f t="shared" si="26"/>
        <v>-</v>
      </c>
      <c r="CV12" s="68" t="str">
        <f t="shared" si="27"/>
        <v>-</v>
      </c>
      <c r="CW12" s="68" t="str">
        <f t="shared" si="28"/>
        <v>-</v>
      </c>
      <c r="CX12" s="68" t="str">
        <f t="shared" si="29"/>
        <v>-</v>
      </c>
      <c r="CY12" s="68">
        <f t="shared" si="30"/>
        <v>1</v>
      </c>
      <c r="CZ12" s="68">
        <f t="shared" si="31"/>
        <v>0</v>
      </c>
      <c r="DA12" s="68">
        <f t="shared" si="32"/>
        <v>0</v>
      </c>
      <c r="DB12" s="68">
        <f t="shared" si="33"/>
        <v>0</v>
      </c>
    </row>
    <row r="13" spans="1:106" ht="14.25" customHeight="1" x14ac:dyDescent="0.2">
      <c r="A13" s="31" t="s">
        <v>636</v>
      </c>
      <c r="B13" s="211" t="s">
        <v>56</v>
      </c>
      <c r="C13" s="211" t="s">
        <v>421</v>
      </c>
      <c r="D13" s="211" t="s">
        <v>36</v>
      </c>
      <c r="E13" s="212"/>
      <c r="F13" s="212"/>
      <c r="G13" s="212"/>
      <c r="H13" s="199"/>
      <c r="I13" s="199"/>
      <c r="J13" s="199"/>
      <c r="K13" s="199"/>
      <c r="L13" s="199"/>
      <c r="M13" s="199"/>
      <c r="N13" s="199"/>
      <c r="O13" s="199"/>
      <c r="P13" s="199"/>
      <c r="Q13" s="212"/>
      <c r="R13" s="212">
        <v>1</v>
      </c>
      <c r="S13" s="212"/>
      <c r="T13" s="199"/>
      <c r="U13" s="199">
        <v>0</v>
      </c>
      <c r="V13" s="199"/>
      <c r="W13" s="199"/>
      <c r="X13" s="199">
        <v>3.3333333267364651E-2</v>
      </c>
      <c r="Y13" s="199"/>
      <c r="Z13" s="199"/>
      <c r="AA13" s="199">
        <v>0.16666666633682325</v>
      </c>
      <c r="AB13" s="199"/>
      <c r="AC13" s="212"/>
      <c r="AD13" s="212"/>
      <c r="AE13" s="212"/>
      <c r="AF13" s="212"/>
      <c r="AG13" s="199"/>
      <c r="AH13" s="199"/>
      <c r="AI13" s="199"/>
      <c r="AJ13" s="199"/>
      <c r="AK13" s="199"/>
      <c r="AL13" s="199"/>
      <c r="AM13" s="199"/>
      <c r="AN13" s="199"/>
      <c r="AO13" s="199"/>
      <c r="AP13" s="199"/>
      <c r="AQ13" s="199"/>
      <c r="AR13" s="199"/>
      <c r="AS13" s="212"/>
      <c r="AT13" s="212"/>
      <c r="AU13" s="212"/>
      <c r="AV13" s="199"/>
      <c r="AW13" s="199"/>
      <c r="AX13" s="199"/>
      <c r="AY13" s="199"/>
      <c r="AZ13" s="199"/>
      <c r="BA13" s="199"/>
      <c r="BB13" s="199"/>
      <c r="BC13" s="199"/>
      <c r="BD13" s="199"/>
      <c r="BE13" s="212"/>
      <c r="BF13" s="212"/>
      <c r="BG13" s="199"/>
      <c r="BH13" s="199"/>
      <c r="BI13" s="199"/>
      <c r="BJ13" s="199"/>
      <c r="BK13" s="199"/>
      <c r="BL13" s="199"/>
      <c r="BM13" s="212">
        <v>1</v>
      </c>
      <c r="BN13" s="199">
        <v>0</v>
      </c>
      <c r="BO13" s="199">
        <v>3.3333333267364651E-2</v>
      </c>
      <c r="BP13" s="199">
        <v>0.16666666633682325</v>
      </c>
      <c r="BQ13" s="211"/>
      <c r="BR13" s="211"/>
      <c r="BS13" s="211"/>
      <c r="BT13" s="211"/>
      <c r="BU13" s="31" t="str">
        <f t="shared" si="0"/>
        <v>22_12</v>
      </c>
      <c r="BV13" s="31" t="str">
        <f t="shared" si="7"/>
        <v>COMPRESOR DE AIRE</v>
      </c>
      <c r="BW13" s="31" t="str">
        <f t="shared" si="8"/>
        <v>140-GC-003</v>
      </c>
      <c r="BX13" s="1" t="str">
        <f t="shared" si="9"/>
        <v>-</v>
      </c>
      <c r="BY13" s="66">
        <f t="shared" si="10"/>
        <v>0</v>
      </c>
      <c r="BZ13" s="66">
        <f t="shared" si="11"/>
        <v>0.16666666633682325</v>
      </c>
      <c r="CA13" s="1">
        <f t="shared" si="12"/>
        <v>22</v>
      </c>
      <c r="CB13" s="213">
        <f t="shared" si="13"/>
        <v>528</v>
      </c>
      <c r="CC13" s="67">
        <f t="shared" si="14"/>
        <v>1</v>
      </c>
      <c r="CD13" s="69" t="str">
        <f t="shared" si="15"/>
        <v>NO PRESENTA</v>
      </c>
      <c r="CE13" s="31">
        <f t="shared" si="1"/>
        <v>31</v>
      </c>
      <c r="CF13" s="213">
        <f t="shared" si="2"/>
        <v>744</v>
      </c>
      <c r="CG13" s="67">
        <f t="shared" si="3"/>
        <v>1</v>
      </c>
      <c r="CH13" s="69" t="str">
        <f t="shared" si="4"/>
        <v>NO PRESENTA</v>
      </c>
      <c r="CI13" s="69" t="str">
        <f t="shared" si="5"/>
        <v>NO PRESENTA</v>
      </c>
      <c r="CJ13" s="199" t="str">
        <f t="shared" si="6"/>
        <v>NO PRESENTA</v>
      </c>
      <c r="CK13" s="68" t="str">
        <f t="shared" si="16"/>
        <v>-</v>
      </c>
      <c r="CL13" s="68" t="str">
        <f t="shared" si="17"/>
        <v>-</v>
      </c>
      <c r="CM13" s="68" t="str">
        <f t="shared" si="18"/>
        <v>-</v>
      </c>
      <c r="CN13" s="68" t="str">
        <f t="shared" si="19"/>
        <v>-</v>
      </c>
      <c r="CO13" s="68" t="str">
        <f t="shared" si="20"/>
        <v>-</v>
      </c>
      <c r="CP13" s="68">
        <f t="shared" si="21"/>
        <v>0</v>
      </c>
      <c r="CQ13" s="68">
        <f t="shared" si="22"/>
        <v>1</v>
      </c>
      <c r="CR13" s="68">
        <f t="shared" si="23"/>
        <v>0</v>
      </c>
      <c r="CS13" s="68">
        <f t="shared" si="24"/>
        <v>0</v>
      </c>
      <c r="CT13" s="68">
        <f t="shared" si="25"/>
        <v>0</v>
      </c>
      <c r="CU13" s="68" t="str">
        <f t="shared" si="26"/>
        <v>-</v>
      </c>
      <c r="CV13" s="68" t="str">
        <f t="shared" si="27"/>
        <v>-</v>
      </c>
      <c r="CW13" s="68" t="str">
        <f t="shared" si="28"/>
        <v>-</v>
      </c>
      <c r="CX13" s="68" t="str">
        <f t="shared" si="29"/>
        <v>-</v>
      </c>
      <c r="CY13" s="68">
        <f t="shared" si="30"/>
        <v>1</v>
      </c>
      <c r="CZ13" s="68">
        <f t="shared" si="31"/>
        <v>0</v>
      </c>
      <c r="DA13" s="68">
        <f t="shared" si="32"/>
        <v>0</v>
      </c>
      <c r="DB13" s="68">
        <f t="shared" si="33"/>
        <v>0</v>
      </c>
    </row>
    <row r="14" spans="1:106" ht="14.25" customHeight="1" x14ac:dyDescent="0.2">
      <c r="A14" s="31" t="s">
        <v>636</v>
      </c>
      <c r="B14" s="211" t="s">
        <v>175</v>
      </c>
      <c r="C14" s="211" t="s">
        <v>54</v>
      </c>
      <c r="D14" s="211" t="s">
        <v>36</v>
      </c>
      <c r="E14" s="212">
        <v>5</v>
      </c>
      <c r="F14" s="212"/>
      <c r="G14" s="212"/>
      <c r="H14" s="199">
        <v>18.416666666802485</v>
      </c>
      <c r="I14" s="199"/>
      <c r="J14" s="199"/>
      <c r="K14" s="199">
        <v>8.3333333332557231</v>
      </c>
      <c r="L14" s="199"/>
      <c r="M14" s="199"/>
      <c r="N14" s="199">
        <v>24.333333333372138</v>
      </c>
      <c r="O14" s="199"/>
      <c r="P14" s="199"/>
      <c r="Q14" s="212"/>
      <c r="R14" s="212"/>
      <c r="S14" s="212"/>
      <c r="T14" s="199"/>
      <c r="U14" s="199"/>
      <c r="V14" s="199"/>
      <c r="W14" s="199"/>
      <c r="X14" s="199"/>
      <c r="Y14" s="199"/>
      <c r="Z14" s="199"/>
      <c r="AA14" s="199"/>
      <c r="AB14" s="199"/>
      <c r="AC14" s="212"/>
      <c r="AD14" s="212"/>
      <c r="AE14" s="212"/>
      <c r="AF14" s="212"/>
      <c r="AG14" s="199"/>
      <c r="AH14" s="199"/>
      <c r="AI14" s="199"/>
      <c r="AJ14" s="199"/>
      <c r="AK14" s="199"/>
      <c r="AL14" s="199"/>
      <c r="AM14" s="199"/>
      <c r="AN14" s="199"/>
      <c r="AO14" s="199"/>
      <c r="AP14" s="199"/>
      <c r="AQ14" s="199"/>
      <c r="AR14" s="199"/>
      <c r="AS14" s="212"/>
      <c r="AT14" s="212"/>
      <c r="AU14" s="212"/>
      <c r="AV14" s="199"/>
      <c r="AW14" s="199"/>
      <c r="AX14" s="199"/>
      <c r="AY14" s="199"/>
      <c r="AZ14" s="199"/>
      <c r="BA14" s="199"/>
      <c r="BB14" s="199"/>
      <c r="BC14" s="199"/>
      <c r="BD14" s="199"/>
      <c r="BE14" s="212"/>
      <c r="BF14" s="212"/>
      <c r="BG14" s="199"/>
      <c r="BH14" s="199"/>
      <c r="BI14" s="199"/>
      <c r="BJ14" s="199"/>
      <c r="BK14" s="199"/>
      <c r="BL14" s="199"/>
      <c r="BM14" s="212">
        <v>5</v>
      </c>
      <c r="BN14" s="199">
        <v>18.416666666802485</v>
      </c>
      <c r="BO14" s="199">
        <v>8.3333333332557231</v>
      </c>
      <c r="BP14" s="199">
        <v>24.333333333372138</v>
      </c>
      <c r="BQ14" s="211"/>
      <c r="BR14" s="211"/>
      <c r="BS14" s="211"/>
      <c r="BT14" s="211"/>
      <c r="BU14" s="31" t="str">
        <f t="shared" si="0"/>
        <v>22_12</v>
      </c>
      <c r="BV14" s="31" t="str">
        <f t="shared" si="7"/>
        <v>ELECTROBOMBA DE AGUA</v>
      </c>
      <c r="BW14" s="31" t="str">
        <f t="shared" si="8"/>
        <v>140-PP-152</v>
      </c>
      <c r="BX14" s="1" t="str">
        <f t="shared" si="9"/>
        <v>-</v>
      </c>
      <c r="BY14" s="66">
        <f t="shared" si="10"/>
        <v>18.416666666802485</v>
      </c>
      <c r="BZ14" s="66">
        <f t="shared" si="11"/>
        <v>24.333333333372138</v>
      </c>
      <c r="CA14" s="1">
        <f t="shared" si="12"/>
        <v>22</v>
      </c>
      <c r="CB14" s="213">
        <f t="shared" si="13"/>
        <v>528</v>
      </c>
      <c r="CC14" s="67">
        <f t="shared" si="14"/>
        <v>0.96511994949469226</v>
      </c>
      <c r="CD14" s="69">
        <f t="shared" si="15"/>
        <v>105.6</v>
      </c>
      <c r="CE14" s="31">
        <f t="shared" si="1"/>
        <v>31</v>
      </c>
      <c r="CF14" s="213">
        <f t="shared" si="2"/>
        <v>744</v>
      </c>
      <c r="CG14" s="67">
        <f t="shared" si="3"/>
        <v>0.97524641577042681</v>
      </c>
      <c r="CH14" s="69">
        <f t="shared" si="4"/>
        <v>148.80000000000001</v>
      </c>
      <c r="CI14" s="69">
        <f t="shared" si="5"/>
        <v>3.6833333333604967</v>
      </c>
      <c r="CJ14" s="199">
        <f t="shared" si="6"/>
        <v>4.866666666674428</v>
      </c>
      <c r="CK14" s="68">
        <f t="shared" si="16"/>
        <v>1</v>
      </c>
      <c r="CL14" s="68">
        <f t="shared" si="17"/>
        <v>0</v>
      </c>
      <c r="CM14" s="68">
        <f t="shared" si="18"/>
        <v>0</v>
      </c>
      <c r="CN14" s="68">
        <f t="shared" si="19"/>
        <v>0</v>
      </c>
      <c r="CO14" s="68">
        <f t="shared" si="20"/>
        <v>0</v>
      </c>
      <c r="CP14" s="68">
        <f t="shared" si="21"/>
        <v>1</v>
      </c>
      <c r="CQ14" s="68">
        <f t="shared" si="22"/>
        <v>0</v>
      </c>
      <c r="CR14" s="68">
        <f t="shared" si="23"/>
        <v>0</v>
      </c>
      <c r="CS14" s="68">
        <f t="shared" si="24"/>
        <v>0</v>
      </c>
      <c r="CT14" s="68">
        <f t="shared" si="25"/>
        <v>0</v>
      </c>
      <c r="CU14" s="68">
        <f t="shared" si="26"/>
        <v>0</v>
      </c>
      <c r="CV14" s="68">
        <f t="shared" si="27"/>
        <v>0</v>
      </c>
      <c r="CW14" s="68">
        <f t="shared" si="28"/>
        <v>1</v>
      </c>
      <c r="CX14" s="68">
        <f t="shared" si="29"/>
        <v>0</v>
      </c>
      <c r="CY14" s="68">
        <f t="shared" si="30"/>
        <v>0</v>
      </c>
      <c r="CZ14" s="68">
        <f t="shared" si="31"/>
        <v>0</v>
      </c>
      <c r="DA14" s="68">
        <f t="shared" si="32"/>
        <v>1</v>
      </c>
      <c r="DB14" s="68">
        <f t="shared" si="33"/>
        <v>0</v>
      </c>
    </row>
    <row r="15" spans="1:106" ht="14.25" customHeight="1" x14ac:dyDescent="0.2">
      <c r="A15" s="31" t="s">
        <v>636</v>
      </c>
      <c r="B15" s="211" t="s">
        <v>175</v>
      </c>
      <c r="C15" s="211" t="s">
        <v>66</v>
      </c>
      <c r="D15" s="211" t="s">
        <v>36</v>
      </c>
      <c r="E15" s="212">
        <v>3</v>
      </c>
      <c r="F15" s="212"/>
      <c r="G15" s="212"/>
      <c r="H15" s="199">
        <v>6</v>
      </c>
      <c r="I15" s="199"/>
      <c r="J15" s="199"/>
      <c r="K15" s="199">
        <v>4.4161111110588536</v>
      </c>
      <c r="L15" s="199"/>
      <c r="M15" s="199"/>
      <c r="N15" s="199">
        <v>13.082222222350538</v>
      </c>
      <c r="O15" s="199"/>
      <c r="P15" s="199"/>
      <c r="Q15" s="212"/>
      <c r="R15" s="212"/>
      <c r="S15" s="212"/>
      <c r="T15" s="199"/>
      <c r="U15" s="199"/>
      <c r="V15" s="199"/>
      <c r="W15" s="199"/>
      <c r="X15" s="199"/>
      <c r="Y15" s="199"/>
      <c r="Z15" s="199"/>
      <c r="AA15" s="199"/>
      <c r="AB15" s="199"/>
      <c r="AC15" s="212"/>
      <c r="AD15" s="212"/>
      <c r="AE15" s="212"/>
      <c r="AF15" s="212"/>
      <c r="AG15" s="199"/>
      <c r="AH15" s="199"/>
      <c r="AI15" s="199"/>
      <c r="AJ15" s="199"/>
      <c r="AK15" s="199"/>
      <c r="AL15" s="199"/>
      <c r="AM15" s="199"/>
      <c r="AN15" s="199"/>
      <c r="AO15" s="199"/>
      <c r="AP15" s="199"/>
      <c r="AQ15" s="199"/>
      <c r="AR15" s="199"/>
      <c r="AS15" s="212"/>
      <c r="AT15" s="212"/>
      <c r="AU15" s="212"/>
      <c r="AV15" s="199"/>
      <c r="AW15" s="199"/>
      <c r="AX15" s="199"/>
      <c r="AY15" s="199"/>
      <c r="AZ15" s="199"/>
      <c r="BA15" s="199"/>
      <c r="BB15" s="199"/>
      <c r="BC15" s="199"/>
      <c r="BD15" s="199"/>
      <c r="BE15" s="212"/>
      <c r="BF15" s="212"/>
      <c r="BG15" s="199"/>
      <c r="BH15" s="199"/>
      <c r="BI15" s="199"/>
      <c r="BJ15" s="199"/>
      <c r="BK15" s="199"/>
      <c r="BL15" s="199"/>
      <c r="BM15" s="212">
        <v>3</v>
      </c>
      <c r="BN15" s="199">
        <v>6</v>
      </c>
      <c r="BO15" s="199">
        <v>4.4161111110588536</v>
      </c>
      <c r="BP15" s="199">
        <v>13.082222222350538</v>
      </c>
      <c r="BQ15" s="211"/>
      <c r="BR15" s="211"/>
      <c r="BS15" s="211"/>
      <c r="BT15" s="211"/>
      <c r="BU15" s="31" t="str">
        <f t="shared" si="0"/>
        <v>22_12</v>
      </c>
      <c r="BV15" s="31" t="str">
        <f t="shared" si="7"/>
        <v>ELECTROBOMBA DE AGUA</v>
      </c>
      <c r="BW15" s="31" t="str">
        <f t="shared" si="8"/>
        <v>140-PP-153</v>
      </c>
      <c r="BX15" s="1" t="str">
        <f t="shared" si="9"/>
        <v>-</v>
      </c>
      <c r="BY15" s="66">
        <f t="shared" si="10"/>
        <v>6</v>
      </c>
      <c r="BZ15" s="66">
        <f t="shared" si="11"/>
        <v>13.082222222350538</v>
      </c>
      <c r="CA15" s="1">
        <f t="shared" si="12"/>
        <v>22</v>
      </c>
      <c r="CB15" s="213">
        <f t="shared" si="13"/>
        <v>528</v>
      </c>
      <c r="CC15" s="67">
        <f t="shared" si="14"/>
        <v>0.98863636363636365</v>
      </c>
      <c r="CD15" s="69">
        <f t="shared" si="15"/>
        <v>176</v>
      </c>
      <c r="CE15" s="31">
        <f t="shared" si="1"/>
        <v>31</v>
      </c>
      <c r="CF15" s="213">
        <f t="shared" si="2"/>
        <v>744</v>
      </c>
      <c r="CG15" s="67">
        <f t="shared" si="3"/>
        <v>0.99193548387096775</v>
      </c>
      <c r="CH15" s="69">
        <f t="shared" si="4"/>
        <v>248</v>
      </c>
      <c r="CI15" s="69">
        <f t="shared" si="5"/>
        <v>2</v>
      </c>
      <c r="CJ15" s="199">
        <f t="shared" si="6"/>
        <v>4.3607407407835126</v>
      </c>
      <c r="CK15" s="68">
        <f t="shared" si="16"/>
        <v>1</v>
      </c>
      <c r="CL15" s="68">
        <f t="shared" si="17"/>
        <v>0</v>
      </c>
      <c r="CM15" s="68">
        <f t="shared" si="18"/>
        <v>0</v>
      </c>
      <c r="CN15" s="68">
        <f t="shared" si="19"/>
        <v>0</v>
      </c>
      <c r="CO15" s="68">
        <f t="shared" si="20"/>
        <v>0</v>
      </c>
      <c r="CP15" s="68">
        <f t="shared" si="21"/>
        <v>1</v>
      </c>
      <c r="CQ15" s="68">
        <f t="shared" si="22"/>
        <v>0</v>
      </c>
      <c r="CR15" s="68">
        <f t="shared" si="23"/>
        <v>0</v>
      </c>
      <c r="CS15" s="68">
        <f t="shared" si="24"/>
        <v>0</v>
      </c>
      <c r="CT15" s="68">
        <f t="shared" si="25"/>
        <v>0</v>
      </c>
      <c r="CU15" s="68">
        <f t="shared" si="26"/>
        <v>0</v>
      </c>
      <c r="CV15" s="68">
        <f t="shared" si="27"/>
        <v>0</v>
      </c>
      <c r="CW15" s="68">
        <f t="shared" si="28"/>
        <v>1</v>
      </c>
      <c r="CX15" s="68">
        <f t="shared" si="29"/>
        <v>0</v>
      </c>
      <c r="CY15" s="68">
        <f t="shared" si="30"/>
        <v>0</v>
      </c>
      <c r="CZ15" s="68">
        <f t="shared" si="31"/>
        <v>0</v>
      </c>
      <c r="DA15" s="68">
        <f t="shared" si="32"/>
        <v>1</v>
      </c>
      <c r="DB15" s="68">
        <f t="shared" si="33"/>
        <v>0</v>
      </c>
    </row>
    <row r="16" spans="1:106" ht="14.25" customHeight="1" x14ac:dyDescent="0.2">
      <c r="A16" s="31" t="s">
        <v>636</v>
      </c>
      <c r="B16" s="211" t="s">
        <v>175</v>
      </c>
      <c r="C16" s="211" t="s">
        <v>35</v>
      </c>
      <c r="D16" s="211" t="s">
        <v>36</v>
      </c>
      <c r="E16" s="212">
        <v>3</v>
      </c>
      <c r="F16" s="212">
        <v>2</v>
      </c>
      <c r="G16" s="212"/>
      <c r="H16" s="199">
        <v>3718.5</v>
      </c>
      <c r="I16" s="199">
        <v>0</v>
      </c>
      <c r="J16" s="199"/>
      <c r="K16" s="199">
        <v>9.5830555556458421</v>
      </c>
      <c r="L16" s="199">
        <v>17.249999999825377</v>
      </c>
      <c r="M16" s="199"/>
      <c r="N16" s="199">
        <v>37.08305555570405</v>
      </c>
      <c r="O16" s="199">
        <v>68.999999999301508</v>
      </c>
      <c r="P16" s="199"/>
      <c r="Q16" s="212"/>
      <c r="R16" s="212"/>
      <c r="S16" s="212"/>
      <c r="T16" s="199"/>
      <c r="U16" s="199"/>
      <c r="V16" s="199"/>
      <c r="W16" s="199"/>
      <c r="X16" s="199"/>
      <c r="Y16" s="199"/>
      <c r="Z16" s="199"/>
      <c r="AA16" s="199"/>
      <c r="AB16" s="199"/>
      <c r="AC16" s="212"/>
      <c r="AD16" s="212"/>
      <c r="AE16" s="212"/>
      <c r="AF16" s="212"/>
      <c r="AG16" s="199"/>
      <c r="AH16" s="199"/>
      <c r="AI16" s="199"/>
      <c r="AJ16" s="199"/>
      <c r="AK16" s="199"/>
      <c r="AL16" s="199"/>
      <c r="AM16" s="199"/>
      <c r="AN16" s="199"/>
      <c r="AO16" s="199"/>
      <c r="AP16" s="199"/>
      <c r="AQ16" s="199"/>
      <c r="AR16" s="199"/>
      <c r="AS16" s="212"/>
      <c r="AT16" s="212"/>
      <c r="AU16" s="212"/>
      <c r="AV16" s="199"/>
      <c r="AW16" s="199"/>
      <c r="AX16" s="199"/>
      <c r="AY16" s="199"/>
      <c r="AZ16" s="199"/>
      <c r="BA16" s="199"/>
      <c r="BB16" s="199"/>
      <c r="BC16" s="199"/>
      <c r="BD16" s="199"/>
      <c r="BE16" s="212"/>
      <c r="BF16" s="212"/>
      <c r="BG16" s="199"/>
      <c r="BH16" s="199"/>
      <c r="BI16" s="199"/>
      <c r="BJ16" s="199"/>
      <c r="BK16" s="199"/>
      <c r="BL16" s="199"/>
      <c r="BM16" s="212">
        <v>5</v>
      </c>
      <c r="BN16" s="199">
        <v>3718.5</v>
      </c>
      <c r="BO16" s="199">
        <v>26.833055555471219</v>
      </c>
      <c r="BP16" s="199">
        <v>106.08305555500556</v>
      </c>
      <c r="BQ16" s="211"/>
      <c r="BR16" s="211"/>
      <c r="BS16" s="211"/>
      <c r="BT16" s="211"/>
      <c r="BU16" s="31" t="str">
        <f t="shared" si="0"/>
        <v>22_12</v>
      </c>
      <c r="BV16" s="31" t="str">
        <f t="shared" si="7"/>
        <v>ELECTROBOMBA DE AGUA</v>
      </c>
      <c r="BW16" s="31" t="str">
        <f t="shared" si="8"/>
        <v>140-PP-154</v>
      </c>
      <c r="BX16" s="1" t="str">
        <f t="shared" si="9"/>
        <v>-</v>
      </c>
      <c r="BY16" s="66">
        <f t="shared" si="10"/>
        <v>3718.5</v>
      </c>
      <c r="BZ16" s="66">
        <f t="shared" si="11"/>
        <v>106.08305555500556</v>
      </c>
      <c r="CA16" s="1">
        <f t="shared" si="12"/>
        <v>22</v>
      </c>
      <c r="CB16" s="213">
        <f t="shared" si="13"/>
        <v>528</v>
      </c>
      <c r="CC16" s="67">
        <f t="shared" si="14"/>
        <v>-6.0426136363636367</v>
      </c>
      <c r="CD16" s="69">
        <f t="shared" si="15"/>
        <v>105.6</v>
      </c>
      <c r="CE16" s="31">
        <f t="shared" si="1"/>
        <v>31</v>
      </c>
      <c r="CF16" s="213">
        <f t="shared" si="2"/>
        <v>744</v>
      </c>
      <c r="CG16" s="67">
        <f t="shared" si="3"/>
        <v>-3.997983870967742</v>
      </c>
      <c r="CH16" s="69">
        <f t="shared" si="4"/>
        <v>148.80000000000001</v>
      </c>
      <c r="CI16" s="69">
        <f t="shared" si="5"/>
        <v>743.7</v>
      </c>
      <c r="CJ16" s="199">
        <f t="shared" si="6"/>
        <v>21.216611111001111</v>
      </c>
      <c r="CK16" s="68">
        <f t="shared" si="16"/>
        <v>1</v>
      </c>
      <c r="CL16" s="68">
        <f t="shared" si="17"/>
        <v>0</v>
      </c>
      <c r="CM16" s="68">
        <f t="shared" si="18"/>
        <v>0</v>
      </c>
      <c r="CN16" s="68">
        <f t="shared" si="19"/>
        <v>0</v>
      </c>
      <c r="CO16" s="68">
        <f t="shared" si="20"/>
        <v>0</v>
      </c>
      <c r="CP16" s="68">
        <f t="shared" si="21"/>
        <v>1</v>
      </c>
      <c r="CQ16" s="68">
        <f t="shared" si="22"/>
        <v>0</v>
      </c>
      <c r="CR16" s="68">
        <f t="shared" si="23"/>
        <v>0</v>
      </c>
      <c r="CS16" s="68">
        <f t="shared" si="24"/>
        <v>0</v>
      </c>
      <c r="CT16" s="68">
        <f t="shared" si="25"/>
        <v>0</v>
      </c>
      <c r="CU16" s="68">
        <f t="shared" si="26"/>
        <v>0</v>
      </c>
      <c r="CV16" s="68">
        <f t="shared" si="27"/>
        <v>0</v>
      </c>
      <c r="CW16" s="68">
        <f t="shared" si="28"/>
        <v>1</v>
      </c>
      <c r="CX16" s="68">
        <f t="shared" si="29"/>
        <v>0</v>
      </c>
      <c r="CY16" s="68">
        <f t="shared" si="30"/>
        <v>0.6504337534237411</v>
      </c>
      <c r="CZ16" s="68">
        <f t="shared" si="31"/>
        <v>0</v>
      </c>
      <c r="DA16" s="68">
        <f t="shared" si="32"/>
        <v>0.34956624657625895</v>
      </c>
      <c r="DB16" s="68">
        <f t="shared" si="33"/>
        <v>0</v>
      </c>
    </row>
    <row r="17" spans="1:106" ht="14.25" customHeight="1" x14ac:dyDescent="0.2">
      <c r="A17" s="31" t="s">
        <v>636</v>
      </c>
      <c r="B17" s="211" t="s">
        <v>175</v>
      </c>
      <c r="C17" s="211" t="s">
        <v>80</v>
      </c>
      <c r="D17" s="211" t="s">
        <v>81</v>
      </c>
      <c r="E17" s="212">
        <v>2</v>
      </c>
      <c r="F17" s="212"/>
      <c r="G17" s="212"/>
      <c r="H17" s="199">
        <v>176.66666666662786</v>
      </c>
      <c r="I17" s="199"/>
      <c r="J17" s="199"/>
      <c r="K17" s="199">
        <v>6.5000000002328306</v>
      </c>
      <c r="L17" s="199"/>
      <c r="M17" s="199"/>
      <c r="N17" s="199">
        <v>19.500000000698492</v>
      </c>
      <c r="O17" s="199"/>
      <c r="P17" s="199"/>
      <c r="Q17" s="212"/>
      <c r="R17" s="212"/>
      <c r="S17" s="212"/>
      <c r="T17" s="199"/>
      <c r="U17" s="199"/>
      <c r="V17" s="199"/>
      <c r="W17" s="199"/>
      <c r="X17" s="199"/>
      <c r="Y17" s="199"/>
      <c r="Z17" s="199"/>
      <c r="AA17" s="199"/>
      <c r="AB17" s="199"/>
      <c r="AC17" s="212"/>
      <c r="AD17" s="212"/>
      <c r="AE17" s="212"/>
      <c r="AF17" s="212"/>
      <c r="AG17" s="199"/>
      <c r="AH17" s="199"/>
      <c r="AI17" s="199"/>
      <c r="AJ17" s="199"/>
      <c r="AK17" s="199"/>
      <c r="AL17" s="199"/>
      <c r="AM17" s="199"/>
      <c r="AN17" s="199"/>
      <c r="AO17" s="199"/>
      <c r="AP17" s="199"/>
      <c r="AQ17" s="199"/>
      <c r="AR17" s="199"/>
      <c r="AS17" s="212"/>
      <c r="AT17" s="212"/>
      <c r="AU17" s="212"/>
      <c r="AV17" s="199"/>
      <c r="AW17" s="199"/>
      <c r="AX17" s="199"/>
      <c r="AY17" s="199"/>
      <c r="AZ17" s="199"/>
      <c r="BA17" s="199"/>
      <c r="BB17" s="199"/>
      <c r="BC17" s="199"/>
      <c r="BD17" s="199"/>
      <c r="BE17" s="212"/>
      <c r="BF17" s="212"/>
      <c r="BG17" s="199"/>
      <c r="BH17" s="199"/>
      <c r="BI17" s="199"/>
      <c r="BJ17" s="199"/>
      <c r="BK17" s="199"/>
      <c r="BL17" s="199"/>
      <c r="BM17" s="212">
        <v>2</v>
      </c>
      <c r="BN17" s="199">
        <v>176.66666666662786</v>
      </c>
      <c r="BO17" s="199">
        <v>6.5000000002328306</v>
      </c>
      <c r="BP17" s="199">
        <v>19.500000000698492</v>
      </c>
      <c r="BQ17" s="211"/>
      <c r="BR17" s="211"/>
      <c r="BS17" s="211"/>
      <c r="BT17" s="211"/>
      <c r="BU17" s="31" t="str">
        <f t="shared" si="0"/>
        <v>22_12</v>
      </c>
      <c r="BV17" s="31" t="str">
        <f t="shared" si="7"/>
        <v>ELECTROBOMBA DE AGUA</v>
      </c>
      <c r="BW17" s="31" t="str">
        <f t="shared" si="8"/>
        <v>140-PP-160</v>
      </c>
      <c r="BX17" s="1" t="str">
        <f t="shared" si="9"/>
        <v>140-PI-234</v>
      </c>
      <c r="BY17" s="66">
        <f t="shared" si="10"/>
        <v>176.66666666662786</v>
      </c>
      <c r="BZ17" s="66">
        <f t="shared" si="11"/>
        <v>19.500000000698492</v>
      </c>
      <c r="CA17" s="1">
        <f t="shared" si="12"/>
        <v>22</v>
      </c>
      <c r="CB17" s="213">
        <f t="shared" si="13"/>
        <v>528</v>
      </c>
      <c r="CC17" s="67">
        <f t="shared" si="14"/>
        <v>0.66540404040411394</v>
      </c>
      <c r="CD17" s="69">
        <f t="shared" si="15"/>
        <v>264</v>
      </c>
      <c r="CE17" s="31">
        <f t="shared" si="1"/>
        <v>31</v>
      </c>
      <c r="CF17" s="213">
        <f t="shared" si="2"/>
        <v>744</v>
      </c>
      <c r="CG17" s="67">
        <f t="shared" si="3"/>
        <v>0.76254480286743564</v>
      </c>
      <c r="CH17" s="69">
        <f t="shared" si="4"/>
        <v>372</v>
      </c>
      <c r="CI17" s="69">
        <f t="shared" si="5"/>
        <v>88.333333333313931</v>
      </c>
      <c r="CJ17" s="199">
        <f t="shared" si="6"/>
        <v>9.750000000349246</v>
      </c>
      <c r="CK17" s="68">
        <f t="shared" si="16"/>
        <v>1</v>
      </c>
      <c r="CL17" s="68">
        <f t="shared" si="17"/>
        <v>0</v>
      </c>
      <c r="CM17" s="68">
        <f t="shared" si="18"/>
        <v>0</v>
      </c>
      <c r="CN17" s="68">
        <f t="shared" si="19"/>
        <v>0</v>
      </c>
      <c r="CO17" s="68">
        <f t="shared" si="20"/>
        <v>0</v>
      </c>
      <c r="CP17" s="68">
        <f t="shared" si="21"/>
        <v>1</v>
      </c>
      <c r="CQ17" s="68">
        <f t="shared" si="22"/>
        <v>0</v>
      </c>
      <c r="CR17" s="68">
        <f t="shared" si="23"/>
        <v>0</v>
      </c>
      <c r="CS17" s="68">
        <f t="shared" si="24"/>
        <v>0</v>
      </c>
      <c r="CT17" s="68">
        <f t="shared" si="25"/>
        <v>0</v>
      </c>
      <c r="CU17" s="68">
        <f t="shared" si="26"/>
        <v>0</v>
      </c>
      <c r="CV17" s="68">
        <f t="shared" si="27"/>
        <v>0</v>
      </c>
      <c r="CW17" s="68">
        <f t="shared" si="28"/>
        <v>1</v>
      </c>
      <c r="CX17" s="68">
        <f t="shared" si="29"/>
        <v>0</v>
      </c>
      <c r="CY17" s="68">
        <f t="shared" si="30"/>
        <v>0</v>
      </c>
      <c r="CZ17" s="68">
        <f t="shared" si="31"/>
        <v>0</v>
      </c>
      <c r="DA17" s="68">
        <f t="shared" si="32"/>
        <v>1</v>
      </c>
      <c r="DB17" s="68">
        <f t="shared" si="33"/>
        <v>0</v>
      </c>
    </row>
    <row r="18" spans="1:106" ht="14.25" customHeight="1" x14ac:dyDescent="0.2">
      <c r="A18" s="31" t="s">
        <v>636</v>
      </c>
      <c r="B18" s="211" t="s">
        <v>175</v>
      </c>
      <c r="C18" s="211" t="s">
        <v>245</v>
      </c>
      <c r="D18" s="211" t="s">
        <v>36</v>
      </c>
      <c r="E18" s="212">
        <v>1</v>
      </c>
      <c r="F18" s="212"/>
      <c r="G18" s="212"/>
      <c r="H18" s="199">
        <v>3.3333333333721384</v>
      </c>
      <c r="I18" s="199"/>
      <c r="J18" s="199"/>
      <c r="K18" s="199">
        <v>1.4166666667442769</v>
      </c>
      <c r="L18" s="199"/>
      <c r="M18" s="199"/>
      <c r="N18" s="199">
        <v>1.4166666667442769</v>
      </c>
      <c r="O18" s="199"/>
      <c r="P18" s="199"/>
      <c r="Q18" s="212"/>
      <c r="R18" s="212"/>
      <c r="S18" s="212"/>
      <c r="T18" s="199"/>
      <c r="U18" s="199"/>
      <c r="V18" s="199"/>
      <c r="W18" s="199"/>
      <c r="X18" s="199"/>
      <c r="Y18" s="199"/>
      <c r="Z18" s="199"/>
      <c r="AA18" s="199"/>
      <c r="AB18" s="199"/>
      <c r="AC18" s="212"/>
      <c r="AD18" s="212"/>
      <c r="AE18" s="212"/>
      <c r="AF18" s="212"/>
      <c r="AG18" s="199"/>
      <c r="AH18" s="199"/>
      <c r="AI18" s="199"/>
      <c r="AJ18" s="199"/>
      <c r="AK18" s="199"/>
      <c r="AL18" s="199"/>
      <c r="AM18" s="199"/>
      <c r="AN18" s="199"/>
      <c r="AO18" s="199"/>
      <c r="AP18" s="199"/>
      <c r="AQ18" s="199"/>
      <c r="AR18" s="199"/>
      <c r="AS18" s="212"/>
      <c r="AT18" s="212"/>
      <c r="AU18" s="212"/>
      <c r="AV18" s="199"/>
      <c r="AW18" s="199"/>
      <c r="AX18" s="199"/>
      <c r="AY18" s="199"/>
      <c r="AZ18" s="199"/>
      <c r="BA18" s="199"/>
      <c r="BB18" s="199"/>
      <c r="BC18" s="199"/>
      <c r="BD18" s="199"/>
      <c r="BE18" s="212"/>
      <c r="BF18" s="212"/>
      <c r="BG18" s="199"/>
      <c r="BH18" s="199"/>
      <c r="BI18" s="199"/>
      <c r="BJ18" s="199"/>
      <c r="BK18" s="199"/>
      <c r="BL18" s="199"/>
      <c r="BM18" s="212">
        <v>1</v>
      </c>
      <c r="BN18" s="199">
        <v>3.3333333333721384</v>
      </c>
      <c r="BO18" s="199">
        <v>1.4166666667442769</v>
      </c>
      <c r="BP18" s="199">
        <v>1.4166666667442769</v>
      </c>
      <c r="BQ18" s="211"/>
      <c r="BR18" s="211"/>
      <c r="BS18" s="211"/>
      <c r="BT18" s="211"/>
      <c r="BU18" s="31" t="str">
        <f t="shared" si="0"/>
        <v>22_12</v>
      </c>
      <c r="BV18" s="31" t="str">
        <f t="shared" si="7"/>
        <v>ELECTROBOMBA DE AGUA</v>
      </c>
      <c r="BW18" s="31" t="str">
        <f t="shared" si="8"/>
        <v>140-FL-122/140-PP-301A</v>
      </c>
      <c r="BX18" s="1" t="str">
        <f t="shared" si="9"/>
        <v>-</v>
      </c>
      <c r="BY18" s="66">
        <f t="shared" si="10"/>
        <v>3.3333333333721384</v>
      </c>
      <c r="BZ18" s="66">
        <f t="shared" si="11"/>
        <v>1.4166666667442769</v>
      </c>
      <c r="CA18" s="1">
        <f t="shared" si="12"/>
        <v>22</v>
      </c>
      <c r="CB18" s="213">
        <f t="shared" si="13"/>
        <v>528</v>
      </c>
      <c r="CC18" s="67">
        <f t="shared" si="14"/>
        <v>0.99368686868679523</v>
      </c>
      <c r="CD18" s="69">
        <f t="shared" si="15"/>
        <v>528</v>
      </c>
      <c r="CE18" s="31">
        <f t="shared" si="1"/>
        <v>31</v>
      </c>
      <c r="CF18" s="213">
        <f t="shared" si="2"/>
        <v>744</v>
      </c>
      <c r="CG18" s="67">
        <f t="shared" si="3"/>
        <v>0.99551971326159661</v>
      </c>
      <c r="CH18" s="69">
        <f t="shared" si="4"/>
        <v>744</v>
      </c>
      <c r="CI18" s="69">
        <f t="shared" si="5"/>
        <v>3.3333333333721384</v>
      </c>
      <c r="CJ18" s="199">
        <f t="shared" si="6"/>
        <v>1.4166666667442769</v>
      </c>
      <c r="CK18" s="68">
        <f t="shared" si="16"/>
        <v>1</v>
      </c>
      <c r="CL18" s="68">
        <f t="shared" si="17"/>
        <v>0</v>
      </c>
      <c r="CM18" s="68">
        <f t="shared" si="18"/>
        <v>0</v>
      </c>
      <c r="CN18" s="68">
        <f t="shared" si="19"/>
        <v>0</v>
      </c>
      <c r="CO18" s="68">
        <f t="shared" si="20"/>
        <v>0</v>
      </c>
      <c r="CP18" s="68">
        <f t="shared" si="21"/>
        <v>1</v>
      </c>
      <c r="CQ18" s="68">
        <f t="shared" si="22"/>
        <v>0</v>
      </c>
      <c r="CR18" s="68">
        <f t="shared" si="23"/>
        <v>0</v>
      </c>
      <c r="CS18" s="68">
        <f t="shared" si="24"/>
        <v>0</v>
      </c>
      <c r="CT18" s="68">
        <f t="shared" si="25"/>
        <v>0</v>
      </c>
      <c r="CU18" s="68">
        <f t="shared" si="26"/>
        <v>0</v>
      </c>
      <c r="CV18" s="68">
        <f t="shared" si="27"/>
        <v>0</v>
      </c>
      <c r="CW18" s="68">
        <f t="shared" si="28"/>
        <v>1</v>
      </c>
      <c r="CX18" s="68">
        <f t="shared" si="29"/>
        <v>0</v>
      </c>
      <c r="CY18" s="68">
        <f t="shared" si="30"/>
        <v>0</v>
      </c>
      <c r="CZ18" s="68">
        <f t="shared" si="31"/>
        <v>0</v>
      </c>
      <c r="DA18" s="68">
        <f t="shared" si="32"/>
        <v>1</v>
      </c>
      <c r="DB18" s="68">
        <f t="shared" si="33"/>
        <v>0</v>
      </c>
    </row>
    <row r="19" spans="1:106" ht="14.25" customHeight="1" x14ac:dyDescent="0.2">
      <c r="A19" s="31" t="s">
        <v>636</v>
      </c>
      <c r="B19" s="211" t="s">
        <v>175</v>
      </c>
      <c r="C19" s="211" t="s">
        <v>246</v>
      </c>
      <c r="D19" s="211" t="s">
        <v>36</v>
      </c>
      <c r="E19" s="212">
        <v>1</v>
      </c>
      <c r="F19" s="212"/>
      <c r="G19" s="212"/>
      <c r="H19" s="199">
        <v>3.3333333333721384</v>
      </c>
      <c r="I19" s="199"/>
      <c r="J19" s="199"/>
      <c r="K19" s="199">
        <v>1.6663888890179805</v>
      </c>
      <c r="L19" s="199"/>
      <c r="M19" s="199"/>
      <c r="N19" s="199">
        <v>1.6663888890179805</v>
      </c>
      <c r="O19" s="199"/>
      <c r="P19" s="199"/>
      <c r="Q19" s="212"/>
      <c r="R19" s="212"/>
      <c r="S19" s="212"/>
      <c r="T19" s="199"/>
      <c r="U19" s="199"/>
      <c r="V19" s="199"/>
      <c r="W19" s="199"/>
      <c r="X19" s="199"/>
      <c r="Y19" s="199"/>
      <c r="Z19" s="199"/>
      <c r="AA19" s="199"/>
      <c r="AB19" s="199"/>
      <c r="AC19" s="212"/>
      <c r="AD19" s="212"/>
      <c r="AE19" s="212"/>
      <c r="AF19" s="212"/>
      <c r="AG19" s="199"/>
      <c r="AH19" s="199"/>
      <c r="AI19" s="199"/>
      <c r="AJ19" s="199"/>
      <c r="AK19" s="199"/>
      <c r="AL19" s="199"/>
      <c r="AM19" s="199"/>
      <c r="AN19" s="199"/>
      <c r="AO19" s="199"/>
      <c r="AP19" s="199"/>
      <c r="AQ19" s="199"/>
      <c r="AR19" s="199"/>
      <c r="AS19" s="212"/>
      <c r="AT19" s="212"/>
      <c r="AU19" s="212"/>
      <c r="AV19" s="199"/>
      <c r="AW19" s="199"/>
      <c r="AX19" s="199"/>
      <c r="AY19" s="199"/>
      <c r="AZ19" s="199"/>
      <c r="BA19" s="199"/>
      <c r="BB19" s="199"/>
      <c r="BC19" s="199"/>
      <c r="BD19" s="199"/>
      <c r="BE19" s="212"/>
      <c r="BF19" s="212"/>
      <c r="BG19" s="199"/>
      <c r="BH19" s="199"/>
      <c r="BI19" s="199"/>
      <c r="BJ19" s="199"/>
      <c r="BK19" s="199"/>
      <c r="BL19" s="199"/>
      <c r="BM19" s="212">
        <v>1</v>
      </c>
      <c r="BN19" s="199">
        <v>3.3333333333721384</v>
      </c>
      <c r="BO19" s="199">
        <v>1.6663888890179805</v>
      </c>
      <c r="BP19" s="199">
        <v>1.6663888890179805</v>
      </c>
      <c r="BQ19" s="211"/>
      <c r="BR19" s="211"/>
      <c r="BS19" s="211"/>
      <c r="BT19" s="211"/>
      <c r="BU19" s="31" t="str">
        <f t="shared" si="0"/>
        <v>22_12</v>
      </c>
      <c r="BV19" s="31" t="str">
        <f t="shared" si="7"/>
        <v>ELECTROBOMBA DE AGUA</v>
      </c>
      <c r="BW19" s="31" t="str">
        <f t="shared" si="8"/>
        <v>140-FL-122/140-PP-301B</v>
      </c>
      <c r="BX19" s="1" t="str">
        <f t="shared" si="9"/>
        <v>-</v>
      </c>
      <c r="BY19" s="66">
        <f t="shared" si="10"/>
        <v>3.3333333333721384</v>
      </c>
      <c r="BZ19" s="66">
        <f t="shared" si="11"/>
        <v>1.6663888890179805</v>
      </c>
      <c r="CA19" s="1">
        <f t="shared" si="12"/>
        <v>22</v>
      </c>
      <c r="CB19" s="213">
        <f t="shared" si="13"/>
        <v>528</v>
      </c>
      <c r="CC19" s="67">
        <f t="shared" si="14"/>
        <v>0.99368686868679523</v>
      </c>
      <c r="CD19" s="69">
        <f t="shared" si="15"/>
        <v>528</v>
      </c>
      <c r="CE19" s="31">
        <f t="shared" si="1"/>
        <v>31</v>
      </c>
      <c r="CF19" s="213">
        <f t="shared" si="2"/>
        <v>744</v>
      </c>
      <c r="CG19" s="67">
        <f t="shared" si="3"/>
        <v>0.99551971326159661</v>
      </c>
      <c r="CH19" s="69">
        <f t="shared" si="4"/>
        <v>744</v>
      </c>
      <c r="CI19" s="69">
        <f t="shared" si="5"/>
        <v>3.3333333333721384</v>
      </c>
      <c r="CJ19" s="199">
        <f t="shared" si="6"/>
        <v>1.6663888890179805</v>
      </c>
      <c r="CK19" s="68">
        <f t="shared" si="16"/>
        <v>1</v>
      </c>
      <c r="CL19" s="68">
        <f t="shared" si="17"/>
        <v>0</v>
      </c>
      <c r="CM19" s="68">
        <f t="shared" si="18"/>
        <v>0</v>
      </c>
      <c r="CN19" s="68">
        <f t="shared" si="19"/>
        <v>0</v>
      </c>
      <c r="CO19" s="68">
        <f t="shared" si="20"/>
        <v>0</v>
      </c>
      <c r="CP19" s="68">
        <f t="shared" si="21"/>
        <v>1</v>
      </c>
      <c r="CQ19" s="68">
        <f t="shared" si="22"/>
        <v>0</v>
      </c>
      <c r="CR19" s="68">
        <f t="shared" si="23"/>
        <v>0</v>
      </c>
      <c r="CS19" s="68">
        <f t="shared" si="24"/>
        <v>0</v>
      </c>
      <c r="CT19" s="68">
        <f t="shared" si="25"/>
        <v>0</v>
      </c>
      <c r="CU19" s="68">
        <f t="shared" si="26"/>
        <v>0</v>
      </c>
      <c r="CV19" s="68">
        <f t="shared" si="27"/>
        <v>0</v>
      </c>
      <c r="CW19" s="68">
        <f t="shared" si="28"/>
        <v>1</v>
      </c>
      <c r="CX19" s="68">
        <f t="shared" si="29"/>
        <v>0</v>
      </c>
      <c r="CY19" s="68">
        <f t="shared" si="30"/>
        <v>0</v>
      </c>
      <c r="CZ19" s="68">
        <f t="shared" si="31"/>
        <v>0</v>
      </c>
      <c r="DA19" s="68">
        <f t="shared" si="32"/>
        <v>1</v>
      </c>
      <c r="DB19" s="68">
        <f t="shared" si="33"/>
        <v>0</v>
      </c>
    </row>
    <row r="20" spans="1:106" ht="14.25" customHeight="1" x14ac:dyDescent="0.2">
      <c r="A20" s="31" t="s">
        <v>636</v>
      </c>
      <c r="B20" s="211" t="s">
        <v>72</v>
      </c>
      <c r="C20" s="211" t="s">
        <v>73</v>
      </c>
      <c r="D20" s="211" t="s">
        <v>36</v>
      </c>
      <c r="E20" s="212">
        <v>1</v>
      </c>
      <c r="F20" s="212"/>
      <c r="G20" s="212"/>
      <c r="H20" s="199">
        <v>8.7999999998719431</v>
      </c>
      <c r="I20" s="199"/>
      <c r="J20" s="199"/>
      <c r="K20" s="199">
        <v>1.6666666665114462</v>
      </c>
      <c r="L20" s="199"/>
      <c r="M20" s="199"/>
      <c r="N20" s="199">
        <v>1.6666666665114462</v>
      </c>
      <c r="O20" s="199"/>
      <c r="P20" s="199"/>
      <c r="Q20" s="212"/>
      <c r="R20" s="212"/>
      <c r="S20" s="212"/>
      <c r="T20" s="199"/>
      <c r="U20" s="199"/>
      <c r="V20" s="199"/>
      <c r="W20" s="199"/>
      <c r="X20" s="199"/>
      <c r="Y20" s="199"/>
      <c r="Z20" s="199"/>
      <c r="AA20" s="199"/>
      <c r="AB20" s="199"/>
      <c r="AC20" s="212"/>
      <c r="AD20" s="212"/>
      <c r="AE20" s="212"/>
      <c r="AF20" s="212"/>
      <c r="AG20" s="199"/>
      <c r="AH20" s="199"/>
      <c r="AI20" s="199"/>
      <c r="AJ20" s="199"/>
      <c r="AK20" s="199"/>
      <c r="AL20" s="199"/>
      <c r="AM20" s="199"/>
      <c r="AN20" s="199"/>
      <c r="AO20" s="199"/>
      <c r="AP20" s="199"/>
      <c r="AQ20" s="199"/>
      <c r="AR20" s="199"/>
      <c r="AS20" s="212"/>
      <c r="AT20" s="212"/>
      <c r="AU20" s="212"/>
      <c r="AV20" s="199"/>
      <c r="AW20" s="199"/>
      <c r="AX20" s="199"/>
      <c r="AY20" s="199"/>
      <c r="AZ20" s="199"/>
      <c r="BA20" s="199"/>
      <c r="BB20" s="199"/>
      <c r="BC20" s="199"/>
      <c r="BD20" s="199"/>
      <c r="BE20" s="212"/>
      <c r="BF20" s="212"/>
      <c r="BG20" s="199"/>
      <c r="BH20" s="199"/>
      <c r="BI20" s="199"/>
      <c r="BJ20" s="199"/>
      <c r="BK20" s="199"/>
      <c r="BL20" s="199"/>
      <c r="BM20" s="212">
        <v>1</v>
      </c>
      <c r="BN20" s="199">
        <v>8.7999999998719431</v>
      </c>
      <c r="BO20" s="199">
        <v>1.6666666665114462</v>
      </c>
      <c r="BP20" s="199">
        <v>1.6666666665114462</v>
      </c>
      <c r="BQ20" s="211"/>
      <c r="BR20" s="211"/>
      <c r="BS20" s="211"/>
      <c r="BT20" s="211"/>
      <c r="BU20" s="31" t="str">
        <f t="shared" si="0"/>
        <v>22_12</v>
      </c>
      <c r="BV20" s="31" t="str">
        <f t="shared" si="7"/>
        <v>HIDROLAVADORA</v>
      </c>
      <c r="BW20" s="31" t="str">
        <f t="shared" si="8"/>
        <v>140-VP-101</v>
      </c>
      <c r="BX20" s="1" t="str">
        <f t="shared" si="9"/>
        <v>-</v>
      </c>
      <c r="BY20" s="66">
        <f t="shared" si="10"/>
        <v>8.7999999998719431</v>
      </c>
      <c r="BZ20" s="66">
        <f t="shared" si="11"/>
        <v>1.6666666665114462</v>
      </c>
      <c r="CA20" s="1">
        <f t="shared" si="12"/>
        <v>22</v>
      </c>
      <c r="CB20" s="213">
        <f t="shared" si="13"/>
        <v>528</v>
      </c>
      <c r="CC20" s="67">
        <f t="shared" si="14"/>
        <v>0.98333333333357587</v>
      </c>
      <c r="CD20" s="69">
        <f t="shared" si="15"/>
        <v>528</v>
      </c>
      <c r="CE20" s="31">
        <f t="shared" si="1"/>
        <v>31</v>
      </c>
      <c r="CF20" s="213">
        <f t="shared" si="2"/>
        <v>744</v>
      </c>
      <c r="CG20" s="67">
        <f t="shared" si="3"/>
        <v>0.98817204301092476</v>
      </c>
      <c r="CH20" s="69">
        <f t="shared" si="4"/>
        <v>744</v>
      </c>
      <c r="CI20" s="69">
        <f t="shared" si="5"/>
        <v>8.7999999998719431</v>
      </c>
      <c r="CJ20" s="199">
        <f t="shared" si="6"/>
        <v>1.6666666665114462</v>
      </c>
      <c r="CK20" s="68">
        <f t="shared" si="16"/>
        <v>1</v>
      </c>
      <c r="CL20" s="68">
        <f t="shared" si="17"/>
        <v>0</v>
      </c>
      <c r="CM20" s="68">
        <f t="shared" si="18"/>
        <v>0</v>
      </c>
      <c r="CN20" s="68">
        <f t="shared" si="19"/>
        <v>0</v>
      </c>
      <c r="CO20" s="68">
        <f t="shared" si="20"/>
        <v>0</v>
      </c>
      <c r="CP20" s="68">
        <f t="shared" si="21"/>
        <v>1</v>
      </c>
      <c r="CQ20" s="68">
        <f t="shared" si="22"/>
        <v>0</v>
      </c>
      <c r="CR20" s="68">
        <f t="shared" si="23"/>
        <v>0</v>
      </c>
      <c r="CS20" s="68">
        <f t="shared" si="24"/>
        <v>0</v>
      </c>
      <c r="CT20" s="68">
        <f t="shared" si="25"/>
        <v>0</v>
      </c>
      <c r="CU20" s="68">
        <f t="shared" si="26"/>
        <v>0</v>
      </c>
      <c r="CV20" s="68">
        <f t="shared" si="27"/>
        <v>0</v>
      </c>
      <c r="CW20" s="68">
        <f t="shared" si="28"/>
        <v>1</v>
      </c>
      <c r="CX20" s="68">
        <f t="shared" si="29"/>
        <v>0</v>
      </c>
      <c r="CY20" s="68">
        <f t="shared" si="30"/>
        <v>0</v>
      </c>
      <c r="CZ20" s="68">
        <f t="shared" si="31"/>
        <v>0</v>
      </c>
      <c r="DA20" s="68">
        <f t="shared" si="32"/>
        <v>1</v>
      </c>
      <c r="DB20" s="68">
        <f t="shared" si="33"/>
        <v>0</v>
      </c>
    </row>
    <row r="21" spans="1:106" ht="14.25" customHeight="1" x14ac:dyDescent="0.2">
      <c r="A21" s="31" t="s">
        <v>636</v>
      </c>
      <c r="B21" s="211" t="s">
        <v>90</v>
      </c>
      <c r="C21" s="211" t="s">
        <v>442</v>
      </c>
      <c r="D21" s="211" t="s">
        <v>36</v>
      </c>
      <c r="E21" s="212">
        <v>1</v>
      </c>
      <c r="F21" s="212"/>
      <c r="G21" s="212"/>
      <c r="H21" s="199">
        <v>8.3333333334303461</v>
      </c>
      <c r="I21" s="199"/>
      <c r="J21" s="199"/>
      <c r="K21" s="199">
        <v>7.0000000001164153</v>
      </c>
      <c r="L21" s="199"/>
      <c r="M21" s="199"/>
      <c r="N21" s="199">
        <v>35.000000000582077</v>
      </c>
      <c r="O21" s="199"/>
      <c r="P21" s="199"/>
      <c r="Q21" s="212"/>
      <c r="R21" s="212"/>
      <c r="S21" s="212"/>
      <c r="T21" s="199"/>
      <c r="U21" s="199"/>
      <c r="V21" s="199"/>
      <c r="W21" s="199"/>
      <c r="X21" s="199"/>
      <c r="Y21" s="199"/>
      <c r="Z21" s="199"/>
      <c r="AA21" s="199"/>
      <c r="AB21" s="199"/>
      <c r="AC21" s="212"/>
      <c r="AD21" s="212"/>
      <c r="AE21" s="212"/>
      <c r="AF21" s="212"/>
      <c r="AG21" s="199"/>
      <c r="AH21" s="199"/>
      <c r="AI21" s="199"/>
      <c r="AJ21" s="199"/>
      <c r="AK21" s="199"/>
      <c r="AL21" s="199"/>
      <c r="AM21" s="199"/>
      <c r="AN21" s="199"/>
      <c r="AO21" s="199"/>
      <c r="AP21" s="199"/>
      <c r="AQ21" s="199"/>
      <c r="AR21" s="199"/>
      <c r="AS21" s="212"/>
      <c r="AT21" s="212"/>
      <c r="AU21" s="212"/>
      <c r="AV21" s="199"/>
      <c r="AW21" s="199"/>
      <c r="AX21" s="199"/>
      <c r="AY21" s="199"/>
      <c r="AZ21" s="199"/>
      <c r="BA21" s="199"/>
      <c r="BB21" s="199"/>
      <c r="BC21" s="199"/>
      <c r="BD21" s="199"/>
      <c r="BE21" s="212"/>
      <c r="BF21" s="212"/>
      <c r="BG21" s="199"/>
      <c r="BH21" s="199"/>
      <c r="BI21" s="199"/>
      <c r="BJ21" s="199"/>
      <c r="BK21" s="199"/>
      <c r="BL21" s="199"/>
      <c r="BM21" s="212">
        <v>1</v>
      </c>
      <c r="BN21" s="199">
        <v>8.3333333334303461</v>
      </c>
      <c r="BO21" s="199">
        <v>7.0000000001164153</v>
      </c>
      <c r="BP21" s="199">
        <v>35.000000000582077</v>
      </c>
      <c r="BQ21" s="211"/>
      <c r="BR21" s="211"/>
      <c r="BS21" s="211"/>
      <c r="BT21" s="211"/>
      <c r="BU21" s="31" t="str">
        <f t="shared" si="0"/>
        <v>22_12</v>
      </c>
      <c r="BV21" s="31" t="str">
        <f t="shared" si="7"/>
        <v>PUENTE GRUA</v>
      </c>
      <c r="BW21" s="31" t="str">
        <f t="shared" si="8"/>
        <v>140-CN-102</v>
      </c>
      <c r="BX21" s="1" t="str">
        <f t="shared" si="9"/>
        <v>-</v>
      </c>
      <c r="BY21" s="66">
        <f t="shared" si="10"/>
        <v>8.3333333334303461</v>
      </c>
      <c r="BZ21" s="66">
        <f t="shared" si="11"/>
        <v>35.000000000582077</v>
      </c>
      <c r="CA21" s="1">
        <f t="shared" si="12"/>
        <v>22</v>
      </c>
      <c r="CB21" s="213">
        <f t="shared" si="13"/>
        <v>528</v>
      </c>
      <c r="CC21" s="67">
        <f t="shared" si="14"/>
        <v>0.98421717171698797</v>
      </c>
      <c r="CD21" s="69">
        <f t="shared" si="15"/>
        <v>528</v>
      </c>
      <c r="CE21" s="31">
        <f t="shared" si="1"/>
        <v>31</v>
      </c>
      <c r="CF21" s="213">
        <f t="shared" si="2"/>
        <v>744</v>
      </c>
      <c r="CG21" s="67">
        <f t="shared" si="3"/>
        <v>0.98879928315399146</v>
      </c>
      <c r="CH21" s="69">
        <f t="shared" si="4"/>
        <v>744</v>
      </c>
      <c r="CI21" s="69">
        <f t="shared" si="5"/>
        <v>8.3333333334303461</v>
      </c>
      <c r="CJ21" s="199">
        <f t="shared" si="6"/>
        <v>35.000000000582077</v>
      </c>
      <c r="CK21" s="68">
        <f t="shared" si="16"/>
        <v>1</v>
      </c>
      <c r="CL21" s="68">
        <f t="shared" si="17"/>
        <v>0</v>
      </c>
      <c r="CM21" s="68">
        <f t="shared" si="18"/>
        <v>0</v>
      </c>
      <c r="CN21" s="68">
        <f t="shared" si="19"/>
        <v>0</v>
      </c>
      <c r="CO21" s="68">
        <f t="shared" si="20"/>
        <v>0</v>
      </c>
      <c r="CP21" s="68">
        <f t="shared" si="21"/>
        <v>1</v>
      </c>
      <c r="CQ21" s="68">
        <f t="shared" si="22"/>
        <v>0</v>
      </c>
      <c r="CR21" s="68">
        <f t="shared" si="23"/>
        <v>0</v>
      </c>
      <c r="CS21" s="68">
        <f t="shared" si="24"/>
        <v>0</v>
      </c>
      <c r="CT21" s="68">
        <f t="shared" si="25"/>
        <v>0</v>
      </c>
      <c r="CU21" s="68">
        <f t="shared" si="26"/>
        <v>0</v>
      </c>
      <c r="CV21" s="68">
        <f t="shared" si="27"/>
        <v>0</v>
      </c>
      <c r="CW21" s="68">
        <f t="shared" si="28"/>
        <v>1</v>
      </c>
      <c r="CX21" s="68">
        <f t="shared" si="29"/>
        <v>0</v>
      </c>
      <c r="CY21" s="68">
        <f t="shared" si="30"/>
        <v>0</v>
      </c>
      <c r="CZ21" s="68">
        <f t="shared" si="31"/>
        <v>0</v>
      </c>
      <c r="DA21" s="68">
        <f t="shared" si="32"/>
        <v>1</v>
      </c>
      <c r="DB21" s="68">
        <f t="shared" si="33"/>
        <v>0</v>
      </c>
    </row>
    <row r="22" spans="1:106" ht="14.25" customHeight="1" x14ac:dyDescent="0.2">
      <c r="A22" s="31" t="s">
        <v>636</v>
      </c>
      <c r="B22" s="211" t="s">
        <v>42</v>
      </c>
      <c r="C22" s="211" t="s">
        <v>86</v>
      </c>
      <c r="D22" s="211" t="s">
        <v>36</v>
      </c>
      <c r="E22" s="212">
        <v>1</v>
      </c>
      <c r="F22" s="212"/>
      <c r="G22" s="212"/>
      <c r="H22" s="199">
        <v>0.6666666665696539</v>
      </c>
      <c r="I22" s="199"/>
      <c r="J22" s="199"/>
      <c r="K22" s="199">
        <v>0.83333333325572312</v>
      </c>
      <c r="L22" s="199"/>
      <c r="M22" s="199"/>
      <c r="N22" s="199">
        <v>2.4999999997671694</v>
      </c>
      <c r="O22" s="199"/>
      <c r="P22" s="199"/>
      <c r="Q22" s="212"/>
      <c r="R22" s="212"/>
      <c r="S22" s="212"/>
      <c r="T22" s="199"/>
      <c r="U22" s="199"/>
      <c r="V22" s="199"/>
      <c r="W22" s="199"/>
      <c r="X22" s="199"/>
      <c r="Y22" s="199"/>
      <c r="Z22" s="199"/>
      <c r="AA22" s="199"/>
      <c r="AB22" s="199"/>
      <c r="AC22" s="212"/>
      <c r="AD22" s="212"/>
      <c r="AE22" s="212"/>
      <c r="AF22" s="212"/>
      <c r="AG22" s="199"/>
      <c r="AH22" s="199"/>
      <c r="AI22" s="199"/>
      <c r="AJ22" s="199"/>
      <c r="AK22" s="199"/>
      <c r="AL22" s="199"/>
      <c r="AM22" s="199"/>
      <c r="AN22" s="199"/>
      <c r="AO22" s="199"/>
      <c r="AP22" s="199"/>
      <c r="AQ22" s="199"/>
      <c r="AR22" s="199"/>
      <c r="AS22" s="212"/>
      <c r="AT22" s="212"/>
      <c r="AU22" s="212"/>
      <c r="AV22" s="199"/>
      <c r="AW22" s="199"/>
      <c r="AX22" s="199"/>
      <c r="AY22" s="199"/>
      <c r="AZ22" s="199"/>
      <c r="BA22" s="199"/>
      <c r="BB22" s="199"/>
      <c r="BC22" s="199"/>
      <c r="BD22" s="199"/>
      <c r="BE22" s="212"/>
      <c r="BF22" s="212"/>
      <c r="BG22" s="199"/>
      <c r="BH22" s="199"/>
      <c r="BI22" s="199"/>
      <c r="BJ22" s="199"/>
      <c r="BK22" s="199"/>
      <c r="BL22" s="199"/>
      <c r="BM22" s="212">
        <v>1</v>
      </c>
      <c r="BN22" s="199">
        <v>0.6666666665696539</v>
      </c>
      <c r="BO22" s="199">
        <v>0.83333333325572312</v>
      </c>
      <c r="BP22" s="199">
        <v>2.4999999997671694</v>
      </c>
      <c r="BQ22" s="211"/>
      <c r="BR22" s="211"/>
      <c r="BS22" s="211"/>
      <c r="BT22" s="211"/>
      <c r="BU22" s="31" t="str">
        <f t="shared" si="0"/>
        <v>22_12</v>
      </c>
      <c r="BV22" s="31" t="str">
        <f t="shared" si="7"/>
        <v>PUERTA LEVADIZA</v>
      </c>
      <c r="BW22" s="31" t="str">
        <f t="shared" si="8"/>
        <v>140-DO-105</v>
      </c>
      <c r="BX22" s="1" t="str">
        <f t="shared" si="9"/>
        <v>-</v>
      </c>
      <c r="BY22" s="66">
        <f t="shared" si="10"/>
        <v>0.6666666665696539</v>
      </c>
      <c r="BZ22" s="66">
        <f t="shared" si="11"/>
        <v>2.4999999997671694</v>
      </c>
      <c r="CA22" s="1">
        <f t="shared" si="12"/>
        <v>22</v>
      </c>
      <c r="CB22" s="213">
        <f t="shared" si="13"/>
        <v>528</v>
      </c>
      <c r="CC22" s="67">
        <f t="shared" si="14"/>
        <v>0.99873737373755744</v>
      </c>
      <c r="CD22" s="69">
        <f t="shared" si="15"/>
        <v>528</v>
      </c>
      <c r="CE22" s="31">
        <f t="shared" si="1"/>
        <v>31</v>
      </c>
      <c r="CF22" s="213">
        <f t="shared" si="2"/>
        <v>744</v>
      </c>
      <c r="CG22" s="67">
        <f t="shared" si="3"/>
        <v>0.99910394265246016</v>
      </c>
      <c r="CH22" s="69">
        <f t="shared" si="4"/>
        <v>744</v>
      </c>
      <c r="CI22" s="69">
        <f t="shared" si="5"/>
        <v>0.6666666665696539</v>
      </c>
      <c r="CJ22" s="199">
        <f t="shared" si="6"/>
        <v>2.4999999997671694</v>
      </c>
      <c r="CK22" s="68">
        <f t="shared" si="16"/>
        <v>1</v>
      </c>
      <c r="CL22" s="68">
        <f t="shared" si="17"/>
        <v>0</v>
      </c>
      <c r="CM22" s="68">
        <f t="shared" si="18"/>
        <v>0</v>
      </c>
      <c r="CN22" s="68">
        <f t="shared" si="19"/>
        <v>0</v>
      </c>
      <c r="CO22" s="68">
        <f t="shared" si="20"/>
        <v>0</v>
      </c>
      <c r="CP22" s="68">
        <f t="shared" si="21"/>
        <v>1</v>
      </c>
      <c r="CQ22" s="68">
        <f t="shared" si="22"/>
        <v>0</v>
      </c>
      <c r="CR22" s="68">
        <f t="shared" si="23"/>
        <v>0</v>
      </c>
      <c r="CS22" s="68">
        <f t="shared" si="24"/>
        <v>0</v>
      </c>
      <c r="CT22" s="68">
        <f t="shared" si="25"/>
        <v>0</v>
      </c>
      <c r="CU22" s="68">
        <f t="shared" si="26"/>
        <v>0</v>
      </c>
      <c r="CV22" s="68">
        <f t="shared" si="27"/>
        <v>0</v>
      </c>
      <c r="CW22" s="68">
        <f t="shared" si="28"/>
        <v>1</v>
      </c>
      <c r="CX22" s="68">
        <f t="shared" si="29"/>
        <v>0</v>
      </c>
      <c r="CY22" s="68">
        <f t="shared" si="30"/>
        <v>0</v>
      </c>
      <c r="CZ22" s="68">
        <f t="shared" si="31"/>
        <v>0</v>
      </c>
      <c r="DA22" s="68">
        <f t="shared" si="32"/>
        <v>1</v>
      </c>
      <c r="DB22" s="68">
        <f t="shared" si="33"/>
        <v>0</v>
      </c>
    </row>
    <row r="23" spans="1:106" ht="14.25" customHeight="1" x14ac:dyDescent="0.2">
      <c r="A23" s="31" t="s">
        <v>636</v>
      </c>
      <c r="B23" s="211" t="s">
        <v>42</v>
      </c>
      <c r="C23" s="211" t="s">
        <v>43</v>
      </c>
      <c r="D23" s="211" t="s">
        <v>36</v>
      </c>
      <c r="E23" s="212">
        <v>7</v>
      </c>
      <c r="F23" s="212"/>
      <c r="G23" s="212"/>
      <c r="H23" s="199">
        <v>59.500000000465661</v>
      </c>
      <c r="I23" s="199"/>
      <c r="J23" s="199"/>
      <c r="K23" s="199">
        <v>42.166666666860692</v>
      </c>
      <c r="L23" s="199"/>
      <c r="M23" s="199"/>
      <c r="N23" s="199">
        <v>192.66666666779201</v>
      </c>
      <c r="O23" s="199"/>
      <c r="P23" s="199"/>
      <c r="Q23" s="212"/>
      <c r="R23" s="212">
        <v>1</v>
      </c>
      <c r="S23" s="212"/>
      <c r="T23" s="199"/>
      <c r="U23" s="199">
        <v>10.000000000116415</v>
      </c>
      <c r="V23" s="199"/>
      <c r="W23" s="199"/>
      <c r="X23" s="199">
        <v>3.9997222222737037</v>
      </c>
      <c r="Y23" s="199"/>
      <c r="Z23" s="199"/>
      <c r="AA23" s="199">
        <v>15.998888889094815</v>
      </c>
      <c r="AB23" s="199"/>
      <c r="AC23" s="212"/>
      <c r="AD23" s="212"/>
      <c r="AE23" s="212"/>
      <c r="AF23" s="212"/>
      <c r="AG23" s="199"/>
      <c r="AH23" s="199"/>
      <c r="AI23" s="199"/>
      <c r="AJ23" s="199"/>
      <c r="AK23" s="199"/>
      <c r="AL23" s="199"/>
      <c r="AM23" s="199"/>
      <c r="AN23" s="199"/>
      <c r="AO23" s="199"/>
      <c r="AP23" s="199"/>
      <c r="AQ23" s="199"/>
      <c r="AR23" s="199"/>
      <c r="AS23" s="212"/>
      <c r="AT23" s="212"/>
      <c r="AU23" s="212"/>
      <c r="AV23" s="199"/>
      <c r="AW23" s="199"/>
      <c r="AX23" s="199"/>
      <c r="AY23" s="199"/>
      <c r="AZ23" s="199"/>
      <c r="BA23" s="199"/>
      <c r="BB23" s="199"/>
      <c r="BC23" s="199"/>
      <c r="BD23" s="199"/>
      <c r="BE23" s="212"/>
      <c r="BF23" s="212"/>
      <c r="BG23" s="199"/>
      <c r="BH23" s="199"/>
      <c r="BI23" s="199"/>
      <c r="BJ23" s="199"/>
      <c r="BK23" s="199"/>
      <c r="BL23" s="199"/>
      <c r="BM23" s="212">
        <v>8</v>
      </c>
      <c r="BN23" s="199">
        <v>69.500000000582077</v>
      </c>
      <c r="BO23" s="199">
        <v>46.166388889134396</v>
      </c>
      <c r="BP23" s="199">
        <v>208.66555555688683</v>
      </c>
      <c r="BQ23" s="211"/>
      <c r="BR23" s="211"/>
      <c r="BS23" s="211"/>
      <c r="BT23" s="211"/>
      <c r="BU23" s="31" t="str">
        <f t="shared" si="0"/>
        <v>22_12</v>
      </c>
      <c r="BV23" s="31" t="str">
        <f t="shared" si="7"/>
        <v>PUERTA LEVADIZA</v>
      </c>
      <c r="BW23" s="31" t="str">
        <f t="shared" si="8"/>
        <v>140-DO-106</v>
      </c>
      <c r="BX23" s="1" t="str">
        <f t="shared" si="9"/>
        <v>-</v>
      </c>
      <c r="BY23" s="66">
        <f t="shared" si="10"/>
        <v>69.500000000582077</v>
      </c>
      <c r="BZ23" s="66">
        <f t="shared" si="11"/>
        <v>208.66555555688683</v>
      </c>
      <c r="CA23" s="1">
        <f t="shared" si="12"/>
        <v>22</v>
      </c>
      <c r="CB23" s="213">
        <f t="shared" si="13"/>
        <v>528</v>
      </c>
      <c r="CC23" s="67">
        <f t="shared" si="14"/>
        <v>0.8683712121201097</v>
      </c>
      <c r="CD23" s="69">
        <f t="shared" si="15"/>
        <v>75.428571428571431</v>
      </c>
      <c r="CE23" s="31">
        <f t="shared" si="1"/>
        <v>31</v>
      </c>
      <c r="CF23" s="213">
        <f t="shared" si="2"/>
        <v>744</v>
      </c>
      <c r="CG23" s="67">
        <f t="shared" si="3"/>
        <v>0.906586021504594</v>
      </c>
      <c r="CH23" s="69">
        <f t="shared" si="4"/>
        <v>106.28571428571429</v>
      </c>
      <c r="CI23" s="69">
        <f t="shared" si="5"/>
        <v>8.5000000000665228</v>
      </c>
      <c r="CJ23" s="199">
        <f t="shared" si="6"/>
        <v>27.523809523970289</v>
      </c>
      <c r="CK23" s="68">
        <f t="shared" si="16"/>
        <v>0.85611510791319911</v>
      </c>
      <c r="CL23" s="68">
        <f t="shared" si="17"/>
        <v>0.14388489208680091</v>
      </c>
      <c r="CM23" s="68">
        <f t="shared" si="18"/>
        <v>0</v>
      </c>
      <c r="CN23" s="68">
        <f t="shared" si="19"/>
        <v>0</v>
      </c>
      <c r="CO23" s="68">
        <f t="shared" si="20"/>
        <v>0</v>
      </c>
      <c r="CP23" s="68">
        <f t="shared" si="21"/>
        <v>0.92332760025296479</v>
      </c>
      <c r="CQ23" s="68">
        <f t="shared" si="22"/>
        <v>7.6672399747035228E-2</v>
      </c>
      <c r="CR23" s="68">
        <f t="shared" si="23"/>
        <v>0</v>
      </c>
      <c r="CS23" s="68">
        <f t="shared" si="24"/>
        <v>0</v>
      </c>
      <c r="CT23" s="68">
        <f t="shared" si="25"/>
        <v>0</v>
      </c>
      <c r="CU23" s="68">
        <f t="shared" si="26"/>
        <v>0.14388489208680091</v>
      </c>
      <c r="CV23" s="68">
        <f t="shared" si="27"/>
        <v>0</v>
      </c>
      <c r="CW23" s="68">
        <f t="shared" si="28"/>
        <v>0.85611510791319911</v>
      </c>
      <c r="CX23" s="68">
        <f t="shared" si="29"/>
        <v>0</v>
      </c>
      <c r="CY23" s="68">
        <f t="shared" si="30"/>
        <v>7.6672399747035228E-2</v>
      </c>
      <c r="CZ23" s="68">
        <f t="shared" si="31"/>
        <v>0</v>
      </c>
      <c r="DA23" s="68">
        <f t="shared" si="32"/>
        <v>0.92332760025296479</v>
      </c>
      <c r="DB23" s="68">
        <f t="shared" si="33"/>
        <v>0</v>
      </c>
    </row>
    <row r="24" spans="1:106" ht="14.25" customHeight="1" x14ac:dyDescent="0.2">
      <c r="A24" s="31" t="s">
        <v>636</v>
      </c>
      <c r="B24" s="211" t="s">
        <v>42</v>
      </c>
      <c r="C24" s="211" t="s">
        <v>88</v>
      </c>
      <c r="D24" s="211" t="s">
        <v>36</v>
      </c>
      <c r="E24" s="212">
        <v>1</v>
      </c>
      <c r="F24" s="212"/>
      <c r="G24" s="212"/>
      <c r="H24" s="199">
        <v>1.5</v>
      </c>
      <c r="I24" s="199"/>
      <c r="J24" s="199"/>
      <c r="K24" s="199">
        <v>4.249722222390119</v>
      </c>
      <c r="L24" s="199"/>
      <c r="M24" s="199"/>
      <c r="N24" s="199">
        <v>12.749166667170357</v>
      </c>
      <c r="O24" s="199"/>
      <c r="P24" s="199"/>
      <c r="Q24" s="212"/>
      <c r="R24" s="212"/>
      <c r="S24" s="212"/>
      <c r="T24" s="199"/>
      <c r="U24" s="199"/>
      <c r="V24" s="199"/>
      <c r="W24" s="199"/>
      <c r="X24" s="199"/>
      <c r="Y24" s="199"/>
      <c r="Z24" s="199"/>
      <c r="AA24" s="199"/>
      <c r="AB24" s="199"/>
      <c r="AC24" s="212"/>
      <c r="AD24" s="212"/>
      <c r="AE24" s="212"/>
      <c r="AF24" s="212"/>
      <c r="AG24" s="199"/>
      <c r="AH24" s="199"/>
      <c r="AI24" s="199"/>
      <c r="AJ24" s="199"/>
      <c r="AK24" s="199"/>
      <c r="AL24" s="199"/>
      <c r="AM24" s="199"/>
      <c r="AN24" s="199"/>
      <c r="AO24" s="199"/>
      <c r="AP24" s="199"/>
      <c r="AQ24" s="199"/>
      <c r="AR24" s="199"/>
      <c r="AS24" s="212"/>
      <c r="AT24" s="212"/>
      <c r="AU24" s="212"/>
      <c r="AV24" s="199"/>
      <c r="AW24" s="199"/>
      <c r="AX24" s="199"/>
      <c r="AY24" s="199"/>
      <c r="AZ24" s="199"/>
      <c r="BA24" s="199"/>
      <c r="BB24" s="199"/>
      <c r="BC24" s="199"/>
      <c r="BD24" s="199"/>
      <c r="BE24" s="212"/>
      <c r="BF24" s="212"/>
      <c r="BG24" s="199"/>
      <c r="BH24" s="199"/>
      <c r="BI24" s="199"/>
      <c r="BJ24" s="199"/>
      <c r="BK24" s="199"/>
      <c r="BL24" s="199"/>
      <c r="BM24" s="212">
        <v>1</v>
      </c>
      <c r="BN24" s="199">
        <v>1.5</v>
      </c>
      <c r="BO24" s="199">
        <v>4.249722222390119</v>
      </c>
      <c r="BP24" s="199">
        <v>12.749166667170357</v>
      </c>
      <c r="BQ24" s="211"/>
      <c r="BR24" s="211"/>
      <c r="BS24" s="211"/>
      <c r="BT24" s="211"/>
      <c r="BU24" s="31" t="str">
        <f t="shared" si="0"/>
        <v>22_12</v>
      </c>
      <c r="BV24" s="31" t="str">
        <f t="shared" si="7"/>
        <v>PUERTA LEVADIZA</v>
      </c>
      <c r="BW24" s="31" t="str">
        <f t="shared" si="8"/>
        <v>140-DO-107</v>
      </c>
      <c r="BX24" s="1" t="str">
        <f t="shared" si="9"/>
        <v>-</v>
      </c>
      <c r="BY24" s="66">
        <f t="shared" si="10"/>
        <v>1.5</v>
      </c>
      <c r="BZ24" s="66">
        <f t="shared" si="11"/>
        <v>12.749166667170357</v>
      </c>
      <c r="CA24" s="1">
        <f t="shared" si="12"/>
        <v>22</v>
      </c>
      <c r="CB24" s="213">
        <f t="shared" si="13"/>
        <v>528</v>
      </c>
      <c r="CC24" s="67">
        <f t="shared" si="14"/>
        <v>0.99715909090909094</v>
      </c>
      <c r="CD24" s="69">
        <f t="shared" si="15"/>
        <v>528</v>
      </c>
      <c r="CE24" s="31">
        <f t="shared" si="1"/>
        <v>31</v>
      </c>
      <c r="CF24" s="213">
        <f t="shared" si="2"/>
        <v>744</v>
      </c>
      <c r="CG24" s="67">
        <f t="shared" si="3"/>
        <v>0.99798387096774188</v>
      </c>
      <c r="CH24" s="69">
        <f t="shared" si="4"/>
        <v>744</v>
      </c>
      <c r="CI24" s="69">
        <f t="shared" si="5"/>
        <v>1.5</v>
      </c>
      <c r="CJ24" s="199">
        <f t="shared" si="6"/>
        <v>12.749166667170357</v>
      </c>
      <c r="CK24" s="68">
        <f t="shared" si="16"/>
        <v>1</v>
      </c>
      <c r="CL24" s="68">
        <f t="shared" si="17"/>
        <v>0</v>
      </c>
      <c r="CM24" s="68">
        <f t="shared" si="18"/>
        <v>0</v>
      </c>
      <c r="CN24" s="68">
        <f t="shared" si="19"/>
        <v>0</v>
      </c>
      <c r="CO24" s="68">
        <f t="shared" si="20"/>
        <v>0</v>
      </c>
      <c r="CP24" s="68">
        <f t="shared" si="21"/>
        <v>1</v>
      </c>
      <c r="CQ24" s="68">
        <f t="shared" si="22"/>
        <v>0</v>
      </c>
      <c r="CR24" s="68">
        <f t="shared" si="23"/>
        <v>0</v>
      </c>
      <c r="CS24" s="68">
        <f t="shared" si="24"/>
        <v>0</v>
      </c>
      <c r="CT24" s="68">
        <f t="shared" si="25"/>
        <v>0</v>
      </c>
      <c r="CU24" s="68">
        <f t="shared" si="26"/>
        <v>0</v>
      </c>
      <c r="CV24" s="68">
        <f t="shared" si="27"/>
        <v>0</v>
      </c>
      <c r="CW24" s="68">
        <f t="shared" si="28"/>
        <v>1</v>
      </c>
      <c r="CX24" s="68">
        <f t="shared" si="29"/>
        <v>0</v>
      </c>
      <c r="CY24" s="68">
        <f t="shared" si="30"/>
        <v>0</v>
      </c>
      <c r="CZ24" s="68">
        <f t="shared" si="31"/>
        <v>0</v>
      </c>
      <c r="DA24" s="68">
        <f t="shared" si="32"/>
        <v>1</v>
      </c>
      <c r="DB24" s="68">
        <f t="shared" si="33"/>
        <v>0</v>
      </c>
    </row>
    <row r="25" spans="1:106" ht="14.25" customHeight="1" x14ac:dyDescent="0.2">
      <c r="A25" s="31" t="s">
        <v>636</v>
      </c>
      <c r="B25" s="211" t="s">
        <v>42</v>
      </c>
      <c r="C25" s="211" t="s">
        <v>77</v>
      </c>
      <c r="D25" s="211" t="s">
        <v>36</v>
      </c>
      <c r="E25" s="212">
        <v>1</v>
      </c>
      <c r="F25" s="212"/>
      <c r="G25" s="212"/>
      <c r="H25" s="199">
        <v>2.7499999998835847</v>
      </c>
      <c r="I25" s="199"/>
      <c r="J25" s="199"/>
      <c r="K25" s="199">
        <v>3.5000000000582077</v>
      </c>
      <c r="L25" s="199"/>
      <c r="M25" s="199"/>
      <c r="N25" s="199">
        <v>10.500000000174623</v>
      </c>
      <c r="O25" s="199"/>
      <c r="P25" s="199"/>
      <c r="Q25" s="212"/>
      <c r="R25" s="212"/>
      <c r="S25" s="212"/>
      <c r="T25" s="199"/>
      <c r="U25" s="199"/>
      <c r="V25" s="199"/>
      <c r="W25" s="199"/>
      <c r="X25" s="199"/>
      <c r="Y25" s="199"/>
      <c r="Z25" s="199"/>
      <c r="AA25" s="199"/>
      <c r="AB25" s="199"/>
      <c r="AC25" s="212"/>
      <c r="AD25" s="212"/>
      <c r="AE25" s="212"/>
      <c r="AF25" s="212"/>
      <c r="AG25" s="199"/>
      <c r="AH25" s="199"/>
      <c r="AI25" s="199"/>
      <c r="AJ25" s="199"/>
      <c r="AK25" s="199"/>
      <c r="AL25" s="199"/>
      <c r="AM25" s="199"/>
      <c r="AN25" s="199"/>
      <c r="AO25" s="199"/>
      <c r="AP25" s="199"/>
      <c r="AQ25" s="199"/>
      <c r="AR25" s="199"/>
      <c r="AS25" s="212"/>
      <c r="AT25" s="212"/>
      <c r="AU25" s="212"/>
      <c r="AV25" s="199"/>
      <c r="AW25" s="199"/>
      <c r="AX25" s="199"/>
      <c r="AY25" s="199"/>
      <c r="AZ25" s="199"/>
      <c r="BA25" s="199"/>
      <c r="BB25" s="199"/>
      <c r="BC25" s="199"/>
      <c r="BD25" s="199"/>
      <c r="BE25" s="212"/>
      <c r="BF25" s="212"/>
      <c r="BG25" s="199"/>
      <c r="BH25" s="199"/>
      <c r="BI25" s="199"/>
      <c r="BJ25" s="199"/>
      <c r="BK25" s="199"/>
      <c r="BL25" s="199"/>
      <c r="BM25" s="212">
        <v>1</v>
      </c>
      <c r="BN25" s="199">
        <v>2.7499999998835847</v>
      </c>
      <c r="BO25" s="199">
        <v>3.5000000000582077</v>
      </c>
      <c r="BP25" s="199">
        <v>10.500000000174623</v>
      </c>
      <c r="BQ25" s="211"/>
      <c r="BR25" s="211"/>
      <c r="BS25" s="211"/>
      <c r="BT25" s="211"/>
      <c r="BU25" s="31" t="str">
        <f t="shared" si="0"/>
        <v>22_12</v>
      </c>
      <c r="BV25" s="31" t="str">
        <f t="shared" si="7"/>
        <v>PUERTA LEVADIZA</v>
      </c>
      <c r="BW25" s="31" t="str">
        <f t="shared" si="8"/>
        <v>140-DO-108</v>
      </c>
      <c r="BX25" s="1" t="str">
        <f t="shared" si="9"/>
        <v>-</v>
      </c>
      <c r="BY25" s="66">
        <f t="shared" si="10"/>
        <v>2.7499999998835847</v>
      </c>
      <c r="BZ25" s="66">
        <f t="shared" si="11"/>
        <v>10.500000000174623</v>
      </c>
      <c r="CA25" s="1">
        <f t="shared" si="12"/>
        <v>22</v>
      </c>
      <c r="CB25" s="213">
        <f t="shared" si="13"/>
        <v>528</v>
      </c>
      <c r="CC25" s="67">
        <f t="shared" si="14"/>
        <v>0.99479166666688712</v>
      </c>
      <c r="CD25" s="69">
        <f t="shared" si="15"/>
        <v>528</v>
      </c>
      <c r="CE25" s="31">
        <f t="shared" si="1"/>
        <v>31</v>
      </c>
      <c r="CF25" s="213">
        <f t="shared" si="2"/>
        <v>744</v>
      </c>
      <c r="CG25" s="67">
        <f t="shared" si="3"/>
        <v>0.99630376344101668</v>
      </c>
      <c r="CH25" s="69">
        <f t="shared" si="4"/>
        <v>744</v>
      </c>
      <c r="CI25" s="69">
        <f t="shared" si="5"/>
        <v>2.7499999998835847</v>
      </c>
      <c r="CJ25" s="199">
        <f t="shared" si="6"/>
        <v>10.500000000174623</v>
      </c>
      <c r="CK25" s="68">
        <f t="shared" si="16"/>
        <v>1</v>
      </c>
      <c r="CL25" s="68">
        <f t="shared" si="17"/>
        <v>0</v>
      </c>
      <c r="CM25" s="68">
        <f t="shared" si="18"/>
        <v>0</v>
      </c>
      <c r="CN25" s="68">
        <f t="shared" si="19"/>
        <v>0</v>
      </c>
      <c r="CO25" s="68">
        <f t="shared" si="20"/>
        <v>0</v>
      </c>
      <c r="CP25" s="68">
        <f t="shared" si="21"/>
        <v>1</v>
      </c>
      <c r="CQ25" s="68">
        <f t="shared" si="22"/>
        <v>0</v>
      </c>
      <c r="CR25" s="68">
        <f t="shared" si="23"/>
        <v>0</v>
      </c>
      <c r="CS25" s="68">
        <f t="shared" si="24"/>
        <v>0</v>
      </c>
      <c r="CT25" s="68">
        <f t="shared" si="25"/>
        <v>0</v>
      </c>
      <c r="CU25" s="68">
        <f t="shared" si="26"/>
        <v>0</v>
      </c>
      <c r="CV25" s="68">
        <f t="shared" si="27"/>
        <v>0</v>
      </c>
      <c r="CW25" s="68">
        <f t="shared" si="28"/>
        <v>1</v>
      </c>
      <c r="CX25" s="68">
        <f t="shared" si="29"/>
        <v>0</v>
      </c>
      <c r="CY25" s="68">
        <f t="shared" si="30"/>
        <v>0</v>
      </c>
      <c r="CZ25" s="68">
        <f t="shared" si="31"/>
        <v>0</v>
      </c>
      <c r="DA25" s="68">
        <f t="shared" si="32"/>
        <v>1</v>
      </c>
      <c r="DB25" s="68">
        <f t="shared" si="33"/>
        <v>0</v>
      </c>
    </row>
    <row r="26" spans="1:106" ht="14.25" customHeight="1" x14ac:dyDescent="0.2">
      <c r="A26" s="31" t="s">
        <v>636</v>
      </c>
      <c r="B26" s="211" t="s">
        <v>225</v>
      </c>
      <c r="C26" s="211" t="s">
        <v>52</v>
      </c>
      <c r="D26" s="211" t="s">
        <v>36</v>
      </c>
      <c r="E26" s="212"/>
      <c r="F26" s="212"/>
      <c r="G26" s="212"/>
      <c r="H26" s="199"/>
      <c r="I26" s="199"/>
      <c r="J26" s="199"/>
      <c r="K26" s="199"/>
      <c r="L26" s="199"/>
      <c r="M26" s="199"/>
      <c r="N26" s="199"/>
      <c r="O26" s="199"/>
      <c r="P26" s="199"/>
      <c r="Q26" s="212"/>
      <c r="R26" s="212">
        <v>1</v>
      </c>
      <c r="S26" s="212"/>
      <c r="T26" s="199"/>
      <c r="U26" s="199">
        <v>1.0000000001164153</v>
      </c>
      <c r="V26" s="199"/>
      <c r="W26" s="199"/>
      <c r="X26" s="199">
        <v>1.500000000174623</v>
      </c>
      <c r="Y26" s="199"/>
      <c r="Z26" s="199"/>
      <c r="AA26" s="199">
        <v>6.0000000006984919</v>
      </c>
      <c r="AB26" s="199"/>
      <c r="AC26" s="212"/>
      <c r="AD26" s="212"/>
      <c r="AE26" s="212"/>
      <c r="AF26" s="212"/>
      <c r="AG26" s="199"/>
      <c r="AH26" s="199"/>
      <c r="AI26" s="199"/>
      <c r="AJ26" s="199"/>
      <c r="AK26" s="199"/>
      <c r="AL26" s="199"/>
      <c r="AM26" s="199"/>
      <c r="AN26" s="199"/>
      <c r="AO26" s="199"/>
      <c r="AP26" s="199"/>
      <c r="AQ26" s="199"/>
      <c r="AR26" s="199"/>
      <c r="AS26" s="212"/>
      <c r="AT26" s="212"/>
      <c r="AU26" s="212"/>
      <c r="AV26" s="199"/>
      <c r="AW26" s="199"/>
      <c r="AX26" s="199"/>
      <c r="AY26" s="199"/>
      <c r="AZ26" s="199"/>
      <c r="BA26" s="199"/>
      <c r="BB26" s="199"/>
      <c r="BC26" s="199"/>
      <c r="BD26" s="199"/>
      <c r="BE26" s="212"/>
      <c r="BF26" s="212"/>
      <c r="BG26" s="199"/>
      <c r="BH26" s="199"/>
      <c r="BI26" s="199"/>
      <c r="BJ26" s="199"/>
      <c r="BK26" s="199"/>
      <c r="BL26" s="199"/>
      <c r="BM26" s="212">
        <v>1</v>
      </c>
      <c r="BN26" s="199">
        <v>1.0000000001164153</v>
      </c>
      <c r="BO26" s="199">
        <v>1.500000000174623</v>
      </c>
      <c r="BP26" s="199">
        <v>6.0000000006984919</v>
      </c>
      <c r="BQ26" s="211"/>
      <c r="BR26" s="211"/>
      <c r="BS26" s="211"/>
      <c r="BT26" s="211"/>
      <c r="BU26" s="31" t="str">
        <f t="shared" si="0"/>
        <v>22_12</v>
      </c>
      <c r="BV26" s="31" t="str">
        <f t="shared" si="7"/>
        <v>PUERTA ENROLLABLE</v>
      </c>
      <c r="BW26" s="31" t="str">
        <f t="shared" si="8"/>
        <v>140-DO-109</v>
      </c>
      <c r="BX26" s="1" t="str">
        <f t="shared" si="9"/>
        <v>-</v>
      </c>
      <c r="BY26" s="66">
        <f t="shared" si="10"/>
        <v>1.0000000001164153</v>
      </c>
      <c r="BZ26" s="66">
        <f t="shared" si="11"/>
        <v>6.0000000006984919</v>
      </c>
      <c r="CA26" s="1">
        <f t="shared" si="12"/>
        <v>22</v>
      </c>
      <c r="CB26" s="213">
        <f t="shared" si="13"/>
        <v>528</v>
      </c>
      <c r="CC26" s="67">
        <f t="shared" si="14"/>
        <v>0.99810606060584017</v>
      </c>
      <c r="CD26" s="69" t="str">
        <f t="shared" si="15"/>
        <v>NO PRESENTA</v>
      </c>
      <c r="CE26" s="31">
        <f t="shared" si="1"/>
        <v>31</v>
      </c>
      <c r="CF26" s="213">
        <f t="shared" si="2"/>
        <v>744</v>
      </c>
      <c r="CG26" s="67">
        <f t="shared" si="3"/>
        <v>0.99865591397833819</v>
      </c>
      <c r="CH26" s="69" t="str">
        <f t="shared" si="4"/>
        <v>NO PRESENTA</v>
      </c>
      <c r="CI26" s="69" t="str">
        <f t="shared" si="5"/>
        <v>NO PRESENTA</v>
      </c>
      <c r="CJ26" s="199" t="str">
        <f t="shared" si="6"/>
        <v>NO PRESENTA</v>
      </c>
      <c r="CK26" s="68">
        <f t="shared" si="16"/>
        <v>0</v>
      </c>
      <c r="CL26" s="68">
        <f t="shared" si="17"/>
        <v>1</v>
      </c>
      <c r="CM26" s="68">
        <f t="shared" si="18"/>
        <v>0</v>
      </c>
      <c r="CN26" s="68">
        <f t="shared" si="19"/>
        <v>0</v>
      </c>
      <c r="CO26" s="68">
        <f t="shared" si="20"/>
        <v>0</v>
      </c>
      <c r="CP26" s="68">
        <f t="shared" si="21"/>
        <v>0</v>
      </c>
      <c r="CQ26" s="68">
        <f t="shared" si="22"/>
        <v>1</v>
      </c>
      <c r="CR26" s="68">
        <f t="shared" si="23"/>
        <v>0</v>
      </c>
      <c r="CS26" s="68">
        <f t="shared" si="24"/>
        <v>0</v>
      </c>
      <c r="CT26" s="68">
        <f t="shared" si="25"/>
        <v>0</v>
      </c>
      <c r="CU26" s="68">
        <f t="shared" si="26"/>
        <v>1</v>
      </c>
      <c r="CV26" s="68">
        <f t="shared" si="27"/>
        <v>0</v>
      </c>
      <c r="CW26" s="68">
        <f t="shared" si="28"/>
        <v>0</v>
      </c>
      <c r="CX26" s="68">
        <f t="shared" si="29"/>
        <v>0</v>
      </c>
      <c r="CY26" s="68">
        <f t="shared" si="30"/>
        <v>1</v>
      </c>
      <c r="CZ26" s="68">
        <f t="shared" si="31"/>
        <v>0</v>
      </c>
      <c r="DA26" s="68">
        <f t="shared" si="32"/>
        <v>0</v>
      </c>
      <c r="DB26" s="68">
        <f t="shared" si="33"/>
        <v>0</v>
      </c>
    </row>
    <row r="27" spans="1:106" ht="14.25" customHeight="1" x14ac:dyDescent="0.2">
      <c r="A27" s="31" t="s">
        <v>636</v>
      </c>
      <c r="B27" s="211" t="s">
        <v>225</v>
      </c>
      <c r="C27" s="211" t="s">
        <v>47</v>
      </c>
      <c r="D27" s="211" t="s">
        <v>36</v>
      </c>
      <c r="E27" s="212"/>
      <c r="F27" s="212"/>
      <c r="G27" s="212"/>
      <c r="H27" s="199"/>
      <c r="I27" s="199"/>
      <c r="J27" s="199"/>
      <c r="K27" s="199"/>
      <c r="L27" s="199"/>
      <c r="M27" s="199"/>
      <c r="N27" s="199"/>
      <c r="O27" s="199"/>
      <c r="P27" s="199"/>
      <c r="Q27" s="212"/>
      <c r="R27" s="212">
        <v>1</v>
      </c>
      <c r="S27" s="212"/>
      <c r="T27" s="199"/>
      <c r="U27" s="199">
        <v>0.99999999976716936</v>
      </c>
      <c r="V27" s="199"/>
      <c r="W27" s="199"/>
      <c r="X27" s="199">
        <v>1.499999999825377</v>
      </c>
      <c r="Y27" s="199"/>
      <c r="Z27" s="199"/>
      <c r="AA27" s="199">
        <v>5.9999999993015081</v>
      </c>
      <c r="AB27" s="199"/>
      <c r="AC27" s="212"/>
      <c r="AD27" s="212"/>
      <c r="AE27" s="212"/>
      <c r="AF27" s="212"/>
      <c r="AG27" s="199"/>
      <c r="AH27" s="199"/>
      <c r="AI27" s="199"/>
      <c r="AJ27" s="199"/>
      <c r="AK27" s="199"/>
      <c r="AL27" s="199"/>
      <c r="AM27" s="199"/>
      <c r="AN27" s="199"/>
      <c r="AO27" s="199"/>
      <c r="AP27" s="199"/>
      <c r="AQ27" s="199"/>
      <c r="AR27" s="199"/>
      <c r="AS27" s="212"/>
      <c r="AT27" s="212"/>
      <c r="AU27" s="212"/>
      <c r="AV27" s="199"/>
      <c r="AW27" s="199"/>
      <c r="AX27" s="199"/>
      <c r="AY27" s="199"/>
      <c r="AZ27" s="199"/>
      <c r="BA27" s="199"/>
      <c r="BB27" s="199"/>
      <c r="BC27" s="199"/>
      <c r="BD27" s="199"/>
      <c r="BE27" s="212"/>
      <c r="BF27" s="212"/>
      <c r="BG27" s="199"/>
      <c r="BH27" s="199"/>
      <c r="BI27" s="199"/>
      <c r="BJ27" s="199"/>
      <c r="BK27" s="199"/>
      <c r="BL27" s="199"/>
      <c r="BM27" s="212">
        <v>1</v>
      </c>
      <c r="BN27" s="199">
        <v>0.99999999976716936</v>
      </c>
      <c r="BO27" s="199">
        <v>1.499999999825377</v>
      </c>
      <c r="BP27" s="199">
        <v>5.9999999993015081</v>
      </c>
      <c r="BQ27" s="211"/>
      <c r="BR27" s="211"/>
      <c r="BS27" s="211"/>
      <c r="BT27" s="211"/>
      <c r="BU27" s="31" t="str">
        <f t="shared" si="0"/>
        <v>22_12</v>
      </c>
      <c r="BV27" s="31" t="str">
        <f t="shared" si="7"/>
        <v>PUERTA ENROLLABLE</v>
      </c>
      <c r="BW27" s="31" t="str">
        <f t="shared" si="8"/>
        <v>140-DO-110</v>
      </c>
      <c r="BX27" s="1" t="str">
        <f t="shared" si="9"/>
        <v>-</v>
      </c>
      <c r="BY27" s="66">
        <f t="shared" si="10"/>
        <v>0.99999999976716936</v>
      </c>
      <c r="BZ27" s="66">
        <f t="shared" si="11"/>
        <v>5.9999999993015081</v>
      </c>
      <c r="CA27" s="1">
        <f t="shared" si="12"/>
        <v>22</v>
      </c>
      <c r="CB27" s="213">
        <f t="shared" si="13"/>
        <v>528</v>
      </c>
      <c r="CC27" s="67">
        <f t="shared" si="14"/>
        <v>0.99810606060650153</v>
      </c>
      <c r="CD27" s="69" t="str">
        <f t="shared" si="15"/>
        <v>NO PRESENTA</v>
      </c>
      <c r="CE27" s="31">
        <f t="shared" si="1"/>
        <v>31</v>
      </c>
      <c r="CF27" s="213">
        <f t="shared" si="2"/>
        <v>744</v>
      </c>
      <c r="CG27" s="67">
        <f t="shared" si="3"/>
        <v>0.9986559139788076</v>
      </c>
      <c r="CH27" s="69" t="str">
        <f t="shared" si="4"/>
        <v>NO PRESENTA</v>
      </c>
      <c r="CI27" s="69" t="str">
        <f t="shared" si="5"/>
        <v>NO PRESENTA</v>
      </c>
      <c r="CJ27" s="199" t="str">
        <f t="shared" si="6"/>
        <v>NO PRESENTA</v>
      </c>
      <c r="CK27" s="68">
        <f t="shared" si="16"/>
        <v>0</v>
      </c>
      <c r="CL27" s="68">
        <f t="shared" si="17"/>
        <v>1</v>
      </c>
      <c r="CM27" s="68">
        <f t="shared" si="18"/>
        <v>0</v>
      </c>
      <c r="CN27" s="68">
        <f t="shared" si="19"/>
        <v>0</v>
      </c>
      <c r="CO27" s="68">
        <f t="shared" si="20"/>
        <v>0</v>
      </c>
      <c r="CP27" s="68">
        <f t="shared" si="21"/>
        <v>0</v>
      </c>
      <c r="CQ27" s="68">
        <f t="shared" si="22"/>
        <v>1</v>
      </c>
      <c r="CR27" s="68">
        <f t="shared" si="23"/>
        <v>0</v>
      </c>
      <c r="CS27" s="68">
        <f t="shared" si="24"/>
        <v>0</v>
      </c>
      <c r="CT27" s="68">
        <f t="shared" si="25"/>
        <v>0</v>
      </c>
      <c r="CU27" s="68">
        <f t="shared" si="26"/>
        <v>1</v>
      </c>
      <c r="CV27" s="68">
        <f t="shared" si="27"/>
        <v>0</v>
      </c>
      <c r="CW27" s="68">
        <f t="shared" si="28"/>
        <v>0</v>
      </c>
      <c r="CX27" s="68">
        <f t="shared" si="29"/>
        <v>0</v>
      </c>
      <c r="CY27" s="68">
        <f t="shared" si="30"/>
        <v>1</v>
      </c>
      <c r="CZ27" s="68">
        <f t="shared" si="31"/>
        <v>0</v>
      </c>
      <c r="DA27" s="68">
        <f t="shared" si="32"/>
        <v>0</v>
      </c>
      <c r="DB27" s="68">
        <f t="shared" si="33"/>
        <v>0</v>
      </c>
    </row>
    <row r="28" spans="1:106" ht="14.25" customHeight="1" x14ac:dyDescent="0.2">
      <c r="A28" s="31" t="s">
        <v>636</v>
      </c>
      <c r="B28" s="211" t="s">
        <v>226</v>
      </c>
      <c r="C28" s="211" t="s">
        <v>213</v>
      </c>
      <c r="D28" s="211" t="s">
        <v>36</v>
      </c>
      <c r="E28" s="212">
        <v>1</v>
      </c>
      <c r="F28" s="212"/>
      <c r="G28" s="212"/>
      <c r="H28" s="199">
        <v>0</v>
      </c>
      <c r="I28" s="199"/>
      <c r="J28" s="199"/>
      <c r="K28" s="199">
        <v>0.99972222227370366</v>
      </c>
      <c r="L28" s="199"/>
      <c r="M28" s="199"/>
      <c r="N28" s="199">
        <v>0.99972222227370366</v>
      </c>
      <c r="O28" s="199"/>
      <c r="P28" s="199"/>
      <c r="Q28" s="212"/>
      <c r="R28" s="212"/>
      <c r="S28" s="212"/>
      <c r="T28" s="199"/>
      <c r="U28" s="199"/>
      <c r="V28" s="199"/>
      <c r="W28" s="199"/>
      <c r="X28" s="199"/>
      <c r="Y28" s="199"/>
      <c r="Z28" s="199"/>
      <c r="AA28" s="199"/>
      <c r="AB28" s="199"/>
      <c r="AC28" s="212"/>
      <c r="AD28" s="212"/>
      <c r="AE28" s="212"/>
      <c r="AF28" s="212"/>
      <c r="AG28" s="199"/>
      <c r="AH28" s="199"/>
      <c r="AI28" s="199"/>
      <c r="AJ28" s="199"/>
      <c r="AK28" s="199"/>
      <c r="AL28" s="199"/>
      <c r="AM28" s="199"/>
      <c r="AN28" s="199"/>
      <c r="AO28" s="199"/>
      <c r="AP28" s="199"/>
      <c r="AQ28" s="199"/>
      <c r="AR28" s="199"/>
      <c r="AS28" s="212"/>
      <c r="AT28" s="212"/>
      <c r="AU28" s="212"/>
      <c r="AV28" s="199"/>
      <c r="AW28" s="199"/>
      <c r="AX28" s="199"/>
      <c r="AY28" s="199"/>
      <c r="AZ28" s="199"/>
      <c r="BA28" s="199"/>
      <c r="BB28" s="199"/>
      <c r="BC28" s="199"/>
      <c r="BD28" s="199"/>
      <c r="BE28" s="212"/>
      <c r="BF28" s="212"/>
      <c r="BG28" s="199"/>
      <c r="BH28" s="199"/>
      <c r="BI28" s="199"/>
      <c r="BJ28" s="199"/>
      <c r="BK28" s="199"/>
      <c r="BL28" s="199"/>
      <c r="BM28" s="212">
        <v>1</v>
      </c>
      <c r="BN28" s="199">
        <v>0</v>
      </c>
      <c r="BO28" s="199">
        <v>0.99972222227370366</v>
      </c>
      <c r="BP28" s="199">
        <v>0.99972222227370366</v>
      </c>
      <c r="BQ28" s="211"/>
      <c r="BR28" s="211"/>
      <c r="BS28" s="211"/>
      <c r="BT28" s="211"/>
      <c r="BU28" s="31" t="str">
        <f t="shared" si="0"/>
        <v>22_12</v>
      </c>
      <c r="BV28" s="31" t="str">
        <f t="shared" si="7"/>
        <v>TANQUE DE LUBRICANTE</v>
      </c>
      <c r="BW28" s="31" t="str">
        <f t="shared" si="8"/>
        <v>140-TK-105</v>
      </c>
      <c r="BX28" s="1" t="str">
        <f t="shared" si="9"/>
        <v>-</v>
      </c>
      <c r="BY28" s="66">
        <f t="shared" si="10"/>
        <v>0</v>
      </c>
      <c r="BZ28" s="66">
        <f t="shared" si="11"/>
        <v>0.99972222227370366</v>
      </c>
      <c r="CA28" s="1">
        <f t="shared" si="12"/>
        <v>22</v>
      </c>
      <c r="CB28" s="213">
        <f t="shared" si="13"/>
        <v>528</v>
      </c>
      <c r="CC28" s="67">
        <f t="shared" si="14"/>
        <v>1</v>
      </c>
      <c r="CD28" s="69">
        <f t="shared" si="15"/>
        <v>528</v>
      </c>
      <c r="CE28" s="31">
        <f t="shared" si="1"/>
        <v>31</v>
      </c>
      <c r="CF28" s="213">
        <f t="shared" si="2"/>
        <v>744</v>
      </c>
      <c r="CG28" s="67">
        <f t="shared" si="3"/>
        <v>1</v>
      </c>
      <c r="CH28" s="69">
        <f t="shared" si="4"/>
        <v>744</v>
      </c>
      <c r="CI28" s="69">
        <f t="shared" si="5"/>
        <v>0</v>
      </c>
      <c r="CJ28" s="199">
        <f t="shared" si="6"/>
        <v>0.99972222227370366</v>
      </c>
      <c r="CK28" s="68" t="str">
        <f t="shared" si="16"/>
        <v>-</v>
      </c>
      <c r="CL28" s="68" t="str">
        <f t="shared" si="17"/>
        <v>-</v>
      </c>
      <c r="CM28" s="68" t="str">
        <f t="shared" si="18"/>
        <v>-</v>
      </c>
      <c r="CN28" s="68" t="str">
        <f t="shared" si="19"/>
        <v>-</v>
      </c>
      <c r="CO28" s="68" t="str">
        <f t="shared" si="20"/>
        <v>-</v>
      </c>
      <c r="CP28" s="68">
        <f t="shared" si="21"/>
        <v>1</v>
      </c>
      <c r="CQ28" s="68">
        <f t="shared" si="22"/>
        <v>0</v>
      </c>
      <c r="CR28" s="68">
        <f t="shared" si="23"/>
        <v>0</v>
      </c>
      <c r="CS28" s="68">
        <f t="shared" si="24"/>
        <v>0</v>
      </c>
      <c r="CT28" s="68">
        <f t="shared" si="25"/>
        <v>0</v>
      </c>
      <c r="CU28" s="68" t="str">
        <f t="shared" si="26"/>
        <v>-</v>
      </c>
      <c r="CV28" s="68" t="str">
        <f t="shared" si="27"/>
        <v>-</v>
      </c>
      <c r="CW28" s="68" t="str">
        <f t="shared" si="28"/>
        <v>-</v>
      </c>
      <c r="CX28" s="68" t="str">
        <f t="shared" si="29"/>
        <v>-</v>
      </c>
      <c r="CY28" s="68">
        <f t="shared" si="30"/>
        <v>0</v>
      </c>
      <c r="CZ28" s="68">
        <f t="shared" si="31"/>
        <v>0</v>
      </c>
      <c r="DA28" s="68">
        <f t="shared" si="32"/>
        <v>1</v>
      </c>
      <c r="DB28" s="68">
        <f t="shared" si="33"/>
        <v>0</v>
      </c>
    </row>
    <row r="29" spans="1:106" ht="14.25" customHeight="1" x14ac:dyDescent="0.2">
      <c r="A29" s="31" t="s">
        <v>636</v>
      </c>
      <c r="B29" s="211" t="s">
        <v>226</v>
      </c>
      <c r="C29" s="211" t="s">
        <v>214</v>
      </c>
      <c r="D29" s="211" t="s">
        <v>36</v>
      </c>
      <c r="E29" s="212">
        <v>1</v>
      </c>
      <c r="F29" s="212"/>
      <c r="G29" s="212"/>
      <c r="H29" s="199">
        <v>0</v>
      </c>
      <c r="I29" s="199"/>
      <c r="J29" s="199"/>
      <c r="K29" s="199">
        <v>1.3330555554712191</v>
      </c>
      <c r="L29" s="199"/>
      <c r="M29" s="199"/>
      <c r="N29" s="199">
        <v>1.3330555554712191</v>
      </c>
      <c r="O29" s="199"/>
      <c r="P29" s="199"/>
      <c r="Q29" s="212"/>
      <c r="R29" s="212"/>
      <c r="S29" s="212"/>
      <c r="T29" s="199"/>
      <c r="U29" s="199"/>
      <c r="V29" s="199"/>
      <c r="W29" s="199"/>
      <c r="X29" s="199"/>
      <c r="Y29" s="199"/>
      <c r="Z29" s="199"/>
      <c r="AA29" s="199"/>
      <c r="AB29" s="199"/>
      <c r="AC29" s="212"/>
      <c r="AD29" s="212"/>
      <c r="AE29" s="212"/>
      <c r="AF29" s="212"/>
      <c r="AG29" s="199"/>
      <c r="AH29" s="199"/>
      <c r="AI29" s="199"/>
      <c r="AJ29" s="199"/>
      <c r="AK29" s="199"/>
      <c r="AL29" s="199"/>
      <c r="AM29" s="199"/>
      <c r="AN29" s="199"/>
      <c r="AO29" s="199"/>
      <c r="AP29" s="199"/>
      <c r="AQ29" s="199"/>
      <c r="AR29" s="199"/>
      <c r="AS29" s="212"/>
      <c r="AT29" s="212"/>
      <c r="AU29" s="212"/>
      <c r="AV29" s="199"/>
      <c r="AW29" s="199"/>
      <c r="AX29" s="199"/>
      <c r="AY29" s="199"/>
      <c r="AZ29" s="199"/>
      <c r="BA29" s="199"/>
      <c r="BB29" s="199"/>
      <c r="BC29" s="199"/>
      <c r="BD29" s="199"/>
      <c r="BE29" s="212"/>
      <c r="BF29" s="212"/>
      <c r="BG29" s="199"/>
      <c r="BH29" s="199"/>
      <c r="BI29" s="199"/>
      <c r="BJ29" s="199"/>
      <c r="BK29" s="199"/>
      <c r="BL29" s="199"/>
      <c r="BM29" s="212">
        <v>1</v>
      </c>
      <c r="BN29" s="199">
        <v>0</v>
      </c>
      <c r="BO29" s="199">
        <v>1.3330555554712191</v>
      </c>
      <c r="BP29" s="199">
        <v>1.3330555554712191</v>
      </c>
      <c r="BQ29" s="211"/>
      <c r="BR29" s="211"/>
      <c r="BS29" s="211"/>
      <c r="BT29" s="211"/>
      <c r="BU29" s="31" t="str">
        <f t="shared" si="0"/>
        <v>22_12</v>
      </c>
      <c r="BV29" s="31" t="str">
        <f t="shared" si="7"/>
        <v>TANQUE DE LUBRICANTE</v>
      </c>
      <c r="BW29" s="31" t="str">
        <f t="shared" si="8"/>
        <v>140-TK-106</v>
      </c>
      <c r="BX29" s="1" t="str">
        <f t="shared" si="9"/>
        <v>-</v>
      </c>
      <c r="BY29" s="66">
        <f t="shared" si="10"/>
        <v>0</v>
      </c>
      <c r="BZ29" s="66">
        <f t="shared" si="11"/>
        <v>1.3330555554712191</v>
      </c>
      <c r="CA29" s="1">
        <f t="shared" si="12"/>
        <v>22</v>
      </c>
      <c r="CB29" s="213">
        <f t="shared" si="13"/>
        <v>528</v>
      </c>
      <c r="CC29" s="67">
        <f t="shared" si="14"/>
        <v>1</v>
      </c>
      <c r="CD29" s="69">
        <f t="shared" si="15"/>
        <v>528</v>
      </c>
      <c r="CE29" s="31">
        <f t="shared" si="1"/>
        <v>31</v>
      </c>
      <c r="CF29" s="213">
        <f t="shared" si="2"/>
        <v>744</v>
      </c>
      <c r="CG29" s="67">
        <f t="shared" si="3"/>
        <v>1</v>
      </c>
      <c r="CH29" s="69">
        <f t="shared" si="4"/>
        <v>744</v>
      </c>
      <c r="CI29" s="69">
        <f t="shared" si="5"/>
        <v>0</v>
      </c>
      <c r="CJ29" s="199">
        <f t="shared" si="6"/>
        <v>1.3330555554712191</v>
      </c>
      <c r="CK29" s="68" t="str">
        <f t="shared" si="16"/>
        <v>-</v>
      </c>
      <c r="CL29" s="68" t="str">
        <f t="shared" si="17"/>
        <v>-</v>
      </c>
      <c r="CM29" s="68" t="str">
        <f t="shared" si="18"/>
        <v>-</v>
      </c>
      <c r="CN29" s="68" t="str">
        <f t="shared" si="19"/>
        <v>-</v>
      </c>
      <c r="CO29" s="68" t="str">
        <f t="shared" si="20"/>
        <v>-</v>
      </c>
      <c r="CP29" s="68">
        <f t="shared" si="21"/>
        <v>1</v>
      </c>
      <c r="CQ29" s="68">
        <f t="shared" si="22"/>
        <v>0</v>
      </c>
      <c r="CR29" s="68">
        <f t="shared" si="23"/>
        <v>0</v>
      </c>
      <c r="CS29" s="68">
        <f t="shared" si="24"/>
        <v>0</v>
      </c>
      <c r="CT29" s="68">
        <f t="shared" si="25"/>
        <v>0</v>
      </c>
      <c r="CU29" s="68" t="str">
        <f t="shared" si="26"/>
        <v>-</v>
      </c>
      <c r="CV29" s="68" t="str">
        <f t="shared" si="27"/>
        <v>-</v>
      </c>
      <c r="CW29" s="68" t="str">
        <f t="shared" si="28"/>
        <v>-</v>
      </c>
      <c r="CX29" s="68" t="str">
        <f t="shared" si="29"/>
        <v>-</v>
      </c>
      <c r="CY29" s="68">
        <f t="shared" si="30"/>
        <v>0</v>
      </c>
      <c r="CZ29" s="68">
        <f t="shared" si="31"/>
        <v>0</v>
      </c>
      <c r="DA29" s="68">
        <f t="shared" si="32"/>
        <v>1</v>
      </c>
      <c r="DB29" s="68">
        <f t="shared" si="33"/>
        <v>0</v>
      </c>
    </row>
    <row r="30" spans="1:106" ht="14.25" customHeight="1" x14ac:dyDescent="0.2">
      <c r="A30" s="31" t="s">
        <v>636</v>
      </c>
      <c r="B30" s="211" t="s">
        <v>226</v>
      </c>
      <c r="C30" s="211" t="s">
        <v>215</v>
      </c>
      <c r="D30" s="211" t="s">
        <v>36</v>
      </c>
      <c r="E30" s="212">
        <v>1</v>
      </c>
      <c r="F30" s="212"/>
      <c r="G30" s="212"/>
      <c r="H30" s="199">
        <v>0</v>
      </c>
      <c r="I30" s="199"/>
      <c r="J30" s="199"/>
      <c r="K30" s="199">
        <v>1.1500000000814907</v>
      </c>
      <c r="L30" s="199"/>
      <c r="M30" s="199"/>
      <c r="N30" s="199">
        <v>1.1500000000814907</v>
      </c>
      <c r="O30" s="199"/>
      <c r="P30" s="199"/>
      <c r="Q30" s="212"/>
      <c r="R30" s="212"/>
      <c r="S30" s="212"/>
      <c r="T30" s="199"/>
      <c r="U30" s="199"/>
      <c r="V30" s="199"/>
      <c r="W30" s="199"/>
      <c r="X30" s="199"/>
      <c r="Y30" s="199"/>
      <c r="Z30" s="199"/>
      <c r="AA30" s="199"/>
      <c r="AB30" s="199"/>
      <c r="AC30" s="212"/>
      <c r="AD30" s="212"/>
      <c r="AE30" s="212"/>
      <c r="AF30" s="212"/>
      <c r="AG30" s="199"/>
      <c r="AH30" s="199"/>
      <c r="AI30" s="199"/>
      <c r="AJ30" s="199"/>
      <c r="AK30" s="199"/>
      <c r="AL30" s="199"/>
      <c r="AM30" s="199"/>
      <c r="AN30" s="199"/>
      <c r="AO30" s="199"/>
      <c r="AP30" s="199"/>
      <c r="AQ30" s="199"/>
      <c r="AR30" s="199"/>
      <c r="AS30" s="212"/>
      <c r="AT30" s="212"/>
      <c r="AU30" s="212"/>
      <c r="AV30" s="199"/>
      <c r="AW30" s="199"/>
      <c r="AX30" s="199"/>
      <c r="AY30" s="199"/>
      <c r="AZ30" s="199"/>
      <c r="BA30" s="199"/>
      <c r="BB30" s="199"/>
      <c r="BC30" s="199"/>
      <c r="BD30" s="199"/>
      <c r="BE30" s="212"/>
      <c r="BF30" s="212"/>
      <c r="BG30" s="199"/>
      <c r="BH30" s="199"/>
      <c r="BI30" s="199"/>
      <c r="BJ30" s="199"/>
      <c r="BK30" s="199"/>
      <c r="BL30" s="199"/>
      <c r="BM30" s="212">
        <v>1</v>
      </c>
      <c r="BN30" s="199">
        <v>0</v>
      </c>
      <c r="BO30" s="199">
        <v>1.1500000000814907</v>
      </c>
      <c r="BP30" s="199">
        <v>1.1500000000814907</v>
      </c>
      <c r="BQ30" s="211"/>
      <c r="BR30" s="211"/>
      <c r="BS30" s="211"/>
      <c r="BT30" s="211"/>
      <c r="BU30" s="31" t="str">
        <f t="shared" si="0"/>
        <v>22_12</v>
      </c>
      <c r="BV30" s="31" t="str">
        <f t="shared" si="7"/>
        <v>TANQUE DE LUBRICANTE</v>
      </c>
      <c r="BW30" s="31" t="str">
        <f t="shared" si="8"/>
        <v>140-TK-107</v>
      </c>
      <c r="BX30" s="1" t="str">
        <f t="shared" si="9"/>
        <v>-</v>
      </c>
      <c r="BY30" s="66">
        <f t="shared" si="10"/>
        <v>0</v>
      </c>
      <c r="BZ30" s="66">
        <f t="shared" si="11"/>
        <v>1.1500000000814907</v>
      </c>
      <c r="CA30" s="1">
        <f t="shared" si="12"/>
        <v>22</v>
      </c>
      <c r="CB30" s="213">
        <f t="shared" si="13"/>
        <v>528</v>
      </c>
      <c r="CC30" s="67">
        <f t="shared" si="14"/>
        <v>1</v>
      </c>
      <c r="CD30" s="69">
        <f t="shared" si="15"/>
        <v>528</v>
      </c>
      <c r="CE30" s="31">
        <f t="shared" si="1"/>
        <v>31</v>
      </c>
      <c r="CF30" s="213">
        <f t="shared" si="2"/>
        <v>744</v>
      </c>
      <c r="CG30" s="67">
        <f t="shared" si="3"/>
        <v>1</v>
      </c>
      <c r="CH30" s="69">
        <f t="shared" si="4"/>
        <v>744</v>
      </c>
      <c r="CI30" s="69">
        <f t="shared" si="5"/>
        <v>0</v>
      </c>
      <c r="CJ30" s="199">
        <f t="shared" si="6"/>
        <v>1.1500000000814907</v>
      </c>
      <c r="CK30" s="68" t="str">
        <f t="shared" si="16"/>
        <v>-</v>
      </c>
      <c r="CL30" s="68" t="str">
        <f t="shared" si="17"/>
        <v>-</v>
      </c>
      <c r="CM30" s="68" t="str">
        <f t="shared" si="18"/>
        <v>-</v>
      </c>
      <c r="CN30" s="68" t="str">
        <f t="shared" si="19"/>
        <v>-</v>
      </c>
      <c r="CO30" s="68" t="str">
        <f t="shared" si="20"/>
        <v>-</v>
      </c>
      <c r="CP30" s="68">
        <f t="shared" si="21"/>
        <v>1</v>
      </c>
      <c r="CQ30" s="68">
        <f t="shared" si="22"/>
        <v>0</v>
      </c>
      <c r="CR30" s="68">
        <f t="shared" si="23"/>
        <v>0</v>
      </c>
      <c r="CS30" s="68">
        <f t="shared" si="24"/>
        <v>0</v>
      </c>
      <c r="CT30" s="68">
        <f t="shared" si="25"/>
        <v>0</v>
      </c>
      <c r="CU30" s="68" t="str">
        <f t="shared" si="26"/>
        <v>-</v>
      </c>
      <c r="CV30" s="68" t="str">
        <f t="shared" si="27"/>
        <v>-</v>
      </c>
      <c r="CW30" s="68" t="str">
        <f t="shared" si="28"/>
        <v>-</v>
      </c>
      <c r="CX30" s="68" t="str">
        <f t="shared" si="29"/>
        <v>-</v>
      </c>
      <c r="CY30" s="68">
        <f t="shared" si="30"/>
        <v>0</v>
      </c>
      <c r="CZ30" s="68">
        <f t="shared" si="31"/>
        <v>0</v>
      </c>
      <c r="DA30" s="68">
        <f t="shared" si="32"/>
        <v>1</v>
      </c>
      <c r="DB30" s="68">
        <f t="shared" si="33"/>
        <v>0</v>
      </c>
    </row>
    <row r="31" spans="1:106" ht="14.25" customHeight="1" x14ac:dyDescent="0.2">
      <c r="A31" s="31" t="s">
        <v>636</v>
      </c>
      <c r="B31" s="211" t="s">
        <v>113</v>
      </c>
      <c r="C31" s="211" t="s">
        <v>84</v>
      </c>
      <c r="D31" s="211" t="s">
        <v>36</v>
      </c>
      <c r="E31" s="212">
        <v>1</v>
      </c>
      <c r="F31" s="212"/>
      <c r="G31" s="212"/>
      <c r="H31" s="199">
        <v>0</v>
      </c>
      <c r="I31" s="199"/>
      <c r="J31" s="199"/>
      <c r="K31" s="199">
        <v>0.83305555560703703</v>
      </c>
      <c r="L31" s="199"/>
      <c r="M31" s="199"/>
      <c r="N31" s="199">
        <v>2.499166666821111</v>
      </c>
      <c r="O31" s="199"/>
      <c r="P31" s="199"/>
      <c r="Q31" s="212"/>
      <c r="R31" s="212"/>
      <c r="S31" s="212"/>
      <c r="T31" s="199"/>
      <c r="U31" s="199"/>
      <c r="V31" s="199"/>
      <c r="W31" s="199"/>
      <c r="X31" s="199"/>
      <c r="Y31" s="199"/>
      <c r="Z31" s="199"/>
      <c r="AA31" s="199"/>
      <c r="AB31" s="199"/>
      <c r="AC31" s="212"/>
      <c r="AD31" s="212"/>
      <c r="AE31" s="212"/>
      <c r="AF31" s="212"/>
      <c r="AG31" s="199"/>
      <c r="AH31" s="199"/>
      <c r="AI31" s="199"/>
      <c r="AJ31" s="199"/>
      <c r="AK31" s="199"/>
      <c r="AL31" s="199"/>
      <c r="AM31" s="199"/>
      <c r="AN31" s="199"/>
      <c r="AO31" s="199"/>
      <c r="AP31" s="199"/>
      <c r="AQ31" s="199"/>
      <c r="AR31" s="199"/>
      <c r="AS31" s="212"/>
      <c r="AT31" s="212"/>
      <c r="AU31" s="212"/>
      <c r="AV31" s="199"/>
      <c r="AW31" s="199"/>
      <c r="AX31" s="199"/>
      <c r="AY31" s="199"/>
      <c r="AZ31" s="199"/>
      <c r="BA31" s="199"/>
      <c r="BB31" s="199"/>
      <c r="BC31" s="199"/>
      <c r="BD31" s="199"/>
      <c r="BE31" s="212"/>
      <c r="BF31" s="212"/>
      <c r="BG31" s="199"/>
      <c r="BH31" s="199"/>
      <c r="BI31" s="199"/>
      <c r="BJ31" s="199"/>
      <c r="BK31" s="199"/>
      <c r="BL31" s="199"/>
      <c r="BM31" s="212">
        <v>1</v>
      </c>
      <c r="BN31" s="199">
        <v>0</v>
      </c>
      <c r="BO31" s="199">
        <v>0.83305555560703703</v>
      </c>
      <c r="BP31" s="199">
        <v>2.499166666821111</v>
      </c>
      <c r="BQ31" s="211"/>
      <c r="BR31" s="211"/>
      <c r="BS31" s="211"/>
      <c r="BT31" s="211"/>
      <c r="BU31" s="31" t="str">
        <f t="shared" si="0"/>
        <v>22_12</v>
      </c>
      <c r="BV31" s="31" t="str">
        <f t="shared" si="7"/>
        <v>SECADOR DE AIRE</v>
      </c>
      <c r="BW31" s="31" t="str">
        <f t="shared" si="8"/>
        <v>140-GD-112</v>
      </c>
      <c r="BX31" s="1" t="str">
        <f t="shared" si="9"/>
        <v>-</v>
      </c>
      <c r="BY31" s="66">
        <f t="shared" si="10"/>
        <v>0</v>
      </c>
      <c r="BZ31" s="66">
        <f t="shared" si="11"/>
        <v>2.499166666821111</v>
      </c>
      <c r="CA31" s="1">
        <f t="shared" si="12"/>
        <v>22</v>
      </c>
      <c r="CB31" s="213">
        <f t="shared" si="13"/>
        <v>528</v>
      </c>
      <c r="CC31" s="67">
        <f t="shared" si="14"/>
        <v>1</v>
      </c>
      <c r="CD31" s="69">
        <f t="shared" si="15"/>
        <v>528</v>
      </c>
      <c r="CE31" s="31">
        <f t="shared" si="1"/>
        <v>31</v>
      </c>
      <c r="CF31" s="213">
        <f t="shared" si="2"/>
        <v>744</v>
      </c>
      <c r="CG31" s="67">
        <f t="shared" si="3"/>
        <v>1</v>
      </c>
      <c r="CH31" s="69">
        <f t="shared" si="4"/>
        <v>744</v>
      </c>
      <c r="CI31" s="69">
        <f t="shared" si="5"/>
        <v>0</v>
      </c>
      <c r="CJ31" s="199">
        <f t="shared" si="6"/>
        <v>2.499166666821111</v>
      </c>
      <c r="CK31" s="68" t="str">
        <f t="shared" si="16"/>
        <v>-</v>
      </c>
      <c r="CL31" s="68" t="str">
        <f t="shared" si="17"/>
        <v>-</v>
      </c>
      <c r="CM31" s="68" t="str">
        <f t="shared" si="18"/>
        <v>-</v>
      </c>
      <c r="CN31" s="68" t="str">
        <f t="shared" si="19"/>
        <v>-</v>
      </c>
      <c r="CO31" s="68" t="str">
        <f t="shared" si="20"/>
        <v>-</v>
      </c>
      <c r="CP31" s="68">
        <f t="shared" si="21"/>
        <v>1</v>
      </c>
      <c r="CQ31" s="68">
        <f t="shared" si="22"/>
        <v>0</v>
      </c>
      <c r="CR31" s="68">
        <f t="shared" si="23"/>
        <v>0</v>
      </c>
      <c r="CS31" s="68">
        <f t="shared" si="24"/>
        <v>0</v>
      </c>
      <c r="CT31" s="68">
        <f t="shared" si="25"/>
        <v>0</v>
      </c>
      <c r="CU31" s="68" t="str">
        <f t="shared" si="26"/>
        <v>-</v>
      </c>
      <c r="CV31" s="68" t="str">
        <f t="shared" si="27"/>
        <v>-</v>
      </c>
      <c r="CW31" s="68" t="str">
        <f t="shared" si="28"/>
        <v>-</v>
      </c>
      <c r="CX31" s="68" t="str">
        <f t="shared" si="29"/>
        <v>-</v>
      </c>
      <c r="CY31" s="68">
        <f t="shared" si="30"/>
        <v>0</v>
      </c>
      <c r="CZ31" s="68">
        <f t="shared" si="31"/>
        <v>0</v>
      </c>
      <c r="DA31" s="68">
        <f t="shared" si="32"/>
        <v>1</v>
      </c>
      <c r="DB31" s="68">
        <f t="shared" si="33"/>
        <v>0</v>
      </c>
    </row>
    <row r="32" spans="1:106" ht="14.25" customHeight="1" x14ac:dyDescent="0.2">
      <c r="A32" s="31" t="s">
        <v>636</v>
      </c>
      <c r="B32" s="211" t="s">
        <v>180</v>
      </c>
      <c r="C32" s="211" t="s">
        <v>180</v>
      </c>
      <c r="D32" s="211" t="s">
        <v>36</v>
      </c>
      <c r="E32" s="212"/>
      <c r="F32" s="212"/>
      <c r="G32" s="212"/>
      <c r="H32" s="199"/>
      <c r="I32" s="199"/>
      <c r="J32" s="199"/>
      <c r="K32" s="199"/>
      <c r="L32" s="199"/>
      <c r="M32" s="199"/>
      <c r="N32" s="199"/>
      <c r="O32" s="199"/>
      <c r="P32" s="199"/>
      <c r="Q32" s="212"/>
      <c r="R32" s="212"/>
      <c r="S32" s="212"/>
      <c r="T32" s="199"/>
      <c r="U32" s="199"/>
      <c r="V32" s="199"/>
      <c r="W32" s="199"/>
      <c r="X32" s="199"/>
      <c r="Y32" s="199"/>
      <c r="Z32" s="199"/>
      <c r="AA32" s="199"/>
      <c r="AB32" s="199"/>
      <c r="AC32" s="212"/>
      <c r="AD32" s="212"/>
      <c r="AE32" s="212"/>
      <c r="AF32" s="212"/>
      <c r="AG32" s="199"/>
      <c r="AH32" s="199"/>
      <c r="AI32" s="199"/>
      <c r="AJ32" s="199"/>
      <c r="AK32" s="199"/>
      <c r="AL32" s="199"/>
      <c r="AM32" s="199"/>
      <c r="AN32" s="199"/>
      <c r="AO32" s="199"/>
      <c r="AP32" s="199"/>
      <c r="AQ32" s="199"/>
      <c r="AR32" s="199"/>
      <c r="AS32" s="212"/>
      <c r="AT32" s="212"/>
      <c r="AU32" s="212"/>
      <c r="AV32" s="199"/>
      <c r="AW32" s="199"/>
      <c r="AX32" s="199"/>
      <c r="AY32" s="199"/>
      <c r="AZ32" s="199"/>
      <c r="BA32" s="199"/>
      <c r="BB32" s="199"/>
      <c r="BC32" s="199"/>
      <c r="BD32" s="199"/>
      <c r="BE32" s="212"/>
      <c r="BF32" s="212">
        <v>3</v>
      </c>
      <c r="BG32" s="199"/>
      <c r="BH32" s="199">
        <v>0</v>
      </c>
      <c r="BI32" s="199"/>
      <c r="BJ32" s="199">
        <v>15.533333333325572</v>
      </c>
      <c r="BK32" s="199"/>
      <c r="BL32" s="199">
        <v>58.833333333372138</v>
      </c>
      <c r="BM32" s="212">
        <v>3</v>
      </c>
      <c r="BN32" s="199">
        <v>0</v>
      </c>
      <c r="BO32" s="199">
        <v>15.533333333325572</v>
      </c>
      <c r="BP32" s="199">
        <v>58.833333333372138</v>
      </c>
      <c r="BQ32" s="211"/>
      <c r="BR32" s="211"/>
      <c r="BS32" s="211"/>
      <c r="BT32" s="211"/>
      <c r="BU32" s="31" t="str">
        <f t="shared" si="0"/>
        <v>22_12</v>
      </c>
      <c r="BV32" s="31" t="str">
        <f t="shared" si="7"/>
        <v>AK-11 TRUCK SHOP</v>
      </c>
      <c r="BW32" s="31" t="str">
        <f t="shared" si="8"/>
        <v>AK-11 TRUCK SHOP</v>
      </c>
      <c r="BX32" s="1" t="str">
        <f t="shared" si="9"/>
        <v>-</v>
      </c>
      <c r="BY32" s="66">
        <f t="shared" si="10"/>
        <v>0</v>
      </c>
      <c r="BZ32" s="66">
        <f t="shared" si="11"/>
        <v>58.833333333372138</v>
      </c>
      <c r="CA32" s="1">
        <f t="shared" si="12"/>
        <v>22</v>
      </c>
      <c r="CB32" s="213">
        <f t="shared" si="13"/>
        <v>528</v>
      </c>
      <c r="CC32" s="67">
        <f t="shared" si="14"/>
        <v>1</v>
      </c>
      <c r="CD32" s="69" t="str">
        <f t="shared" si="15"/>
        <v>NO PRESENTA</v>
      </c>
      <c r="CE32" s="31">
        <f t="shared" si="1"/>
        <v>31</v>
      </c>
      <c r="CF32" s="213">
        <f t="shared" si="2"/>
        <v>744</v>
      </c>
      <c r="CG32" s="67">
        <f t="shared" si="3"/>
        <v>1</v>
      </c>
      <c r="CH32" s="69" t="str">
        <f t="shared" si="4"/>
        <v>NO PRESENTA</v>
      </c>
      <c r="CI32" s="69" t="str">
        <f t="shared" si="5"/>
        <v>NO PRESENTA</v>
      </c>
      <c r="CJ32" s="199" t="str">
        <f t="shared" si="6"/>
        <v>NO PRESENTA</v>
      </c>
      <c r="CK32" s="68" t="str">
        <f t="shared" si="16"/>
        <v>-</v>
      </c>
      <c r="CL32" s="68" t="str">
        <f t="shared" si="17"/>
        <v>-</v>
      </c>
      <c r="CM32" s="68" t="str">
        <f t="shared" si="18"/>
        <v>-</v>
      </c>
      <c r="CN32" s="68" t="str">
        <f t="shared" si="19"/>
        <v>-</v>
      </c>
      <c r="CO32" s="68" t="str">
        <f t="shared" si="20"/>
        <v>-</v>
      </c>
      <c r="CP32" s="68">
        <f t="shared" si="21"/>
        <v>0</v>
      </c>
      <c r="CQ32" s="68">
        <f t="shared" si="22"/>
        <v>0</v>
      </c>
      <c r="CR32" s="68">
        <f t="shared" si="23"/>
        <v>0</v>
      </c>
      <c r="CS32" s="68">
        <f t="shared" si="24"/>
        <v>0</v>
      </c>
      <c r="CT32" s="68">
        <f t="shared" si="25"/>
        <v>1</v>
      </c>
      <c r="CU32" s="68" t="str">
        <f t="shared" si="26"/>
        <v>-</v>
      </c>
      <c r="CV32" s="68" t="str">
        <f t="shared" si="27"/>
        <v>-</v>
      </c>
      <c r="CW32" s="68" t="str">
        <f t="shared" si="28"/>
        <v>-</v>
      </c>
      <c r="CX32" s="68" t="str">
        <f t="shared" si="29"/>
        <v>-</v>
      </c>
      <c r="CY32" s="68">
        <f t="shared" si="30"/>
        <v>1</v>
      </c>
      <c r="CZ32" s="68">
        <f t="shared" si="31"/>
        <v>0</v>
      </c>
      <c r="DA32" s="68">
        <f t="shared" si="32"/>
        <v>0</v>
      </c>
      <c r="DB32" s="68">
        <f t="shared" si="33"/>
        <v>0</v>
      </c>
    </row>
    <row r="33" spans="1:106" ht="14.25" customHeight="1" x14ac:dyDescent="0.2">
      <c r="A33" s="31" t="s">
        <v>636</v>
      </c>
      <c r="B33" s="211" t="s">
        <v>313</v>
      </c>
      <c r="C33" s="211" t="s">
        <v>64</v>
      </c>
      <c r="D33" s="211" t="s">
        <v>36</v>
      </c>
      <c r="E33" s="212">
        <v>3</v>
      </c>
      <c r="F33" s="212"/>
      <c r="G33" s="212"/>
      <c r="H33" s="199">
        <v>8.9166666667442769</v>
      </c>
      <c r="I33" s="199"/>
      <c r="J33" s="199"/>
      <c r="K33" s="199">
        <v>6.4999999998835847</v>
      </c>
      <c r="L33" s="199"/>
      <c r="M33" s="199"/>
      <c r="N33" s="199">
        <v>19.499999999650754</v>
      </c>
      <c r="O33" s="199"/>
      <c r="P33" s="199"/>
      <c r="Q33" s="212"/>
      <c r="R33" s="212">
        <v>2</v>
      </c>
      <c r="S33" s="212"/>
      <c r="T33" s="199"/>
      <c r="U33" s="199">
        <v>0</v>
      </c>
      <c r="V33" s="199"/>
      <c r="W33" s="199"/>
      <c r="X33" s="199">
        <v>0.41666666662786156</v>
      </c>
      <c r="Y33" s="199"/>
      <c r="Z33" s="199"/>
      <c r="AA33" s="199">
        <v>1.2499999998835847</v>
      </c>
      <c r="AB33" s="199"/>
      <c r="AC33" s="212"/>
      <c r="AD33" s="212"/>
      <c r="AE33" s="212"/>
      <c r="AF33" s="212"/>
      <c r="AG33" s="199"/>
      <c r="AH33" s="199"/>
      <c r="AI33" s="199"/>
      <c r="AJ33" s="199"/>
      <c r="AK33" s="199"/>
      <c r="AL33" s="199"/>
      <c r="AM33" s="199"/>
      <c r="AN33" s="199"/>
      <c r="AO33" s="199"/>
      <c r="AP33" s="199"/>
      <c r="AQ33" s="199"/>
      <c r="AR33" s="199"/>
      <c r="AS33" s="212"/>
      <c r="AT33" s="212"/>
      <c r="AU33" s="212"/>
      <c r="AV33" s="199"/>
      <c r="AW33" s="199"/>
      <c r="AX33" s="199"/>
      <c r="AY33" s="199"/>
      <c r="AZ33" s="199"/>
      <c r="BA33" s="199"/>
      <c r="BB33" s="199"/>
      <c r="BC33" s="199"/>
      <c r="BD33" s="199"/>
      <c r="BE33" s="212"/>
      <c r="BF33" s="212"/>
      <c r="BG33" s="199"/>
      <c r="BH33" s="199"/>
      <c r="BI33" s="199"/>
      <c r="BJ33" s="199"/>
      <c r="BK33" s="199"/>
      <c r="BL33" s="199"/>
      <c r="BM33" s="212">
        <v>5</v>
      </c>
      <c r="BN33" s="199">
        <v>8.9166666667442769</v>
      </c>
      <c r="BO33" s="199">
        <v>6.9166666665114462</v>
      </c>
      <c r="BP33" s="199">
        <v>20.749999999534339</v>
      </c>
      <c r="BQ33" s="211"/>
      <c r="BR33" s="211"/>
      <c r="BS33" s="211"/>
      <c r="BT33" s="211"/>
      <c r="BU33" s="31" t="str">
        <f t="shared" si="0"/>
        <v>22_12</v>
      </c>
      <c r="BV33" s="31" t="str">
        <f t="shared" si="7"/>
        <v>ELECTROBOMBA DE SUMIDERO SUMERGIBLE</v>
      </c>
      <c r="BW33" s="31" t="str">
        <f t="shared" si="8"/>
        <v>140-PP-132</v>
      </c>
      <c r="BX33" s="1" t="str">
        <f t="shared" si="9"/>
        <v>-</v>
      </c>
      <c r="BY33" s="66">
        <f t="shared" si="10"/>
        <v>8.9166666667442769</v>
      </c>
      <c r="BZ33" s="66">
        <f t="shared" si="11"/>
        <v>20.749999999534339</v>
      </c>
      <c r="CA33" s="1">
        <f t="shared" si="12"/>
        <v>22</v>
      </c>
      <c r="CB33" s="213">
        <f t="shared" si="13"/>
        <v>528</v>
      </c>
      <c r="CC33" s="67">
        <f t="shared" si="14"/>
        <v>0.98311237373722671</v>
      </c>
      <c r="CD33" s="69">
        <f t="shared" si="15"/>
        <v>176</v>
      </c>
      <c r="CE33" s="31">
        <f t="shared" si="1"/>
        <v>31</v>
      </c>
      <c r="CF33" s="213">
        <f t="shared" si="2"/>
        <v>744</v>
      </c>
      <c r="CG33" s="67">
        <f t="shared" si="3"/>
        <v>0.98801523297480609</v>
      </c>
      <c r="CH33" s="69">
        <f t="shared" si="4"/>
        <v>248</v>
      </c>
      <c r="CI33" s="69">
        <f t="shared" si="5"/>
        <v>2.9722222222480923</v>
      </c>
      <c r="CJ33" s="199">
        <f t="shared" si="6"/>
        <v>6.4999999998835847</v>
      </c>
      <c r="CK33" s="68">
        <f t="shared" si="16"/>
        <v>1</v>
      </c>
      <c r="CL33" s="68">
        <f t="shared" si="17"/>
        <v>0</v>
      </c>
      <c r="CM33" s="68">
        <f t="shared" si="18"/>
        <v>0</v>
      </c>
      <c r="CN33" s="68">
        <f t="shared" si="19"/>
        <v>0</v>
      </c>
      <c r="CO33" s="68">
        <f t="shared" si="20"/>
        <v>0</v>
      </c>
      <c r="CP33" s="68">
        <f t="shared" si="21"/>
        <v>0.93975903614883682</v>
      </c>
      <c r="CQ33" s="68">
        <f t="shared" si="22"/>
        <v>6.0240963851163211E-2</v>
      </c>
      <c r="CR33" s="68">
        <f t="shared" si="23"/>
        <v>0</v>
      </c>
      <c r="CS33" s="68">
        <f t="shared" si="24"/>
        <v>0</v>
      </c>
      <c r="CT33" s="68">
        <f t="shared" si="25"/>
        <v>0</v>
      </c>
      <c r="CU33" s="68">
        <f t="shared" si="26"/>
        <v>0</v>
      </c>
      <c r="CV33" s="68">
        <f t="shared" si="27"/>
        <v>0</v>
      </c>
      <c r="CW33" s="68">
        <f t="shared" si="28"/>
        <v>1</v>
      </c>
      <c r="CX33" s="68">
        <f t="shared" si="29"/>
        <v>0</v>
      </c>
      <c r="CY33" s="68">
        <f t="shared" si="30"/>
        <v>6.0240963851163211E-2</v>
      </c>
      <c r="CZ33" s="68">
        <f t="shared" si="31"/>
        <v>0</v>
      </c>
      <c r="DA33" s="68">
        <f t="shared" si="32"/>
        <v>0.93975903614883682</v>
      </c>
      <c r="DB33" s="68">
        <f t="shared" si="33"/>
        <v>0</v>
      </c>
    </row>
    <row r="34" spans="1:106" ht="14.25" customHeight="1" x14ac:dyDescent="0.2">
      <c r="A34" s="31" t="s">
        <v>636</v>
      </c>
      <c r="B34" s="211" t="s">
        <v>452</v>
      </c>
      <c r="C34" s="211" t="s">
        <v>59</v>
      </c>
      <c r="D34" s="211" t="s">
        <v>36</v>
      </c>
      <c r="E34" s="212">
        <v>3</v>
      </c>
      <c r="F34" s="212"/>
      <c r="G34" s="212"/>
      <c r="H34" s="199">
        <v>30.833333333779592</v>
      </c>
      <c r="I34" s="199"/>
      <c r="J34" s="199"/>
      <c r="K34" s="199">
        <v>3.3166666668257676</v>
      </c>
      <c r="L34" s="199"/>
      <c r="M34" s="199"/>
      <c r="N34" s="199">
        <v>9.9500000004773028</v>
      </c>
      <c r="O34" s="199"/>
      <c r="P34" s="199"/>
      <c r="Q34" s="212"/>
      <c r="R34" s="212"/>
      <c r="S34" s="212"/>
      <c r="T34" s="199"/>
      <c r="U34" s="199"/>
      <c r="V34" s="199"/>
      <c r="W34" s="199"/>
      <c r="X34" s="199"/>
      <c r="Y34" s="199"/>
      <c r="Z34" s="199"/>
      <c r="AA34" s="199"/>
      <c r="AB34" s="199"/>
      <c r="AC34" s="212"/>
      <c r="AD34" s="212"/>
      <c r="AE34" s="212"/>
      <c r="AF34" s="212"/>
      <c r="AG34" s="199"/>
      <c r="AH34" s="199"/>
      <c r="AI34" s="199"/>
      <c r="AJ34" s="199"/>
      <c r="AK34" s="199"/>
      <c r="AL34" s="199"/>
      <c r="AM34" s="199"/>
      <c r="AN34" s="199"/>
      <c r="AO34" s="199"/>
      <c r="AP34" s="199"/>
      <c r="AQ34" s="199"/>
      <c r="AR34" s="199"/>
      <c r="AS34" s="212"/>
      <c r="AT34" s="212"/>
      <c r="AU34" s="212"/>
      <c r="AV34" s="199"/>
      <c r="AW34" s="199"/>
      <c r="AX34" s="199"/>
      <c r="AY34" s="199"/>
      <c r="AZ34" s="199"/>
      <c r="BA34" s="199"/>
      <c r="BB34" s="199"/>
      <c r="BC34" s="199"/>
      <c r="BD34" s="199"/>
      <c r="BE34" s="212"/>
      <c r="BF34" s="212"/>
      <c r="BG34" s="199"/>
      <c r="BH34" s="199"/>
      <c r="BI34" s="199"/>
      <c r="BJ34" s="199"/>
      <c r="BK34" s="199"/>
      <c r="BL34" s="199"/>
      <c r="BM34" s="212">
        <v>3</v>
      </c>
      <c r="BN34" s="199">
        <v>30.833333333779592</v>
      </c>
      <c r="BO34" s="199">
        <v>3.3166666668257676</v>
      </c>
      <c r="BP34" s="199">
        <v>9.9500000004773028</v>
      </c>
      <c r="BQ34" s="211"/>
      <c r="BR34" s="211"/>
      <c r="BS34" s="211"/>
      <c r="BT34" s="211"/>
      <c r="BU34" s="31" t="str">
        <f t="shared" si="0"/>
        <v>22_12</v>
      </c>
      <c r="BV34" s="31" t="str">
        <f t="shared" si="7"/>
        <v>TABLERO ELECTRICO DE CONTROL</v>
      </c>
      <c r="BW34" s="31" t="str">
        <f t="shared" si="8"/>
        <v>140-FL-122</v>
      </c>
      <c r="BX34" s="1" t="str">
        <f t="shared" si="9"/>
        <v>-</v>
      </c>
      <c r="BY34" s="66">
        <f t="shared" si="10"/>
        <v>30.833333333779592</v>
      </c>
      <c r="BZ34" s="66">
        <f t="shared" si="11"/>
        <v>9.9500000004773028</v>
      </c>
      <c r="CA34" s="1">
        <f t="shared" si="12"/>
        <v>22</v>
      </c>
      <c r="CB34" s="213">
        <f t="shared" si="13"/>
        <v>528</v>
      </c>
      <c r="CC34" s="67">
        <f t="shared" si="14"/>
        <v>0.94160353535269015</v>
      </c>
      <c r="CD34" s="69">
        <f t="shared" si="15"/>
        <v>176</v>
      </c>
      <c r="CE34" s="31">
        <f t="shared" si="1"/>
        <v>31</v>
      </c>
      <c r="CF34" s="213">
        <f t="shared" si="2"/>
        <v>744</v>
      </c>
      <c r="CG34" s="67">
        <f t="shared" si="3"/>
        <v>0.95855734766965106</v>
      </c>
      <c r="CH34" s="69">
        <f t="shared" si="4"/>
        <v>248</v>
      </c>
      <c r="CI34" s="69">
        <f t="shared" si="5"/>
        <v>10.277777777926531</v>
      </c>
      <c r="CJ34" s="199">
        <f t="shared" si="6"/>
        <v>3.3166666668257676</v>
      </c>
      <c r="CK34" s="68">
        <f t="shared" si="16"/>
        <v>1</v>
      </c>
      <c r="CL34" s="68">
        <f t="shared" si="17"/>
        <v>0</v>
      </c>
      <c r="CM34" s="68">
        <f t="shared" si="18"/>
        <v>0</v>
      </c>
      <c r="CN34" s="68">
        <f t="shared" si="19"/>
        <v>0</v>
      </c>
      <c r="CO34" s="68">
        <f t="shared" si="20"/>
        <v>0</v>
      </c>
      <c r="CP34" s="68">
        <f t="shared" si="21"/>
        <v>1</v>
      </c>
      <c r="CQ34" s="68">
        <f t="shared" si="22"/>
        <v>0</v>
      </c>
      <c r="CR34" s="68">
        <f t="shared" si="23"/>
        <v>0</v>
      </c>
      <c r="CS34" s="68">
        <f t="shared" si="24"/>
        <v>0</v>
      </c>
      <c r="CT34" s="68">
        <f t="shared" si="25"/>
        <v>0</v>
      </c>
      <c r="CU34" s="68">
        <f t="shared" si="26"/>
        <v>0</v>
      </c>
      <c r="CV34" s="68">
        <f t="shared" si="27"/>
        <v>0</v>
      </c>
      <c r="CW34" s="68">
        <f t="shared" si="28"/>
        <v>1</v>
      </c>
      <c r="CX34" s="68">
        <f t="shared" si="29"/>
        <v>0</v>
      </c>
      <c r="CY34" s="68">
        <f t="shared" si="30"/>
        <v>0</v>
      </c>
      <c r="CZ34" s="68">
        <f t="shared" si="31"/>
        <v>0</v>
      </c>
      <c r="DA34" s="68">
        <f t="shared" si="32"/>
        <v>1</v>
      </c>
      <c r="DB34" s="68">
        <f t="shared" si="33"/>
        <v>0</v>
      </c>
    </row>
    <row r="35" spans="1:106" ht="14.25" customHeight="1" x14ac:dyDescent="0.2">
      <c r="A35" s="31" t="s">
        <v>636</v>
      </c>
      <c r="B35" s="211" t="s">
        <v>452</v>
      </c>
      <c r="C35" s="211" t="s">
        <v>50</v>
      </c>
      <c r="D35" s="211" t="s">
        <v>36</v>
      </c>
      <c r="E35" s="212"/>
      <c r="F35" s="212"/>
      <c r="G35" s="212"/>
      <c r="H35" s="199"/>
      <c r="I35" s="199"/>
      <c r="J35" s="199"/>
      <c r="K35" s="199"/>
      <c r="L35" s="199"/>
      <c r="M35" s="199"/>
      <c r="N35" s="199"/>
      <c r="O35" s="199"/>
      <c r="P35" s="199"/>
      <c r="Q35" s="212"/>
      <c r="R35" s="212"/>
      <c r="S35" s="212"/>
      <c r="T35" s="199"/>
      <c r="U35" s="199"/>
      <c r="V35" s="199"/>
      <c r="W35" s="199"/>
      <c r="X35" s="199"/>
      <c r="Y35" s="199"/>
      <c r="Z35" s="199"/>
      <c r="AA35" s="199"/>
      <c r="AB35" s="199"/>
      <c r="AC35" s="212"/>
      <c r="AD35" s="212"/>
      <c r="AE35" s="212"/>
      <c r="AF35" s="212"/>
      <c r="AG35" s="199"/>
      <c r="AH35" s="199"/>
      <c r="AI35" s="199"/>
      <c r="AJ35" s="199"/>
      <c r="AK35" s="199"/>
      <c r="AL35" s="199"/>
      <c r="AM35" s="199"/>
      <c r="AN35" s="199"/>
      <c r="AO35" s="199"/>
      <c r="AP35" s="199"/>
      <c r="AQ35" s="199"/>
      <c r="AR35" s="199"/>
      <c r="AS35" s="212"/>
      <c r="AT35" s="212"/>
      <c r="AU35" s="212"/>
      <c r="AV35" s="199"/>
      <c r="AW35" s="199"/>
      <c r="AX35" s="199"/>
      <c r="AY35" s="199"/>
      <c r="AZ35" s="199"/>
      <c r="BA35" s="199"/>
      <c r="BB35" s="199"/>
      <c r="BC35" s="199"/>
      <c r="BD35" s="199"/>
      <c r="BE35" s="212">
        <v>1</v>
      </c>
      <c r="BF35" s="212"/>
      <c r="BG35" s="199">
        <v>0</v>
      </c>
      <c r="BH35" s="199"/>
      <c r="BI35" s="199">
        <v>1.999722222215496</v>
      </c>
      <c r="BJ35" s="199"/>
      <c r="BK35" s="199">
        <v>1.999722222215496</v>
      </c>
      <c r="BL35" s="199"/>
      <c r="BM35" s="212">
        <v>1</v>
      </c>
      <c r="BN35" s="199">
        <v>0</v>
      </c>
      <c r="BO35" s="199">
        <v>1.999722222215496</v>
      </c>
      <c r="BP35" s="199">
        <v>1.999722222215496</v>
      </c>
      <c r="BQ35" s="211"/>
      <c r="BR35" s="211"/>
      <c r="BS35" s="211"/>
      <c r="BT35" s="211"/>
      <c r="BU35" s="31" t="str">
        <f t="shared" si="0"/>
        <v>22_12</v>
      </c>
      <c r="BV35" s="31" t="str">
        <f t="shared" si="7"/>
        <v>TABLERO ELECTRICO DE CONTROL</v>
      </c>
      <c r="BW35" s="31" t="str">
        <f t="shared" si="8"/>
        <v>140-LP-1001</v>
      </c>
      <c r="BX35" s="1" t="str">
        <f t="shared" si="9"/>
        <v>-</v>
      </c>
      <c r="BY35" s="66">
        <f t="shared" si="10"/>
        <v>0</v>
      </c>
      <c r="BZ35" s="66">
        <f t="shared" si="11"/>
        <v>1.999722222215496</v>
      </c>
      <c r="CA35" s="1">
        <f t="shared" si="12"/>
        <v>22</v>
      </c>
      <c r="CB35" s="213">
        <f t="shared" si="13"/>
        <v>528</v>
      </c>
      <c r="CC35" s="67">
        <f t="shared" si="14"/>
        <v>1</v>
      </c>
      <c r="CD35" s="69" t="str">
        <f t="shared" si="15"/>
        <v>NO PRESENTA</v>
      </c>
      <c r="CE35" s="31">
        <f t="shared" si="1"/>
        <v>31</v>
      </c>
      <c r="CF35" s="213">
        <f t="shared" si="2"/>
        <v>744</v>
      </c>
      <c r="CG35" s="67">
        <f t="shared" si="3"/>
        <v>1</v>
      </c>
      <c r="CH35" s="69" t="str">
        <f t="shared" si="4"/>
        <v>NO PRESENTA</v>
      </c>
      <c r="CI35" s="69" t="str">
        <f t="shared" si="5"/>
        <v>NO PRESENTA</v>
      </c>
      <c r="CJ35" s="199" t="str">
        <f t="shared" si="6"/>
        <v>NO PRESENTA</v>
      </c>
      <c r="CK35" s="68" t="str">
        <f t="shared" si="16"/>
        <v>-</v>
      </c>
      <c r="CL35" s="68" t="str">
        <f t="shared" si="17"/>
        <v>-</v>
      </c>
      <c r="CM35" s="68" t="str">
        <f t="shared" si="18"/>
        <v>-</v>
      </c>
      <c r="CN35" s="68" t="str">
        <f t="shared" si="19"/>
        <v>-</v>
      </c>
      <c r="CO35" s="68" t="str">
        <f t="shared" si="20"/>
        <v>-</v>
      </c>
      <c r="CP35" s="68">
        <f t="shared" si="21"/>
        <v>0</v>
      </c>
      <c r="CQ35" s="68">
        <f t="shared" si="22"/>
        <v>0</v>
      </c>
      <c r="CR35" s="68">
        <f t="shared" si="23"/>
        <v>0</v>
      </c>
      <c r="CS35" s="68">
        <f t="shared" si="24"/>
        <v>0</v>
      </c>
      <c r="CT35" s="68">
        <f t="shared" si="25"/>
        <v>1</v>
      </c>
      <c r="CU35" s="68" t="str">
        <f t="shared" si="26"/>
        <v>-</v>
      </c>
      <c r="CV35" s="68" t="str">
        <f t="shared" si="27"/>
        <v>-</v>
      </c>
      <c r="CW35" s="68" t="str">
        <f t="shared" si="28"/>
        <v>-</v>
      </c>
      <c r="CX35" s="68" t="str">
        <f t="shared" si="29"/>
        <v>-</v>
      </c>
      <c r="CY35" s="68">
        <f t="shared" si="30"/>
        <v>0</v>
      </c>
      <c r="CZ35" s="68">
        <f t="shared" si="31"/>
        <v>0</v>
      </c>
      <c r="DA35" s="68">
        <f t="shared" si="32"/>
        <v>1</v>
      </c>
      <c r="DB35" s="68">
        <f t="shared" si="33"/>
        <v>0</v>
      </c>
    </row>
    <row r="36" spans="1:106" ht="14.25" customHeight="1" x14ac:dyDescent="0.2">
      <c r="A36" s="31" t="s">
        <v>636</v>
      </c>
      <c r="B36" s="211" t="s">
        <v>450</v>
      </c>
      <c r="C36" s="211" t="s">
        <v>61</v>
      </c>
      <c r="D36" s="211" t="s">
        <v>36</v>
      </c>
      <c r="E36" s="212"/>
      <c r="F36" s="212"/>
      <c r="G36" s="212">
        <v>1</v>
      </c>
      <c r="H36" s="199"/>
      <c r="I36" s="199"/>
      <c r="J36" s="199">
        <v>2.0000000002328306</v>
      </c>
      <c r="K36" s="199"/>
      <c r="L36" s="199"/>
      <c r="M36" s="199">
        <v>2.250000000174623</v>
      </c>
      <c r="N36" s="199"/>
      <c r="O36" s="199"/>
      <c r="P36" s="199">
        <v>11.250000000873115</v>
      </c>
      <c r="Q36" s="212"/>
      <c r="R36" s="212"/>
      <c r="S36" s="212"/>
      <c r="T36" s="199"/>
      <c r="U36" s="199"/>
      <c r="V36" s="199"/>
      <c r="W36" s="199"/>
      <c r="X36" s="199"/>
      <c r="Y36" s="199"/>
      <c r="Z36" s="199"/>
      <c r="AA36" s="199"/>
      <c r="AB36" s="199"/>
      <c r="AC36" s="212"/>
      <c r="AD36" s="212"/>
      <c r="AE36" s="212"/>
      <c r="AF36" s="212"/>
      <c r="AG36" s="199"/>
      <c r="AH36" s="199"/>
      <c r="AI36" s="199"/>
      <c r="AJ36" s="199"/>
      <c r="AK36" s="199"/>
      <c r="AL36" s="199"/>
      <c r="AM36" s="199"/>
      <c r="AN36" s="199"/>
      <c r="AO36" s="199"/>
      <c r="AP36" s="199"/>
      <c r="AQ36" s="199"/>
      <c r="AR36" s="199"/>
      <c r="AS36" s="212"/>
      <c r="AT36" s="212"/>
      <c r="AU36" s="212"/>
      <c r="AV36" s="199"/>
      <c r="AW36" s="199"/>
      <c r="AX36" s="199"/>
      <c r="AY36" s="199"/>
      <c r="AZ36" s="199"/>
      <c r="BA36" s="199"/>
      <c r="BB36" s="199"/>
      <c r="BC36" s="199"/>
      <c r="BD36" s="199"/>
      <c r="BE36" s="212"/>
      <c r="BF36" s="212"/>
      <c r="BG36" s="199"/>
      <c r="BH36" s="199"/>
      <c r="BI36" s="199"/>
      <c r="BJ36" s="199"/>
      <c r="BK36" s="199"/>
      <c r="BL36" s="199"/>
      <c r="BM36" s="212">
        <v>1</v>
      </c>
      <c r="BN36" s="199">
        <v>2.0000000002328306</v>
      </c>
      <c r="BO36" s="199">
        <v>2.250000000174623</v>
      </c>
      <c r="BP36" s="199">
        <v>11.250000000873115</v>
      </c>
      <c r="BQ36" s="211"/>
      <c r="BR36" s="211"/>
      <c r="BS36" s="211"/>
      <c r="BT36" s="211"/>
      <c r="BU36" s="31" t="str">
        <f t="shared" si="0"/>
        <v>22_12</v>
      </c>
      <c r="BV36" s="31" t="str">
        <f t="shared" si="7"/>
        <v>BOMBA NEUMATICA DE RECOLECCION DE ACEITE USADO</v>
      </c>
      <c r="BW36" s="31" t="str">
        <f t="shared" si="8"/>
        <v>140-PP-115</v>
      </c>
      <c r="BX36" s="1" t="str">
        <f t="shared" si="9"/>
        <v>-</v>
      </c>
      <c r="BY36" s="66">
        <f t="shared" si="10"/>
        <v>2.0000000002328306</v>
      </c>
      <c r="BZ36" s="66">
        <f t="shared" si="11"/>
        <v>11.250000000873115</v>
      </c>
      <c r="CA36" s="1">
        <f t="shared" si="12"/>
        <v>22</v>
      </c>
      <c r="CB36" s="213">
        <f t="shared" si="13"/>
        <v>528</v>
      </c>
      <c r="CC36" s="67">
        <f t="shared" si="14"/>
        <v>0.99621212121168023</v>
      </c>
      <c r="CD36" s="69">
        <f t="shared" si="15"/>
        <v>528</v>
      </c>
      <c r="CE36" s="31">
        <f t="shared" si="1"/>
        <v>31</v>
      </c>
      <c r="CF36" s="213">
        <f t="shared" si="2"/>
        <v>744</v>
      </c>
      <c r="CG36" s="67">
        <f t="shared" si="3"/>
        <v>0.99731182795667628</v>
      </c>
      <c r="CH36" s="69">
        <f t="shared" si="4"/>
        <v>744</v>
      </c>
      <c r="CI36" s="69">
        <f t="shared" si="5"/>
        <v>2.0000000002328306</v>
      </c>
      <c r="CJ36" s="199">
        <f t="shared" si="6"/>
        <v>11.250000000873115</v>
      </c>
      <c r="CK36" s="68">
        <f t="shared" si="16"/>
        <v>1</v>
      </c>
      <c r="CL36" s="68">
        <f t="shared" si="17"/>
        <v>0</v>
      </c>
      <c r="CM36" s="68">
        <f t="shared" si="18"/>
        <v>0</v>
      </c>
      <c r="CN36" s="68">
        <f t="shared" si="19"/>
        <v>0</v>
      </c>
      <c r="CO36" s="68">
        <f t="shared" si="20"/>
        <v>0</v>
      </c>
      <c r="CP36" s="68">
        <f t="shared" si="21"/>
        <v>1</v>
      </c>
      <c r="CQ36" s="68">
        <f t="shared" si="22"/>
        <v>0</v>
      </c>
      <c r="CR36" s="68">
        <f t="shared" si="23"/>
        <v>0</v>
      </c>
      <c r="CS36" s="68">
        <f t="shared" si="24"/>
        <v>0</v>
      </c>
      <c r="CT36" s="68">
        <f t="shared" si="25"/>
        <v>0</v>
      </c>
      <c r="CU36" s="68">
        <f t="shared" si="26"/>
        <v>0</v>
      </c>
      <c r="CV36" s="68">
        <f t="shared" si="27"/>
        <v>1</v>
      </c>
      <c r="CW36" s="68">
        <f t="shared" si="28"/>
        <v>0</v>
      </c>
      <c r="CX36" s="68">
        <f t="shared" si="29"/>
        <v>0</v>
      </c>
      <c r="CY36" s="68">
        <f t="shared" si="30"/>
        <v>0</v>
      </c>
      <c r="CZ36" s="68">
        <f t="shared" si="31"/>
        <v>1</v>
      </c>
      <c r="DA36" s="68">
        <f t="shared" si="32"/>
        <v>0</v>
      </c>
      <c r="DB36" s="68">
        <f t="shared" si="33"/>
        <v>0</v>
      </c>
    </row>
    <row r="37" spans="1:106" ht="14.25" customHeight="1" x14ac:dyDescent="0.2">
      <c r="A37" s="31" t="s">
        <v>636</v>
      </c>
      <c r="B37" s="211" t="s">
        <v>450</v>
      </c>
      <c r="C37" s="211" t="s">
        <v>68</v>
      </c>
      <c r="D37" s="211" t="s">
        <v>36</v>
      </c>
      <c r="E37" s="212"/>
      <c r="F37" s="212">
        <v>1</v>
      </c>
      <c r="G37" s="212"/>
      <c r="H37" s="199"/>
      <c r="I37" s="199">
        <v>2.999999999825377</v>
      </c>
      <c r="J37" s="199"/>
      <c r="K37" s="199"/>
      <c r="L37" s="199">
        <v>1.4997222221572883</v>
      </c>
      <c r="M37" s="199"/>
      <c r="N37" s="199"/>
      <c r="O37" s="199">
        <v>5.9988888886291534</v>
      </c>
      <c r="P37" s="199"/>
      <c r="Q37" s="212"/>
      <c r="R37" s="212"/>
      <c r="S37" s="212"/>
      <c r="T37" s="199"/>
      <c r="U37" s="199"/>
      <c r="V37" s="199"/>
      <c r="W37" s="199"/>
      <c r="X37" s="199"/>
      <c r="Y37" s="199"/>
      <c r="Z37" s="199"/>
      <c r="AA37" s="199"/>
      <c r="AB37" s="199"/>
      <c r="AC37" s="212"/>
      <c r="AD37" s="212"/>
      <c r="AE37" s="212"/>
      <c r="AF37" s="212"/>
      <c r="AG37" s="199"/>
      <c r="AH37" s="199"/>
      <c r="AI37" s="199"/>
      <c r="AJ37" s="199"/>
      <c r="AK37" s="199"/>
      <c r="AL37" s="199"/>
      <c r="AM37" s="199"/>
      <c r="AN37" s="199"/>
      <c r="AO37" s="199"/>
      <c r="AP37" s="199"/>
      <c r="AQ37" s="199"/>
      <c r="AR37" s="199"/>
      <c r="AS37" s="212"/>
      <c r="AT37" s="212"/>
      <c r="AU37" s="212"/>
      <c r="AV37" s="199"/>
      <c r="AW37" s="199"/>
      <c r="AX37" s="199"/>
      <c r="AY37" s="199"/>
      <c r="AZ37" s="199"/>
      <c r="BA37" s="199"/>
      <c r="BB37" s="199"/>
      <c r="BC37" s="199"/>
      <c r="BD37" s="199"/>
      <c r="BE37" s="212"/>
      <c r="BF37" s="212"/>
      <c r="BG37" s="199"/>
      <c r="BH37" s="199"/>
      <c r="BI37" s="199"/>
      <c r="BJ37" s="199"/>
      <c r="BK37" s="199"/>
      <c r="BL37" s="199"/>
      <c r="BM37" s="212">
        <v>1</v>
      </c>
      <c r="BN37" s="199">
        <v>2.999999999825377</v>
      </c>
      <c r="BO37" s="199">
        <v>1.4997222221572883</v>
      </c>
      <c r="BP37" s="199">
        <v>5.9988888886291534</v>
      </c>
      <c r="BQ37" s="211"/>
      <c r="BR37" s="211"/>
      <c r="BS37" s="211"/>
      <c r="BT37" s="211"/>
      <c r="BU37" s="31" t="str">
        <f t="shared" si="0"/>
        <v>22_12</v>
      </c>
      <c r="BV37" s="31" t="str">
        <f t="shared" si="7"/>
        <v>BOMBA NEUMATICA DE RECOLECCION DE ACEITE USADO</v>
      </c>
      <c r="BW37" s="31" t="str">
        <f t="shared" si="8"/>
        <v>140-PP-118</v>
      </c>
      <c r="BX37" s="1" t="str">
        <f t="shared" si="9"/>
        <v>-</v>
      </c>
      <c r="BY37" s="66">
        <f t="shared" si="10"/>
        <v>2.999999999825377</v>
      </c>
      <c r="BZ37" s="66">
        <f t="shared" si="11"/>
        <v>5.9988888886291534</v>
      </c>
      <c r="CA37" s="1">
        <f t="shared" si="12"/>
        <v>22</v>
      </c>
      <c r="CB37" s="213">
        <f t="shared" si="13"/>
        <v>528</v>
      </c>
      <c r="CC37" s="67">
        <f t="shared" si="14"/>
        <v>0.9943181818185125</v>
      </c>
      <c r="CD37" s="69">
        <f t="shared" si="15"/>
        <v>528</v>
      </c>
      <c r="CE37" s="31">
        <f t="shared" si="1"/>
        <v>31</v>
      </c>
      <c r="CF37" s="213">
        <f t="shared" si="2"/>
        <v>744</v>
      </c>
      <c r="CG37" s="67">
        <f t="shared" si="3"/>
        <v>0.99596774193571858</v>
      </c>
      <c r="CH37" s="69">
        <f t="shared" si="4"/>
        <v>744</v>
      </c>
      <c r="CI37" s="69">
        <f t="shared" si="5"/>
        <v>2.999999999825377</v>
      </c>
      <c r="CJ37" s="199">
        <f t="shared" si="6"/>
        <v>5.9988888886291534</v>
      </c>
      <c r="CK37" s="68">
        <f t="shared" si="16"/>
        <v>1</v>
      </c>
      <c r="CL37" s="68">
        <f t="shared" si="17"/>
        <v>0</v>
      </c>
      <c r="CM37" s="68">
        <f t="shared" si="18"/>
        <v>0</v>
      </c>
      <c r="CN37" s="68">
        <f t="shared" si="19"/>
        <v>0</v>
      </c>
      <c r="CO37" s="68">
        <f t="shared" si="20"/>
        <v>0</v>
      </c>
      <c r="CP37" s="68">
        <f t="shared" si="21"/>
        <v>1</v>
      </c>
      <c r="CQ37" s="68">
        <f t="shared" si="22"/>
        <v>0</v>
      </c>
      <c r="CR37" s="68">
        <f t="shared" si="23"/>
        <v>0</v>
      </c>
      <c r="CS37" s="68">
        <f t="shared" si="24"/>
        <v>0</v>
      </c>
      <c r="CT37" s="68">
        <f t="shared" si="25"/>
        <v>0</v>
      </c>
      <c r="CU37" s="68">
        <f t="shared" si="26"/>
        <v>1</v>
      </c>
      <c r="CV37" s="68">
        <f t="shared" si="27"/>
        <v>0</v>
      </c>
      <c r="CW37" s="68">
        <f t="shared" si="28"/>
        <v>0</v>
      </c>
      <c r="CX37" s="68">
        <f t="shared" si="29"/>
        <v>0</v>
      </c>
      <c r="CY37" s="68">
        <f t="shared" si="30"/>
        <v>1</v>
      </c>
      <c r="CZ37" s="68">
        <f t="shared" si="31"/>
        <v>0</v>
      </c>
      <c r="DA37" s="68">
        <f t="shared" si="32"/>
        <v>0</v>
      </c>
      <c r="DB37" s="68">
        <f t="shared" si="33"/>
        <v>0</v>
      </c>
    </row>
    <row r="38" spans="1:106" ht="14.25" customHeight="1" x14ac:dyDescent="0.2">
      <c r="A38" s="31" t="s">
        <v>636</v>
      </c>
      <c r="B38" s="211" t="s">
        <v>450</v>
      </c>
      <c r="C38" s="211" t="s">
        <v>58</v>
      </c>
      <c r="D38" s="211" t="s">
        <v>36</v>
      </c>
      <c r="E38" s="212"/>
      <c r="F38" s="212">
        <v>1</v>
      </c>
      <c r="G38" s="212">
        <v>1</v>
      </c>
      <c r="H38" s="199"/>
      <c r="I38" s="199">
        <v>1.499999999825377</v>
      </c>
      <c r="J38" s="199">
        <v>4.7499999999417923</v>
      </c>
      <c r="K38" s="199"/>
      <c r="L38" s="199">
        <v>2.4999999999417923</v>
      </c>
      <c r="M38" s="199">
        <v>4.7499999999417923</v>
      </c>
      <c r="N38" s="199"/>
      <c r="O38" s="199">
        <v>12.499999999708962</v>
      </c>
      <c r="P38" s="199">
        <v>18.999999999767169</v>
      </c>
      <c r="Q38" s="212"/>
      <c r="R38" s="212"/>
      <c r="S38" s="212"/>
      <c r="T38" s="199"/>
      <c r="U38" s="199"/>
      <c r="V38" s="199"/>
      <c r="W38" s="199"/>
      <c r="X38" s="199"/>
      <c r="Y38" s="199"/>
      <c r="Z38" s="199"/>
      <c r="AA38" s="199"/>
      <c r="AB38" s="199"/>
      <c r="AC38" s="212"/>
      <c r="AD38" s="212"/>
      <c r="AE38" s="212"/>
      <c r="AF38" s="212"/>
      <c r="AG38" s="199"/>
      <c r="AH38" s="199"/>
      <c r="AI38" s="199"/>
      <c r="AJ38" s="199"/>
      <c r="AK38" s="199"/>
      <c r="AL38" s="199"/>
      <c r="AM38" s="199"/>
      <c r="AN38" s="199"/>
      <c r="AO38" s="199"/>
      <c r="AP38" s="199"/>
      <c r="AQ38" s="199"/>
      <c r="AR38" s="199"/>
      <c r="AS38" s="212"/>
      <c r="AT38" s="212"/>
      <c r="AU38" s="212"/>
      <c r="AV38" s="199"/>
      <c r="AW38" s="199"/>
      <c r="AX38" s="199"/>
      <c r="AY38" s="199"/>
      <c r="AZ38" s="199"/>
      <c r="BA38" s="199"/>
      <c r="BB38" s="199"/>
      <c r="BC38" s="199"/>
      <c r="BD38" s="199"/>
      <c r="BE38" s="212"/>
      <c r="BF38" s="212"/>
      <c r="BG38" s="199"/>
      <c r="BH38" s="199"/>
      <c r="BI38" s="199"/>
      <c r="BJ38" s="199"/>
      <c r="BK38" s="199"/>
      <c r="BL38" s="199"/>
      <c r="BM38" s="212">
        <v>2</v>
      </c>
      <c r="BN38" s="199">
        <v>6.2499999997671694</v>
      </c>
      <c r="BO38" s="199">
        <v>7.2499999998835847</v>
      </c>
      <c r="BP38" s="199">
        <v>31.499999999476131</v>
      </c>
      <c r="BQ38" s="211"/>
      <c r="BR38" s="211"/>
      <c r="BS38" s="211"/>
      <c r="BT38" s="211"/>
      <c r="BU38" s="31" t="str">
        <f t="shared" si="0"/>
        <v>22_12</v>
      </c>
      <c r="BV38" s="31" t="str">
        <f t="shared" si="7"/>
        <v>BOMBA NEUMATICA DE RECOLECCION DE ACEITE USADO</v>
      </c>
      <c r="BW38" s="31" t="str">
        <f t="shared" si="8"/>
        <v>140-PP-121</v>
      </c>
      <c r="BX38" s="1" t="str">
        <f t="shared" si="9"/>
        <v>-</v>
      </c>
      <c r="BY38" s="66">
        <f t="shared" si="10"/>
        <v>6.2499999997671694</v>
      </c>
      <c r="BZ38" s="66">
        <f t="shared" si="11"/>
        <v>31.499999999476131</v>
      </c>
      <c r="CA38" s="1">
        <f t="shared" si="12"/>
        <v>22</v>
      </c>
      <c r="CB38" s="213">
        <f t="shared" si="13"/>
        <v>528</v>
      </c>
      <c r="CC38" s="67">
        <f t="shared" si="14"/>
        <v>0.98816287878831977</v>
      </c>
      <c r="CD38" s="69">
        <f t="shared" si="15"/>
        <v>264</v>
      </c>
      <c r="CE38" s="31">
        <f t="shared" si="1"/>
        <v>31</v>
      </c>
      <c r="CF38" s="213">
        <f t="shared" si="2"/>
        <v>744</v>
      </c>
      <c r="CG38" s="67">
        <f t="shared" si="3"/>
        <v>0.99159946236590435</v>
      </c>
      <c r="CH38" s="69">
        <f t="shared" si="4"/>
        <v>372</v>
      </c>
      <c r="CI38" s="69">
        <f t="shared" si="5"/>
        <v>3.1249999998835847</v>
      </c>
      <c r="CJ38" s="199">
        <f t="shared" si="6"/>
        <v>15.749999999738066</v>
      </c>
      <c r="CK38" s="68">
        <f t="shared" si="16"/>
        <v>1</v>
      </c>
      <c r="CL38" s="68">
        <f t="shared" si="17"/>
        <v>0</v>
      </c>
      <c r="CM38" s="68">
        <f t="shared" si="18"/>
        <v>0</v>
      </c>
      <c r="CN38" s="68">
        <f t="shared" si="19"/>
        <v>0</v>
      </c>
      <c r="CO38" s="68">
        <f t="shared" si="20"/>
        <v>0</v>
      </c>
      <c r="CP38" s="68">
        <f t="shared" si="21"/>
        <v>1</v>
      </c>
      <c r="CQ38" s="68">
        <f t="shared" si="22"/>
        <v>0</v>
      </c>
      <c r="CR38" s="68">
        <f t="shared" si="23"/>
        <v>0</v>
      </c>
      <c r="CS38" s="68">
        <f t="shared" si="24"/>
        <v>0</v>
      </c>
      <c r="CT38" s="68">
        <f t="shared" si="25"/>
        <v>0</v>
      </c>
      <c r="CU38" s="68">
        <f t="shared" si="26"/>
        <v>0.23999999998100102</v>
      </c>
      <c r="CV38" s="68">
        <f t="shared" si="27"/>
        <v>0.76000000001899903</v>
      </c>
      <c r="CW38" s="68">
        <f t="shared" si="28"/>
        <v>0</v>
      </c>
      <c r="CX38" s="68">
        <f t="shared" si="29"/>
        <v>0</v>
      </c>
      <c r="CY38" s="68">
        <f t="shared" si="30"/>
        <v>0.39682539682275703</v>
      </c>
      <c r="CZ38" s="68">
        <f t="shared" si="31"/>
        <v>0.60317460317724303</v>
      </c>
      <c r="DA38" s="68">
        <f t="shared" si="32"/>
        <v>0</v>
      </c>
      <c r="DB38" s="68">
        <f t="shared" si="33"/>
        <v>0</v>
      </c>
    </row>
    <row r="39" spans="1:106" ht="14.25" customHeight="1" x14ac:dyDescent="0.2">
      <c r="A39" s="31" t="s">
        <v>636</v>
      </c>
      <c r="B39" s="211" t="s">
        <v>444</v>
      </c>
      <c r="C39" s="211" t="s">
        <v>251</v>
      </c>
      <c r="D39" s="211" t="s">
        <v>36</v>
      </c>
      <c r="E39" s="212"/>
      <c r="F39" s="212"/>
      <c r="G39" s="212">
        <v>1</v>
      </c>
      <c r="H39" s="199"/>
      <c r="I39" s="199"/>
      <c r="J39" s="199">
        <v>1.7499999999417923</v>
      </c>
      <c r="K39" s="199"/>
      <c r="L39" s="199"/>
      <c r="M39" s="199">
        <v>1.4997222221572883</v>
      </c>
      <c r="N39" s="199"/>
      <c r="O39" s="199"/>
      <c r="P39" s="199">
        <v>5.9988888886291534</v>
      </c>
      <c r="Q39" s="212"/>
      <c r="R39" s="212"/>
      <c r="S39" s="212"/>
      <c r="T39" s="199"/>
      <c r="U39" s="199"/>
      <c r="V39" s="199"/>
      <c r="W39" s="199"/>
      <c r="X39" s="199"/>
      <c r="Y39" s="199"/>
      <c r="Z39" s="199"/>
      <c r="AA39" s="199"/>
      <c r="AB39" s="199"/>
      <c r="AC39" s="212"/>
      <c r="AD39" s="212"/>
      <c r="AE39" s="212"/>
      <c r="AF39" s="212"/>
      <c r="AG39" s="199"/>
      <c r="AH39" s="199"/>
      <c r="AI39" s="199"/>
      <c r="AJ39" s="199"/>
      <c r="AK39" s="199"/>
      <c r="AL39" s="199"/>
      <c r="AM39" s="199"/>
      <c r="AN39" s="199"/>
      <c r="AO39" s="199"/>
      <c r="AP39" s="199"/>
      <c r="AQ39" s="199"/>
      <c r="AR39" s="199"/>
      <c r="AS39" s="212"/>
      <c r="AT39" s="212"/>
      <c r="AU39" s="212"/>
      <c r="AV39" s="199"/>
      <c r="AW39" s="199"/>
      <c r="AX39" s="199"/>
      <c r="AY39" s="199"/>
      <c r="AZ39" s="199"/>
      <c r="BA39" s="199"/>
      <c r="BB39" s="199"/>
      <c r="BC39" s="199"/>
      <c r="BD39" s="199"/>
      <c r="BE39" s="212"/>
      <c r="BF39" s="212"/>
      <c r="BG39" s="199"/>
      <c r="BH39" s="199"/>
      <c r="BI39" s="199"/>
      <c r="BJ39" s="199"/>
      <c r="BK39" s="199"/>
      <c r="BL39" s="199"/>
      <c r="BM39" s="212">
        <v>1</v>
      </c>
      <c r="BN39" s="199">
        <v>1.7499999999417923</v>
      </c>
      <c r="BO39" s="199">
        <v>1.4997222221572883</v>
      </c>
      <c r="BP39" s="199">
        <v>5.9988888886291534</v>
      </c>
      <c r="BQ39" s="211"/>
      <c r="BR39" s="211"/>
      <c r="BS39" s="211"/>
      <c r="BT39" s="211"/>
      <c r="BU39" s="31" t="str">
        <f t="shared" si="0"/>
        <v>22_12</v>
      </c>
      <c r="BV39" s="31" t="str">
        <f t="shared" si="7"/>
        <v>BOMBA NEUMATICA DE ABASTECIMIENTO DE GRASA</v>
      </c>
      <c r="BW39" s="31" t="str">
        <f t="shared" si="8"/>
        <v>BOMBA DE ABASTECIMIENTO DE GRASA 1</v>
      </c>
      <c r="BX39" s="1" t="str">
        <f t="shared" si="9"/>
        <v>-</v>
      </c>
      <c r="BY39" s="66">
        <f t="shared" si="10"/>
        <v>1.7499999999417923</v>
      </c>
      <c r="BZ39" s="66">
        <f t="shared" si="11"/>
        <v>5.9988888886291534</v>
      </c>
      <c r="CA39" s="1">
        <f t="shared" si="12"/>
        <v>22</v>
      </c>
      <c r="CB39" s="213">
        <f t="shared" si="13"/>
        <v>528</v>
      </c>
      <c r="CC39" s="67">
        <f t="shared" si="14"/>
        <v>0.99668560606071632</v>
      </c>
      <c r="CD39" s="69">
        <f t="shared" si="15"/>
        <v>528</v>
      </c>
      <c r="CE39" s="31">
        <f t="shared" si="1"/>
        <v>31</v>
      </c>
      <c r="CF39" s="213">
        <f t="shared" si="2"/>
        <v>744</v>
      </c>
      <c r="CG39" s="67">
        <f t="shared" si="3"/>
        <v>0.99764784946244378</v>
      </c>
      <c r="CH39" s="69">
        <f t="shared" si="4"/>
        <v>744</v>
      </c>
      <c r="CI39" s="69">
        <f t="shared" si="5"/>
        <v>1.7499999999417923</v>
      </c>
      <c r="CJ39" s="199">
        <f t="shared" si="6"/>
        <v>5.9988888886291534</v>
      </c>
      <c r="CK39" s="68">
        <f t="shared" si="16"/>
        <v>1</v>
      </c>
      <c r="CL39" s="68">
        <f t="shared" si="17"/>
        <v>0</v>
      </c>
      <c r="CM39" s="68">
        <f t="shared" si="18"/>
        <v>0</v>
      </c>
      <c r="CN39" s="68">
        <f t="shared" si="19"/>
        <v>0</v>
      </c>
      <c r="CO39" s="68">
        <f t="shared" si="20"/>
        <v>0</v>
      </c>
      <c r="CP39" s="68">
        <f t="shared" si="21"/>
        <v>1</v>
      </c>
      <c r="CQ39" s="68">
        <f t="shared" si="22"/>
        <v>0</v>
      </c>
      <c r="CR39" s="68">
        <f t="shared" si="23"/>
        <v>0</v>
      </c>
      <c r="CS39" s="68">
        <f t="shared" si="24"/>
        <v>0</v>
      </c>
      <c r="CT39" s="68">
        <f t="shared" si="25"/>
        <v>0</v>
      </c>
      <c r="CU39" s="68">
        <f t="shared" si="26"/>
        <v>0</v>
      </c>
      <c r="CV39" s="68">
        <f t="shared" si="27"/>
        <v>1</v>
      </c>
      <c r="CW39" s="68">
        <f t="shared" si="28"/>
        <v>0</v>
      </c>
      <c r="CX39" s="68">
        <f t="shared" si="29"/>
        <v>0</v>
      </c>
      <c r="CY39" s="68">
        <f t="shared" si="30"/>
        <v>0</v>
      </c>
      <c r="CZ39" s="68">
        <f t="shared" si="31"/>
        <v>1</v>
      </c>
      <c r="DA39" s="68">
        <f t="shared" si="32"/>
        <v>0</v>
      </c>
      <c r="DB39" s="68">
        <f t="shared" si="33"/>
        <v>0</v>
      </c>
    </row>
    <row r="40" spans="1:106" ht="14.25" customHeight="1" x14ac:dyDescent="0.2">
      <c r="A40" s="31" t="s">
        <v>636</v>
      </c>
      <c r="B40" s="211" t="s">
        <v>443</v>
      </c>
      <c r="C40" s="211" t="s">
        <v>443</v>
      </c>
      <c r="D40" s="211" t="s">
        <v>36</v>
      </c>
      <c r="E40" s="212"/>
      <c r="F40" s="212"/>
      <c r="G40" s="212"/>
      <c r="H40" s="199"/>
      <c r="I40" s="199"/>
      <c r="J40" s="199"/>
      <c r="K40" s="199"/>
      <c r="L40" s="199"/>
      <c r="M40" s="199"/>
      <c r="N40" s="199"/>
      <c r="O40" s="199"/>
      <c r="P40" s="199"/>
      <c r="Q40" s="212"/>
      <c r="R40" s="212"/>
      <c r="S40" s="212">
        <v>1</v>
      </c>
      <c r="T40" s="199"/>
      <c r="U40" s="199"/>
      <c r="V40" s="199">
        <v>2.5000000001164153</v>
      </c>
      <c r="W40" s="199"/>
      <c r="X40" s="199"/>
      <c r="Y40" s="199">
        <v>2.6663888887851499</v>
      </c>
      <c r="Z40" s="199"/>
      <c r="AA40" s="199"/>
      <c r="AB40" s="199">
        <v>10.6655555551406</v>
      </c>
      <c r="AC40" s="212"/>
      <c r="AD40" s="212"/>
      <c r="AE40" s="212"/>
      <c r="AF40" s="212"/>
      <c r="AG40" s="199"/>
      <c r="AH40" s="199"/>
      <c r="AI40" s="199"/>
      <c r="AJ40" s="199"/>
      <c r="AK40" s="199"/>
      <c r="AL40" s="199"/>
      <c r="AM40" s="199"/>
      <c r="AN40" s="199"/>
      <c r="AO40" s="199"/>
      <c r="AP40" s="199"/>
      <c r="AQ40" s="199"/>
      <c r="AR40" s="199"/>
      <c r="AS40" s="212"/>
      <c r="AT40" s="212"/>
      <c r="AU40" s="212"/>
      <c r="AV40" s="199"/>
      <c r="AW40" s="199"/>
      <c r="AX40" s="199"/>
      <c r="AY40" s="199"/>
      <c r="AZ40" s="199"/>
      <c r="BA40" s="199"/>
      <c r="BB40" s="199"/>
      <c r="BC40" s="199"/>
      <c r="BD40" s="199"/>
      <c r="BE40" s="212"/>
      <c r="BF40" s="212"/>
      <c r="BG40" s="199"/>
      <c r="BH40" s="199"/>
      <c r="BI40" s="199"/>
      <c r="BJ40" s="199"/>
      <c r="BK40" s="199"/>
      <c r="BL40" s="199"/>
      <c r="BM40" s="212">
        <v>1</v>
      </c>
      <c r="BN40" s="199">
        <v>2.5000000001164153</v>
      </c>
      <c r="BO40" s="199">
        <v>2.6663888887851499</v>
      </c>
      <c r="BP40" s="199">
        <v>10.6655555551406</v>
      </c>
      <c r="BQ40" s="211"/>
      <c r="BR40" s="211"/>
      <c r="BS40" s="211"/>
      <c r="BT40" s="211"/>
      <c r="BU40" s="31" t="str">
        <f t="shared" si="0"/>
        <v>22_12</v>
      </c>
      <c r="BV40" s="31" t="str">
        <f t="shared" si="7"/>
        <v>GATA HIDRAULICA TRIPODE</v>
      </c>
      <c r="BW40" s="31" t="str">
        <f t="shared" si="8"/>
        <v>GATA HIDRAULICA TRIPODE</v>
      </c>
      <c r="BX40" s="1" t="str">
        <f t="shared" si="9"/>
        <v>-</v>
      </c>
      <c r="BY40" s="66">
        <f t="shared" si="10"/>
        <v>2.5000000001164153</v>
      </c>
      <c r="BZ40" s="66">
        <f t="shared" si="11"/>
        <v>10.6655555551406</v>
      </c>
      <c r="CA40" s="1">
        <f t="shared" si="12"/>
        <v>22</v>
      </c>
      <c r="CB40" s="213">
        <f t="shared" si="13"/>
        <v>528</v>
      </c>
      <c r="CC40" s="67">
        <f t="shared" si="14"/>
        <v>0.995265151514931</v>
      </c>
      <c r="CD40" s="69" t="str">
        <f t="shared" si="15"/>
        <v>NO PRESENTA</v>
      </c>
      <c r="CE40" s="31">
        <f t="shared" si="1"/>
        <v>31</v>
      </c>
      <c r="CF40" s="213">
        <f t="shared" si="2"/>
        <v>744</v>
      </c>
      <c r="CG40" s="67">
        <f t="shared" si="3"/>
        <v>0.99663978494608008</v>
      </c>
      <c r="CH40" s="69" t="str">
        <f t="shared" si="4"/>
        <v>NO PRESENTA</v>
      </c>
      <c r="CI40" s="69" t="str">
        <f t="shared" si="5"/>
        <v>NO PRESENTA</v>
      </c>
      <c r="CJ40" s="199" t="str">
        <f t="shared" si="6"/>
        <v>NO PRESENTA</v>
      </c>
      <c r="CK40" s="68">
        <f t="shared" si="16"/>
        <v>0</v>
      </c>
      <c r="CL40" s="68">
        <f t="shared" si="17"/>
        <v>1</v>
      </c>
      <c r="CM40" s="68">
        <f t="shared" si="18"/>
        <v>0</v>
      </c>
      <c r="CN40" s="68">
        <f t="shared" si="19"/>
        <v>0</v>
      </c>
      <c r="CO40" s="68">
        <f t="shared" si="20"/>
        <v>0</v>
      </c>
      <c r="CP40" s="68">
        <f t="shared" si="21"/>
        <v>0</v>
      </c>
      <c r="CQ40" s="68">
        <f t="shared" si="22"/>
        <v>1</v>
      </c>
      <c r="CR40" s="68">
        <f t="shared" si="23"/>
        <v>0</v>
      </c>
      <c r="CS40" s="68">
        <f t="shared" si="24"/>
        <v>0</v>
      </c>
      <c r="CT40" s="68">
        <f t="shared" si="25"/>
        <v>0</v>
      </c>
      <c r="CU40" s="68">
        <f t="shared" si="26"/>
        <v>0</v>
      </c>
      <c r="CV40" s="68">
        <f t="shared" si="27"/>
        <v>1</v>
      </c>
      <c r="CW40" s="68">
        <f t="shared" si="28"/>
        <v>0</v>
      </c>
      <c r="CX40" s="68">
        <f t="shared" si="29"/>
        <v>0</v>
      </c>
      <c r="CY40" s="68">
        <f t="shared" si="30"/>
        <v>0</v>
      </c>
      <c r="CZ40" s="68">
        <f t="shared" si="31"/>
        <v>1</v>
      </c>
      <c r="DA40" s="68">
        <f t="shared" si="32"/>
        <v>0</v>
      </c>
      <c r="DB40" s="68">
        <f t="shared" si="33"/>
        <v>0</v>
      </c>
    </row>
    <row r="41" spans="1:106" ht="14.25" customHeight="1" x14ac:dyDescent="0.2">
      <c r="A41" s="31" t="s">
        <v>636</v>
      </c>
      <c r="B41" s="211" t="s">
        <v>453</v>
      </c>
      <c r="C41" s="211" t="s">
        <v>453</v>
      </c>
      <c r="D41" s="211" t="s">
        <v>36</v>
      </c>
      <c r="E41" s="212"/>
      <c r="F41" s="212"/>
      <c r="G41" s="212"/>
      <c r="H41" s="199"/>
      <c r="I41" s="199"/>
      <c r="J41" s="199"/>
      <c r="K41" s="199"/>
      <c r="L41" s="199"/>
      <c r="M41" s="199"/>
      <c r="N41" s="199"/>
      <c r="O41" s="199"/>
      <c r="P41" s="199"/>
      <c r="Q41" s="212"/>
      <c r="R41" s="212"/>
      <c r="S41" s="212">
        <v>1</v>
      </c>
      <c r="T41" s="199"/>
      <c r="U41" s="199"/>
      <c r="V41" s="199">
        <v>3.9999999999417923</v>
      </c>
      <c r="W41" s="199"/>
      <c r="X41" s="199"/>
      <c r="Y41" s="199">
        <v>5.0000000000582077</v>
      </c>
      <c r="Z41" s="199"/>
      <c r="AA41" s="199"/>
      <c r="AB41" s="199">
        <v>20.000000000232831</v>
      </c>
      <c r="AC41" s="212"/>
      <c r="AD41" s="212"/>
      <c r="AE41" s="212"/>
      <c r="AF41" s="212"/>
      <c r="AG41" s="199"/>
      <c r="AH41" s="199"/>
      <c r="AI41" s="199"/>
      <c r="AJ41" s="199"/>
      <c r="AK41" s="199"/>
      <c r="AL41" s="199"/>
      <c r="AM41" s="199"/>
      <c r="AN41" s="199"/>
      <c r="AO41" s="199"/>
      <c r="AP41" s="199"/>
      <c r="AQ41" s="199"/>
      <c r="AR41" s="199"/>
      <c r="AS41" s="212"/>
      <c r="AT41" s="212"/>
      <c r="AU41" s="212"/>
      <c r="AV41" s="199"/>
      <c r="AW41" s="199"/>
      <c r="AX41" s="199"/>
      <c r="AY41" s="199"/>
      <c r="AZ41" s="199"/>
      <c r="BA41" s="199"/>
      <c r="BB41" s="199"/>
      <c r="BC41" s="199"/>
      <c r="BD41" s="199"/>
      <c r="BE41" s="212"/>
      <c r="BF41" s="212"/>
      <c r="BG41" s="199"/>
      <c r="BH41" s="199"/>
      <c r="BI41" s="199"/>
      <c r="BJ41" s="199"/>
      <c r="BK41" s="199"/>
      <c r="BL41" s="199"/>
      <c r="BM41" s="212">
        <v>1</v>
      </c>
      <c r="BN41" s="199">
        <v>3.9999999999417923</v>
      </c>
      <c r="BO41" s="199">
        <v>5.0000000000582077</v>
      </c>
      <c r="BP41" s="199">
        <v>20.000000000232831</v>
      </c>
      <c r="BQ41" s="211"/>
      <c r="BR41" s="211"/>
      <c r="BS41" s="211"/>
      <c r="BT41" s="211"/>
      <c r="BU41" s="31" t="str">
        <f t="shared" si="0"/>
        <v>22_12</v>
      </c>
      <c r="BV41" s="31" t="str">
        <f t="shared" si="7"/>
        <v>MEZA ELEVADORA HIDRAULICA</v>
      </c>
      <c r="BW41" s="31" t="str">
        <f t="shared" si="8"/>
        <v>MEZA ELEVADORA HIDRAULICA</v>
      </c>
      <c r="BX41" s="1" t="str">
        <f t="shared" si="9"/>
        <v>-</v>
      </c>
      <c r="BY41" s="66">
        <f t="shared" si="10"/>
        <v>3.9999999999417923</v>
      </c>
      <c r="BZ41" s="66">
        <f t="shared" si="11"/>
        <v>20.000000000232831</v>
      </c>
      <c r="CA41" s="1">
        <f t="shared" si="12"/>
        <v>22</v>
      </c>
      <c r="CB41" s="213">
        <f t="shared" si="13"/>
        <v>528</v>
      </c>
      <c r="CC41" s="67">
        <f t="shared" si="14"/>
        <v>0.99242424242435268</v>
      </c>
      <c r="CD41" s="69" t="str">
        <f t="shared" si="15"/>
        <v>NO PRESENTA</v>
      </c>
      <c r="CE41" s="31">
        <f t="shared" si="1"/>
        <v>31</v>
      </c>
      <c r="CF41" s="213">
        <f t="shared" si="2"/>
        <v>744</v>
      </c>
      <c r="CG41" s="67">
        <f t="shared" si="3"/>
        <v>0.99462365591405677</v>
      </c>
      <c r="CH41" s="69" t="str">
        <f t="shared" si="4"/>
        <v>NO PRESENTA</v>
      </c>
      <c r="CI41" s="69" t="str">
        <f t="shared" si="5"/>
        <v>NO PRESENTA</v>
      </c>
      <c r="CJ41" s="199" t="str">
        <f t="shared" si="6"/>
        <v>NO PRESENTA</v>
      </c>
      <c r="CK41" s="68">
        <f t="shared" si="16"/>
        <v>0</v>
      </c>
      <c r="CL41" s="68">
        <f t="shared" si="17"/>
        <v>1</v>
      </c>
      <c r="CM41" s="68">
        <f t="shared" si="18"/>
        <v>0</v>
      </c>
      <c r="CN41" s="68">
        <f t="shared" si="19"/>
        <v>0</v>
      </c>
      <c r="CO41" s="68">
        <f t="shared" si="20"/>
        <v>0</v>
      </c>
      <c r="CP41" s="68">
        <f t="shared" si="21"/>
        <v>0</v>
      </c>
      <c r="CQ41" s="68">
        <f t="shared" si="22"/>
        <v>1</v>
      </c>
      <c r="CR41" s="68">
        <f t="shared" si="23"/>
        <v>0</v>
      </c>
      <c r="CS41" s="68">
        <f t="shared" si="24"/>
        <v>0</v>
      </c>
      <c r="CT41" s="68">
        <f t="shared" si="25"/>
        <v>0</v>
      </c>
      <c r="CU41" s="68">
        <f t="shared" si="26"/>
        <v>0</v>
      </c>
      <c r="CV41" s="68">
        <f t="shared" si="27"/>
        <v>1</v>
      </c>
      <c r="CW41" s="68">
        <f t="shared" si="28"/>
        <v>0</v>
      </c>
      <c r="CX41" s="68">
        <f t="shared" si="29"/>
        <v>0</v>
      </c>
      <c r="CY41" s="68">
        <f t="shared" si="30"/>
        <v>0</v>
      </c>
      <c r="CZ41" s="68">
        <f t="shared" si="31"/>
        <v>1</v>
      </c>
      <c r="DA41" s="68">
        <f t="shared" si="32"/>
        <v>0</v>
      </c>
      <c r="DB41" s="68">
        <f t="shared" si="33"/>
        <v>0</v>
      </c>
    </row>
    <row r="42" spans="1:106" ht="14.25" customHeight="1" x14ac:dyDescent="0.2">
      <c r="A42" s="31" t="s">
        <v>636</v>
      </c>
      <c r="B42" s="211" t="s">
        <v>491</v>
      </c>
      <c r="C42" s="211" t="s">
        <v>496</v>
      </c>
      <c r="D42" s="211" t="s">
        <v>501</v>
      </c>
      <c r="E42" s="212"/>
      <c r="F42" s="212"/>
      <c r="G42" s="212"/>
      <c r="H42" s="199"/>
      <c r="I42" s="199"/>
      <c r="J42" s="199"/>
      <c r="K42" s="199"/>
      <c r="L42" s="199"/>
      <c r="M42" s="199"/>
      <c r="N42" s="199"/>
      <c r="O42" s="199"/>
      <c r="P42" s="199"/>
      <c r="Q42" s="212"/>
      <c r="R42" s="212">
        <v>1</v>
      </c>
      <c r="S42" s="212"/>
      <c r="T42" s="199"/>
      <c r="U42" s="199">
        <v>1.500000000174623</v>
      </c>
      <c r="V42" s="199"/>
      <c r="W42" s="199"/>
      <c r="X42" s="199">
        <v>0.499722222215496</v>
      </c>
      <c r="Y42" s="199"/>
      <c r="Z42" s="199"/>
      <c r="AA42" s="199">
        <v>1.998888888861984</v>
      </c>
      <c r="AB42" s="199"/>
      <c r="AC42" s="212"/>
      <c r="AD42" s="212"/>
      <c r="AE42" s="212"/>
      <c r="AF42" s="212"/>
      <c r="AG42" s="199"/>
      <c r="AH42" s="199"/>
      <c r="AI42" s="199"/>
      <c r="AJ42" s="199"/>
      <c r="AK42" s="199"/>
      <c r="AL42" s="199"/>
      <c r="AM42" s="199"/>
      <c r="AN42" s="199"/>
      <c r="AO42" s="199"/>
      <c r="AP42" s="199"/>
      <c r="AQ42" s="199"/>
      <c r="AR42" s="199"/>
      <c r="AS42" s="212"/>
      <c r="AT42" s="212"/>
      <c r="AU42" s="212"/>
      <c r="AV42" s="199"/>
      <c r="AW42" s="199"/>
      <c r="AX42" s="199"/>
      <c r="AY42" s="199"/>
      <c r="AZ42" s="199"/>
      <c r="BA42" s="199"/>
      <c r="BB42" s="199"/>
      <c r="BC42" s="199"/>
      <c r="BD42" s="199"/>
      <c r="BE42" s="212"/>
      <c r="BF42" s="212"/>
      <c r="BG42" s="199"/>
      <c r="BH42" s="199"/>
      <c r="BI42" s="199"/>
      <c r="BJ42" s="199"/>
      <c r="BK42" s="199"/>
      <c r="BL42" s="199"/>
      <c r="BM42" s="212">
        <v>1</v>
      </c>
      <c r="BN42" s="199">
        <v>1.500000000174623</v>
      </c>
      <c r="BO42" s="199">
        <v>0.499722222215496</v>
      </c>
      <c r="BP42" s="199">
        <v>1.998888888861984</v>
      </c>
      <c r="BQ42" s="211"/>
      <c r="BR42" s="211"/>
      <c r="BS42" s="211"/>
      <c r="BT42" s="211"/>
      <c r="BU42" s="31" t="str">
        <f t="shared" si="0"/>
        <v>22_12</v>
      </c>
      <c r="BV42" s="31" t="str">
        <f t="shared" si="7"/>
        <v>ESTACION DE LUBRICACION MONTANTE</v>
      </c>
      <c r="BW42" s="31" t="str">
        <f t="shared" si="8"/>
        <v>ESTACION DE LUBRICACION MONTANTE_AIRE_BAHIA 2-3</v>
      </c>
      <c r="BX42" s="1" t="str">
        <f t="shared" si="9"/>
        <v>ESTACION DE LUBRICACION MONTANTE_AIRE_BAHIA 3-4_FRL</v>
      </c>
      <c r="BY42" s="66">
        <f t="shared" si="10"/>
        <v>1.500000000174623</v>
      </c>
      <c r="BZ42" s="66">
        <f t="shared" si="11"/>
        <v>1.998888888861984</v>
      </c>
      <c r="CA42" s="1">
        <f t="shared" si="12"/>
        <v>22</v>
      </c>
      <c r="CB42" s="213">
        <f t="shared" si="13"/>
        <v>528</v>
      </c>
      <c r="CC42" s="67">
        <f t="shared" si="14"/>
        <v>0.9971590909087602</v>
      </c>
      <c r="CD42" s="69" t="str">
        <f t="shared" si="15"/>
        <v>NO PRESENTA</v>
      </c>
      <c r="CE42" s="31">
        <f t="shared" si="1"/>
        <v>31</v>
      </c>
      <c r="CF42" s="213">
        <f t="shared" si="2"/>
        <v>744</v>
      </c>
      <c r="CG42" s="67">
        <f t="shared" si="3"/>
        <v>0.99798387096750718</v>
      </c>
      <c r="CH42" s="69" t="str">
        <f t="shared" si="4"/>
        <v>NO PRESENTA</v>
      </c>
      <c r="CI42" s="69" t="str">
        <f t="shared" si="5"/>
        <v>NO PRESENTA</v>
      </c>
      <c r="CJ42" s="199" t="str">
        <f t="shared" si="6"/>
        <v>NO PRESENTA</v>
      </c>
      <c r="CK42" s="68">
        <f t="shared" si="16"/>
        <v>0</v>
      </c>
      <c r="CL42" s="68">
        <f t="shared" si="17"/>
        <v>1</v>
      </c>
      <c r="CM42" s="68">
        <f t="shared" si="18"/>
        <v>0</v>
      </c>
      <c r="CN42" s="68">
        <f t="shared" si="19"/>
        <v>0</v>
      </c>
      <c r="CO42" s="68">
        <f t="shared" si="20"/>
        <v>0</v>
      </c>
      <c r="CP42" s="68">
        <f t="shared" si="21"/>
        <v>0</v>
      </c>
      <c r="CQ42" s="68">
        <f t="shared" si="22"/>
        <v>1</v>
      </c>
      <c r="CR42" s="68">
        <f t="shared" si="23"/>
        <v>0</v>
      </c>
      <c r="CS42" s="68">
        <f t="shared" si="24"/>
        <v>0</v>
      </c>
      <c r="CT42" s="68">
        <f t="shared" si="25"/>
        <v>0</v>
      </c>
      <c r="CU42" s="68">
        <f t="shared" si="26"/>
        <v>1</v>
      </c>
      <c r="CV42" s="68">
        <f t="shared" si="27"/>
        <v>0</v>
      </c>
      <c r="CW42" s="68">
        <f t="shared" si="28"/>
        <v>0</v>
      </c>
      <c r="CX42" s="68">
        <f t="shared" si="29"/>
        <v>0</v>
      </c>
      <c r="CY42" s="68">
        <f t="shared" si="30"/>
        <v>1</v>
      </c>
      <c r="CZ42" s="68">
        <f t="shared" si="31"/>
        <v>0</v>
      </c>
      <c r="DA42" s="68">
        <f t="shared" si="32"/>
        <v>0</v>
      </c>
      <c r="DB42" s="68">
        <f t="shared" si="33"/>
        <v>0</v>
      </c>
    </row>
    <row r="43" spans="1:106" ht="14.25" customHeight="1" x14ac:dyDescent="0.2">
      <c r="A43" s="31" t="s">
        <v>636</v>
      </c>
      <c r="B43" s="211" t="s">
        <v>491</v>
      </c>
      <c r="C43" s="211" t="s">
        <v>496</v>
      </c>
      <c r="D43" s="211" t="s">
        <v>500</v>
      </c>
      <c r="E43" s="212"/>
      <c r="F43" s="212"/>
      <c r="G43" s="212"/>
      <c r="H43" s="199"/>
      <c r="I43" s="199"/>
      <c r="J43" s="199"/>
      <c r="K43" s="199"/>
      <c r="L43" s="199"/>
      <c r="M43" s="199"/>
      <c r="N43" s="199"/>
      <c r="O43" s="199"/>
      <c r="P43" s="199"/>
      <c r="Q43" s="212"/>
      <c r="R43" s="212">
        <v>1</v>
      </c>
      <c r="S43" s="212"/>
      <c r="T43" s="199"/>
      <c r="U43" s="199">
        <v>0.98333333322079852</v>
      </c>
      <c r="V43" s="199"/>
      <c r="W43" s="199"/>
      <c r="X43" s="199">
        <v>1.316666666592937</v>
      </c>
      <c r="Y43" s="199"/>
      <c r="Z43" s="199"/>
      <c r="AA43" s="199">
        <v>5.2666666663717479</v>
      </c>
      <c r="AB43" s="199"/>
      <c r="AC43" s="212"/>
      <c r="AD43" s="212"/>
      <c r="AE43" s="212"/>
      <c r="AF43" s="212"/>
      <c r="AG43" s="199"/>
      <c r="AH43" s="199"/>
      <c r="AI43" s="199"/>
      <c r="AJ43" s="199"/>
      <c r="AK43" s="199"/>
      <c r="AL43" s="199"/>
      <c r="AM43" s="199"/>
      <c r="AN43" s="199"/>
      <c r="AO43" s="199"/>
      <c r="AP43" s="199"/>
      <c r="AQ43" s="199"/>
      <c r="AR43" s="199"/>
      <c r="AS43" s="212"/>
      <c r="AT43" s="212"/>
      <c r="AU43" s="212"/>
      <c r="AV43" s="199"/>
      <c r="AW43" s="199"/>
      <c r="AX43" s="199"/>
      <c r="AY43" s="199"/>
      <c r="AZ43" s="199"/>
      <c r="BA43" s="199"/>
      <c r="BB43" s="199"/>
      <c r="BC43" s="199"/>
      <c r="BD43" s="199"/>
      <c r="BE43" s="212"/>
      <c r="BF43" s="212"/>
      <c r="BG43" s="199"/>
      <c r="BH43" s="199"/>
      <c r="BI43" s="199"/>
      <c r="BJ43" s="199"/>
      <c r="BK43" s="199"/>
      <c r="BL43" s="199"/>
      <c r="BM43" s="212">
        <v>1</v>
      </c>
      <c r="BN43" s="199">
        <v>0.98333333322079852</v>
      </c>
      <c r="BO43" s="199">
        <v>1.316666666592937</v>
      </c>
      <c r="BP43" s="199">
        <v>5.2666666663717479</v>
      </c>
      <c r="BQ43" s="211"/>
      <c r="BR43" s="211"/>
      <c r="BS43" s="211"/>
      <c r="BT43" s="211"/>
      <c r="BU43" s="31" t="str">
        <f t="shared" si="0"/>
        <v>22_12</v>
      </c>
      <c r="BV43" s="31" t="str">
        <f t="shared" si="7"/>
        <v>ESTACION DE LUBRICACION MONTANTE</v>
      </c>
      <c r="BW43" s="31" t="str">
        <f t="shared" si="8"/>
        <v>ESTACION DE LUBRICACION MONTANTE_AIRE_BAHIA 2-3</v>
      </c>
      <c r="BX43" s="1" t="str">
        <f t="shared" si="9"/>
        <v>ESTACION DE LUBRICACION MONTANTE_AIRE_BAHIA 2-3_FRL</v>
      </c>
      <c r="BY43" s="66">
        <f t="shared" si="10"/>
        <v>0.98333333322079852</v>
      </c>
      <c r="BZ43" s="66">
        <f t="shared" si="11"/>
        <v>5.2666666663717479</v>
      </c>
      <c r="CA43" s="1">
        <f t="shared" si="12"/>
        <v>22</v>
      </c>
      <c r="CB43" s="213">
        <f t="shared" si="13"/>
        <v>528</v>
      </c>
      <c r="CC43" s="67">
        <f t="shared" si="14"/>
        <v>0.99813762626283942</v>
      </c>
      <c r="CD43" s="69" t="str">
        <f t="shared" si="15"/>
        <v>NO PRESENTA</v>
      </c>
      <c r="CE43" s="31">
        <f t="shared" si="1"/>
        <v>31</v>
      </c>
      <c r="CF43" s="213">
        <f t="shared" si="2"/>
        <v>744</v>
      </c>
      <c r="CG43" s="67">
        <f t="shared" si="3"/>
        <v>0.99867831541233765</v>
      </c>
      <c r="CH43" s="69" t="str">
        <f t="shared" si="4"/>
        <v>NO PRESENTA</v>
      </c>
      <c r="CI43" s="69" t="str">
        <f t="shared" si="5"/>
        <v>NO PRESENTA</v>
      </c>
      <c r="CJ43" s="199" t="str">
        <f t="shared" si="6"/>
        <v>NO PRESENTA</v>
      </c>
      <c r="CK43" s="68">
        <f t="shared" si="16"/>
        <v>0</v>
      </c>
      <c r="CL43" s="68">
        <f t="shared" si="17"/>
        <v>1</v>
      </c>
      <c r="CM43" s="68">
        <f t="shared" si="18"/>
        <v>0</v>
      </c>
      <c r="CN43" s="68">
        <f t="shared" si="19"/>
        <v>0</v>
      </c>
      <c r="CO43" s="68">
        <f t="shared" si="20"/>
        <v>0</v>
      </c>
      <c r="CP43" s="68">
        <f t="shared" si="21"/>
        <v>0</v>
      </c>
      <c r="CQ43" s="68">
        <f t="shared" si="22"/>
        <v>1</v>
      </c>
      <c r="CR43" s="68">
        <f t="shared" si="23"/>
        <v>0</v>
      </c>
      <c r="CS43" s="68">
        <f t="shared" si="24"/>
        <v>0</v>
      </c>
      <c r="CT43" s="68">
        <f t="shared" si="25"/>
        <v>0</v>
      </c>
      <c r="CU43" s="68">
        <f t="shared" si="26"/>
        <v>1</v>
      </c>
      <c r="CV43" s="68">
        <f t="shared" si="27"/>
        <v>0</v>
      </c>
      <c r="CW43" s="68">
        <f t="shared" si="28"/>
        <v>0</v>
      </c>
      <c r="CX43" s="68">
        <f t="shared" si="29"/>
        <v>0</v>
      </c>
      <c r="CY43" s="68">
        <f t="shared" si="30"/>
        <v>1</v>
      </c>
      <c r="CZ43" s="68">
        <f t="shared" si="31"/>
        <v>0</v>
      </c>
      <c r="DA43" s="68">
        <f t="shared" si="32"/>
        <v>0</v>
      </c>
      <c r="DB43" s="68">
        <f t="shared" si="33"/>
        <v>0</v>
      </c>
    </row>
    <row r="44" spans="1:106" ht="14.25" customHeight="1" x14ac:dyDescent="0.2">
      <c r="A44" s="31" t="s">
        <v>636</v>
      </c>
      <c r="B44" s="211" t="s">
        <v>491</v>
      </c>
      <c r="C44" s="211" t="s">
        <v>497</v>
      </c>
      <c r="D44" s="211" t="s">
        <v>502</v>
      </c>
      <c r="E44" s="212"/>
      <c r="F44" s="212"/>
      <c r="G44" s="212"/>
      <c r="H44" s="199"/>
      <c r="I44" s="199"/>
      <c r="J44" s="199"/>
      <c r="K44" s="199"/>
      <c r="L44" s="199"/>
      <c r="M44" s="199"/>
      <c r="N44" s="199"/>
      <c r="O44" s="199"/>
      <c r="P44" s="199"/>
      <c r="Q44" s="212"/>
      <c r="R44" s="212">
        <v>1</v>
      </c>
      <c r="S44" s="212"/>
      <c r="T44" s="199"/>
      <c r="U44" s="199">
        <v>1.4833333332790062</v>
      </c>
      <c r="V44" s="199"/>
      <c r="W44" s="199"/>
      <c r="X44" s="199">
        <v>1.4833333332790062</v>
      </c>
      <c r="Y44" s="199"/>
      <c r="Z44" s="199"/>
      <c r="AA44" s="199">
        <v>5.9333333331160247</v>
      </c>
      <c r="AB44" s="199"/>
      <c r="AC44" s="212"/>
      <c r="AD44" s="212"/>
      <c r="AE44" s="212"/>
      <c r="AF44" s="212"/>
      <c r="AG44" s="199"/>
      <c r="AH44" s="199"/>
      <c r="AI44" s="199"/>
      <c r="AJ44" s="199"/>
      <c r="AK44" s="199"/>
      <c r="AL44" s="199"/>
      <c r="AM44" s="199"/>
      <c r="AN44" s="199"/>
      <c r="AO44" s="199"/>
      <c r="AP44" s="199"/>
      <c r="AQ44" s="199"/>
      <c r="AR44" s="199"/>
      <c r="AS44" s="212"/>
      <c r="AT44" s="212"/>
      <c r="AU44" s="212"/>
      <c r="AV44" s="199"/>
      <c r="AW44" s="199"/>
      <c r="AX44" s="199"/>
      <c r="AY44" s="199"/>
      <c r="AZ44" s="199"/>
      <c r="BA44" s="199"/>
      <c r="BB44" s="199"/>
      <c r="BC44" s="199"/>
      <c r="BD44" s="199"/>
      <c r="BE44" s="212"/>
      <c r="BF44" s="212"/>
      <c r="BG44" s="199"/>
      <c r="BH44" s="199"/>
      <c r="BI44" s="199"/>
      <c r="BJ44" s="199"/>
      <c r="BK44" s="199"/>
      <c r="BL44" s="199"/>
      <c r="BM44" s="212">
        <v>1</v>
      </c>
      <c r="BN44" s="199">
        <v>1.4833333332790062</v>
      </c>
      <c r="BO44" s="199">
        <v>1.4833333332790062</v>
      </c>
      <c r="BP44" s="199">
        <v>5.9333333331160247</v>
      </c>
      <c r="BQ44" s="211"/>
      <c r="BR44" s="211"/>
      <c r="BS44" s="211"/>
      <c r="BT44" s="211"/>
      <c r="BU44" s="31" t="str">
        <f t="shared" si="0"/>
        <v>22_12</v>
      </c>
      <c r="BV44" s="31" t="str">
        <f t="shared" si="7"/>
        <v>ESTACION DE LUBRICACION MONTANTE</v>
      </c>
      <c r="BW44" s="31" t="str">
        <f t="shared" si="8"/>
        <v>ESTACION DE LUBRICACION MONTANTE_AIRE_BAHIA 3-4</v>
      </c>
      <c r="BX44" s="1" t="str">
        <f t="shared" si="9"/>
        <v>ESTACION DE LUBRICACION MONTANTE_AIRE_BAHIA 5-6_FRL</v>
      </c>
      <c r="BY44" s="66">
        <f t="shared" si="10"/>
        <v>1.4833333332790062</v>
      </c>
      <c r="BZ44" s="66">
        <f t="shared" si="11"/>
        <v>5.9333333331160247</v>
      </c>
      <c r="CA44" s="1">
        <f t="shared" si="12"/>
        <v>22</v>
      </c>
      <c r="CB44" s="213">
        <f t="shared" si="13"/>
        <v>528</v>
      </c>
      <c r="CC44" s="67">
        <f t="shared" si="14"/>
        <v>0.99719065656575945</v>
      </c>
      <c r="CD44" s="69" t="str">
        <f t="shared" si="15"/>
        <v>NO PRESENTA</v>
      </c>
      <c r="CE44" s="31">
        <f t="shared" si="1"/>
        <v>31</v>
      </c>
      <c r="CF44" s="213">
        <f t="shared" si="2"/>
        <v>744</v>
      </c>
      <c r="CG44" s="67">
        <f t="shared" si="3"/>
        <v>0.99800627240150674</v>
      </c>
      <c r="CH44" s="69" t="str">
        <f t="shared" si="4"/>
        <v>NO PRESENTA</v>
      </c>
      <c r="CI44" s="69" t="str">
        <f t="shared" si="5"/>
        <v>NO PRESENTA</v>
      </c>
      <c r="CJ44" s="199" t="str">
        <f t="shared" si="6"/>
        <v>NO PRESENTA</v>
      </c>
      <c r="CK44" s="68">
        <f t="shared" si="16"/>
        <v>0</v>
      </c>
      <c r="CL44" s="68">
        <f t="shared" si="17"/>
        <v>1</v>
      </c>
      <c r="CM44" s="68">
        <f t="shared" si="18"/>
        <v>0</v>
      </c>
      <c r="CN44" s="68">
        <f t="shared" si="19"/>
        <v>0</v>
      </c>
      <c r="CO44" s="68">
        <f t="shared" si="20"/>
        <v>0</v>
      </c>
      <c r="CP44" s="68">
        <f t="shared" si="21"/>
        <v>0</v>
      </c>
      <c r="CQ44" s="68">
        <f t="shared" si="22"/>
        <v>1</v>
      </c>
      <c r="CR44" s="68">
        <f t="shared" si="23"/>
        <v>0</v>
      </c>
      <c r="CS44" s="68">
        <f t="shared" si="24"/>
        <v>0</v>
      </c>
      <c r="CT44" s="68">
        <f t="shared" si="25"/>
        <v>0</v>
      </c>
      <c r="CU44" s="68">
        <f t="shared" si="26"/>
        <v>1</v>
      </c>
      <c r="CV44" s="68">
        <f t="shared" si="27"/>
        <v>0</v>
      </c>
      <c r="CW44" s="68">
        <f t="shared" si="28"/>
        <v>0</v>
      </c>
      <c r="CX44" s="68">
        <f t="shared" si="29"/>
        <v>0</v>
      </c>
      <c r="CY44" s="68">
        <f t="shared" si="30"/>
        <v>1</v>
      </c>
      <c r="CZ44" s="68">
        <f t="shared" si="31"/>
        <v>0</v>
      </c>
      <c r="DA44" s="68">
        <f t="shared" si="32"/>
        <v>0</v>
      </c>
      <c r="DB44" s="68">
        <f t="shared" si="33"/>
        <v>0</v>
      </c>
    </row>
    <row r="45" spans="1:106" ht="14.25" customHeight="1" x14ac:dyDescent="0.2">
      <c r="A45" s="31" t="s">
        <v>636</v>
      </c>
      <c r="B45" s="211" t="s">
        <v>491</v>
      </c>
      <c r="C45" s="211" t="s">
        <v>498</v>
      </c>
      <c r="D45" s="211" t="s">
        <v>503</v>
      </c>
      <c r="E45" s="212"/>
      <c r="F45" s="212"/>
      <c r="G45" s="212"/>
      <c r="H45" s="199"/>
      <c r="I45" s="199"/>
      <c r="J45" s="199"/>
      <c r="K45" s="199"/>
      <c r="L45" s="199"/>
      <c r="M45" s="199"/>
      <c r="N45" s="199"/>
      <c r="O45" s="199"/>
      <c r="P45" s="199"/>
      <c r="Q45" s="212"/>
      <c r="R45" s="212">
        <v>1</v>
      </c>
      <c r="S45" s="212"/>
      <c r="T45" s="199"/>
      <c r="U45" s="199">
        <v>1.4833333332790062</v>
      </c>
      <c r="V45" s="199"/>
      <c r="W45" s="199"/>
      <c r="X45" s="199">
        <v>1.4833333332790062</v>
      </c>
      <c r="Y45" s="199"/>
      <c r="Z45" s="199"/>
      <c r="AA45" s="199">
        <v>5.9333333331160247</v>
      </c>
      <c r="AB45" s="199"/>
      <c r="AC45" s="212"/>
      <c r="AD45" s="212"/>
      <c r="AE45" s="212"/>
      <c r="AF45" s="212"/>
      <c r="AG45" s="199"/>
      <c r="AH45" s="199"/>
      <c r="AI45" s="199"/>
      <c r="AJ45" s="199"/>
      <c r="AK45" s="199"/>
      <c r="AL45" s="199"/>
      <c r="AM45" s="199"/>
      <c r="AN45" s="199"/>
      <c r="AO45" s="199"/>
      <c r="AP45" s="199"/>
      <c r="AQ45" s="199"/>
      <c r="AR45" s="199"/>
      <c r="AS45" s="212"/>
      <c r="AT45" s="212"/>
      <c r="AU45" s="212"/>
      <c r="AV45" s="199"/>
      <c r="AW45" s="199"/>
      <c r="AX45" s="199"/>
      <c r="AY45" s="199"/>
      <c r="AZ45" s="199"/>
      <c r="BA45" s="199"/>
      <c r="BB45" s="199"/>
      <c r="BC45" s="199"/>
      <c r="BD45" s="199"/>
      <c r="BE45" s="212"/>
      <c r="BF45" s="212"/>
      <c r="BG45" s="199"/>
      <c r="BH45" s="199"/>
      <c r="BI45" s="199"/>
      <c r="BJ45" s="199"/>
      <c r="BK45" s="199"/>
      <c r="BL45" s="199"/>
      <c r="BM45" s="212">
        <v>1</v>
      </c>
      <c r="BN45" s="199">
        <v>1.4833333332790062</v>
      </c>
      <c r="BO45" s="199">
        <v>1.4833333332790062</v>
      </c>
      <c r="BP45" s="199">
        <v>5.9333333331160247</v>
      </c>
      <c r="BQ45" s="211"/>
      <c r="BR45" s="211"/>
      <c r="BS45" s="211"/>
      <c r="BT45" s="211"/>
      <c r="BU45" s="31" t="str">
        <f t="shared" si="0"/>
        <v>22_12</v>
      </c>
      <c r="BV45" s="31" t="str">
        <f t="shared" si="7"/>
        <v>ESTACION DE LUBRICACION MONTANTE</v>
      </c>
      <c r="BW45" s="31" t="str">
        <f t="shared" si="8"/>
        <v>ESTACION DE LUBRICACION MONTANTE_AIRE_BAHIA 5-6</v>
      </c>
      <c r="BX45" s="1" t="str">
        <f t="shared" si="9"/>
        <v>ESTACION DE LUBRICACION MONTANTE_AIRE_BAHIA 6-7_FRL</v>
      </c>
      <c r="BY45" s="66">
        <f t="shared" si="10"/>
        <v>1.4833333332790062</v>
      </c>
      <c r="BZ45" s="66">
        <f t="shared" si="11"/>
        <v>5.9333333331160247</v>
      </c>
      <c r="CA45" s="1">
        <f t="shared" si="12"/>
        <v>22</v>
      </c>
      <c r="CB45" s="213">
        <f t="shared" si="13"/>
        <v>528</v>
      </c>
      <c r="CC45" s="67">
        <f t="shared" si="14"/>
        <v>0.99719065656575945</v>
      </c>
      <c r="CD45" s="69" t="str">
        <f t="shared" si="15"/>
        <v>NO PRESENTA</v>
      </c>
      <c r="CE45" s="31">
        <f t="shared" si="1"/>
        <v>31</v>
      </c>
      <c r="CF45" s="213">
        <f t="shared" si="2"/>
        <v>744</v>
      </c>
      <c r="CG45" s="67">
        <f t="shared" si="3"/>
        <v>0.99800627240150674</v>
      </c>
      <c r="CH45" s="69" t="str">
        <f t="shared" si="4"/>
        <v>NO PRESENTA</v>
      </c>
      <c r="CI45" s="69" t="str">
        <f t="shared" si="5"/>
        <v>NO PRESENTA</v>
      </c>
      <c r="CJ45" s="199" t="str">
        <f t="shared" si="6"/>
        <v>NO PRESENTA</v>
      </c>
      <c r="CK45" s="68">
        <f t="shared" si="16"/>
        <v>0</v>
      </c>
      <c r="CL45" s="68">
        <f t="shared" si="17"/>
        <v>1</v>
      </c>
      <c r="CM45" s="68">
        <f t="shared" si="18"/>
        <v>0</v>
      </c>
      <c r="CN45" s="68">
        <f t="shared" si="19"/>
        <v>0</v>
      </c>
      <c r="CO45" s="68">
        <f t="shared" si="20"/>
        <v>0</v>
      </c>
      <c r="CP45" s="68">
        <f t="shared" si="21"/>
        <v>0</v>
      </c>
      <c r="CQ45" s="68">
        <f t="shared" si="22"/>
        <v>1</v>
      </c>
      <c r="CR45" s="68">
        <f t="shared" si="23"/>
        <v>0</v>
      </c>
      <c r="CS45" s="68">
        <f t="shared" si="24"/>
        <v>0</v>
      </c>
      <c r="CT45" s="68">
        <f t="shared" si="25"/>
        <v>0</v>
      </c>
      <c r="CU45" s="68">
        <f t="shared" si="26"/>
        <v>1</v>
      </c>
      <c r="CV45" s="68">
        <f t="shared" si="27"/>
        <v>0</v>
      </c>
      <c r="CW45" s="68">
        <f t="shared" si="28"/>
        <v>0</v>
      </c>
      <c r="CX45" s="68">
        <f t="shared" si="29"/>
        <v>0</v>
      </c>
      <c r="CY45" s="68">
        <f t="shared" si="30"/>
        <v>1</v>
      </c>
      <c r="CZ45" s="68">
        <f t="shared" si="31"/>
        <v>0</v>
      </c>
      <c r="DA45" s="68">
        <f t="shared" si="32"/>
        <v>0</v>
      </c>
      <c r="DB45" s="68">
        <f t="shared" si="33"/>
        <v>0</v>
      </c>
    </row>
    <row r="46" spans="1:106" ht="14.25" customHeight="1" x14ac:dyDescent="0.2">
      <c r="A46" s="31" t="s">
        <v>636</v>
      </c>
      <c r="B46" s="211" t="s">
        <v>491</v>
      </c>
      <c r="C46" s="211" t="s">
        <v>499</v>
      </c>
      <c r="D46" s="211" t="s">
        <v>506</v>
      </c>
      <c r="E46" s="212"/>
      <c r="F46" s="212"/>
      <c r="G46" s="212"/>
      <c r="H46" s="199"/>
      <c r="I46" s="199"/>
      <c r="J46" s="199"/>
      <c r="K46" s="199"/>
      <c r="L46" s="199"/>
      <c r="M46" s="199"/>
      <c r="N46" s="199"/>
      <c r="O46" s="199"/>
      <c r="P46" s="199"/>
      <c r="Q46" s="212"/>
      <c r="R46" s="212">
        <v>1</v>
      </c>
      <c r="S46" s="212"/>
      <c r="T46" s="199"/>
      <c r="U46" s="199">
        <v>1.4833333332790062</v>
      </c>
      <c r="V46" s="199"/>
      <c r="W46" s="199"/>
      <c r="X46" s="199">
        <v>1.8166666666511446</v>
      </c>
      <c r="Y46" s="199"/>
      <c r="Z46" s="199"/>
      <c r="AA46" s="199">
        <v>7.2666666666045785</v>
      </c>
      <c r="AB46" s="199"/>
      <c r="AC46" s="212"/>
      <c r="AD46" s="212"/>
      <c r="AE46" s="212"/>
      <c r="AF46" s="212"/>
      <c r="AG46" s="199"/>
      <c r="AH46" s="199"/>
      <c r="AI46" s="199"/>
      <c r="AJ46" s="199"/>
      <c r="AK46" s="199"/>
      <c r="AL46" s="199"/>
      <c r="AM46" s="199"/>
      <c r="AN46" s="199"/>
      <c r="AO46" s="199"/>
      <c r="AP46" s="199"/>
      <c r="AQ46" s="199"/>
      <c r="AR46" s="199"/>
      <c r="AS46" s="212"/>
      <c r="AT46" s="212"/>
      <c r="AU46" s="212"/>
      <c r="AV46" s="199"/>
      <c r="AW46" s="199"/>
      <c r="AX46" s="199"/>
      <c r="AY46" s="199"/>
      <c r="AZ46" s="199"/>
      <c r="BA46" s="199"/>
      <c r="BB46" s="199"/>
      <c r="BC46" s="199"/>
      <c r="BD46" s="199"/>
      <c r="BE46" s="212"/>
      <c r="BF46" s="212"/>
      <c r="BG46" s="199"/>
      <c r="BH46" s="199"/>
      <c r="BI46" s="199"/>
      <c r="BJ46" s="199"/>
      <c r="BK46" s="199"/>
      <c r="BL46" s="199"/>
      <c r="BM46" s="212">
        <v>1</v>
      </c>
      <c r="BN46" s="199">
        <v>1.4833333332790062</v>
      </c>
      <c r="BO46" s="199">
        <v>1.8166666666511446</v>
      </c>
      <c r="BP46" s="199">
        <v>7.2666666666045785</v>
      </c>
      <c r="BQ46" s="211"/>
      <c r="BR46" s="211"/>
      <c r="BS46" s="211"/>
      <c r="BT46" s="211"/>
      <c r="BU46" s="31" t="str">
        <f t="shared" si="0"/>
        <v>22_12</v>
      </c>
      <c r="BV46" s="31" t="str">
        <f t="shared" si="7"/>
        <v>ESTACION DE LUBRICACION MONTANTE</v>
      </c>
      <c r="BW46" s="31" t="str">
        <f t="shared" si="8"/>
        <v>ESTACION DE LUBRICACION MONTANTE_AIRE_BAHIA 6-7</v>
      </c>
      <c r="BX46" s="1" t="str">
        <f t="shared" si="9"/>
        <v>ESTACION DE LUBRICACION MONTANTE_AIRE_BAHIA 7-8_FRL</v>
      </c>
      <c r="BY46" s="66">
        <f t="shared" si="10"/>
        <v>1.4833333332790062</v>
      </c>
      <c r="BZ46" s="66">
        <f t="shared" si="11"/>
        <v>7.2666666666045785</v>
      </c>
      <c r="CA46" s="1">
        <f t="shared" si="12"/>
        <v>22</v>
      </c>
      <c r="CB46" s="213">
        <f t="shared" si="13"/>
        <v>528</v>
      </c>
      <c r="CC46" s="67">
        <f t="shared" si="14"/>
        <v>0.99719065656575945</v>
      </c>
      <c r="CD46" s="69" t="str">
        <f t="shared" si="15"/>
        <v>NO PRESENTA</v>
      </c>
      <c r="CE46" s="31">
        <f t="shared" si="1"/>
        <v>31</v>
      </c>
      <c r="CF46" s="213">
        <f t="shared" si="2"/>
        <v>744</v>
      </c>
      <c r="CG46" s="67">
        <f t="shared" si="3"/>
        <v>0.99800627240150674</v>
      </c>
      <c r="CH46" s="69" t="str">
        <f t="shared" si="4"/>
        <v>NO PRESENTA</v>
      </c>
      <c r="CI46" s="69" t="str">
        <f t="shared" si="5"/>
        <v>NO PRESENTA</v>
      </c>
      <c r="CJ46" s="199" t="str">
        <f t="shared" si="6"/>
        <v>NO PRESENTA</v>
      </c>
      <c r="CK46" s="68">
        <f t="shared" si="16"/>
        <v>0</v>
      </c>
      <c r="CL46" s="68">
        <f t="shared" si="17"/>
        <v>1</v>
      </c>
      <c r="CM46" s="68">
        <f t="shared" si="18"/>
        <v>0</v>
      </c>
      <c r="CN46" s="68">
        <f t="shared" si="19"/>
        <v>0</v>
      </c>
      <c r="CO46" s="68">
        <f t="shared" si="20"/>
        <v>0</v>
      </c>
      <c r="CP46" s="68">
        <f t="shared" si="21"/>
        <v>0</v>
      </c>
      <c r="CQ46" s="68">
        <f t="shared" si="22"/>
        <v>1</v>
      </c>
      <c r="CR46" s="68">
        <f t="shared" si="23"/>
        <v>0</v>
      </c>
      <c r="CS46" s="68">
        <f t="shared" si="24"/>
        <v>0</v>
      </c>
      <c r="CT46" s="68">
        <f t="shared" si="25"/>
        <v>0</v>
      </c>
      <c r="CU46" s="68">
        <f t="shared" si="26"/>
        <v>1</v>
      </c>
      <c r="CV46" s="68">
        <f t="shared" si="27"/>
        <v>0</v>
      </c>
      <c r="CW46" s="68">
        <f t="shared" si="28"/>
        <v>0</v>
      </c>
      <c r="CX46" s="68">
        <f t="shared" si="29"/>
        <v>0</v>
      </c>
      <c r="CY46" s="68">
        <f t="shared" si="30"/>
        <v>1</v>
      </c>
      <c r="CZ46" s="68">
        <f t="shared" si="31"/>
        <v>0</v>
      </c>
      <c r="DA46" s="68">
        <f t="shared" si="32"/>
        <v>0</v>
      </c>
      <c r="DB46" s="68">
        <f t="shared" si="33"/>
        <v>0</v>
      </c>
    </row>
    <row r="47" spans="1:106" ht="14.25" customHeight="1" x14ac:dyDescent="0.2">
      <c r="A47" s="31" t="s">
        <v>636</v>
      </c>
      <c r="B47" s="211" t="s">
        <v>491</v>
      </c>
      <c r="C47" s="211" t="s">
        <v>504</v>
      </c>
      <c r="D47" s="211" t="s">
        <v>505</v>
      </c>
      <c r="E47" s="212"/>
      <c r="F47" s="212"/>
      <c r="G47" s="212"/>
      <c r="H47" s="199"/>
      <c r="I47" s="199"/>
      <c r="J47" s="199"/>
      <c r="K47" s="199"/>
      <c r="L47" s="199"/>
      <c r="M47" s="199"/>
      <c r="N47" s="199"/>
      <c r="O47" s="199"/>
      <c r="P47" s="199"/>
      <c r="Q47" s="212"/>
      <c r="R47" s="212">
        <v>1</v>
      </c>
      <c r="S47" s="212"/>
      <c r="T47" s="199"/>
      <c r="U47" s="199">
        <v>0.99999999994179234</v>
      </c>
      <c r="V47" s="199"/>
      <c r="W47" s="199"/>
      <c r="X47" s="199">
        <v>0.99999999994179234</v>
      </c>
      <c r="Y47" s="199"/>
      <c r="Z47" s="199"/>
      <c r="AA47" s="199">
        <v>3.9999999997671694</v>
      </c>
      <c r="AB47" s="199"/>
      <c r="AC47" s="212"/>
      <c r="AD47" s="212"/>
      <c r="AE47" s="212"/>
      <c r="AF47" s="212"/>
      <c r="AG47" s="199"/>
      <c r="AH47" s="199"/>
      <c r="AI47" s="199"/>
      <c r="AJ47" s="199"/>
      <c r="AK47" s="199"/>
      <c r="AL47" s="199"/>
      <c r="AM47" s="199"/>
      <c r="AN47" s="199"/>
      <c r="AO47" s="199"/>
      <c r="AP47" s="199"/>
      <c r="AQ47" s="199"/>
      <c r="AR47" s="199"/>
      <c r="AS47" s="212"/>
      <c r="AT47" s="212"/>
      <c r="AU47" s="212"/>
      <c r="AV47" s="199"/>
      <c r="AW47" s="199"/>
      <c r="AX47" s="199"/>
      <c r="AY47" s="199"/>
      <c r="AZ47" s="199"/>
      <c r="BA47" s="199"/>
      <c r="BB47" s="199"/>
      <c r="BC47" s="199"/>
      <c r="BD47" s="199"/>
      <c r="BE47" s="212"/>
      <c r="BF47" s="212"/>
      <c r="BG47" s="199"/>
      <c r="BH47" s="199"/>
      <c r="BI47" s="199"/>
      <c r="BJ47" s="199"/>
      <c r="BK47" s="199"/>
      <c r="BL47" s="199"/>
      <c r="BM47" s="212">
        <v>1</v>
      </c>
      <c r="BN47" s="199">
        <v>0.99999999994179234</v>
      </c>
      <c r="BO47" s="199">
        <v>0.99999999994179234</v>
      </c>
      <c r="BP47" s="199">
        <v>3.9999999997671694</v>
      </c>
      <c r="BQ47" s="211"/>
      <c r="BR47" s="211"/>
      <c r="BS47" s="211"/>
      <c r="BT47" s="211"/>
      <c r="BU47" s="31" t="str">
        <f t="shared" si="0"/>
        <v>22_12</v>
      </c>
      <c r="BV47" s="31" t="str">
        <f t="shared" si="7"/>
        <v>ESTACION DE LUBRICACION MONTANTE</v>
      </c>
      <c r="BW47" s="31" t="str">
        <f t="shared" si="8"/>
        <v>ESTACION DE LUBRICACION MONTANTE_AIRE_BAHIA 1-2</v>
      </c>
      <c r="BX47" s="1" t="str">
        <f t="shared" si="9"/>
        <v>ESTACION DE LUBRICACION MONTANTE_AIRE_BAHIA 1-2_FRL</v>
      </c>
      <c r="BY47" s="66">
        <f t="shared" si="10"/>
        <v>0.99999999994179234</v>
      </c>
      <c r="BZ47" s="66">
        <f t="shared" si="11"/>
        <v>3.9999999997671694</v>
      </c>
      <c r="CA47" s="1">
        <f t="shared" si="12"/>
        <v>22</v>
      </c>
      <c r="CB47" s="213">
        <f t="shared" si="13"/>
        <v>528</v>
      </c>
      <c r="CC47" s="67">
        <f t="shared" si="14"/>
        <v>0.9981060606061708</v>
      </c>
      <c r="CD47" s="69" t="str">
        <f t="shared" si="15"/>
        <v>NO PRESENTA</v>
      </c>
      <c r="CE47" s="31">
        <f t="shared" si="1"/>
        <v>31</v>
      </c>
      <c r="CF47" s="213">
        <f t="shared" si="2"/>
        <v>744</v>
      </c>
      <c r="CG47" s="67">
        <f t="shared" si="3"/>
        <v>0.9986559139785729</v>
      </c>
      <c r="CH47" s="69" t="str">
        <f t="shared" si="4"/>
        <v>NO PRESENTA</v>
      </c>
      <c r="CI47" s="69" t="str">
        <f t="shared" si="5"/>
        <v>NO PRESENTA</v>
      </c>
      <c r="CJ47" s="199" t="str">
        <f t="shared" si="6"/>
        <v>NO PRESENTA</v>
      </c>
      <c r="CK47" s="68">
        <f t="shared" si="16"/>
        <v>0</v>
      </c>
      <c r="CL47" s="68">
        <f t="shared" si="17"/>
        <v>1</v>
      </c>
      <c r="CM47" s="68">
        <f t="shared" si="18"/>
        <v>0</v>
      </c>
      <c r="CN47" s="68">
        <f t="shared" si="19"/>
        <v>0</v>
      </c>
      <c r="CO47" s="68">
        <f t="shared" si="20"/>
        <v>0</v>
      </c>
      <c r="CP47" s="68">
        <f t="shared" si="21"/>
        <v>0</v>
      </c>
      <c r="CQ47" s="68">
        <f t="shared" si="22"/>
        <v>1</v>
      </c>
      <c r="CR47" s="68">
        <f t="shared" si="23"/>
        <v>0</v>
      </c>
      <c r="CS47" s="68">
        <f t="shared" si="24"/>
        <v>0</v>
      </c>
      <c r="CT47" s="68">
        <f t="shared" si="25"/>
        <v>0</v>
      </c>
      <c r="CU47" s="68">
        <f t="shared" si="26"/>
        <v>1</v>
      </c>
      <c r="CV47" s="68">
        <f t="shared" si="27"/>
        <v>0</v>
      </c>
      <c r="CW47" s="68">
        <f t="shared" si="28"/>
        <v>0</v>
      </c>
      <c r="CX47" s="68">
        <f t="shared" si="29"/>
        <v>0</v>
      </c>
      <c r="CY47" s="68">
        <f t="shared" si="30"/>
        <v>1</v>
      </c>
      <c r="CZ47" s="68">
        <f t="shared" si="31"/>
        <v>0</v>
      </c>
      <c r="DA47" s="68">
        <f t="shared" si="32"/>
        <v>0</v>
      </c>
      <c r="DB47" s="68">
        <f t="shared" si="33"/>
        <v>0</v>
      </c>
    </row>
    <row r="48" spans="1:106" ht="14.25" customHeight="1" x14ac:dyDescent="0.2">
      <c r="A48" s="31" t="s">
        <v>232</v>
      </c>
      <c r="B48" s="211" t="s">
        <v>56</v>
      </c>
      <c r="C48" s="211" t="s">
        <v>57</v>
      </c>
      <c r="D48" s="211" t="s">
        <v>36</v>
      </c>
      <c r="E48" s="212"/>
      <c r="F48" s="212"/>
      <c r="G48" s="212"/>
      <c r="H48" s="199"/>
      <c r="I48" s="199"/>
      <c r="J48" s="199"/>
      <c r="K48" s="199"/>
      <c r="L48" s="199"/>
      <c r="M48" s="199"/>
      <c r="N48" s="199"/>
      <c r="O48" s="199"/>
      <c r="P48" s="199"/>
      <c r="Q48" s="212"/>
      <c r="R48" s="212"/>
      <c r="S48" s="212"/>
      <c r="T48" s="199"/>
      <c r="U48" s="199"/>
      <c r="V48" s="199"/>
      <c r="W48" s="199"/>
      <c r="X48" s="199"/>
      <c r="Y48" s="199"/>
      <c r="Z48" s="199"/>
      <c r="AA48" s="199"/>
      <c r="AB48" s="199"/>
      <c r="AC48" s="212"/>
      <c r="AD48" s="212"/>
      <c r="AE48" s="212"/>
      <c r="AF48" s="212"/>
      <c r="AG48" s="199"/>
      <c r="AH48" s="199"/>
      <c r="AI48" s="199"/>
      <c r="AJ48" s="199"/>
      <c r="AK48" s="199"/>
      <c r="AL48" s="199"/>
      <c r="AM48" s="199"/>
      <c r="AN48" s="199"/>
      <c r="AO48" s="199"/>
      <c r="AP48" s="199"/>
      <c r="AQ48" s="199"/>
      <c r="AR48" s="199"/>
      <c r="AS48" s="212"/>
      <c r="AT48" s="212"/>
      <c r="AU48" s="212"/>
      <c r="AV48" s="199"/>
      <c r="AW48" s="199"/>
      <c r="AX48" s="199"/>
      <c r="AY48" s="199"/>
      <c r="AZ48" s="199"/>
      <c r="BA48" s="199"/>
      <c r="BB48" s="199"/>
      <c r="BC48" s="199"/>
      <c r="BD48" s="199"/>
      <c r="BE48" s="212"/>
      <c r="BF48" s="212">
        <v>1</v>
      </c>
      <c r="BG48" s="199"/>
      <c r="BH48" s="199">
        <v>0</v>
      </c>
      <c r="BI48" s="199"/>
      <c r="BJ48" s="199">
        <v>2.0000000000582077</v>
      </c>
      <c r="BK48" s="199"/>
      <c r="BL48" s="199">
        <v>8.0000000002328306</v>
      </c>
      <c r="BM48" s="212">
        <v>1</v>
      </c>
      <c r="BN48" s="199">
        <v>0</v>
      </c>
      <c r="BO48" s="199">
        <v>2.0000000000582077</v>
      </c>
      <c r="BP48" s="199">
        <v>8.0000000002328306</v>
      </c>
      <c r="BQ48" s="211"/>
      <c r="BR48" s="211"/>
      <c r="BS48" s="211"/>
      <c r="BT48" s="211"/>
      <c r="BU48" s="31" t="str">
        <f t="shared" si="0"/>
        <v>23_01</v>
      </c>
      <c r="BV48" s="31" t="str">
        <f t="shared" si="7"/>
        <v>COMPRESOR DE AIRE</v>
      </c>
      <c r="BW48" s="31" t="str">
        <f t="shared" si="8"/>
        <v>140-GC-112</v>
      </c>
      <c r="BX48" s="1" t="str">
        <f t="shared" si="9"/>
        <v>-</v>
      </c>
      <c r="BY48" s="66">
        <f t="shared" si="10"/>
        <v>0</v>
      </c>
      <c r="BZ48" s="66">
        <f t="shared" si="11"/>
        <v>8.0000000002328306</v>
      </c>
      <c r="CA48" s="1">
        <f t="shared" si="12"/>
        <v>17</v>
      </c>
      <c r="CB48" s="213">
        <f t="shared" si="13"/>
        <v>408</v>
      </c>
      <c r="CC48" s="67">
        <f t="shared" si="14"/>
        <v>1</v>
      </c>
      <c r="CD48" s="69" t="str">
        <f t="shared" si="15"/>
        <v>NO PRESENTA</v>
      </c>
      <c r="CE48" s="31">
        <f t="shared" si="1"/>
        <v>31</v>
      </c>
      <c r="CF48" s="213">
        <f t="shared" si="2"/>
        <v>744</v>
      </c>
      <c r="CG48" s="67">
        <f t="shared" si="3"/>
        <v>1</v>
      </c>
      <c r="CH48" s="69" t="str">
        <f t="shared" si="4"/>
        <v>NO PRESENTA</v>
      </c>
      <c r="CI48" s="69" t="str">
        <f t="shared" si="5"/>
        <v>NO PRESENTA</v>
      </c>
      <c r="CJ48" s="199" t="str">
        <f t="shared" si="6"/>
        <v>NO PRESENTA</v>
      </c>
      <c r="CK48" s="68" t="str">
        <f t="shared" si="16"/>
        <v>-</v>
      </c>
      <c r="CL48" s="68" t="str">
        <f t="shared" si="17"/>
        <v>-</v>
      </c>
      <c r="CM48" s="68" t="str">
        <f t="shared" si="18"/>
        <v>-</v>
      </c>
      <c r="CN48" s="68" t="str">
        <f t="shared" si="19"/>
        <v>-</v>
      </c>
      <c r="CO48" s="68" t="str">
        <f t="shared" si="20"/>
        <v>-</v>
      </c>
      <c r="CP48" s="68">
        <f t="shared" si="21"/>
        <v>0</v>
      </c>
      <c r="CQ48" s="68">
        <f t="shared" si="22"/>
        <v>0</v>
      </c>
      <c r="CR48" s="68">
        <f t="shared" si="23"/>
        <v>0</v>
      </c>
      <c r="CS48" s="68">
        <f t="shared" si="24"/>
        <v>0</v>
      </c>
      <c r="CT48" s="68">
        <f t="shared" si="25"/>
        <v>1</v>
      </c>
      <c r="CU48" s="68" t="str">
        <f t="shared" si="26"/>
        <v>-</v>
      </c>
      <c r="CV48" s="68" t="str">
        <f t="shared" si="27"/>
        <v>-</v>
      </c>
      <c r="CW48" s="68" t="str">
        <f t="shared" si="28"/>
        <v>-</v>
      </c>
      <c r="CX48" s="68" t="str">
        <f t="shared" si="29"/>
        <v>-</v>
      </c>
      <c r="CY48" s="68">
        <f t="shared" si="30"/>
        <v>1</v>
      </c>
      <c r="CZ48" s="68">
        <f t="shared" si="31"/>
        <v>0</v>
      </c>
      <c r="DA48" s="68">
        <f t="shared" si="32"/>
        <v>0</v>
      </c>
      <c r="DB48" s="68">
        <f t="shared" si="33"/>
        <v>0</v>
      </c>
    </row>
    <row r="49" spans="1:106" ht="14.25" customHeight="1" x14ac:dyDescent="0.2">
      <c r="A49" s="31" t="s">
        <v>232</v>
      </c>
      <c r="B49" s="211" t="s">
        <v>56</v>
      </c>
      <c r="C49" s="211" t="s">
        <v>78</v>
      </c>
      <c r="D49" s="211" t="s">
        <v>36</v>
      </c>
      <c r="E49" s="212"/>
      <c r="F49" s="212"/>
      <c r="G49" s="212"/>
      <c r="H49" s="199"/>
      <c r="I49" s="199"/>
      <c r="J49" s="199"/>
      <c r="K49" s="199"/>
      <c r="L49" s="199"/>
      <c r="M49" s="199"/>
      <c r="N49" s="199"/>
      <c r="O49" s="199"/>
      <c r="P49" s="199"/>
      <c r="Q49" s="212"/>
      <c r="R49" s="212"/>
      <c r="S49" s="212"/>
      <c r="T49" s="199"/>
      <c r="U49" s="199"/>
      <c r="V49" s="199"/>
      <c r="W49" s="199"/>
      <c r="X49" s="199"/>
      <c r="Y49" s="199"/>
      <c r="Z49" s="199"/>
      <c r="AA49" s="199"/>
      <c r="AB49" s="199"/>
      <c r="AC49" s="212"/>
      <c r="AD49" s="212"/>
      <c r="AE49" s="212"/>
      <c r="AF49" s="212"/>
      <c r="AG49" s="199"/>
      <c r="AH49" s="199"/>
      <c r="AI49" s="199"/>
      <c r="AJ49" s="199"/>
      <c r="AK49" s="199"/>
      <c r="AL49" s="199"/>
      <c r="AM49" s="199"/>
      <c r="AN49" s="199"/>
      <c r="AO49" s="199"/>
      <c r="AP49" s="199"/>
      <c r="AQ49" s="199"/>
      <c r="AR49" s="199"/>
      <c r="AS49" s="212"/>
      <c r="AT49" s="212"/>
      <c r="AU49" s="212"/>
      <c r="AV49" s="199"/>
      <c r="AW49" s="199"/>
      <c r="AX49" s="199"/>
      <c r="AY49" s="199"/>
      <c r="AZ49" s="199"/>
      <c r="BA49" s="199"/>
      <c r="BB49" s="199"/>
      <c r="BC49" s="199"/>
      <c r="BD49" s="199"/>
      <c r="BE49" s="212"/>
      <c r="BF49" s="212">
        <v>1</v>
      </c>
      <c r="BG49" s="199"/>
      <c r="BH49" s="199">
        <v>0</v>
      </c>
      <c r="BI49" s="199"/>
      <c r="BJ49" s="199">
        <v>1.4833333334536292</v>
      </c>
      <c r="BK49" s="199"/>
      <c r="BL49" s="199">
        <v>5.9333333338145167</v>
      </c>
      <c r="BM49" s="212">
        <v>1</v>
      </c>
      <c r="BN49" s="199">
        <v>0</v>
      </c>
      <c r="BO49" s="199">
        <v>1.4833333334536292</v>
      </c>
      <c r="BP49" s="199">
        <v>5.9333333338145167</v>
      </c>
      <c r="BQ49" s="211"/>
      <c r="BR49" s="211"/>
      <c r="BS49" s="211"/>
      <c r="BT49" s="211"/>
      <c r="BU49" s="31" t="str">
        <f t="shared" si="0"/>
        <v>23_01</v>
      </c>
      <c r="BV49" s="31" t="str">
        <f t="shared" si="7"/>
        <v>COMPRESOR DE AIRE</v>
      </c>
      <c r="BW49" s="31" t="str">
        <f t="shared" si="8"/>
        <v>140-GC-113</v>
      </c>
      <c r="BX49" s="1" t="str">
        <f t="shared" si="9"/>
        <v>-</v>
      </c>
      <c r="BY49" s="66">
        <f t="shared" si="10"/>
        <v>0</v>
      </c>
      <c r="BZ49" s="66">
        <f t="shared" si="11"/>
        <v>5.9333333338145167</v>
      </c>
      <c r="CA49" s="1">
        <f t="shared" si="12"/>
        <v>17</v>
      </c>
      <c r="CB49" s="213">
        <f t="shared" si="13"/>
        <v>408</v>
      </c>
      <c r="CC49" s="67">
        <f t="shared" si="14"/>
        <v>1</v>
      </c>
      <c r="CD49" s="69" t="str">
        <f t="shared" si="15"/>
        <v>NO PRESENTA</v>
      </c>
      <c r="CE49" s="31">
        <f t="shared" si="1"/>
        <v>31</v>
      </c>
      <c r="CF49" s="213">
        <f t="shared" si="2"/>
        <v>744</v>
      </c>
      <c r="CG49" s="67">
        <f t="shared" si="3"/>
        <v>1</v>
      </c>
      <c r="CH49" s="69" t="str">
        <f t="shared" si="4"/>
        <v>NO PRESENTA</v>
      </c>
      <c r="CI49" s="69" t="str">
        <f t="shared" si="5"/>
        <v>NO PRESENTA</v>
      </c>
      <c r="CJ49" s="199" t="str">
        <f t="shared" si="6"/>
        <v>NO PRESENTA</v>
      </c>
      <c r="CK49" s="68" t="str">
        <f t="shared" si="16"/>
        <v>-</v>
      </c>
      <c r="CL49" s="68" t="str">
        <f t="shared" si="17"/>
        <v>-</v>
      </c>
      <c r="CM49" s="68" t="str">
        <f t="shared" si="18"/>
        <v>-</v>
      </c>
      <c r="CN49" s="68" t="str">
        <f t="shared" si="19"/>
        <v>-</v>
      </c>
      <c r="CO49" s="68" t="str">
        <f t="shared" si="20"/>
        <v>-</v>
      </c>
      <c r="CP49" s="68">
        <f t="shared" si="21"/>
        <v>0</v>
      </c>
      <c r="CQ49" s="68">
        <f t="shared" si="22"/>
        <v>0</v>
      </c>
      <c r="CR49" s="68">
        <f t="shared" si="23"/>
        <v>0</v>
      </c>
      <c r="CS49" s="68">
        <f t="shared" si="24"/>
        <v>0</v>
      </c>
      <c r="CT49" s="68">
        <f t="shared" si="25"/>
        <v>1</v>
      </c>
      <c r="CU49" s="68" t="str">
        <f t="shared" si="26"/>
        <v>-</v>
      </c>
      <c r="CV49" s="68" t="str">
        <f t="shared" si="27"/>
        <v>-</v>
      </c>
      <c r="CW49" s="68" t="str">
        <f t="shared" si="28"/>
        <v>-</v>
      </c>
      <c r="CX49" s="68" t="str">
        <f t="shared" si="29"/>
        <v>-</v>
      </c>
      <c r="CY49" s="68">
        <f t="shared" si="30"/>
        <v>1</v>
      </c>
      <c r="CZ49" s="68">
        <f t="shared" si="31"/>
        <v>0</v>
      </c>
      <c r="DA49" s="68">
        <f t="shared" si="32"/>
        <v>0</v>
      </c>
      <c r="DB49" s="68">
        <f t="shared" si="33"/>
        <v>0</v>
      </c>
    </row>
    <row r="50" spans="1:106" ht="14.25" customHeight="1" x14ac:dyDescent="0.2">
      <c r="A50" s="31" t="s">
        <v>232</v>
      </c>
      <c r="B50" s="211" t="s">
        <v>56</v>
      </c>
      <c r="C50" s="211" t="s">
        <v>93</v>
      </c>
      <c r="D50" s="211" t="s">
        <v>36</v>
      </c>
      <c r="E50" s="212"/>
      <c r="F50" s="212"/>
      <c r="G50" s="212"/>
      <c r="H50" s="199"/>
      <c r="I50" s="199"/>
      <c r="J50" s="199"/>
      <c r="K50" s="199"/>
      <c r="L50" s="199"/>
      <c r="M50" s="199"/>
      <c r="N50" s="199"/>
      <c r="O50" s="199"/>
      <c r="P50" s="199"/>
      <c r="Q50" s="212"/>
      <c r="R50" s="212"/>
      <c r="S50" s="212"/>
      <c r="T50" s="199"/>
      <c r="U50" s="199"/>
      <c r="V50" s="199"/>
      <c r="W50" s="199"/>
      <c r="X50" s="199"/>
      <c r="Y50" s="199"/>
      <c r="Z50" s="199"/>
      <c r="AA50" s="199"/>
      <c r="AB50" s="199"/>
      <c r="AC50" s="212"/>
      <c r="AD50" s="212"/>
      <c r="AE50" s="212"/>
      <c r="AF50" s="212"/>
      <c r="AG50" s="199"/>
      <c r="AH50" s="199"/>
      <c r="AI50" s="199"/>
      <c r="AJ50" s="199"/>
      <c r="AK50" s="199"/>
      <c r="AL50" s="199"/>
      <c r="AM50" s="199"/>
      <c r="AN50" s="199"/>
      <c r="AO50" s="199"/>
      <c r="AP50" s="199"/>
      <c r="AQ50" s="199"/>
      <c r="AR50" s="199"/>
      <c r="AS50" s="212"/>
      <c r="AT50" s="212"/>
      <c r="AU50" s="212"/>
      <c r="AV50" s="199"/>
      <c r="AW50" s="199"/>
      <c r="AX50" s="199"/>
      <c r="AY50" s="199"/>
      <c r="AZ50" s="199"/>
      <c r="BA50" s="199"/>
      <c r="BB50" s="199"/>
      <c r="BC50" s="199"/>
      <c r="BD50" s="199"/>
      <c r="BE50" s="212"/>
      <c r="BF50" s="212">
        <v>1</v>
      </c>
      <c r="BG50" s="199"/>
      <c r="BH50" s="199">
        <v>0</v>
      </c>
      <c r="BI50" s="199"/>
      <c r="BJ50" s="199">
        <v>1.4997222221572883</v>
      </c>
      <c r="BK50" s="199"/>
      <c r="BL50" s="199">
        <v>5.9988888886291534</v>
      </c>
      <c r="BM50" s="212">
        <v>1</v>
      </c>
      <c r="BN50" s="199">
        <v>0</v>
      </c>
      <c r="BO50" s="199">
        <v>1.4997222221572883</v>
      </c>
      <c r="BP50" s="199">
        <v>5.9988888886291534</v>
      </c>
      <c r="BQ50" s="211"/>
      <c r="BR50" s="211"/>
      <c r="BS50" s="211"/>
      <c r="BT50" s="211"/>
      <c r="BU50" s="31" t="str">
        <f t="shared" si="0"/>
        <v>23_01</v>
      </c>
      <c r="BV50" s="31" t="str">
        <f t="shared" si="7"/>
        <v>COMPRESOR DE AIRE</v>
      </c>
      <c r="BW50" s="31" t="str">
        <f t="shared" si="8"/>
        <v>140-GC-114</v>
      </c>
      <c r="BX50" s="1" t="str">
        <f t="shared" si="9"/>
        <v>-</v>
      </c>
      <c r="BY50" s="66">
        <f t="shared" si="10"/>
        <v>0</v>
      </c>
      <c r="BZ50" s="66">
        <f t="shared" si="11"/>
        <v>5.9988888886291534</v>
      </c>
      <c r="CA50" s="1">
        <f t="shared" si="12"/>
        <v>17</v>
      </c>
      <c r="CB50" s="213">
        <f t="shared" si="13"/>
        <v>408</v>
      </c>
      <c r="CC50" s="67">
        <f t="shared" si="14"/>
        <v>1</v>
      </c>
      <c r="CD50" s="69" t="str">
        <f t="shared" si="15"/>
        <v>NO PRESENTA</v>
      </c>
      <c r="CE50" s="31">
        <f t="shared" si="1"/>
        <v>31</v>
      </c>
      <c r="CF50" s="213">
        <f t="shared" si="2"/>
        <v>744</v>
      </c>
      <c r="CG50" s="67">
        <f t="shared" si="3"/>
        <v>1</v>
      </c>
      <c r="CH50" s="69" t="str">
        <f t="shared" si="4"/>
        <v>NO PRESENTA</v>
      </c>
      <c r="CI50" s="69" t="str">
        <f t="shared" si="5"/>
        <v>NO PRESENTA</v>
      </c>
      <c r="CJ50" s="199" t="str">
        <f t="shared" si="6"/>
        <v>NO PRESENTA</v>
      </c>
      <c r="CK50" s="68" t="str">
        <f t="shared" si="16"/>
        <v>-</v>
      </c>
      <c r="CL50" s="68" t="str">
        <f t="shared" si="17"/>
        <v>-</v>
      </c>
      <c r="CM50" s="68" t="str">
        <f t="shared" si="18"/>
        <v>-</v>
      </c>
      <c r="CN50" s="68" t="str">
        <f t="shared" si="19"/>
        <v>-</v>
      </c>
      <c r="CO50" s="68" t="str">
        <f t="shared" si="20"/>
        <v>-</v>
      </c>
      <c r="CP50" s="68">
        <f t="shared" si="21"/>
        <v>0</v>
      </c>
      <c r="CQ50" s="68">
        <f t="shared" si="22"/>
        <v>0</v>
      </c>
      <c r="CR50" s="68">
        <f t="shared" si="23"/>
        <v>0</v>
      </c>
      <c r="CS50" s="68">
        <f t="shared" si="24"/>
        <v>0</v>
      </c>
      <c r="CT50" s="68">
        <f t="shared" si="25"/>
        <v>1</v>
      </c>
      <c r="CU50" s="68" t="str">
        <f t="shared" si="26"/>
        <v>-</v>
      </c>
      <c r="CV50" s="68" t="str">
        <f t="shared" si="27"/>
        <v>-</v>
      </c>
      <c r="CW50" s="68" t="str">
        <f t="shared" si="28"/>
        <v>-</v>
      </c>
      <c r="CX50" s="68" t="str">
        <f t="shared" si="29"/>
        <v>-</v>
      </c>
      <c r="CY50" s="68">
        <f t="shared" si="30"/>
        <v>1</v>
      </c>
      <c r="CZ50" s="68">
        <f t="shared" si="31"/>
        <v>0</v>
      </c>
      <c r="DA50" s="68">
        <f t="shared" si="32"/>
        <v>0</v>
      </c>
      <c r="DB50" s="68">
        <f t="shared" si="33"/>
        <v>0</v>
      </c>
    </row>
    <row r="51" spans="1:106" ht="14.25" customHeight="1" x14ac:dyDescent="0.2">
      <c r="A51" s="31" t="s">
        <v>232</v>
      </c>
      <c r="B51" s="211" t="s">
        <v>175</v>
      </c>
      <c r="C51" s="211" t="s">
        <v>54</v>
      </c>
      <c r="D51" s="211" t="s">
        <v>36</v>
      </c>
      <c r="E51" s="212"/>
      <c r="F51" s="212"/>
      <c r="G51" s="212"/>
      <c r="H51" s="199"/>
      <c r="I51" s="199"/>
      <c r="J51" s="199"/>
      <c r="K51" s="199"/>
      <c r="L51" s="199"/>
      <c r="M51" s="199"/>
      <c r="N51" s="199"/>
      <c r="O51" s="199"/>
      <c r="P51" s="199"/>
      <c r="Q51" s="212"/>
      <c r="R51" s="212">
        <v>1</v>
      </c>
      <c r="S51" s="212"/>
      <c r="T51" s="199"/>
      <c r="U51" s="199">
        <v>0</v>
      </c>
      <c r="V51" s="199"/>
      <c r="W51" s="199"/>
      <c r="X51" s="199">
        <v>4.9722222145646811E-2</v>
      </c>
      <c r="Y51" s="199"/>
      <c r="Z51" s="199"/>
      <c r="AA51" s="199">
        <v>4.9722222145646811E-2</v>
      </c>
      <c r="AB51" s="199"/>
      <c r="AC51" s="212"/>
      <c r="AD51" s="212"/>
      <c r="AE51" s="212"/>
      <c r="AF51" s="212"/>
      <c r="AG51" s="199"/>
      <c r="AH51" s="199"/>
      <c r="AI51" s="199"/>
      <c r="AJ51" s="199"/>
      <c r="AK51" s="199"/>
      <c r="AL51" s="199"/>
      <c r="AM51" s="199"/>
      <c r="AN51" s="199"/>
      <c r="AO51" s="199"/>
      <c r="AP51" s="199"/>
      <c r="AQ51" s="199"/>
      <c r="AR51" s="199"/>
      <c r="AS51" s="212"/>
      <c r="AT51" s="212"/>
      <c r="AU51" s="212"/>
      <c r="AV51" s="199"/>
      <c r="AW51" s="199"/>
      <c r="AX51" s="199"/>
      <c r="AY51" s="199"/>
      <c r="AZ51" s="199"/>
      <c r="BA51" s="199"/>
      <c r="BB51" s="199"/>
      <c r="BC51" s="199"/>
      <c r="BD51" s="199"/>
      <c r="BE51" s="212"/>
      <c r="BF51" s="212"/>
      <c r="BG51" s="199"/>
      <c r="BH51" s="199"/>
      <c r="BI51" s="199"/>
      <c r="BJ51" s="199"/>
      <c r="BK51" s="199"/>
      <c r="BL51" s="199"/>
      <c r="BM51" s="212">
        <v>1</v>
      </c>
      <c r="BN51" s="199">
        <v>0</v>
      </c>
      <c r="BO51" s="199">
        <v>4.9722222145646811E-2</v>
      </c>
      <c r="BP51" s="199">
        <v>4.9722222145646811E-2</v>
      </c>
      <c r="BQ51" s="211"/>
      <c r="BR51" s="211"/>
      <c r="BS51" s="211"/>
      <c r="BT51" s="211"/>
      <c r="BU51" s="31" t="str">
        <f t="shared" si="0"/>
        <v>23_01</v>
      </c>
      <c r="BV51" s="31" t="str">
        <f t="shared" si="7"/>
        <v>ELECTROBOMBA DE AGUA</v>
      </c>
      <c r="BW51" s="31" t="str">
        <f t="shared" si="8"/>
        <v>140-PP-152</v>
      </c>
      <c r="BX51" s="1" t="str">
        <f t="shared" si="9"/>
        <v>-</v>
      </c>
      <c r="BY51" s="66">
        <f t="shared" si="10"/>
        <v>0</v>
      </c>
      <c r="BZ51" s="66">
        <f t="shared" si="11"/>
        <v>4.9722222145646811E-2</v>
      </c>
      <c r="CA51" s="1">
        <f t="shared" si="12"/>
        <v>17</v>
      </c>
      <c r="CB51" s="213">
        <f t="shared" si="13"/>
        <v>408</v>
      </c>
      <c r="CC51" s="67">
        <f t="shared" si="14"/>
        <v>1</v>
      </c>
      <c r="CD51" s="69" t="str">
        <f t="shared" si="15"/>
        <v>NO PRESENTA</v>
      </c>
      <c r="CE51" s="31">
        <f t="shared" si="1"/>
        <v>31</v>
      </c>
      <c r="CF51" s="213">
        <f t="shared" si="2"/>
        <v>744</v>
      </c>
      <c r="CG51" s="67">
        <f t="shared" si="3"/>
        <v>1</v>
      </c>
      <c r="CH51" s="69" t="str">
        <f t="shared" si="4"/>
        <v>NO PRESENTA</v>
      </c>
      <c r="CI51" s="69" t="str">
        <f t="shared" si="5"/>
        <v>NO PRESENTA</v>
      </c>
      <c r="CJ51" s="199" t="str">
        <f t="shared" si="6"/>
        <v>NO PRESENTA</v>
      </c>
      <c r="CK51" s="68" t="str">
        <f t="shared" si="16"/>
        <v>-</v>
      </c>
      <c r="CL51" s="68" t="str">
        <f t="shared" si="17"/>
        <v>-</v>
      </c>
      <c r="CM51" s="68" t="str">
        <f t="shared" si="18"/>
        <v>-</v>
      </c>
      <c r="CN51" s="68" t="str">
        <f t="shared" si="19"/>
        <v>-</v>
      </c>
      <c r="CO51" s="68" t="str">
        <f t="shared" si="20"/>
        <v>-</v>
      </c>
      <c r="CP51" s="68">
        <f t="shared" si="21"/>
        <v>0</v>
      </c>
      <c r="CQ51" s="68">
        <f t="shared" si="22"/>
        <v>1</v>
      </c>
      <c r="CR51" s="68">
        <f t="shared" si="23"/>
        <v>0</v>
      </c>
      <c r="CS51" s="68">
        <f t="shared" si="24"/>
        <v>0</v>
      </c>
      <c r="CT51" s="68">
        <f t="shared" si="25"/>
        <v>0</v>
      </c>
      <c r="CU51" s="68" t="str">
        <f t="shared" si="26"/>
        <v>-</v>
      </c>
      <c r="CV51" s="68" t="str">
        <f t="shared" si="27"/>
        <v>-</v>
      </c>
      <c r="CW51" s="68" t="str">
        <f t="shared" si="28"/>
        <v>-</v>
      </c>
      <c r="CX51" s="68" t="str">
        <f t="shared" si="29"/>
        <v>-</v>
      </c>
      <c r="CY51" s="68">
        <f t="shared" si="30"/>
        <v>1</v>
      </c>
      <c r="CZ51" s="68">
        <f t="shared" si="31"/>
        <v>0</v>
      </c>
      <c r="DA51" s="68">
        <f t="shared" si="32"/>
        <v>0</v>
      </c>
      <c r="DB51" s="68">
        <f t="shared" si="33"/>
        <v>0</v>
      </c>
    </row>
    <row r="52" spans="1:106" ht="14.25" customHeight="1" x14ac:dyDescent="0.2">
      <c r="A52" s="31" t="s">
        <v>232</v>
      </c>
      <c r="B52" s="211" t="s">
        <v>175</v>
      </c>
      <c r="C52" s="211" t="s">
        <v>66</v>
      </c>
      <c r="D52" s="211" t="s">
        <v>36</v>
      </c>
      <c r="E52" s="212">
        <v>1</v>
      </c>
      <c r="F52" s="212"/>
      <c r="G52" s="212"/>
      <c r="H52" s="199">
        <v>0.9166666668606922</v>
      </c>
      <c r="I52" s="199"/>
      <c r="J52" s="199"/>
      <c r="K52" s="199">
        <v>1.4166666667442769</v>
      </c>
      <c r="L52" s="199"/>
      <c r="M52" s="199"/>
      <c r="N52" s="199">
        <v>1.4166666667442769</v>
      </c>
      <c r="O52" s="199"/>
      <c r="P52" s="199"/>
      <c r="Q52" s="212"/>
      <c r="R52" s="212">
        <v>1</v>
      </c>
      <c r="S52" s="212"/>
      <c r="T52" s="199"/>
      <c r="U52" s="199">
        <v>0</v>
      </c>
      <c r="V52" s="199"/>
      <c r="W52" s="199"/>
      <c r="X52" s="199">
        <v>4.9722222145646811E-2</v>
      </c>
      <c r="Y52" s="199"/>
      <c r="Z52" s="199"/>
      <c r="AA52" s="199">
        <v>4.9722222145646811E-2</v>
      </c>
      <c r="AB52" s="199"/>
      <c r="AC52" s="212"/>
      <c r="AD52" s="212"/>
      <c r="AE52" s="212"/>
      <c r="AF52" s="212"/>
      <c r="AG52" s="199"/>
      <c r="AH52" s="199"/>
      <c r="AI52" s="199"/>
      <c r="AJ52" s="199"/>
      <c r="AK52" s="199"/>
      <c r="AL52" s="199"/>
      <c r="AM52" s="199"/>
      <c r="AN52" s="199"/>
      <c r="AO52" s="199"/>
      <c r="AP52" s="199"/>
      <c r="AQ52" s="199"/>
      <c r="AR52" s="199"/>
      <c r="AS52" s="212"/>
      <c r="AT52" s="212"/>
      <c r="AU52" s="212"/>
      <c r="AV52" s="199"/>
      <c r="AW52" s="199"/>
      <c r="AX52" s="199"/>
      <c r="AY52" s="199"/>
      <c r="AZ52" s="199"/>
      <c r="BA52" s="199"/>
      <c r="BB52" s="199"/>
      <c r="BC52" s="199"/>
      <c r="BD52" s="199"/>
      <c r="BE52" s="212"/>
      <c r="BF52" s="212"/>
      <c r="BG52" s="199"/>
      <c r="BH52" s="199"/>
      <c r="BI52" s="199"/>
      <c r="BJ52" s="199"/>
      <c r="BK52" s="199"/>
      <c r="BL52" s="199"/>
      <c r="BM52" s="212">
        <v>2</v>
      </c>
      <c r="BN52" s="199">
        <v>0.9166666668606922</v>
      </c>
      <c r="BO52" s="199">
        <v>1.4663888888899237</v>
      </c>
      <c r="BP52" s="199">
        <v>1.4663888888899237</v>
      </c>
      <c r="BQ52" s="211"/>
      <c r="BR52" s="211"/>
      <c r="BS52" s="211"/>
      <c r="BT52" s="211"/>
      <c r="BU52" s="31" t="str">
        <f t="shared" si="0"/>
        <v>23_01</v>
      </c>
      <c r="BV52" s="31" t="str">
        <f t="shared" si="7"/>
        <v>ELECTROBOMBA DE AGUA</v>
      </c>
      <c r="BW52" s="31" t="str">
        <f t="shared" si="8"/>
        <v>140-PP-153</v>
      </c>
      <c r="BX52" s="1" t="str">
        <f t="shared" si="9"/>
        <v>-</v>
      </c>
      <c r="BY52" s="66">
        <f t="shared" si="10"/>
        <v>0.9166666668606922</v>
      </c>
      <c r="BZ52" s="66">
        <f t="shared" si="11"/>
        <v>1.4663888888899237</v>
      </c>
      <c r="CA52" s="1">
        <f t="shared" si="12"/>
        <v>17</v>
      </c>
      <c r="CB52" s="213">
        <f t="shared" si="13"/>
        <v>408</v>
      </c>
      <c r="CC52" s="67">
        <f t="shared" si="14"/>
        <v>0.99775326797338071</v>
      </c>
      <c r="CD52" s="69">
        <f t="shared" si="15"/>
        <v>408</v>
      </c>
      <c r="CE52" s="31">
        <f t="shared" si="1"/>
        <v>31</v>
      </c>
      <c r="CF52" s="213">
        <f t="shared" si="2"/>
        <v>744</v>
      </c>
      <c r="CG52" s="67">
        <f t="shared" si="3"/>
        <v>0.99876792114669266</v>
      </c>
      <c r="CH52" s="69">
        <f t="shared" si="4"/>
        <v>744</v>
      </c>
      <c r="CI52" s="69">
        <f t="shared" si="5"/>
        <v>0.9166666668606922</v>
      </c>
      <c r="CJ52" s="199">
        <f t="shared" si="6"/>
        <v>1.4166666667442769</v>
      </c>
      <c r="CK52" s="68">
        <f t="shared" si="16"/>
        <v>1</v>
      </c>
      <c r="CL52" s="68">
        <f t="shared" si="17"/>
        <v>0</v>
      </c>
      <c r="CM52" s="68">
        <f t="shared" si="18"/>
        <v>0</v>
      </c>
      <c r="CN52" s="68">
        <f t="shared" si="19"/>
        <v>0</v>
      </c>
      <c r="CO52" s="68">
        <f t="shared" si="20"/>
        <v>0</v>
      </c>
      <c r="CP52" s="68">
        <f t="shared" si="21"/>
        <v>0.96609206294294336</v>
      </c>
      <c r="CQ52" s="68">
        <f t="shared" si="22"/>
        <v>3.3907937057056678E-2</v>
      </c>
      <c r="CR52" s="68">
        <f t="shared" si="23"/>
        <v>0</v>
      </c>
      <c r="CS52" s="68">
        <f t="shared" si="24"/>
        <v>0</v>
      </c>
      <c r="CT52" s="68">
        <f t="shared" si="25"/>
        <v>0</v>
      </c>
      <c r="CU52" s="68">
        <f t="shared" si="26"/>
        <v>0</v>
      </c>
      <c r="CV52" s="68">
        <f t="shared" si="27"/>
        <v>0</v>
      </c>
      <c r="CW52" s="68">
        <f t="shared" si="28"/>
        <v>1</v>
      </c>
      <c r="CX52" s="68">
        <f t="shared" si="29"/>
        <v>0</v>
      </c>
      <c r="CY52" s="68">
        <f t="shared" si="30"/>
        <v>3.3907937057056678E-2</v>
      </c>
      <c r="CZ52" s="68">
        <f t="shared" si="31"/>
        <v>0</v>
      </c>
      <c r="DA52" s="68">
        <f t="shared" si="32"/>
        <v>0.96609206294294336</v>
      </c>
      <c r="DB52" s="68">
        <f t="shared" si="33"/>
        <v>0</v>
      </c>
    </row>
    <row r="53" spans="1:106" ht="14.25" customHeight="1" x14ac:dyDescent="0.2">
      <c r="A53" s="31" t="s">
        <v>232</v>
      </c>
      <c r="B53" s="211" t="s">
        <v>175</v>
      </c>
      <c r="C53" s="211" t="s">
        <v>35</v>
      </c>
      <c r="D53" s="211" t="s">
        <v>36</v>
      </c>
      <c r="E53" s="212">
        <v>1</v>
      </c>
      <c r="F53" s="212">
        <v>1</v>
      </c>
      <c r="G53" s="212"/>
      <c r="H53" s="199">
        <v>0</v>
      </c>
      <c r="I53" s="199">
        <v>0</v>
      </c>
      <c r="J53" s="199"/>
      <c r="K53" s="199">
        <v>4.5</v>
      </c>
      <c r="L53" s="199">
        <v>4.9999999998835847</v>
      </c>
      <c r="M53" s="199"/>
      <c r="N53" s="199">
        <v>18</v>
      </c>
      <c r="O53" s="199">
        <v>19.999999999534339</v>
      </c>
      <c r="P53" s="199"/>
      <c r="Q53" s="212"/>
      <c r="R53" s="212"/>
      <c r="S53" s="212"/>
      <c r="T53" s="199"/>
      <c r="U53" s="199"/>
      <c r="V53" s="199"/>
      <c r="W53" s="199"/>
      <c r="X53" s="199"/>
      <c r="Y53" s="199"/>
      <c r="Z53" s="199"/>
      <c r="AA53" s="199"/>
      <c r="AB53" s="199"/>
      <c r="AC53" s="212"/>
      <c r="AD53" s="212"/>
      <c r="AE53" s="212"/>
      <c r="AF53" s="212"/>
      <c r="AG53" s="199"/>
      <c r="AH53" s="199"/>
      <c r="AI53" s="199"/>
      <c r="AJ53" s="199"/>
      <c r="AK53" s="199"/>
      <c r="AL53" s="199"/>
      <c r="AM53" s="199"/>
      <c r="AN53" s="199"/>
      <c r="AO53" s="199"/>
      <c r="AP53" s="199"/>
      <c r="AQ53" s="199"/>
      <c r="AR53" s="199"/>
      <c r="AS53" s="212"/>
      <c r="AT53" s="212"/>
      <c r="AU53" s="212"/>
      <c r="AV53" s="199"/>
      <c r="AW53" s="199"/>
      <c r="AX53" s="199"/>
      <c r="AY53" s="199"/>
      <c r="AZ53" s="199"/>
      <c r="BA53" s="199"/>
      <c r="BB53" s="199"/>
      <c r="BC53" s="199"/>
      <c r="BD53" s="199"/>
      <c r="BE53" s="212"/>
      <c r="BF53" s="212"/>
      <c r="BG53" s="199"/>
      <c r="BH53" s="199"/>
      <c r="BI53" s="199"/>
      <c r="BJ53" s="199"/>
      <c r="BK53" s="199"/>
      <c r="BL53" s="199"/>
      <c r="BM53" s="212">
        <v>2</v>
      </c>
      <c r="BN53" s="199">
        <v>0</v>
      </c>
      <c r="BO53" s="199">
        <v>9.4999999998835847</v>
      </c>
      <c r="BP53" s="199">
        <v>37.999999999534339</v>
      </c>
      <c r="BQ53" s="211"/>
      <c r="BR53" s="211"/>
      <c r="BS53" s="211"/>
      <c r="BT53" s="211"/>
      <c r="BU53" s="31" t="str">
        <f t="shared" si="0"/>
        <v>23_01</v>
      </c>
      <c r="BV53" s="31" t="str">
        <f t="shared" si="7"/>
        <v>ELECTROBOMBA DE AGUA</v>
      </c>
      <c r="BW53" s="31" t="str">
        <f t="shared" si="8"/>
        <v>140-PP-154</v>
      </c>
      <c r="BX53" s="1" t="str">
        <f t="shared" si="9"/>
        <v>-</v>
      </c>
      <c r="BY53" s="66">
        <f t="shared" si="10"/>
        <v>0</v>
      </c>
      <c r="BZ53" s="66">
        <f t="shared" si="11"/>
        <v>37.999999999534339</v>
      </c>
      <c r="CA53" s="1">
        <f t="shared" si="12"/>
        <v>17</v>
      </c>
      <c r="CB53" s="213">
        <f t="shared" si="13"/>
        <v>408</v>
      </c>
      <c r="CC53" s="67">
        <f t="shared" si="14"/>
        <v>1</v>
      </c>
      <c r="CD53" s="69">
        <f t="shared" si="15"/>
        <v>204</v>
      </c>
      <c r="CE53" s="31">
        <f t="shared" si="1"/>
        <v>31</v>
      </c>
      <c r="CF53" s="213">
        <f t="shared" si="2"/>
        <v>744</v>
      </c>
      <c r="CG53" s="67">
        <f t="shared" si="3"/>
        <v>1</v>
      </c>
      <c r="CH53" s="69">
        <f t="shared" si="4"/>
        <v>372</v>
      </c>
      <c r="CI53" s="69">
        <f t="shared" si="5"/>
        <v>0</v>
      </c>
      <c r="CJ53" s="199">
        <f t="shared" si="6"/>
        <v>18.999999999767169</v>
      </c>
      <c r="CK53" s="68" t="str">
        <f t="shared" si="16"/>
        <v>-</v>
      </c>
      <c r="CL53" s="68" t="str">
        <f t="shared" si="17"/>
        <v>-</v>
      </c>
      <c r="CM53" s="68" t="str">
        <f t="shared" si="18"/>
        <v>-</v>
      </c>
      <c r="CN53" s="68" t="str">
        <f t="shared" si="19"/>
        <v>-</v>
      </c>
      <c r="CO53" s="68" t="str">
        <f t="shared" si="20"/>
        <v>-</v>
      </c>
      <c r="CP53" s="68">
        <f t="shared" si="21"/>
        <v>1</v>
      </c>
      <c r="CQ53" s="68">
        <f t="shared" si="22"/>
        <v>0</v>
      </c>
      <c r="CR53" s="68">
        <f t="shared" si="23"/>
        <v>0</v>
      </c>
      <c r="CS53" s="68">
        <f t="shared" si="24"/>
        <v>0</v>
      </c>
      <c r="CT53" s="68">
        <f t="shared" si="25"/>
        <v>0</v>
      </c>
      <c r="CU53" s="68" t="str">
        <f t="shared" si="26"/>
        <v>-</v>
      </c>
      <c r="CV53" s="68" t="str">
        <f t="shared" si="27"/>
        <v>-</v>
      </c>
      <c r="CW53" s="68" t="str">
        <f t="shared" si="28"/>
        <v>-</v>
      </c>
      <c r="CX53" s="68" t="str">
        <f t="shared" si="29"/>
        <v>-</v>
      </c>
      <c r="CY53" s="68">
        <f t="shared" si="30"/>
        <v>0.5263157894678796</v>
      </c>
      <c r="CZ53" s="68">
        <f t="shared" si="31"/>
        <v>0</v>
      </c>
      <c r="DA53" s="68">
        <f t="shared" si="32"/>
        <v>0.47368421053212045</v>
      </c>
      <c r="DB53" s="68">
        <f t="shared" si="33"/>
        <v>0</v>
      </c>
    </row>
    <row r="54" spans="1:106" ht="14.25" customHeight="1" x14ac:dyDescent="0.2">
      <c r="A54" s="31" t="s">
        <v>232</v>
      </c>
      <c r="B54" s="211" t="s">
        <v>175</v>
      </c>
      <c r="C54" s="211" t="s">
        <v>80</v>
      </c>
      <c r="D54" s="211" t="s">
        <v>36</v>
      </c>
      <c r="E54" s="212"/>
      <c r="F54" s="212"/>
      <c r="G54" s="212"/>
      <c r="H54" s="199"/>
      <c r="I54" s="199"/>
      <c r="J54" s="199"/>
      <c r="K54" s="199"/>
      <c r="L54" s="199"/>
      <c r="M54" s="199"/>
      <c r="N54" s="199"/>
      <c r="O54" s="199"/>
      <c r="P54" s="199"/>
      <c r="Q54" s="212"/>
      <c r="R54" s="212">
        <v>1</v>
      </c>
      <c r="S54" s="212"/>
      <c r="T54" s="199"/>
      <c r="U54" s="199">
        <v>0</v>
      </c>
      <c r="V54" s="199"/>
      <c r="W54" s="199"/>
      <c r="X54" s="199">
        <v>4.9722222320269793E-2</v>
      </c>
      <c r="Y54" s="199"/>
      <c r="Z54" s="199"/>
      <c r="AA54" s="199">
        <v>4.9722222320269793E-2</v>
      </c>
      <c r="AB54" s="199"/>
      <c r="AC54" s="212"/>
      <c r="AD54" s="212"/>
      <c r="AE54" s="212"/>
      <c r="AF54" s="212"/>
      <c r="AG54" s="199"/>
      <c r="AH54" s="199"/>
      <c r="AI54" s="199"/>
      <c r="AJ54" s="199"/>
      <c r="AK54" s="199"/>
      <c r="AL54" s="199"/>
      <c r="AM54" s="199"/>
      <c r="AN54" s="199"/>
      <c r="AO54" s="199"/>
      <c r="AP54" s="199"/>
      <c r="AQ54" s="199"/>
      <c r="AR54" s="199"/>
      <c r="AS54" s="212"/>
      <c r="AT54" s="212"/>
      <c r="AU54" s="212"/>
      <c r="AV54" s="199"/>
      <c r="AW54" s="199"/>
      <c r="AX54" s="199"/>
      <c r="AY54" s="199"/>
      <c r="AZ54" s="199"/>
      <c r="BA54" s="199"/>
      <c r="BB54" s="199"/>
      <c r="BC54" s="199"/>
      <c r="BD54" s="199"/>
      <c r="BE54" s="212"/>
      <c r="BF54" s="212"/>
      <c r="BG54" s="199"/>
      <c r="BH54" s="199"/>
      <c r="BI54" s="199"/>
      <c r="BJ54" s="199"/>
      <c r="BK54" s="199"/>
      <c r="BL54" s="199"/>
      <c r="BM54" s="212">
        <v>1</v>
      </c>
      <c r="BN54" s="199">
        <v>0</v>
      </c>
      <c r="BO54" s="199">
        <v>4.9722222320269793E-2</v>
      </c>
      <c r="BP54" s="199">
        <v>4.9722222320269793E-2</v>
      </c>
      <c r="BQ54" s="211"/>
      <c r="BR54" s="211"/>
      <c r="BS54" s="211"/>
      <c r="BT54" s="211"/>
      <c r="BU54" s="31" t="str">
        <f t="shared" si="0"/>
        <v>23_01</v>
      </c>
      <c r="BV54" s="31" t="str">
        <f t="shared" si="7"/>
        <v>ELECTROBOMBA DE AGUA</v>
      </c>
      <c r="BW54" s="31" t="str">
        <f t="shared" si="8"/>
        <v>140-PP-160</v>
      </c>
      <c r="BX54" s="1" t="str">
        <f t="shared" si="9"/>
        <v>-</v>
      </c>
      <c r="BY54" s="66">
        <f t="shared" si="10"/>
        <v>0</v>
      </c>
      <c r="BZ54" s="66">
        <f t="shared" si="11"/>
        <v>4.9722222320269793E-2</v>
      </c>
      <c r="CA54" s="1">
        <f t="shared" si="12"/>
        <v>17</v>
      </c>
      <c r="CB54" s="213">
        <f t="shared" si="13"/>
        <v>408</v>
      </c>
      <c r="CC54" s="67">
        <f t="shared" si="14"/>
        <v>1</v>
      </c>
      <c r="CD54" s="69" t="str">
        <f t="shared" si="15"/>
        <v>NO PRESENTA</v>
      </c>
      <c r="CE54" s="31">
        <f t="shared" si="1"/>
        <v>31</v>
      </c>
      <c r="CF54" s="213">
        <f t="shared" si="2"/>
        <v>744</v>
      </c>
      <c r="CG54" s="67">
        <f t="shared" si="3"/>
        <v>1</v>
      </c>
      <c r="CH54" s="69" t="str">
        <f t="shared" si="4"/>
        <v>NO PRESENTA</v>
      </c>
      <c r="CI54" s="69" t="str">
        <f t="shared" si="5"/>
        <v>NO PRESENTA</v>
      </c>
      <c r="CJ54" s="199" t="str">
        <f t="shared" si="6"/>
        <v>NO PRESENTA</v>
      </c>
      <c r="CK54" s="68" t="str">
        <f t="shared" si="16"/>
        <v>-</v>
      </c>
      <c r="CL54" s="68" t="str">
        <f t="shared" si="17"/>
        <v>-</v>
      </c>
      <c r="CM54" s="68" t="str">
        <f t="shared" si="18"/>
        <v>-</v>
      </c>
      <c r="CN54" s="68" t="str">
        <f t="shared" si="19"/>
        <v>-</v>
      </c>
      <c r="CO54" s="68" t="str">
        <f t="shared" si="20"/>
        <v>-</v>
      </c>
      <c r="CP54" s="68">
        <f t="shared" si="21"/>
        <v>0</v>
      </c>
      <c r="CQ54" s="68">
        <f t="shared" si="22"/>
        <v>1</v>
      </c>
      <c r="CR54" s="68">
        <f t="shared" si="23"/>
        <v>0</v>
      </c>
      <c r="CS54" s="68">
        <f t="shared" si="24"/>
        <v>0</v>
      </c>
      <c r="CT54" s="68">
        <f t="shared" si="25"/>
        <v>0</v>
      </c>
      <c r="CU54" s="68" t="str">
        <f t="shared" si="26"/>
        <v>-</v>
      </c>
      <c r="CV54" s="68" t="str">
        <f t="shared" si="27"/>
        <v>-</v>
      </c>
      <c r="CW54" s="68" t="str">
        <f t="shared" si="28"/>
        <v>-</v>
      </c>
      <c r="CX54" s="68" t="str">
        <f t="shared" si="29"/>
        <v>-</v>
      </c>
      <c r="CY54" s="68">
        <f t="shared" si="30"/>
        <v>1</v>
      </c>
      <c r="CZ54" s="68">
        <f t="shared" si="31"/>
        <v>0</v>
      </c>
      <c r="DA54" s="68">
        <f t="shared" si="32"/>
        <v>0</v>
      </c>
      <c r="DB54" s="68">
        <f t="shared" si="33"/>
        <v>0</v>
      </c>
    </row>
    <row r="55" spans="1:106" ht="14.25" customHeight="1" x14ac:dyDescent="0.2">
      <c r="A55" s="31" t="s">
        <v>232</v>
      </c>
      <c r="B55" s="211" t="s">
        <v>175</v>
      </c>
      <c r="C55" s="211" t="s">
        <v>209</v>
      </c>
      <c r="D55" s="211" t="s">
        <v>36</v>
      </c>
      <c r="E55" s="212"/>
      <c r="F55" s="212"/>
      <c r="G55" s="212"/>
      <c r="H55" s="199"/>
      <c r="I55" s="199"/>
      <c r="J55" s="199"/>
      <c r="K55" s="199"/>
      <c r="L55" s="199"/>
      <c r="M55" s="199"/>
      <c r="N55" s="199"/>
      <c r="O55" s="199"/>
      <c r="P55" s="199"/>
      <c r="Q55" s="212"/>
      <c r="R55" s="212">
        <v>1</v>
      </c>
      <c r="S55" s="212"/>
      <c r="T55" s="199"/>
      <c r="U55" s="199">
        <v>0</v>
      </c>
      <c r="V55" s="199"/>
      <c r="W55" s="199"/>
      <c r="X55" s="199">
        <v>0.1163888888549991</v>
      </c>
      <c r="Y55" s="199"/>
      <c r="Z55" s="199"/>
      <c r="AA55" s="199">
        <v>0.1163888888549991</v>
      </c>
      <c r="AB55" s="199"/>
      <c r="AC55" s="212"/>
      <c r="AD55" s="212"/>
      <c r="AE55" s="212"/>
      <c r="AF55" s="212"/>
      <c r="AG55" s="199"/>
      <c r="AH55" s="199"/>
      <c r="AI55" s="199"/>
      <c r="AJ55" s="199"/>
      <c r="AK55" s="199"/>
      <c r="AL55" s="199"/>
      <c r="AM55" s="199"/>
      <c r="AN55" s="199"/>
      <c r="AO55" s="199"/>
      <c r="AP55" s="199"/>
      <c r="AQ55" s="199"/>
      <c r="AR55" s="199"/>
      <c r="AS55" s="212"/>
      <c r="AT55" s="212"/>
      <c r="AU55" s="212"/>
      <c r="AV55" s="199"/>
      <c r="AW55" s="199"/>
      <c r="AX55" s="199"/>
      <c r="AY55" s="199"/>
      <c r="AZ55" s="199"/>
      <c r="BA55" s="199"/>
      <c r="BB55" s="199"/>
      <c r="BC55" s="199"/>
      <c r="BD55" s="199"/>
      <c r="BE55" s="212"/>
      <c r="BF55" s="212"/>
      <c r="BG55" s="199"/>
      <c r="BH55" s="199"/>
      <c r="BI55" s="199"/>
      <c r="BJ55" s="199"/>
      <c r="BK55" s="199"/>
      <c r="BL55" s="199"/>
      <c r="BM55" s="212">
        <v>1</v>
      </c>
      <c r="BN55" s="199">
        <v>0</v>
      </c>
      <c r="BO55" s="199">
        <v>0.1163888888549991</v>
      </c>
      <c r="BP55" s="199">
        <v>0.1163888888549991</v>
      </c>
      <c r="BQ55" s="211"/>
      <c r="BR55" s="211"/>
      <c r="BS55" s="211"/>
      <c r="BT55" s="211"/>
      <c r="BU55" s="31" t="str">
        <f t="shared" si="0"/>
        <v>23_01</v>
      </c>
      <c r="BV55" s="31" t="str">
        <f t="shared" si="7"/>
        <v>ELECTROBOMBA DE AGUA</v>
      </c>
      <c r="BW55" s="31" t="str">
        <f t="shared" si="8"/>
        <v>140-PP-161</v>
      </c>
      <c r="BX55" s="1" t="str">
        <f t="shared" si="9"/>
        <v>-</v>
      </c>
      <c r="BY55" s="66">
        <f t="shared" si="10"/>
        <v>0</v>
      </c>
      <c r="BZ55" s="66">
        <f t="shared" si="11"/>
        <v>0.1163888888549991</v>
      </c>
      <c r="CA55" s="1">
        <f t="shared" si="12"/>
        <v>17</v>
      </c>
      <c r="CB55" s="213">
        <f t="shared" si="13"/>
        <v>408</v>
      </c>
      <c r="CC55" s="67">
        <f t="shared" si="14"/>
        <v>1</v>
      </c>
      <c r="CD55" s="69" t="str">
        <f t="shared" si="15"/>
        <v>NO PRESENTA</v>
      </c>
      <c r="CE55" s="31">
        <f t="shared" si="1"/>
        <v>31</v>
      </c>
      <c r="CF55" s="213">
        <f t="shared" si="2"/>
        <v>744</v>
      </c>
      <c r="CG55" s="67">
        <f t="shared" si="3"/>
        <v>1</v>
      </c>
      <c r="CH55" s="69" t="str">
        <f t="shared" si="4"/>
        <v>NO PRESENTA</v>
      </c>
      <c r="CI55" s="69" t="str">
        <f t="shared" si="5"/>
        <v>NO PRESENTA</v>
      </c>
      <c r="CJ55" s="199" t="str">
        <f t="shared" si="6"/>
        <v>NO PRESENTA</v>
      </c>
      <c r="CK55" s="68" t="str">
        <f t="shared" si="16"/>
        <v>-</v>
      </c>
      <c r="CL55" s="68" t="str">
        <f t="shared" si="17"/>
        <v>-</v>
      </c>
      <c r="CM55" s="68" t="str">
        <f t="shared" si="18"/>
        <v>-</v>
      </c>
      <c r="CN55" s="68" t="str">
        <f t="shared" si="19"/>
        <v>-</v>
      </c>
      <c r="CO55" s="68" t="str">
        <f t="shared" si="20"/>
        <v>-</v>
      </c>
      <c r="CP55" s="68">
        <f t="shared" si="21"/>
        <v>0</v>
      </c>
      <c r="CQ55" s="68">
        <f t="shared" si="22"/>
        <v>1</v>
      </c>
      <c r="CR55" s="68">
        <f t="shared" si="23"/>
        <v>0</v>
      </c>
      <c r="CS55" s="68">
        <f t="shared" si="24"/>
        <v>0</v>
      </c>
      <c r="CT55" s="68">
        <f t="shared" si="25"/>
        <v>0</v>
      </c>
      <c r="CU55" s="68" t="str">
        <f t="shared" si="26"/>
        <v>-</v>
      </c>
      <c r="CV55" s="68" t="str">
        <f t="shared" si="27"/>
        <v>-</v>
      </c>
      <c r="CW55" s="68" t="str">
        <f t="shared" si="28"/>
        <v>-</v>
      </c>
      <c r="CX55" s="68" t="str">
        <f t="shared" si="29"/>
        <v>-</v>
      </c>
      <c r="CY55" s="68">
        <f t="shared" si="30"/>
        <v>1</v>
      </c>
      <c r="CZ55" s="68">
        <f t="shared" si="31"/>
        <v>0</v>
      </c>
      <c r="DA55" s="68">
        <f t="shared" si="32"/>
        <v>0</v>
      </c>
      <c r="DB55" s="68">
        <f t="shared" si="33"/>
        <v>0</v>
      </c>
    </row>
    <row r="56" spans="1:106" ht="14.25" customHeight="1" x14ac:dyDescent="0.2">
      <c r="A56" s="31" t="s">
        <v>232</v>
      </c>
      <c r="B56" s="211" t="s">
        <v>175</v>
      </c>
      <c r="C56" s="211" t="s">
        <v>426</v>
      </c>
      <c r="D56" s="211" t="s">
        <v>36</v>
      </c>
      <c r="E56" s="212"/>
      <c r="F56" s="212"/>
      <c r="G56" s="212"/>
      <c r="H56" s="199"/>
      <c r="I56" s="199"/>
      <c r="J56" s="199"/>
      <c r="K56" s="199"/>
      <c r="L56" s="199"/>
      <c r="M56" s="199"/>
      <c r="N56" s="199"/>
      <c r="O56" s="199"/>
      <c r="P56" s="199"/>
      <c r="Q56" s="212"/>
      <c r="R56" s="212">
        <v>1</v>
      </c>
      <c r="S56" s="212"/>
      <c r="T56" s="199"/>
      <c r="U56" s="199">
        <v>0</v>
      </c>
      <c r="V56" s="199"/>
      <c r="W56" s="199"/>
      <c r="X56" s="199">
        <v>4.9722222145646811E-2</v>
      </c>
      <c r="Y56" s="199"/>
      <c r="Z56" s="199"/>
      <c r="AA56" s="199">
        <v>4.9722222145646811E-2</v>
      </c>
      <c r="AB56" s="199"/>
      <c r="AC56" s="212"/>
      <c r="AD56" s="212"/>
      <c r="AE56" s="212"/>
      <c r="AF56" s="212"/>
      <c r="AG56" s="199"/>
      <c r="AH56" s="199"/>
      <c r="AI56" s="199"/>
      <c r="AJ56" s="199"/>
      <c r="AK56" s="199"/>
      <c r="AL56" s="199"/>
      <c r="AM56" s="199"/>
      <c r="AN56" s="199"/>
      <c r="AO56" s="199"/>
      <c r="AP56" s="199"/>
      <c r="AQ56" s="199"/>
      <c r="AR56" s="199"/>
      <c r="AS56" s="212"/>
      <c r="AT56" s="212"/>
      <c r="AU56" s="212"/>
      <c r="AV56" s="199"/>
      <c r="AW56" s="199"/>
      <c r="AX56" s="199"/>
      <c r="AY56" s="199"/>
      <c r="AZ56" s="199"/>
      <c r="BA56" s="199"/>
      <c r="BB56" s="199"/>
      <c r="BC56" s="199"/>
      <c r="BD56" s="199"/>
      <c r="BE56" s="212"/>
      <c r="BF56" s="212"/>
      <c r="BG56" s="199"/>
      <c r="BH56" s="199"/>
      <c r="BI56" s="199"/>
      <c r="BJ56" s="199"/>
      <c r="BK56" s="199"/>
      <c r="BL56" s="199"/>
      <c r="BM56" s="212">
        <v>1</v>
      </c>
      <c r="BN56" s="199">
        <v>0</v>
      </c>
      <c r="BO56" s="199">
        <v>4.9722222145646811E-2</v>
      </c>
      <c r="BP56" s="199">
        <v>4.9722222145646811E-2</v>
      </c>
      <c r="BQ56" s="211"/>
      <c r="BR56" s="211"/>
      <c r="BS56" s="211"/>
      <c r="BT56" s="211"/>
      <c r="BU56" s="31" t="str">
        <f t="shared" si="0"/>
        <v>23_01</v>
      </c>
      <c r="BV56" s="31" t="str">
        <f t="shared" si="7"/>
        <v>ELECTROBOMBA DE AGUA</v>
      </c>
      <c r="BW56" s="31" t="str">
        <f t="shared" si="8"/>
        <v>140-PP-158</v>
      </c>
      <c r="BX56" s="1" t="str">
        <f t="shared" si="9"/>
        <v>-</v>
      </c>
      <c r="BY56" s="66">
        <f t="shared" si="10"/>
        <v>0</v>
      </c>
      <c r="BZ56" s="66">
        <f t="shared" si="11"/>
        <v>4.9722222145646811E-2</v>
      </c>
      <c r="CA56" s="1">
        <f t="shared" si="12"/>
        <v>17</v>
      </c>
      <c r="CB56" s="213">
        <f t="shared" si="13"/>
        <v>408</v>
      </c>
      <c r="CC56" s="67">
        <f t="shared" si="14"/>
        <v>1</v>
      </c>
      <c r="CD56" s="69" t="str">
        <f t="shared" si="15"/>
        <v>NO PRESENTA</v>
      </c>
      <c r="CE56" s="31">
        <f t="shared" si="1"/>
        <v>31</v>
      </c>
      <c r="CF56" s="213">
        <f t="shared" si="2"/>
        <v>744</v>
      </c>
      <c r="CG56" s="67">
        <f t="shared" si="3"/>
        <v>1</v>
      </c>
      <c r="CH56" s="69" t="str">
        <f t="shared" si="4"/>
        <v>NO PRESENTA</v>
      </c>
      <c r="CI56" s="69" t="str">
        <f t="shared" si="5"/>
        <v>NO PRESENTA</v>
      </c>
      <c r="CJ56" s="199" t="str">
        <f t="shared" si="6"/>
        <v>NO PRESENTA</v>
      </c>
      <c r="CK56" s="68" t="str">
        <f t="shared" si="16"/>
        <v>-</v>
      </c>
      <c r="CL56" s="68" t="str">
        <f t="shared" si="17"/>
        <v>-</v>
      </c>
      <c r="CM56" s="68" t="str">
        <f t="shared" si="18"/>
        <v>-</v>
      </c>
      <c r="CN56" s="68" t="str">
        <f t="shared" si="19"/>
        <v>-</v>
      </c>
      <c r="CO56" s="68" t="str">
        <f t="shared" si="20"/>
        <v>-</v>
      </c>
      <c r="CP56" s="68">
        <f t="shared" si="21"/>
        <v>0</v>
      </c>
      <c r="CQ56" s="68">
        <f t="shared" si="22"/>
        <v>1</v>
      </c>
      <c r="CR56" s="68">
        <f t="shared" si="23"/>
        <v>0</v>
      </c>
      <c r="CS56" s="68">
        <f t="shared" si="24"/>
        <v>0</v>
      </c>
      <c r="CT56" s="68">
        <f t="shared" si="25"/>
        <v>0</v>
      </c>
      <c r="CU56" s="68" t="str">
        <f t="shared" si="26"/>
        <v>-</v>
      </c>
      <c r="CV56" s="68" t="str">
        <f t="shared" si="27"/>
        <v>-</v>
      </c>
      <c r="CW56" s="68" t="str">
        <f t="shared" si="28"/>
        <v>-</v>
      </c>
      <c r="CX56" s="68" t="str">
        <f t="shared" si="29"/>
        <v>-</v>
      </c>
      <c r="CY56" s="68">
        <f t="shared" si="30"/>
        <v>1</v>
      </c>
      <c r="CZ56" s="68">
        <f t="shared" si="31"/>
        <v>0</v>
      </c>
      <c r="DA56" s="68">
        <f t="shared" si="32"/>
        <v>0</v>
      </c>
      <c r="DB56" s="68">
        <f t="shared" si="33"/>
        <v>0</v>
      </c>
    </row>
    <row r="57" spans="1:106" ht="14.25" customHeight="1" x14ac:dyDescent="0.2">
      <c r="A57" s="31" t="s">
        <v>232</v>
      </c>
      <c r="B57" s="211" t="s">
        <v>175</v>
      </c>
      <c r="C57" s="211" t="s">
        <v>428</v>
      </c>
      <c r="D57" s="211" t="s">
        <v>36</v>
      </c>
      <c r="E57" s="212"/>
      <c r="F57" s="212"/>
      <c r="G57" s="212"/>
      <c r="H57" s="199"/>
      <c r="I57" s="199"/>
      <c r="J57" s="199"/>
      <c r="K57" s="199"/>
      <c r="L57" s="199"/>
      <c r="M57" s="199"/>
      <c r="N57" s="199"/>
      <c r="O57" s="199"/>
      <c r="P57" s="199"/>
      <c r="Q57" s="212"/>
      <c r="R57" s="212">
        <v>1</v>
      </c>
      <c r="S57" s="212"/>
      <c r="T57" s="199"/>
      <c r="U57" s="199">
        <v>0</v>
      </c>
      <c r="V57" s="199"/>
      <c r="W57" s="199"/>
      <c r="X57" s="199">
        <v>4.9722222145646811E-2</v>
      </c>
      <c r="Y57" s="199"/>
      <c r="Z57" s="199"/>
      <c r="AA57" s="199">
        <v>4.9722222145646811E-2</v>
      </c>
      <c r="AB57" s="199"/>
      <c r="AC57" s="212"/>
      <c r="AD57" s="212"/>
      <c r="AE57" s="212"/>
      <c r="AF57" s="212"/>
      <c r="AG57" s="199"/>
      <c r="AH57" s="199"/>
      <c r="AI57" s="199"/>
      <c r="AJ57" s="199"/>
      <c r="AK57" s="199"/>
      <c r="AL57" s="199"/>
      <c r="AM57" s="199"/>
      <c r="AN57" s="199"/>
      <c r="AO57" s="199"/>
      <c r="AP57" s="199"/>
      <c r="AQ57" s="199"/>
      <c r="AR57" s="199"/>
      <c r="AS57" s="212"/>
      <c r="AT57" s="212"/>
      <c r="AU57" s="212"/>
      <c r="AV57" s="199"/>
      <c r="AW57" s="199"/>
      <c r="AX57" s="199"/>
      <c r="AY57" s="199"/>
      <c r="AZ57" s="199"/>
      <c r="BA57" s="199"/>
      <c r="BB57" s="199"/>
      <c r="BC57" s="199"/>
      <c r="BD57" s="199"/>
      <c r="BE57" s="212"/>
      <c r="BF57" s="212"/>
      <c r="BG57" s="199"/>
      <c r="BH57" s="199"/>
      <c r="BI57" s="199"/>
      <c r="BJ57" s="199"/>
      <c r="BK57" s="199"/>
      <c r="BL57" s="199"/>
      <c r="BM57" s="212">
        <v>1</v>
      </c>
      <c r="BN57" s="199">
        <v>0</v>
      </c>
      <c r="BO57" s="199">
        <v>4.9722222145646811E-2</v>
      </c>
      <c r="BP57" s="199">
        <v>4.9722222145646811E-2</v>
      </c>
      <c r="BQ57" s="211"/>
      <c r="BR57" s="211"/>
      <c r="BS57" s="211"/>
      <c r="BT57" s="211"/>
      <c r="BU57" s="31" t="str">
        <f t="shared" si="0"/>
        <v>23_01</v>
      </c>
      <c r="BV57" s="31" t="str">
        <f t="shared" si="7"/>
        <v>ELECTROBOMBA DE AGUA</v>
      </c>
      <c r="BW57" s="31" t="str">
        <f t="shared" si="8"/>
        <v>140-PP-159</v>
      </c>
      <c r="BX57" s="1" t="str">
        <f t="shared" si="9"/>
        <v>-</v>
      </c>
      <c r="BY57" s="66">
        <f t="shared" si="10"/>
        <v>0</v>
      </c>
      <c r="BZ57" s="66">
        <f t="shared" si="11"/>
        <v>4.9722222145646811E-2</v>
      </c>
      <c r="CA57" s="1">
        <f t="shared" si="12"/>
        <v>17</v>
      </c>
      <c r="CB57" s="213">
        <f t="shared" si="13"/>
        <v>408</v>
      </c>
      <c r="CC57" s="67">
        <f t="shared" si="14"/>
        <v>1</v>
      </c>
      <c r="CD57" s="69" t="str">
        <f t="shared" si="15"/>
        <v>NO PRESENTA</v>
      </c>
      <c r="CE57" s="31">
        <f t="shared" si="1"/>
        <v>31</v>
      </c>
      <c r="CF57" s="213">
        <f t="shared" si="2"/>
        <v>744</v>
      </c>
      <c r="CG57" s="67">
        <f t="shared" si="3"/>
        <v>1</v>
      </c>
      <c r="CH57" s="69" t="str">
        <f t="shared" si="4"/>
        <v>NO PRESENTA</v>
      </c>
      <c r="CI57" s="69" t="str">
        <f t="shared" si="5"/>
        <v>NO PRESENTA</v>
      </c>
      <c r="CJ57" s="199" t="str">
        <f t="shared" si="6"/>
        <v>NO PRESENTA</v>
      </c>
      <c r="CK57" s="68" t="str">
        <f t="shared" si="16"/>
        <v>-</v>
      </c>
      <c r="CL57" s="68" t="str">
        <f t="shared" si="17"/>
        <v>-</v>
      </c>
      <c r="CM57" s="68" t="str">
        <f t="shared" si="18"/>
        <v>-</v>
      </c>
      <c r="CN57" s="68" t="str">
        <f t="shared" si="19"/>
        <v>-</v>
      </c>
      <c r="CO57" s="68" t="str">
        <f t="shared" si="20"/>
        <v>-</v>
      </c>
      <c r="CP57" s="68">
        <f t="shared" si="21"/>
        <v>0</v>
      </c>
      <c r="CQ57" s="68">
        <f t="shared" si="22"/>
        <v>1</v>
      </c>
      <c r="CR57" s="68">
        <f t="shared" si="23"/>
        <v>0</v>
      </c>
      <c r="CS57" s="68">
        <f t="shared" si="24"/>
        <v>0</v>
      </c>
      <c r="CT57" s="68">
        <f t="shared" si="25"/>
        <v>0</v>
      </c>
      <c r="CU57" s="68" t="str">
        <f t="shared" si="26"/>
        <v>-</v>
      </c>
      <c r="CV57" s="68" t="str">
        <f t="shared" si="27"/>
        <v>-</v>
      </c>
      <c r="CW57" s="68" t="str">
        <f t="shared" si="28"/>
        <v>-</v>
      </c>
      <c r="CX57" s="68" t="str">
        <f t="shared" si="29"/>
        <v>-</v>
      </c>
      <c r="CY57" s="68">
        <f t="shared" si="30"/>
        <v>1</v>
      </c>
      <c r="CZ57" s="68">
        <f t="shared" si="31"/>
        <v>0</v>
      </c>
      <c r="DA57" s="68">
        <f t="shared" si="32"/>
        <v>0</v>
      </c>
      <c r="DB57" s="68">
        <f t="shared" si="33"/>
        <v>0</v>
      </c>
    </row>
    <row r="58" spans="1:106" ht="14.25" customHeight="1" x14ac:dyDescent="0.2">
      <c r="A58" s="31" t="s">
        <v>232</v>
      </c>
      <c r="B58" s="211" t="s">
        <v>176</v>
      </c>
      <c r="C58" s="211" t="s">
        <v>95</v>
      </c>
      <c r="D58" s="211" t="s">
        <v>36</v>
      </c>
      <c r="E58" s="212"/>
      <c r="F58" s="212"/>
      <c r="G58" s="212"/>
      <c r="H58" s="199"/>
      <c r="I58" s="199"/>
      <c r="J58" s="199"/>
      <c r="K58" s="199"/>
      <c r="L58" s="199"/>
      <c r="M58" s="199"/>
      <c r="N58" s="199"/>
      <c r="O58" s="199"/>
      <c r="P58" s="199"/>
      <c r="Q58" s="212"/>
      <c r="R58" s="212"/>
      <c r="S58" s="212"/>
      <c r="T58" s="199"/>
      <c r="U58" s="199"/>
      <c r="V58" s="199"/>
      <c r="W58" s="199"/>
      <c r="X58" s="199"/>
      <c r="Y58" s="199"/>
      <c r="Z58" s="199"/>
      <c r="AA58" s="199"/>
      <c r="AB58" s="199"/>
      <c r="AC58" s="212"/>
      <c r="AD58" s="212"/>
      <c r="AE58" s="212"/>
      <c r="AF58" s="212"/>
      <c r="AG58" s="199"/>
      <c r="AH58" s="199"/>
      <c r="AI58" s="199"/>
      <c r="AJ58" s="199"/>
      <c r="AK58" s="199"/>
      <c r="AL58" s="199"/>
      <c r="AM58" s="199"/>
      <c r="AN58" s="199"/>
      <c r="AO58" s="199"/>
      <c r="AP58" s="199"/>
      <c r="AQ58" s="199"/>
      <c r="AR58" s="199"/>
      <c r="AS58" s="212">
        <v>1</v>
      </c>
      <c r="AT58" s="212"/>
      <c r="AU58" s="212"/>
      <c r="AV58" s="199">
        <v>0</v>
      </c>
      <c r="AW58" s="199"/>
      <c r="AX58" s="199"/>
      <c r="AY58" s="199">
        <v>9.0333333334419876</v>
      </c>
      <c r="AZ58" s="199"/>
      <c r="BA58" s="199"/>
      <c r="BB58" s="199">
        <v>9.0333333334419876</v>
      </c>
      <c r="BC58" s="199"/>
      <c r="BD58" s="199"/>
      <c r="BE58" s="212"/>
      <c r="BF58" s="212"/>
      <c r="BG58" s="199"/>
      <c r="BH58" s="199"/>
      <c r="BI58" s="199"/>
      <c r="BJ58" s="199"/>
      <c r="BK58" s="199"/>
      <c r="BL58" s="199"/>
      <c r="BM58" s="212">
        <v>1</v>
      </c>
      <c r="BN58" s="199">
        <v>0</v>
      </c>
      <c r="BO58" s="199">
        <v>9.0333333334419876</v>
      </c>
      <c r="BP58" s="199">
        <v>9.0333333334419876</v>
      </c>
      <c r="BQ58" s="211"/>
      <c r="BR58" s="211"/>
      <c r="BS58" s="211"/>
      <c r="BT58" s="211"/>
      <c r="BU58" s="31" t="str">
        <f t="shared" si="0"/>
        <v>23_01</v>
      </c>
      <c r="BV58" s="31" t="str">
        <f t="shared" si="7"/>
        <v>ELECTROBOMBA DE SUMIDERO</v>
      </c>
      <c r="BW58" s="31" t="str">
        <f t="shared" si="8"/>
        <v>140-PP-131</v>
      </c>
      <c r="BX58" s="1" t="str">
        <f t="shared" si="9"/>
        <v>-</v>
      </c>
      <c r="BY58" s="66">
        <f t="shared" si="10"/>
        <v>0</v>
      </c>
      <c r="BZ58" s="66">
        <f t="shared" si="11"/>
        <v>9.0333333334419876</v>
      </c>
      <c r="CA58" s="1">
        <f t="shared" si="12"/>
        <v>17</v>
      </c>
      <c r="CB58" s="213">
        <f t="shared" si="13"/>
        <v>408</v>
      </c>
      <c r="CC58" s="67">
        <f t="shared" si="14"/>
        <v>1</v>
      </c>
      <c r="CD58" s="69" t="str">
        <f t="shared" si="15"/>
        <v>NO PRESENTA</v>
      </c>
      <c r="CE58" s="31">
        <f t="shared" si="1"/>
        <v>31</v>
      </c>
      <c r="CF58" s="213">
        <f t="shared" si="2"/>
        <v>744</v>
      </c>
      <c r="CG58" s="67">
        <f t="shared" si="3"/>
        <v>1</v>
      </c>
      <c r="CH58" s="69" t="str">
        <f t="shared" si="4"/>
        <v>NO PRESENTA</v>
      </c>
      <c r="CI58" s="69" t="str">
        <f t="shared" si="5"/>
        <v>NO PRESENTA</v>
      </c>
      <c r="CJ58" s="199" t="str">
        <f t="shared" si="6"/>
        <v>NO PRESENTA</v>
      </c>
      <c r="CK58" s="68" t="str">
        <f t="shared" si="16"/>
        <v>-</v>
      </c>
      <c r="CL58" s="68" t="str">
        <f t="shared" si="17"/>
        <v>-</v>
      </c>
      <c r="CM58" s="68" t="str">
        <f t="shared" si="18"/>
        <v>-</v>
      </c>
      <c r="CN58" s="68" t="str">
        <f t="shared" si="19"/>
        <v>-</v>
      </c>
      <c r="CO58" s="68" t="str">
        <f t="shared" si="20"/>
        <v>-</v>
      </c>
      <c r="CP58" s="68">
        <f t="shared" si="21"/>
        <v>0</v>
      </c>
      <c r="CQ58" s="68">
        <f t="shared" si="22"/>
        <v>0</v>
      </c>
      <c r="CR58" s="68">
        <f t="shared" si="23"/>
        <v>0</v>
      </c>
      <c r="CS58" s="68">
        <f t="shared" si="24"/>
        <v>1</v>
      </c>
      <c r="CT58" s="68">
        <f t="shared" si="25"/>
        <v>0</v>
      </c>
      <c r="CU58" s="68" t="str">
        <f t="shared" si="26"/>
        <v>-</v>
      </c>
      <c r="CV58" s="68" t="str">
        <f t="shared" si="27"/>
        <v>-</v>
      </c>
      <c r="CW58" s="68" t="str">
        <f t="shared" si="28"/>
        <v>-</v>
      </c>
      <c r="CX58" s="68" t="str">
        <f t="shared" si="29"/>
        <v>-</v>
      </c>
      <c r="CY58" s="68">
        <f t="shared" si="30"/>
        <v>0</v>
      </c>
      <c r="CZ58" s="68">
        <f t="shared" si="31"/>
        <v>0</v>
      </c>
      <c r="DA58" s="68">
        <f t="shared" si="32"/>
        <v>1</v>
      </c>
      <c r="DB58" s="68">
        <f t="shared" si="33"/>
        <v>0</v>
      </c>
    </row>
    <row r="59" spans="1:106" ht="14.25" customHeight="1" x14ac:dyDescent="0.2">
      <c r="A59" s="31" t="s">
        <v>232</v>
      </c>
      <c r="B59" s="211" t="s">
        <v>42</v>
      </c>
      <c r="C59" s="211" t="s">
        <v>43</v>
      </c>
      <c r="D59" s="211" t="s">
        <v>36</v>
      </c>
      <c r="E59" s="212"/>
      <c r="F59" s="212">
        <v>1</v>
      </c>
      <c r="G59" s="212"/>
      <c r="H59" s="199"/>
      <c r="I59" s="199">
        <v>4.7499999999417923</v>
      </c>
      <c r="J59" s="199"/>
      <c r="K59" s="199"/>
      <c r="L59" s="199">
        <v>4.2500000000582077</v>
      </c>
      <c r="M59" s="199"/>
      <c r="N59" s="199"/>
      <c r="O59" s="199">
        <v>4.2500000000582077</v>
      </c>
      <c r="P59" s="199"/>
      <c r="Q59" s="212"/>
      <c r="R59" s="212"/>
      <c r="S59" s="212"/>
      <c r="T59" s="199"/>
      <c r="U59" s="199"/>
      <c r="V59" s="199"/>
      <c r="W59" s="199"/>
      <c r="X59" s="199"/>
      <c r="Y59" s="199"/>
      <c r="Z59" s="199"/>
      <c r="AA59" s="199"/>
      <c r="AB59" s="199"/>
      <c r="AC59" s="212"/>
      <c r="AD59" s="212"/>
      <c r="AE59" s="212"/>
      <c r="AF59" s="212"/>
      <c r="AG59" s="199"/>
      <c r="AH59" s="199"/>
      <c r="AI59" s="199"/>
      <c r="AJ59" s="199"/>
      <c r="AK59" s="199"/>
      <c r="AL59" s="199"/>
      <c r="AM59" s="199"/>
      <c r="AN59" s="199"/>
      <c r="AO59" s="199"/>
      <c r="AP59" s="199"/>
      <c r="AQ59" s="199"/>
      <c r="AR59" s="199"/>
      <c r="AS59" s="212"/>
      <c r="AT59" s="212"/>
      <c r="AU59" s="212"/>
      <c r="AV59" s="199"/>
      <c r="AW59" s="199"/>
      <c r="AX59" s="199"/>
      <c r="AY59" s="199"/>
      <c r="AZ59" s="199"/>
      <c r="BA59" s="199"/>
      <c r="BB59" s="199"/>
      <c r="BC59" s="199"/>
      <c r="BD59" s="199"/>
      <c r="BE59" s="212"/>
      <c r="BF59" s="212"/>
      <c r="BG59" s="199"/>
      <c r="BH59" s="199"/>
      <c r="BI59" s="199"/>
      <c r="BJ59" s="199"/>
      <c r="BK59" s="199"/>
      <c r="BL59" s="199"/>
      <c r="BM59" s="212">
        <v>1</v>
      </c>
      <c r="BN59" s="199">
        <v>4.7499999999417923</v>
      </c>
      <c r="BO59" s="199">
        <v>4.2500000000582077</v>
      </c>
      <c r="BP59" s="199">
        <v>4.2500000000582077</v>
      </c>
      <c r="BQ59" s="211"/>
      <c r="BR59" s="211"/>
      <c r="BS59" s="211"/>
      <c r="BT59" s="211"/>
      <c r="BU59" s="31" t="str">
        <f t="shared" si="0"/>
        <v>23_01</v>
      </c>
      <c r="BV59" s="31" t="str">
        <f t="shared" si="7"/>
        <v>PUERTA LEVADIZA</v>
      </c>
      <c r="BW59" s="31" t="str">
        <f t="shared" si="8"/>
        <v>140-DO-106</v>
      </c>
      <c r="BX59" s="1" t="str">
        <f t="shared" si="9"/>
        <v>-</v>
      </c>
      <c r="BY59" s="66">
        <f t="shared" si="10"/>
        <v>4.7499999999417923</v>
      </c>
      <c r="BZ59" s="66">
        <f t="shared" si="11"/>
        <v>4.2500000000582077</v>
      </c>
      <c r="CA59" s="1">
        <f t="shared" si="12"/>
        <v>17</v>
      </c>
      <c r="CB59" s="213">
        <f t="shared" si="13"/>
        <v>408</v>
      </c>
      <c r="CC59" s="67">
        <f t="shared" si="14"/>
        <v>0.98835784313739761</v>
      </c>
      <c r="CD59" s="69">
        <f t="shared" si="15"/>
        <v>408</v>
      </c>
      <c r="CE59" s="31">
        <f t="shared" si="1"/>
        <v>31</v>
      </c>
      <c r="CF59" s="213">
        <f t="shared" si="2"/>
        <v>744</v>
      </c>
      <c r="CG59" s="67">
        <f t="shared" si="3"/>
        <v>0.99361559139792766</v>
      </c>
      <c r="CH59" s="69">
        <f t="shared" si="4"/>
        <v>744</v>
      </c>
      <c r="CI59" s="69">
        <f t="shared" si="5"/>
        <v>4.7499999999417923</v>
      </c>
      <c r="CJ59" s="199">
        <f t="shared" si="6"/>
        <v>4.2500000000582077</v>
      </c>
      <c r="CK59" s="68">
        <f t="shared" si="16"/>
        <v>1</v>
      </c>
      <c r="CL59" s="68">
        <f t="shared" si="17"/>
        <v>0</v>
      </c>
      <c r="CM59" s="68">
        <f t="shared" si="18"/>
        <v>0</v>
      </c>
      <c r="CN59" s="68">
        <f t="shared" si="19"/>
        <v>0</v>
      </c>
      <c r="CO59" s="68">
        <f t="shared" si="20"/>
        <v>0</v>
      </c>
      <c r="CP59" s="68">
        <f t="shared" si="21"/>
        <v>1</v>
      </c>
      <c r="CQ59" s="68">
        <f t="shared" si="22"/>
        <v>0</v>
      </c>
      <c r="CR59" s="68">
        <f t="shared" si="23"/>
        <v>0</v>
      </c>
      <c r="CS59" s="68">
        <f t="shared" si="24"/>
        <v>0</v>
      </c>
      <c r="CT59" s="68">
        <f t="shared" si="25"/>
        <v>0</v>
      </c>
      <c r="CU59" s="68">
        <f t="shared" si="26"/>
        <v>1</v>
      </c>
      <c r="CV59" s="68">
        <f t="shared" si="27"/>
        <v>0</v>
      </c>
      <c r="CW59" s="68">
        <f t="shared" si="28"/>
        <v>0</v>
      </c>
      <c r="CX59" s="68">
        <f t="shared" si="29"/>
        <v>0</v>
      </c>
      <c r="CY59" s="68">
        <f t="shared" si="30"/>
        <v>1</v>
      </c>
      <c r="CZ59" s="68">
        <f t="shared" si="31"/>
        <v>0</v>
      </c>
      <c r="DA59" s="68">
        <f t="shared" si="32"/>
        <v>0</v>
      </c>
      <c r="DB59" s="68">
        <f t="shared" si="33"/>
        <v>0</v>
      </c>
    </row>
    <row r="60" spans="1:106" ht="14.25" customHeight="1" x14ac:dyDescent="0.2">
      <c r="A60" s="31" t="s">
        <v>232</v>
      </c>
      <c r="B60" s="211" t="s">
        <v>42</v>
      </c>
      <c r="C60" s="211" t="s">
        <v>88</v>
      </c>
      <c r="D60" s="211" t="s">
        <v>36</v>
      </c>
      <c r="E60" s="212">
        <v>1</v>
      </c>
      <c r="F60" s="212"/>
      <c r="G60" s="212"/>
      <c r="H60" s="199">
        <v>2.1666666667442769</v>
      </c>
      <c r="I60" s="199"/>
      <c r="J60" s="199"/>
      <c r="K60" s="199">
        <v>3.5000000000582077</v>
      </c>
      <c r="L60" s="199"/>
      <c r="M60" s="199"/>
      <c r="N60" s="199">
        <v>17.500000000291038</v>
      </c>
      <c r="O60" s="199"/>
      <c r="P60" s="199"/>
      <c r="Q60" s="212"/>
      <c r="R60" s="212"/>
      <c r="S60" s="212"/>
      <c r="T60" s="199"/>
      <c r="U60" s="199"/>
      <c r="V60" s="199"/>
      <c r="W60" s="199"/>
      <c r="X60" s="199"/>
      <c r="Y60" s="199"/>
      <c r="Z60" s="199"/>
      <c r="AA60" s="199"/>
      <c r="AB60" s="199"/>
      <c r="AC60" s="212"/>
      <c r="AD60" s="212"/>
      <c r="AE60" s="212">
        <v>1</v>
      </c>
      <c r="AF60" s="212"/>
      <c r="AG60" s="199"/>
      <c r="AH60" s="199"/>
      <c r="AI60" s="199">
        <v>0</v>
      </c>
      <c r="AJ60" s="199"/>
      <c r="AK60" s="199"/>
      <c r="AL60" s="199"/>
      <c r="AM60" s="199">
        <v>4.5</v>
      </c>
      <c r="AN60" s="199"/>
      <c r="AO60" s="199"/>
      <c r="AP60" s="199"/>
      <c r="AQ60" s="199">
        <v>22.5</v>
      </c>
      <c r="AR60" s="199"/>
      <c r="AS60" s="212"/>
      <c r="AT60" s="212"/>
      <c r="AU60" s="212"/>
      <c r="AV60" s="199"/>
      <c r="AW60" s="199"/>
      <c r="AX60" s="199"/>
      <c r="AY60" s="199"/>
      <c r="AZ60" s="199"/>
      <c r="BA60" s="199"/>
      <c r="BB60" s="199"/>
      <c r="BC60" s="199"/>
      <c r="BD60" s="199"/>
      <c r="BE60" s="212"/>
      <c r="BF60" s="212"/>
      <c r="BG60" s="199"/>
      <c r="BH60" s="199"/>
      <c r="BI60" s="199"/>
      <c r="BJ60" s="199"/>
      <c r="BK60" s="199"/>
      <c r="BL60" s="199"/>
      <c r="BM60" s="212">
        <v>2</v>
      </c>
      <c r="BN60" s="199">
        <v>2.1666666667442769</v>
      </c>
      <c r="BO60" s="199">
        <v>8.0000000000582077</v>
      </c>
      <c r="BP60" s="199">
        <v>40.000000000291038</v>
      </c>
      <c r="BQ60" s="211"/>
      <c r="BR60" s="211"/>
      <c r="BS60" s="211"/>
      <c r="BT60" s="211"/>
      <c r="BU60" s="31" t="str">
        <f t="shared" si="0"/>
        <v>23_01</v>
      </c>
      <c r="BV60" s="31" t="str">
        <f t="shared" si="7"/>
        <v>PUERTA LEVADIZA</v>
      </c>
      <c r="BW60" s="31" t="str">
        <f t="shared" si="8"/>
        <v>140-DO-107</v>
      </c>
      <c r="BX60" s="1" t="str">
        <f t="shared" si="9"/>
        <v>-</v>
      </c>
      <c r="BY60" s="66">
        <f t="shared" si="10"/>
        <v>2.1666666667442769</v>
      </c>
      <c r="BZ60" s="66">
        <f t="shared" si="11"/>
        <v>40.000000000291038</v>
      </c>
      <c r="CA60" s="1">
        <f t="shared" si="12"/>
        <v>17</v>
      </c>
      <c r="CB60" s="213">
        <f t="shared" si="13"/>
        <v>408</v>
      </c>
      <c r="CC60" s="67">
        <f t="shared" si="14"/>
        <v>0.99468954248346986</v>
      </c>
      <c r="CD60" s="69">
        <f t="shared" si="15"/>
        <v>408</v>
      </c>
      <c r="CE60" s="31">
        <f t="shared" si="1"/>
        <v>31</v>
      </c>
      <c r="CF60" s="213">
        <f t="shared" si="2"/>
        <v>744</v>
      </c>
      <c r="CG60" s="67">
        <f t="shared" si="3"/>
        <v>0.99708781361996734</v>
      </c>
      <c r="CH60" s="69">
        <f t="shared" si="4"/>
        <v>744</v>
      </c>
      <c r="CI60" s="69">
        <f t="shared" si="5"/>
        <v>2.1666666667442769</v>
      </c>
      <c r="CJ60" s="199">
        <f t="shared" si="6"/>
        <v>17.500000000291038</v>
      </c>
      <c r="CK60" s="68">
        <f t="shared" si="16"/>
        <v>1</v>
      </c>
      <c r="CL60" s="68">
        <f t="shared" si="17"/>
        <v>0</v>
      </c>
      <c r="CM60" s="68">
        <f t="shared" si="18"/>
        <v>0</v>
      </c>
      <c r="CN60" s="68">
        <f t="shared" si="19"/>
        <v>0</v>
      </c>
      <c r="CO60" s="68">
        <f t="shared" si="20"/>
        <v>0</v>
      </c>
      <c r="CP60" s="68">
        <f t="shared" si="21"/>
        <v>0.43750000000409273</v>
      </c>
      <c r="CQ60" s="68">
        <f t="shared" si="22"/>
        <v>0</v>
      </c>
      <c r="CR60" s="68">
        <f t="shared" si="23"/>
        <v>0.56249999999590727</v>
      </c>
      <c r="CS60" s="68">
        <f t="shared" si="24"/>
        <v>0</v>
      </c>
      <c r="CT60" s="68">
        <f t="shared" si="25"/>
        <v>0</v>
      </c>
      <c r="CU60" s="68">
        <f t="shared" si="26"/>
        <v>0</v>
      </c>
      <c r="CV60" s="68">
        <f t="shared" si="27"/>
        <v>0</v>
      </c>
      <c r="CW60" s="68">
        <f t="shared" si="28"/>
        <v>1</v>
      </c>
      <c r="CX60" s="68">
        <f t="shared" si="29"/>
        <v>0</v>
      </c>
      <c r="CY60" s="68">
        <f t="shared" si="30"/>
        <v>0.56249999999590727</v>
      </c>
      <c r="CZ60" s="68">
        <f t="shared" si="31"/>
        <v>0</v>
      </c>
      <c r="DA60" s="68">
        <f t="shared" si="32"/>
        <v>0.43750000000409273</v>
      </c>
      <c r="DB60" s="68">
        <f t="shared" si="33"/>
        <v>0</v>
      </c>
    </row>
    <row r="61" spans="1:106" ht="14.25" customHeight="1" x14ac:dyDescent="0.2">
      <c r="A61" s="31" t="s">
        <v>232</v>
      </c>
      <c r="B61" s="211" t="s">
        <v>42</v>
      </c>
      <c r="C61" s="211" t="s">
        <v>77</v>
      </c>
      <c r="D61" s="211" t="s">
        <v>36</v>
      </c>
      <c r="E61" s="212">
        <v>1</v>
      </c>
      <c r="F61" s="212"/>
      <c r="G61" s="212"/>
      <c r="H61" s="199">
        <v>10.5</v>
      </c>
      <c r="I61" s="199"/>
      <c r="J61" s="199"/>
      <c r="K61" s="199">
        <v>4.5</v>
      </c>
      <c r="L61" s="199"/>
      <c r="M61" s="199"/>
      <c r="N61" s="199">
        <v>22.5</v>
      </c>
      <c r="O61" s="199"/>
      <c r="P61" s="199"/>
      <c r="Q61" s="212"/>
      <c r="R61" s="212"/>
      <c r="S61" s="212"/>
      <c r="T61" s="199"/>
      <c r="U61" s="199"/>
      <c r="V61" s="199"/>
      <c r="W61" s="199"/>
      <c r="X61" s="199"/>
      <c r="Y61" s="199"/>
      <c r="Z61" s="199"/>
      <c r="AA61" s="199"/>
      <c r="AB61" s="199"/>
      <c r="AC61" s="212"/>
      <c r="AD61" s="212"/>
      <c r="AE61" s="212"/>
      <c r="AF61" s="212"/>
      <c r="AG61" s="199"/>
      <c r="AH61" s="199"/>
      <c r="AI61" s="199"/>
      <c r="AJ61" s="199"/>
      <c r="AK61" s="199"/>
      <c r="AL61" s="199"/>
      <c r="AM61" s="199"/>
      <c r="AN61" s="199"/>
      <c r="AO61" s="199"/>
      <c r="AP61" s="199"/>
      <c r="AQ61" s="199"/>
      <c r="AR61" s="199"/>
      <c r="AS61" s="212"/>
      <c r="AT61" s="212"/>
      <c r="AU61" s="212"/>
      <c r="AV61" s="199"/>
      <c r="AW61" s="199"/>
      <c r="AX61" s="199"/>
      <c r="AY61" s="199"/>
      <c r="AZ61" s="199"/>
      <c r="BA61" s="199"/>
      <c r="BB61" s="199"/>
      <c r="BC61" s="199"/>
      <c r="BD61" s="199"/>
      <c r="BE61" s="212"/>
      <c r="BF61" s="212"/>
      <c r="BG61" s="199"/>
      <c r="BH61" s="199"/>
      <c r="BI61" s="199"/>
      <c r="BJ61" s="199"/>
      <c r="BK61" s="199"/>
      <c r="BL61" s="199"/>
      <c r="BM61" s="212">
        <v>1</v>
      </c>
      <c r="BN61" s="199">
        <v>10.5</v>
      </c>
      <c r="BO61" s="199">
        <v>4.5</v>
      </c>
      <c r="BP61" s="199">
        <v>22.5</v>
      </c>
      <c r="BQ61" s="211"/>
      <c r="BR61" s="211"/>
      <c r="BS61" s="211"/>
      <c r="BT61" s="211"/>
      <c r="BU61" s="31" t="str">
        <f t="shared" si="0"/>
        <v>23_01</v>
      </c>
      <c r="BV61" s="31" t="str">
        <f t="shared" si="7"/>
        <v>PUERTA LEVADIZA</v>
      </c>
      <c r="BW61" s="31" t="str">
        <f t="shared" si="8"/>
        <v>140-DO-108</v>
      </c>
      <c r="BX61" s="1" t="str">
        <f t="shared" si="9"/>
        <v>-</v>
      </c>
      <c r="BY61" s="66">
        <f t="shared" si="10"/>
        <v>10.5</v>
      </c>
      <c r="BZ61" s="66">
        <f t="shared" si="11"/>
        <v>22.5</v>
      </c>
      <c r="CA61" s="1">
        <f t="shared" si="12"/>
        <v>17</v>
      </c>
      <c r="CB61" s="213">
        <f t="shared" si="13"/>
        <v>408</v>
      </c>
      <c r="CC61" s="67">
        <f t="shared" si="14"/>
        <v>0.97426470588235292</v>
      </c>
      <c r="CD61" s="69">
        <f t="shared" si="15"/>
        <v>408</v>
      </c>
      <c r="CE61" s="31">
        <f t="shared" si="1"/>
        <v>31</v>
      </c>
      <c r="CF61" s="213">
        <f t="shared" si="2"/>
        <v>744</v>
      </c>
      <c r="CG61" s="67">
        <f t="shared" si="3"/>
        <v>0.98588709677419351</v>
      </c>
      <c r="CH61" s="69">
        <f t="shared" si="4"/>
        <v>744</v>
      </c>
      <c r="CI61" s="69">
        <f t="shared" si="5"/>
        <v>10.5</v>
      </c>
      <c r="CJ61" s="199">
        <f t="shared" si="6"/>
        <v>22.5</v>
      </c>
      <c r="CK61" s="68">
        <f t="shared" si="16"/>
        <v>1</v>
      </c>
      <c r="CL61" s="68">
        <f t="shared" si="17"/>
        <v>0</v>
      </c>
      <c r="CM61" s="68">
        <f t="shared" si="18"/>
        <v>0</v>
      </c>
      <c r="CN61" s="68">
        <f t="shared" si="19"/>
        <v>0</v>
      </c>
      <c r="CO61" s="68">
        <f t="shared" si="20"/>
        <v>0</v>
      </c>
      <c r="CP61" s="68">
        <f t="shared" si="21"/>
        <v>1</v>
      </c>
      <c r="CQ61" s="68">
        <f t="shared" si="22"/>
        <v>0</v>
      </c>
      <c r="CR61" s="68">
        <f t="shared" si="23"/>
        <v>0</v>
      </c>
      <c r="CS61" s="68">
        <f t="shared" si="24"/>
        <v>0</v>
      </c>
      <c r="CT61" s="68">
        <f t="shared" si="25"/>
        <v>0</v>
      </c>
      <c r="CU61" s="68">
        <f t="shared" si="26"/>
        <v>0</v>
      </c>
      <c r="CV61" s="68">
        <f t="shared" si="27"/>
        <v>0</v>
      </c>
      <c r="CW61" s="68">
        <f t="shared" si="28"/>
        <v>1</v>
      </c>
      <c r="CX61" s="68">
        <f t="shared" si="29"/>
        <v>0</v>
      </c>
      <c r="CY61" s="68">
        <f t="shared" si="30"/>
        <v>0</v>
      </c>
      <c r="CZ61" s="68">
        <f t="shared" si="31"/>
        <v>0</v>
      </c>
      <c r="DA61" s="68">
        <f t="shared" si="32"/>
        <v>1</v>
      </c>
      <c r="DB61" s="68">
        <f t="shared" si="33"/>
        <v>0</v>
      </c>
    </row>
    <row r="62" spans="1:106" ht="14.25" customHeight="1" x14ac:dyDescent="0.2">
      <c r="A62" s="31" t="s">
        <v>232</v>
      </c>
      <c r="B62" s="211" t="s">
        <v>113</v>
      </c>
      <c r="C62" s="211" t="s">
        <v>84</v>
      </c>
      <c r="D62" s="211" t="s">
        <v>36</v>
      </c>
      <c r="E62" s="212"/>
      <c r="F62" s="212"/>
      <c r="G62" s="212"/>
      <c r="H62" s="199"/>
      <c r="I62" s="199"/>
      <c r="J62" s="199"/>
      <c r="K62" s="199"/>
      <c r="L62" s="199"/>
      <c r="M62" s="199"/>
      <c r="N62" s="199"/>
      <c r="O62" s="199"/>
      <c r="P62" s="199"/>
      <c r="Q62" s="212">
        <v>1</v>
      </c>
      <c r="R62" s="212">
        <v>1</v>
      </c>
      <c r="S62" s="212"/>
      <c r="T62" s="199">
        <v>0</v>
      </c>
      <c r="U62" s="199">
        <v>0</v>
      </c>
      <c r="V62" s="199"/>
      <c r="W62" s="199">
        <v>1.999722222215496</v>
      </c>
      <c r="X62" s="199">
        <v>0.99972222209908068</v>
      </c>
      <c r="Y62" s="199"/>
      <c r="Z62" s="199">
        <v>9.99861111107748</v>
      </c>
      <c r="AA62" s="199">
        <v>4.9986111104954034</v>
      </c>
      <c r="AB62" s="199"/>
      <c r="AC62" s="212"/>
      <c r="AD62" s="212"/>
      <c r="AE62" s="212"/>
      <c r="AF62" s="212"/>
      <c r="AG62" s="199"/>
      <c r="AH62" s="199"/>
      <c r="AI62" s="199"/>
      <c r="AJ62" s="199"/>
      <c r="AK62" s="199"/>
      <c r="AL62" s="199"/>
      <c r="AM62" s="199"/>
      <c r="AN62" s="199"/>
      <c r="AO62" s="199"/>
      <c r="AP62" s="199"/>
      <c r="AQ62" s="199"/>
      <c r="AR62" s="199"/>
      <c r="AS62" s="212"/>
      <c r="AT62" s="212"/>
      <c r="AU62" s="212"/>
      <c r="AV62" s="199"/>
      <c r="AW62" s="199"/>
      <c r="AX62" s="199"/>
      <c r="AY62" s="199"/>
      <c r="AZ62" s="199"/>
      <c r="BA62" s="199"/>
      <c r="BB62" s="199"/>
      <c r="BC62" s="199"/>
      <c r="BD62" s="199"/>
      <c r="BE62" s="212"/>
      <c r="BF62" s="212"/>
      <c r="BG62" s="199"/>
      <c r="BH62" s="199"/>
      <c r="BI62" s="199"/>
      <c r="BJ62" s="199"/>
      <c r="BK62" s="199"/>
      <c r="BL62" s="199"/>
      <c r="BM62" s="212">
        <v>2</v>
      </c>
      <c r="BN62" s="199">
        <v>0</v>
      </c>
      <c r="BO62" s="199">
        <v>2.9994444443145767</v>
      </c>
      <c r="BP62" s="199">
        <v>14.997222221572883</v>
      </c>
      <c r="BQ62" s="211"/>
      <c r="BR62" s="211"/>
      <c r="BS62" s="211"/>
      <c r="BT62" s="211"/>
      <c r="BU62" s="31" t="str">
        <f t="shared" si="0"/>
        <v>23_01</v>
      </c>
      <c r="BV62" s="31" t="str">
        <f t="shared" si="7"/>
        <v>SECADOR DE AIRE</v>
      </c>
      <c r="BW62" s="31" t="str">
        <f t="shared" si="8"/>
        <v>140-GD-112</v>
      </c>
      <c r="BX62" s="1" t="str">
        <f t="shared" si="9"/>
        <v>-</v>
      </c>
      <c r="BY62" s="66">
        <f t="shared" si="10"/>
        <v>0</v>
      </c>
      <c r="BZ62" s="66">
        <f t="shared" si="11"/>
        <v>14.997222221572883</v>
      </c>
      <c r="CA62" s="1">
        <f t="shared" si="12"/>
        <v>17</v>
      </c>
      <c r="CB62" s="213">
        <f t="shared" si="13"/>
        <v>408</v>
      </c>
      <c r="CC62" s="67">
        <f t="shared" si="14"/>
        <v>1</v>
      </c>
      <c r="CD62" s="69" t="str">
        <f t="shared" si="15"/>
        <v>NO PRESENTA</v>
      </c>
      <c r="CE62" s="31">
        <f t="shared" si="1"/>
        <v>31</v>
      </c>
      <c r="CF62" s="213">
        <f t="shared" si="2"/>
        <v>744</v>
      </c>
      <c r="CG62" s="67">
        <f t="shared" si="3"/>
        <v>1</v>
      </c>
      <c r="CH62" s="69" t="str">
        <f t="shared" si="4"/>
        <v>NO PRESENTA</v>
      </c>
      <c r="CI62" s="69" t="str">
        <f t="shared" si="5"/>
        <v>NO PRESENTA</v>
      </c>
      <c r="CJ62" s="199" t="str">
        <f t="shared" si="6"/>
        <v>NO PRESENTA</v>
      </c>
      <c r="CK62" s="68" t="str">
        <f t="shared" si="16"/>
        <v>-</v>
      </c>
      <c r="CL62" s="68" t="str">
        <f t="shared" si="17"/>
        <v>-</v>
      </c>
      <c r="CM62" s="68" t="str">
        <f t="shared" si="18"/>
        <v>-</v>
      </c>
      <c r="CN62" s="68" t="str">
        <f t="shared" si="19"/>
        <v>-</v>
      </c>
      <c r="CO62" s="68" t="str">
        <f t="shared" si="20"/>
        <v>-</v>
      </c>
      <c r="CP62" s="68">
        <f t="shared" si="21"/>
        <v>0</v>
      </c>
      <c r="CQ62" s="68">
        <f t="shared" si="22"/>
        <v>1</v>
      </c>
      <c r="CR62" s="68">
        <f t="shared" si="23"/>
        <v>0</v>
      </c>
      <c r="CS62" s="68">
        <f t="shared" si="24"/>
        <v>0</v>
      </c>
      <c r="CT62" s="68">
        <f t="shared" si="25"/>
        <v>0</v>
      </c>
      <c r="CU62" s="68" t="str">
        <f t="shared" si="26"/>
        <v>-</v>
      </c>
      <c r="CV62" s="68" t="str">
        <f t="shared" si="27"/>
        <v>-</v>
      </c>
      <c r="CW62" s="68" t="str">
        <f t="shared" si="28"/>
        <v>-</v>
      </c>
      <c r="CX62" s="68" t="str">
        <f t="shared" si="29"/>
        <v>-</v>
      </c>
      <c r="CY62" s="68">
        <f t="shared" si="30"/>
        <v>0.333302463392528</v>
      </c>
      <c r="CZ62" s="68">
        <f t="shared" si="31"/>
        <v>0</v>
      </c>
      <c r="DA62" s="68">
        <f t="shared" si="32"/>
        <v>0.666697536607472</v>
      </c>
      <c r="DB62" s="68">
        <f t="shared" si="33"/>
        <v>0</v>
      </c>
    </row>
    <row r="63" spans="1:106" ht="14.25" customHeight="1" x14ac:dyDescent="0.2">
      <c r="A63" s="31" t="s">
        <v>232</v>
      </c>
      <c r="B63" s="211" t="s">
        <v>113</v>
      </c>
      <c r="C63" s="211" t="s">
        <v>274</v>
      </c>
      <c r="D63" s="211" t="s">
        <v>36</v>
      </c>
      <c r="E63" s="212"/>
      <c r="F63" s="212"/>
      <c r="G63" s="212"/>
      <c r="H63" s="199"/>
      <c r="I63" s="199"/>
      <c r="J63" s="199"/>
      <c r="K63" s="199"/>
      <c r="L63" s="199"/>
      <c r="M63" s="199"/>
      <c r="N63" s="199"/>
      <c r="O63" s="199"/>
      <c r="P63" s="199"/>
      <c r="Q63" s="212"/>
      <c r="R63" s="212">
        <v>1</v>
      </c>
      <c r="S63" s="212"/>
      <c r="T63" s="199"/>
      <c r="U63" s="199">
        <v>0</v>
      </c>
      <c r="V63" s="199"/>
      <c r="W63" s="199"/>
      <c r="X63" s="199">
        <v>0.99999999994179234</v>
      </c>
      <c r="Y63" s="199"/>
      <c r="Z63" s="199"/>
      <c r="AA63" s="199">
        <v>4.9999999997089617</v>
      </c>
      <c r="AB63" s="199"/>
      <c r="AC63" s="212"/>
      <c r="AD63" s="212"/>
      <c r="AE63" s="212"/>
      <c r="AF63" s="212"/>
      <c r="AG63" s="199"/>
      <c r="AH63" s="199"/>
      <c r="AI63" s="199"/>
      <c r="AJ63" s="199"/>
      <c r="AK63" s="199"/>
      <c r="AL63" s="199"/>
      <c r="AM63" s="199"/>
      <c r="AN63" s="199"/>
      <c r="AO63" s="199"/>
      <c r="AP63" s="199"/>
      <c r="AQ63" s="199"/>
      <c r="AR63" s="199"/>
      <c r="AS63" s="212"/>
      <c r="AT63" s="212"/>
      <c r="AU63" s="212"/>
      <c r="AV63" s="199"/>
      <c r="AW63" s="199"/>
      <c r="AX63" s="199"/>
      <c r="AY63" s="199"/>
      <c r="AZ63" s="199"/>
      <c r="BA63" s="199"/>
      <c r="BB63" s="199"/>
      <c r="BC63" s="199"/>
      <c r="BD63" s="199"/>
      <c r="BE63" s="212"/>
      <c r="BF63" s="212"/>
      <c r="BG63" s="199"/>
      <c r="BH63" s="199"/>
      <c r="BI63" s="199"/>
      <c r="BJ63" s="199"/>
      <c r="BK63" s="199"/>
      <c r="BL63" s="199"/>
      <c r="BM63" s="212">
        <v>1</v>
      </c>
      <c r="BN63" s="199">
        <v>0</v>
      </c>
      <c r="BO63" s="199">
        <v>0.99999999994179234</v>
      </c>
      <c r="BP63" s="199">
        <v>4.9999999997089617</v>
      </c>
      <c r="BQ63" s="211"/>
      <c r="BR63" s="211"/>
      <c r="BS63" s="211"/>
      <c r="BT63" s="211"/>
      <c r="BU63" s="31" t="str">
        <f t="shared" si="0"/>
        <v>23_01</v>
      </c>
      <c r="BV63" s="31" t="str">
        <f t="shared" si="7"/>
        <v>SECADOR DE AIRE</v>
      </c>
      <c r="BW63" s="31" t="str">
        <f t="shared" si="8"/>
        <v>140-GD-111</v>
      </c>
      <c r="BX63" s="1" t="str">
        <f t="shared" si="9"/>
        <v>-</v>
      </c>
      <c r="BY63" s="66">
        <f t="shared" si="10"/>
        <v>0</v>
      </c>
      <c r="BZ63" s="66">
        <f t="shared" si="11"/>
        <v>4.9999999997089617</v>
      </c>
      <c r="CA63" s="1">
        <f t="shared" si="12"/>
        <v>17</v>
      </c>
      <c r="CB63" s="213">
        <f t="shared" si="13"/>
        <v>408</v>
      </c>
      <c r="CC63" s="67">
        <f t="shared" si="14"/>
        <v>1</v>
      </c>
      <c r="CD63" s="69" t="str">
        <f t="shared" si="15"/>
        <v>NO PRESENTA</v>
      </c>
      <c r="CE63" s="31">
        <f t="shared" si="1"/>
        <v>31</v>
      </c>
      <c r="CF63" s="213">
        <f t="shared" si="2"/>
        <v>744</v>
      </c>
      <c r="CG63" s="67">
        <f t="shared" si="3"/>
        <v>1</v>
      </c>
      <c r="CH63" s="69" t="str">
        <f t="shared" si="4"/>
        <v>NO PRESENTA</v>
      </c>
      <c r="CI63" s="69" t="str">
        <f t="shared" si="5"/>
        <v>NO PRESENTA</v>
      </c>
      <c r="CJ63" s="199" t="str">
        <f t="shared" si="6"/>
        <v>NO PRESENTA</v>
      </c>
      <c r="CK63" s="68" t="str">
        <f t="shared" si="16"/>
        <v>-</v>
      </c>
      <c r="CL63" s="68" t="str">
        <f t="shared" si="17"/>
        <v>-</v>
      </c>
      <c r="CM63" s="68" t="str">
        <f t="shared" si="18"/>
        <v>-</v>
      </c>
      <c r="CN63" s="68" t="str">
        <f t="shared" si="19"/>
        <v>-</v>
      </c>
      <c r="CO63" s="68" t="str">
        <f t="shared" si="20"/>
        <v>-</v>
      </c>
      <c r="CP63" s="68">
        <f t="shared" si="21"/>
        <v>0</v>
      </c>
      <c r="CQ63" s="68">
        <f t="shared" si="22"/>
        <v>1</v>
      </c>
      <c r="CR63" s="68">
        <f t="shared" si="23"/>
        <v>0</v>
      </c>
      <c r="CS63" s="68">
        <f t="shared" si="24"/>
        <v>0</v>
      </c>
      <c r="CT63" s="68">
        <f t="shared" si="25"/>
        <v>0</v>
      </c>
      <c r="CU63" s="68" t="str">
        <f t="shared" si="26"/>
        <v>-</v>
      </c>
      <c r="CV63" s="68" t="str">
        <f t="shared" si="27"/>
        <v>-</v>
      </c>
      <c r="CW63" s="68" t="str">
        <f t="shared" si="28"/>
        <v>-</v>
      </c>
      <c r="CX63" s="68" t="str">
        <f t="shared" si="29"/>
        <v>-</v>
      </c>
      <c r="CY63" s="68">
        <f t="shared" si="30"/>
        <v>1</v>
      </c>
      <c r="CZ63" s="68">
        <f t="shared" si="31"/>
        <v>0</v>
      </c>
      <c r="DA63" s="68">
        <f t="shared" si="32"/>
        <v>0</v>
      </c>
      <c r="DB63" s="68">
        <f t="shared" si="33"/>
        <v>0</v>
      </c>
    </row>
    <row r="64" spans="1:106" ht="14.25" customHeight="1" x14ac:dyDescent="0.2">
      <c r="A64" s="31" t="s">
        <v>232</v>
      </c>
      <c r="B64" s="211" t="s">
        <v>182</v>
      </c>
      <c r="C64" s="211" t="s">
        <v>36</v>
      </c>
      <c r="D64" s="211" t="s">
        <v>36</v>
      </c>
      <c r="E64" s="212"/>
      <c r="F64" s="212"/>
      <c r="G64" s="212"/>
      <c r="H64" s="199"/>
      <c r="I64" s="199"/>
      <c r="J64" s="199"/>
      <c r="K64" s="199"/>
      <c r="L64" s="199"/>
      <c r="M64" s="199"/>
      <c r="N64" s="199"/>
      <c r="O64" s="199"/>
      <c r="P64" s="199"/>
      <c r="Q64" s="212"/>
      <c r="R64" s="212"/>
      <c r="S64" s="212"/>
      <c r="T64" s="199"/>
      <c r="U64" s="199"/>
      <c r="V64" s="199"/>
      <c r="W64" s="199"/>
      <c r="X64" s="199"/>
      <c r="Y64" s="199"/>
      <c r="Z64" s="199"/>
      <c r="AA64" s="199"/>
      <c r="AB64" s="199"/>
      <c r="AC64" s="212"/>
      <c r="AD64" s="212"/>
      <c r="AE64" s="212">
        <v>1</v>
      </c>
      <c r="AF64" s="212"/>
      <c r="AG64" s="199"/>
      <c r="AH64" s="199"/>
      <c r="AI64" s="199">
        <v>0</v>
      </c>
      <c r="AJ64" s="199"/>
      <c r="AK64" s="199"/>
      <c r="AL64" s="199"/>
      <c r="AM64" s="199">
        <v>3.9999999999417923</v>
      </c>
      <c r="AN64" s="199"/>
      <c r="AO64" s="199"/>
      <c r="AP64" s="199"/>
      <c r="AQ64" s="199">
        <v>11.999999999825377</v>
      </c>
      <c r="AR64" s="199"/>
      <c r="AS64" s="212"/>
      <c r="AT64" s="212"/>
      <c r="AU64" s="212"/>
      <c r="AV64" s="199"/>
      <c r="AW64" s="199"/>
      <c r="AX64" s="199"/>
      <c r="AY64" s="199"/>
      <c r="AZ64" s="199"/>
      <c r="BA64" s="199"/>
      <c r="BB64" s="199"/>
      <c r="BC64" s="199"/>
      <c r="BD64" s="199"/>
      <c r="BE64" s="212"/>
      <c r="BF64" s="212"/>
      <c r="BG64" s="199"/>
      <c r="BH64" s="199"/>
      <c r="BI64" s="199"/>
      <c r="BJ64" s="199"/>
      <c r="BK64" s="199"/>
      <c r="BL64" s="199"/>
      <c r="BM64" s="212">
        <v>1</v>
      </c>
      <c r="BN64" s="199">
        <v>0</v>
      </c>
      <c r="BO64" s="199">
        <v>3.9999999999417923</v>
      </c>
      <c r="BP64" s="199">
        <v>11.999999999825377</v>
      </c>
      <c r="BQ64" s="211"/>
      <c r="BR64" s="211"/>
      <c r="BS64" s="211"/>
      <c r="BT64" s="211"/>
      <c r="BU64" s="31" t="str">
        <f t="shared" si="0"/>
        <v>23_01</v>
      </c>
      <c r="BV64" s="31" t="str">
        <f t="shared" si="7"/>
        <v>ZONA DE LAVADO</v>
      </c>
      <c r="BW64" s="31" t="str">
        <f t="shared" si="8"/>
        <v>-</v>
      </c>
      <c r="BX64" s="1" t="str">
        <f t="shared" si="9"/>
        <v>-</v>
      </c>
      <c r="BY64" s="66">
        <f t="shared" si="10"/>
        <v>0</v>
      </c>
      <c r="BZ64" s="66">
        <f t="shared" si="11"/>
        <v>11.999999999825377</v>
      </c>
      <c r="CA64" s="1">
        <f t="shared" si="12"/>
        <v>17</v>
      </c>
      <c r="CB64" s="213">
        <f t="shared" si="13"/>
        <v>408</v>
      </c>
      <c r="CC64" s="67">
        <f t="shared" si="14"/>
        <v>1</v>
      </c>
      <c r="CD64" s="69" t="str">
        <f t="shared" si="15"/>
        <v>NO PRESENTA</v>
      </c>
      <c r="CE64" s="31">
        <f t="shared" si="1"/>
        <v>31</v>
      </c>
      <c r="CF64" s="213">
        <f t="shared" si="2"/>
        <v>744</v>
      </c>
      <c r="CG64" s="67">
        <f t="shared" si="3"/>
        <v>1</v>
      </c>
      <c r="CH64" s="69" t="str">
        <f t="shared" si="4"/>
        <v>NO PRESENTA</v>
      </c>
      <c r="CI64" s="69" t="str">
        <f t="shared" si="5"/>
        <v>NO PRESENTA</v>
      </c>
      <c r="CJ64" s="199" t="str">
        <f t="shared" si="6"/>
        <v>NO PRESENTA</v>
      </c>
      <c r="CK64" s="68" t="str">
        <f t="shared" si="16"/>
        <v>-</v>
      </c>
      <c r="CL64" s="68" t="str">
        <f t="shared" si="17"/>
        <v>-</v>
      </c>
      <c r="CM64" s="68" t="str">
        <f t="shared" si="18"/>
        <v>-</v>
      </c>
      <c r="CN64" s="68" t="str">
        <f t="shared" si="19"/>
        <v>-</v>
      </c>
      <c r="CO64" s="68" t="str">
        <f t="shared" si="20"/>
        <v>-</v>
      </c>
      <c r="CP64" s="68">
        <f t="shared" si="21"/>
        <v>0</v>
      </c>
      <c r="CQ64" s="68">
        <f t="shared" si="22"/>
        <v>0</v>
      </c>
      <c r="CR64" s="68">
        <f t="shared" si="23"/>
        <v>1</v>
      </c>
      <c r="CS64" s="68">
        <f t="shared" si="24"/>
        <v>0</v>
      </c>
      <c r="CT64" s="68">
        <f t="shared" si="25"/>
        <v>0</v>
      </c>
      <c r="CU64" s="68" t="str">
        <f t="shared" si="26"/>
        <v>-</v>
      </c>
      <c r="CV64" s="68" t="str">
        <f t="shared" si="27"/>
        <v>-</v>
      </c>
      <c r="CW64" s="68" t="str">
        <f t="shared" si="28"/>
        <v>-</v>
      </c>
      <c r="CX64" s="68" t="str">
        <f t="shared" si="29"/>
        <v>-</v>
      </c>
      <c r="CY64" s="68">
        <f t="shared" si="30"/>
        <v>1</v>
      </c>
      <c r="CZ64" s="68">
        <f t="shared" si="31"/>
        <v>0</v>
      </c>
      <c r="DA64" s="68">
        <f t="shared" si="32"/>
        <v>0</v>
      </c>
      <c r="DB64" s="68">
        <f t="shared" si="33"/>
        <v>0</v>
      </c>
    </row>
    <row r="65" spans="1:106" ht="14.25" customHeight="1" x14ac:dyDescent="0.2">
      <c r="A65" s="31" t="s">
        <v>232</v>
      </c>
      <c r="B65" s="211" t="s">
        <v>180</v>
      </c>
      <c r="C65" s="211" t="s">
        <v>180</v>
      </c>
      <c r="D65" s="211" t="s">
        <v>36</v>
      </c>
      <c r="E65" s="212"/>
      <c r="F65" s="212"/>
      <c r="G65" s="212"/>
      <c r="H65" s="199"/>
      <c r="I65" s="199"/>
      <c r="J65" s="199"/>
      <c r="K65" s="199"/>
      <c r="L65" s="199"/>
      <c r="M65" s="199"/>
      <c r="N65" s="199"/>
      <c r="O65" s="199"/>
      <c r="P65" s="199"/>
      <c r="Q65" s="212"/>
      <c r="R65" s="212"/>
      <c r="S65" s="212"/>
      <c r="T65" s="199"/>
      <c r="U65" s="199"/>
      <c r="V65" s="199"/>
      <c r="W65" s="199"/>
      <c r="X65" s="199"/>
      <c r="Y65" s="199"/>
      <c r="Z65" s="199"/>
      <c r="AA65" s="199"/>
      <c r="AB65" s="199"/>
      <c r="AC65" s="212"/>
      <c r="AD65" s="212"/>
      <c r="AE65" s="212"/>
      <c r="AF65" s="212"/>
      <c r="AG65" s="199"/>
      <c r="AH65" s="199"/>
      <c r="AI65" s="199"/>
      <c r="AJ65" s="199"/>
      <c r="AK65" s="199"/>
      <c r="AL65" s="199"/>
      <c r="AM65" s="199"/>
      <c r="AN65" s="199"/>
      <c r="AO65" s="199"/>
      <c r="AP65" s="199"/>
      <c r="AQ65" s="199"/>
      <c r="AR65" s="199"/>
      <c r="AS65" s="212"/>
      <c r="AT65" s="212"/>
      <c r="AU65" s="212"/>
      <c r="AV65" s="199"/>
      <c r="AW65" s="199"/>
      <c r="AX65" s="199"/>
      <c r="AY65" s="199"/>
      <c r="AZ65" s="199"/>
      <c r="BA65" s="199"/>
      <c r="BB65" s="199"/>
      <c r="BC65" s="199"/>
      <c r="BD65" s="199"/>
      <c r="BE65" s="212"/>
      <c r="BF65" s="212">
        <v>1</v>
      </c>
      <c r="BG65" s="199"/>
      <c r="BH65" s="199">
        <v>0</v>
      </c>
      <c r="BI65" s="199"/>
      <c r="BJ65" s="199">
        <v>3.8333333334303461</v>
      </c>
      <c r="BK65" s="199"/>
      <c r="BL65" s="199">
        <v>3.8333333334303461</v>
      </c>
      <c r="BM65" s="212">
        <v>1</v>
      </c>
      <c r="BN65" s="199">
        <v>0</v>
      </c>
      <c r="BO65" s="199">
        <v>3.8333333334303461</v>
      </c>
      <c r="BP65" s="199">
        <v>3.8333333334303461</v>
      </c>
      <c r="BQ65" s="211"/>
      <c r="BR65" s="211"/>
      <c r="BS65" s="211"/>
      <c r="BT65" s="211"/>
      <c r="BU65" s="31" t="str">
        <f t="shared" si="0"/>
        <v>23_01</v>
      </c>
      <c r="BV65" s="31" t="str">
        <f t="shared" si="7"/>
        <v>AK-11 TRUCK SHOP</v>
      </c>
      <c r="BW65" s="31" t="str">
        <f t="shared" si="8"/>
        <v>AK-11 TRUCK SHOP</v>
      </c>
      <c r="BX65" s="1" t="str">
        <f t="shared" si="9"/>
        <v>-</v>
      </c>
      <c r="BY65" s="66">
        <f t="shared" si="10"/>
        <v>0</v>
      </c>
      <c r="BZ65" s="66">
        <f t="shared" si="11"/>
        <v>3.8333333334303461</v>
      </c>
      <c r="CA65" s="1">
        <f t="shared" si="12"/>
        <v>17</v>
      </c>
      <c r="CB65" s="213">
        <f t="shared" si="13"/>
        <v>408</v>
      </c>
      <c r="CC65" s="67">
        <f t="shared" si="14"/>
        <v>1</v>
      </c>
      <c r="CD65" s="69" t="str">
        <f t="shared" si="15"/>
        <v>NO PRESENTA</v>
      </c>
      <c r="CE65" s="31">
        <f t="shared" si="1"/>
        <v>31</v>
      </c>
      <c r="CF65" s="213">
        <f t="shared" si="2"/>
        <v>744</v>
      </c>
      <c r="CG65" s="67">
        <f t="shared" si="3"/>
        <v>1</v>
      </c>
      <c r="CH65" s="69" t="str">
        <f t="shared" si="4"/>
        <v>NO PRESENTA</v>
      </c>
      <c r="CI65" s="69" t="str">
        <f t="shared" si="5"/>
        <v>NO PRESENTA</v>
      </c>
      <c r="CJ65" s="199" t="str">
        <f t="shared" si="6"/>
        <v>NO PRESENTA</v>
      </c>
      <c r="CK65" s="68" t="str">
        <f t="shared" si="16"/>
        <v>-</v>
      </c>
      <c r="CL65" s="68" t="str">
        <f t="shared" si="17"/>
        <v>-</v>
      </c>
      <c r="CM65" s="68" t="str">
        <f t="shared" si="18"/>
        <v>-</v>
      </c>
      <c r="CN65" s="68" t="str">
        <f t="shared" si="19"/>
        <v>-</v>
      </c>
      <c r="CO65" s="68" t="str">
        <f t="shared" si="20"/>
        <v>-</v>
      </c>
      <c r="CP65" s="68">
        <f t="shared" si="21"/>
        <v>0</v>
      </c>
      <c r="CQ65" s="68">
        <f t="shared" si="22"/>
        <v>0</v>
      </c>
      <c r="CR65" s="68">
        <f t="shared" si="23"/>
        <v>0</v>
      </c>
      <c r="CS65" s="68">
        <f t="shared" si="24"/>
        <v>0</v>
      </c>
      <c r="CT65" s="68">
        <f t="shared" si="25"/>
        <v>1</v>
      </c>
      <c r="CU65" s="68" t="str">
        <f t="shared" si="26"/>
        <v>-</v>
      </c>
      <c r="CV65" s="68" t="str">
        <f t="shared" si="27"/>
        <v>-</v>
      </c>
      <c r="CW65" s="68" t="str">
        <f t="shared" si="28"/>
        <v>-</v>
      </c>
      <c r="CX65" s="68" t="str">
        <f t="shared" si="29"/>
        <v>-</v>
      </c>
      <c r="CY65" s="68">
        <f t="shared" si="30"/>
        <v>1</v>
      </c>
      <c r="CZ65" s="68">
        <f t="shared" si="31"/>
        <v>0</v>
      </c>
      <c r="DA65" s="68">
        <f t="shared" si="32"/>
        <v>0</v>
      </c>
      <c r="DB65" s="68">
        <f t="shared" si="33"/>
        <v>0</v>
      </c>
    </row>
    <row r="66" spans="1:106" ht="14.25" customHeight="1" x14ac:dyDescent="0.2">
      <c r="A66" s="31" t="s">
        <v>232</v>
      </c>
      <c r="B66" s="211" t="s">
        <v>250</v>
      </c>
      <c r="C66" s="211" t="s">
        <v>131</v>
      </c>
      <c r="D66" s="211" t="s">
        <v>36</v>
      </c>
      <c r="E66" s="212"/>
      <c r="F66" s="212"/>
      <c r="G66" s="212"/>
      <c r="H66" s="199"/>
      <c r="I66" s="199"/>
      <c r="J66" s="199"/>
      <c r="K66" s="199"/>
      <c r="L66" s="199"/>
      <c r="M66" s="199"/>
      <c r="N66" s="199"/>
      <c r="O66" s="199"/>
      <c r="P66" s="199"/>
      <c r="Q66" s="212">
        <v>1</v>
      </c>
      <c r="R66" s="212"/>
      <c r="S66" s="212"/>
      <c r="T66" s="199">
        <v>2554.9999999998836</v>
      </c>
      <c r="U66" s="199"/>
      <c r="V66" s="199"/>
      <c r="W66" s="199">
        <v>2.999999999825377</v>
      </c>
      <c r="X66" s="199"/>
      <c r="Y66" s="199"/>
      <c r="Z66" s="199">
        <v>11.999999999301508</v>
      </c>
      <c r="AA66" s="199"/>
      <c r="AB66" s="199"/>
      <c r="AC66" s="212"/>
      <c r="AD66" s="212"/>
      <c r="AE66" s="212"/>
      <c r="AF66" s="212"/>
      <c r="AG66" s="199"/>
      <c r="AH66" s="199"/>
      <c r="AI66" s="199"/>
      <c r="AJ66" s="199"/>
      <c r="AK66" s="199"/>
      <c r="AL66" s="199"/>
      <c r="AM66" s="199"/>
      <c r="AN66" s="199"/>
      <c r="AO66" s="199"/>
      <c r="AP66" s="199"/>
      <c r="AQ66" s="199"/>
      <c r="AR66" s="199"/>
      <c r="AS66" s="212"/>
      <c r="AT66" s="212"/>
      <c r="AU66" s="212"/>
      <c r="AV66" s="199"/>
      <c r="AW66" s="199"/>
      <c r="AX66" s="199"/>
      <c r="AY66" s="199"/>
      <c r="AZ66" s="199"/>
      <c r="BA66" s="199"/>
      <c r="BB66" s="199"/>
      <c r="BC66" s="199"/>
      <c r="BD66" s="199"/>
      <c r="BE66" s="212"/>
      <c r="BF66" s="212"/>
      <c r="BG66" s="199"/>
      <c r="BH66" s="199"/>
      <c r="BI66" s="199"/>
      <c r="BJ66" s="199"/>
      <c r="BK66" s="199"/>
      <c r="BL66" s="199"/>
      <c r="BM66" s="212">
        <v>1</v>
      </c>
      <c r="BN66" s="199">
        <v>2554.9999999998836</v>
      </c>
      <c r="BO66" s="199">
        <v>2.999999999825377</v>
      </c>
      <c r="BP66" s="199">
        <v>11.999999999301508</v>
      </c>
      <c r="BQ66" s="211"/>
      <c r="BR66" s="211"/>
      <c r="BS66" s="211"/>
      <c r="BT66" s="211"/>
      <c r="BU66" s="31" t="str">
        <f t="shared" si="0"/>
        <v>23_01</v>
      </c>
      <c r="BV66" s="31" t="str">
        <f t="shared" si="7"/>
        <v>DIALIZADOR ACEITE</v>
      </c>
      <c r="BW66" s="31" t="str">
        <f t="shared" si="8"/>
        <v>140-FL-101</v>
      </c>
      <c r="BX66" s="1" t="str">
        <f t="shared" si="9"/>
        <v>-</v>
      </c>
      <c r="BY66" s="66">
        <f t="shared" si="10"/>
        <v>2554.9999999998836</v>
      </c>
      <c r="BZ66" s="66">
        <f t="shared" si="11"/>
        <v>11.999999999301508</v>
      </c>
      <c r="CA66" s="1">
        <f t="shared" si="12"/>
        <v>17</v>
      </c>
      <c r="CB66" s="213">
        <f t="shared" si="13"/>
        <v>408</v>
      </c>
      <c r="CC66" s="67">
        <f t="shared" si="14"/>
        <v>-5.2622549019604987</v>
      </c>
      <c r="CD66" s="69" t="str">
        <f t="shared" si="15"/>
        <v>NO PRESENTA</v>
      </c>
      <c r="CE66" s="31">
        <f t="shared" si="1"/>
        <v>31</v>
      </c>
      <c r="CF66" s="213">
        <f t="shared" si="2"/>
        <v>744</v>
      </c>
      <c r="CG66" s="67">
        <f t="shared" si="3"/>
        <v>-2.4341397849460802</v>
      </c>
      <c r="CH66" s="69" t="str">
        <f t="shared" si="4"/>
        <v>NO PRESENTA</v>
      </c>
      <c r="CI66" s="69" t="str">
        <f t="shared" si="5"/>
        <v>NO PRESENTA</v>
      </c>
      <c r="CJ66" s="199" t="str">
        <f t="shared" si="6"/>
        <v>NO PRESENTA</v>
      </c>
      <c r="CK66" s="68">
        <f t="shared" si="16"/>
        <v>0</v>
      </c>
      <c r="CL66" s="68">
        <f t="shared" si="17"/>
        <v>1</v>
      </c>
      <c r="CM66" s="68">
        <f t="shared" si="18"/>
        <v>0</v>
      </c>
      <c r="CN66" s="68">
        <f t="shared" si="19"/>
        <v>0</v>
      </c>
      <c r="CO66" s="68">
        <f t="shared" si="20"/>
        <v>0</v>
      </c>
      <c r="CP66" s="68">
        <f t="shared" si="21"/>
        <v>0</v>
      </c>
      <c r="CQ66" s="68">
        <f t="shared" si="22"/>
        <v>1</v>
      </c>
      <c r="CR66" s="68">
        <f t="shared" si="23"/>
        <v>0</v>
      </c>
      <c r="CS66" s="68">
        <f t="shared" si="24"/>
        <v>0</v>
      </c>
      <c r="CT66" s="68">
        <f t="shared" si="25"/>
        <v>0</v>
      </c>
      <c r="CU66" s="68">
        <f t="shared" si="26"/>
        <v>0</v>
      </c>
      <c r="CV66" s="68">
        <f t="shared" si="27"/>
        <v>0</v>
      </c>
      <c r="CW66" s="68">
        <f t="shared" si="28"/>
        <v>1</v>
      </c>
      <c r="CX66" s="68">
        <f t="shared" si="29"/>
        <v>0</v>
      </c>
      <c r="CY66" s="68">
        <f t="shared" si="30"/>
        <v>0</v>
      </c>
      <c r="CZ66" s="68">
        <f t="shared" si="31"/>
        <v>0</v>
      </c>
      <c r="DA66" s="68">
        <f t="shared" si="32"/>
        <v>1</v>
      </c>
      <c r="DB66" s="68">
        <f t="shared" si="33"/>
        <v>0</v>
      </c>
    </row>
    <row r="67" spans="1:106" ht="14.25" customHeight="1" x14ac:dyDescent="0.2">
      <c r="A67" s="31" t="s">
        <v>232</v>
      </c>
      <c r="B67" s="211" t="s">
        <v>250</v>
      </c>
      <c r="C67" s="211" t="s">
        <v>122</v>
      </c>
      <c r="D67" s="211" t="s">
        <v>36</v>
      </c>
      <c r="E67" s="212"/>
      <c r="F67" s="212"/>
      <c r="G67" s="212"/>
      <c r="H67" s="199"/>
      <c r="I67" s="199"/>
      <c r="J67" s="199"/>
      <c r="K67" s="199"/>
      <c r="L67" s="199"/>
      <c r="M67" s="199"/>
      <c r="N67" s="199"/>
      <c r="O67" s="199"/>
      <c r="P67" s="199"/>
      <c r="Q67" s="212">
        <v>3</v>
      </c>
      <c r="R67" s="212"/>
      <c r="S67" s="212"/>
      <c r="T67" s="199">
        <v>0</v>
      </c>
      <c r="U67" s="199"/>
      <c r="V67" s="199"/>
      <c r="W67" s="199">
        <v>5.1661111110588536</v>
      </c>
      <c r="X67" s="199"/>
      <c r="Y67" s="199"/>
      <c r="Z67" s="199">
        <v>23.330833333020564</v>
      </c>
      <c r="AA67" s="199"/>
      <c r="AB67" s="199"/>
      <c r="AC67" s="212"/>
      <c r="AD67" s="212"/>
      <c r="AE67" s="212"/>
      <c r="AF67" s="212"/>
      <c r="AG67" s="199"/>
      <c r="AH67" s="199"/>
      <c r="AI67" s="199"/>
      <c r="AJ67" s="199"/>
      <c r="AK67" s="199"/>
      <c r="AL67" s="199"/>
      <c r="AM67" s="199"/>
      <c r="AN67" s="199"/>
      <c r="AO67" s="199"/>
      <c r="AP67" s="199"/>
      <c r="AQ67" s="199"/>
      <c r="AR67" s="199"/>
      <c r="AS67" s="212"/>
      <c r="AT67" s="212"/>
      <c r="AU67" s="212"/>
      <c r="AV67" s="199"/>
      <c r="AW67" s="199"/>
      <c r="AX67" s="199"/>
      <c r="AY67" s="199"/>
      <c r="AZ67" s="199"/>
      <c r="BA67" s="199"/>
      <c r="BB67" s="199"/>
      <c r="BC67" s="199"/>
      <c r="BD67" s="199"/>
      <c r="BE67" s="212"/>
      <c r="BF67" s="212"/>
      <c r="BG67" s="199"/>
      <c r="BH67" s="199"/>
      <c r="BI67" s="199"/>
      <c r="BJ67" s="199"/>
      <c r="BK67" s="199"/>
      <c r="BL67" s="199"/>
      <c r="BM67" s="212">
        <v>3</v>
      </c>
      <c r="BN67" s="199">
        <v>0</v>
      </c>
      <c r="BO67" s="199">
        <v>5.1661111110588536</v>
      </c>
      <c r="BP67" s="199">
        <v>23.330833333020564</v>
      </c>
      <c r="BQ67" s="211"/>
      <c r="BR67" s="211"/>
      <c r="BS67" s="211"/>
      <c r="BT67" s="211"/>
      <c r="BU67" s="31" t="str">
        <f t="shared" si="0"/>
        <v>23_01</v>
      </c>
      <c r="BV67" s="31" t="str">
        <f t="shared" si="7"/>
        <v>DIALIZADOR ACEITE</v>
      </c>
      <c r="BW67" s="31" t="str">
        <f t="shared" si="8"/>
        <v>140-FL-102</v>
      </c>
      <c r="BX67" s="1" t="str">
        <f t="shared" si="9"/>
        <v>-</v>
      </c>
      <c r="BY67" s="66">
        <f t="shared" si="10"/>
        <v>0</v>
      </c>
      <c r="BZ67" s="66">
        <f t="shared" si="11"/>
        <v>23.330833333020564</v>
      </c>
      <c r="CA67" s="1">
        <f t="shared" si="12"/>
        <v>17</v>
      </c>
      <c r="CB67" s="213">
        <f t="shared" si="13"/>
        <v>408</v>
      </c>
      <c r="CC67" s="67">
        <f t="shared" si="14"/>
        <v>1</v>
      </c>
      <c r="CD67" s="69" t="str">
        <f t="shared" si="15"/>
        <v>NO PRESENTA</v>
      </c>
      <c r="CE67" s="31">
        <f t="shared" si="1"/>
        <v>31</v>
      </c>
      <c r="CF67" s="213">
        <f t="shared" si="2"/>
        <v>744</v>
      </c>
      <c r="CG67" s="67">
        <f t="shared" si="3"/>
        <v>1</v>
      </c>
      <c r="CH67" s="69" t="str">
        <f t="shared" si="4"/>
        <v>NO PRESENTA</v>
      </c>
      <c r="CI67" s="69" t="str">
        <f t="shared" si="5"/>
        <v>NO PRESENTA</v>
      </c>
      <c r="CJ67" s="199" t="str">
        <f t="shared" si="6"/>
        <v>NO PRESENTA</v>
      </c>
      <c r="CK67" s="68" t="str">
        <f t="shared" si="16"/>
        <v>-</v>
      </c>
      <c r="CL67" s="68" t="str">
        <f t="shared" si="17"/>
        <v>-</v>
      </c>
      <c r="CM67" s="68" t="str">
        <f t="shared" si="18"/>
        <v>-</v>
      </c>
      <c r="CN67" s="68" t="str">
        <f t="shared" si="19"/>
        <v>-</v>
      </c>
      <c r="CO67" s="68" t="str">
        <f t="shared" si="20"/>
        <v>-</v>
      </c>
      <c r="CP67" s="68">
        <f t="shared" si="21"/>
        <v>0</v>
      </c>
      <c r="CQ67" s="68">
        <f t="shared" si="22"/>
        <v>1</v>
      </c>
      <c r="CR67" s="68">
        <f t="shared" si="23"/>
        <v>0</v>
      </c>
      <c r="CS67" s="68">
        <f t="shared" si="24"/>
        <v>0</v>
      </c>
      <c r="CT67" s="68">
        <f t="shared" si="25"/>
        <v>0</v>
      </c>
      <c r="CU67" s="68" t="str">
        <f t="shared" si="26"/>
        <v>-</v>
      </c>
      <c r="CV67" s="68" t="str">
        <f t="shared" si="27"/>
        <v>-</v>
      </c>
      <c r="CW67" s="68" t="str">
        <f t="shared" si="28"/>
        <v>-</v>
      </c>
      <c r="CX67" s="68" t="str">
        <f t="shared" si="29"/>
        <v>-</v>
      </c>
      <c r="CY67" s="68">
        <f t="shared" si="30"/>
        <v>0</v>
      </c>
      <c r="CZ67" s="68">
        <f t="shared" si="31"/>
        <v>0</v>
      </c>
      <c r="DA67" s="68">
        <f t="shared" si="32"/>
        <v>1</v>
      </c>
      <c r="DB67" s="68">
        <f t="shared" si="33"/>
        <v>0</v>
      </c>
    </row>
    <row r="68" spans="1:106" ht="14.25" customHeight="1" x14ac:dyDescent="0.2">
      <c r="A68" s="31" t="s">
        <v>232</v>
      </c>
      <c r="B68" s="211" t="s">
        <v>250</v>
      </c>
      <c r="C68" s="211" t="s">
        <v>208</v>
      </c>
      <c r="D68" s="211" t="s">
        <v>36</v>
      </c>
      <c r="E68" s="212"/>
      <c r="F68" s="212"/>
      <c r="G68" s="212"/>
      <c r="H68" s="199"/>
      <c r="I68" s="199"/>
      <c r="J68" s="199"/>
      <c r="K68" s="199"/>
      <c r="L68" s="199"/>
      <c r="M68" s="199"/>
      <c r="N68" s="199"/>
      <c r="O68" s="199"/>
      <c r="P68" s="199"/>
      <c r="Q68" s="212">
        <v>2</v>
      </c>
      <c r="R68" s="212"/>
      <c r="S68" s="212"/>
      <c r="T68" s="199">
        <v>0</v>
      </c>
      <c r="U68" s="199"/>
      <c r="V68" s="199"/>
      <c r="W68" s="199">
        <v>4.0827777776867151</v>
      </c>
      <c r="X68" s="199"/>
      <c r="Y68" s="199"/>
      <c r="Z68" s="199">
        <v>17.914166666334495</v>
      </c>
      <c r="AA68" s="199"/>
      <c r="AB68" s="199"/>
      <c r="AC68" s="212"/>
      <c r="AD68" s="212"/>
      <c r="AE68" s="212"/>
      <c r="AF68" s="212"/>
      <c r="AG68" s="199"/>
      <c r="AH68" s="199"/>
      <c r="AI68" s="199"/>
      <c r="AJ68" s="199"/>
      <c r="AK68" s="199"/>
      <c r="AL68" s="199"/>
      <c r="AM68" s="199"/>
      <c r="AN68" s="199"/>
      <c r="AO68" s="199"/>
      <c r="AP68" s="199"/>
      <c r="AQ68" s="199"/>
      <c r="AR68" s="199"/>
      <c r="AS68" s="212"/>
      <c r="AT68" s="212"/>
      <c r="AU68" s="212"/>
      <c r="AV68" s="199"/>
      <c r="AW68" s="199"/>
      <c r="AX68" s="199"/>
      <c r="AY68" s="199"/>
      <c r="AZ68" s="199"/>
      <c r="BA68" s="199"/>
      <c r="BB68" s="199"/>
      <c r="BC68" s="199"/>
      <c r="BD68" s="199"/>
      <c r="BE68" s="212"/>
      <c r="BF68" s="212"/>
      <c r="BG68" s="199"/>
      <c r="BH68" s="199"/>
      <c r="BI68" s="199"/>
      <c r="BJ68" s="199"/>
      <c r="BK68" s="199"/>
      <c r="BL68" s="199"/>
      <c r="BM68" s="212">
        <v>2</v>
      </c>
      <c r="BN68" s="199">
        <v>0</v>
      </c>
      <c r="BO68" s="199">
        <v>4.0827777776867151</v>
      </c>
      <c r="BP68" s="199">
        <v>17.914166666334495</v>
      </c>
      <c r="BQ68" s="211"/>
      <c r="BR68" s="211"/>
      <c r="BS68" s="211"/>
      <c r="BT68" s="211"/>
      <c r="BU68" s="31" t="str">
        <f t="shared" si="0"/>
        <v>23_01</v>
      </c>
      <c r="BV68" s="31" t="str">
        <f t="shared" si="7"/>
        <v>DIALIZADOR ACEITE</v>
      </c>
      <c r="BW68" s="31" t="str">
        <f t="shared" si="8"/>
        <v>140-FL-103</v>
      </c>
      <c r="BX68" s="1" t="str">
        <f t="shared" si="9"/>
        <v>-</v>
      </c>
      <c r="BY68" s="66">
        <f t="shared" si="10"/>
        <v>0</v>
      </c>
      <c r="BZ68" s="66">
        <f t="shared" si="11"/>
        <v>17.914166666334495</v>
      </c>
      <c r="CA68" s="1">
        <f t="shared" si="12"/>
        <v>17</v>
      </c>
      <c r="CB68" s="213">
        <f t="shared" si="13"/>
        <v>408</v>
      </c>
      <c r="CC68" s="67">
        <f t="shared" si="14"/>
        <v>1</v>
      </c>
      <c r="CD68" s="69" t="str">
        <f t="shared" si="15"/>
        <v>NO PRESENTA</v>
      </c>
      <c r="CE68" s="31">
        <f t="shared" si="1"/>
        <v>31</v>
      </c>
      <c r="CF68" s="213">
        <f t="shared" si="2"/>
        <v>744</v>
      </c>
      <c r="CG68" s="67">
        <f t="shared" si="3"/>
        <v>1</v>
      </c>
      <c r="CH68" s="69" t="str">
        <f t="shared" si="4"/>
        <v>NO PRESENTA</v>
      </c>
      <c r="CI68" s="69" t="str">
        <f t="shared" si="5"/>
        <v>NO PRESENTA</v>
      </c>
      <c r="CJ68" s="199" t="str">
        <f t="shared" si="6"/>
        <v>NO PRESENTA</v>
      </c>
      <c r="CK68" s="68" t="str">
        <f t="shared" si="16"/>
        <v>-</v>
      </c>
      <c r="CL68" s="68" t="str">
        <f t="shared" si="17"/>
        <v>-</v>
      </c>
      <c r="CM68" s="68" t="str">
        <f t="shared" si="18"/>
        <v>-</v>
      </c>
      <c r="CN68" s="68" t="str">
        <f t="shared" si="19"/>
        <v>-</v>
      </c>
      <c r="CO68" s="68" t="str">
        <f t="shared" si="20"/>
        <v>-</v>
      </c>
      <c r="CP68" s="68">
        <f t="shared" si="21"/>
        <v>0</v>
      </c>
      <c r="CQ68" s="68">
        <f t="shared" si="22"/>
        <v>1</v>
      </c>
      <c r="CR68" s="68">
        <f t="shared" si="23"/>
        <v>0</v>
      </c>
      <c r="CS68" s="68">
        <f t="shared" si="24"/>
        <v>0</v>
      </c>
      <c r="CT68" s="68">
        <f t="shared" si="25"/>
        <v>0</v>
      </c>
      <c r="CU68" s="68" t="str">
        <f t="shared" si="26"/>
        <v>-</v>
      </c>
      <c r="CV68" s="68" t="str">
        <f t="shared" si="27"/>
        <v>-</v>
      </c>
      <c r="CW68" s="68" t="str">
        <f t="shared" si="28"/>
        <v>-</v>
      </c>
      <c r="CX68" s="68" t="str">
        <f t="shared" si="29"/>
        <v>-</v>
      </c>
      <c r="CY68" s="68">
        <f t="shared" si="30"/>
        <v>0</v>
      </c>
      <c r="CZ68" s="68">
        <f t="shared" si="31"/>
        <v>0</v>
      </c>
      <c r="DA68" s="68">
        <f t="shared" si="32"/>
        <v>1</v>
      </c>
      <c r="DB68" s="68">
        <f t="shared" si="33"/>
        <v>0</v>
      </c>
    </row>
    <row r="69" spans="1:106" ht="14.25" customHeight="1" x14ac:dyDescent="0.2">
      <c r="A69" s="31" t="s">
        <v>232</v>
      </c>
      <c r="B69" s="211" t="s">
        <v>250</v>
      </c>
      <c r="C69" s="211" t="s">
        <v>121</v>
      </c>
      <c r="D69" s="211" t="s">
        <v>36</v>
      </c>
      <c r="E69" s="212"/>
      <c r="F69" s="212"/>
      <c r="G69" s="212"/>
      <c r="H69" s="199"/>
      <c r="I69" s="199"/>
      <c r="J69" s="199"/>
      <c r="K69" s="199"/>
      <c r="L69" s="199"/>
      <c r="M69" s="199"/>
      <c r="N69" s="199"/>
      <c r="O69" s="199"/>
      <c r="P69" s="199"/>
      <c r="Q69" s="212">
        <v>1</v>
      </c>
      <c r="R69" s="212"/>
      <c r="S69" s="212"/>
      <c r="T69" s="199">
        <v>0</v>
      </c>
      <c r="U69" s="199"/>
      <c r="V69" s="199"/>
      <c r="W69" s="199">
        <v>2.4997222222737037</v>
      </c>
      <c r="X69" s="199"/>
      <c r="Y69" s="199"/>
      <c r="Z69" s="199">
        <v>9.9988888890948147</v>
      </c>
      <c r="AA69" s="199"/>
      <c r="AB69" s="199"/>
      <c r="AC69" s="212"/>
      <c r="AD69" s="212"/>
      <c r="AE69" s="212"/>
      <c r="AF69" s="212"/>
      <c r="AG69" s="199"/>
      <c r="AH69" s="199"/>
      <c r="AI69" s="199"/>
      <c r="AJ69" s="199"/>
      <c r="AK69" s="199"/>
      <c r="AL69" s="199"/>
      <c r="AM69" s="199"/>
      <c r="AN69" s="199"/>
      <c r="AO69" s="199"/>
      <c r="AP69" s="199"/>
      <c r="AQ69" s="199"/>
      <c r="AR69" s="199"/>
      <c r="AS69" s="212"/>
      <c r="AT69" s="212"/>
      <c r="AU69" s="212"/>
      <c r="AV69" s="199"/>
      <c r="AW69" s="199"/>
      <c r="AX69" s="199"/>
      <c r="AY69" s="199"/>
      <c r="AZ69" s="199"/>
      <c r="BA69" s="199"/>
      <c r="BB69" s="199"/>
      <c r="BC69" s="199"/>
      <c r="BD69" s="199"/>
      <c r="BE69" s="212"/>
      <c r="BF69" s="212"/>
      <c r="BG69" s="199"/>
      <c r="BH69" s="199"/>
      <c r="BI69" s="199"/>
      <c r="BJ69" s="199"/>
      <c r="BK69" s="199"/>
      <c r="BL69" s="199"/>
      <c r="BM69" s="212">
        <v>1</v>
      </c>
      <c r="BN69" s="199">
        <v>0</v>
      </c>
      <c r="BO69" s="199">
        <v>2.4997222222737037</v>
      </c>
      <c r="BP69" s="199">
        <v>9.9988888890948147</v>
      </c>
      <c r="BQ69" s="211"/>
      <c r="BR69" s="211"/>
      <c r="BS69" s="211"/>
      <c r="BT69" s="211"/>
      <c r="BU69" s="31" t="str">
        <f t="shared" si="0"/>
        <v>23_01</v>
      </c>
      <c r="BV69" s="31" t="str">
        <f t="shared" si="7"/>
        <v>DIALIZADOR ACEITE</v>
      </c>
      <c r="BW69" s="31" t="str">
        <f t="shared" si="8"/>
        <v>140-FL-104</v>
      </c>
      <c r="BX69" s="1" t="str">
        <f t="shared" si="9"/>
        <v>-</v>
      </c>
      <c r="BY69" s="66">
        <f t="shared" si="10"/>
        <v>0</v>
      </c>
      <c r="BZ69" s="66">
        <f t="shared" si="11"/>
        <v>9.9988888890948147</v>
      </c>
      <c r="CA69" s="1">
        <f t="shared" si="12"/>
        <v>17</v>
      </c>
      <c r="CB69" s="213">
        <f t="shared" si="13"/>
        <v>408</v>
      </c>
      <c r="CC69" s="67">
        <f t="shared" si="14"/>
        <v>1</v>
      </c>
      <c r="CD69" s="69" t="str">
        <f t="shared" si="15"/>
        <v>NO PRESENTA</v>
      </c>
      <c r="CE69" s="31">
        <f t="shared" si="1"/>
        <v>31</v>
      </c>
      <c r="CF69" s="213">
        <f t="shared" si="2"/>
        <v>744</v>
      </c>
      <c r="CG69" s="67">
        <f t="shared" si="3"/>
        <v>1</v>
      </c>
      <c r="CH69" s="69" t="str">
        <f t="shared" si="4"/>
        <v>NO PRESENTA</v>
      </c>
      <c r="CI69" s="69" t="str">
        <f t="shared" si="5"/>
        <v>NO PRESENTA</v>
      </c>
      <c r="CJ69" s="199" t="str">
        <f t="shared" si="6"/>
        <v>NO PRESENTA</v>
      </c>
      <c r="CK69" s="68" t="str">
        <f t="shared" si="16"/>
        <v>-</v>
      </c>
      <c r="CL69" s="68" t="str">
        <f t="shared" si="17"/>
        <v>-</v>
      </c>
      <c r="CM69" s="68" t="str">
        <f t="shared" si="18"/>
        <v>-</v>
      </c>
      <c r="CN69" s="68" t="str">
        <f t="shared" si="19"/>
        <v>-</v>
      </c>
      <c r="CO69" s="68" t="str">
        <f t="shared" si="20"/>
        <v>-</v>
      </c>
      <c r="CP69" s="68">
        <f t="shared" si="21"/>
        <v>0</v>
      </c>
      <c r="CQ69" s="68">
        <f t="shared" si="22"/>
        <v>1</v>
      </c>
      <c r="CR69" s="68">
        <f t="shared" si="23"/>
        <v>0</v>
      </c>
      <c r="CS69" s="68">
        <f t="shared" si="24"/>
        <v>0</v>
      </c>
      <c r="CT69" s="68">
        <f t="shared" si="25"/>
        <v>0</v>
      </c>
      <c r="CU69" s="68" t="str">
        <f t="shared" si="26"/>
        <v>-</v>
      </c>
      <c r="CV69" s="68" t="str">
        <f t="shared" si="27"/>
        <v>-</v>
      </c>
      <c r="CW69" s="68" t="str">
        <f t="shared" si="28"/>
        <v>-</v>
      </c>
      <c r="CX69" s="68" t="str">
        <f t="shared" si="29"/>
        <v>-</v>
      </c>
      <c r="CY69" s="68">
        <f t="shared" si="30"/>
        <v>0</v>
      </c>
      <c r="CZ69" s="68">
        <f t="shared" si="31"/>
        <v>0</v>
      </c>
      <c r="DA69" s="68">
        <f t="shared" si="32"/>
        <v>1</v>
      </c>
      <c r="DB69" s="68">
        <f t="shared" si="33"/>
        <v>0</v>
      </c>
    </row>
    <row r="70" spans="1:106" ht="14.25" customHeight="1" x14ac:dyDescent="0.2">
      <c r="A70" s="31" t="s">
        <v>232</v>
      </c>
      <c r="B70" s="211" t="s">
        <v>313</v>
      </c>
      <c r="C70" s="211" t="s">
        <v>64</v>
      </c>
      <c r="D70" s="211" t="s">
        <v>36</v>
      </c>
      <c r="E70" s="212"/>
      <c r="F70" s="212"/>
      <c r="G70" s="212"/>
      <c r="H70" s="199"/>
      <c r="I70" s="199"/>
      <c r="J70" s="199"/>
      <c r="K70" s="199"/>
      <c r="L70" s="199"/>
      <c r="M70" s="199"/>
      <c r="N70" s="199"/>
      <c r="O70" s="199"/>
      <c r="P70" s="199"/>
      <c r="Q70" s="212"/>
      <c r="R70" s="212">
        <v>1</v>
      </c>
      <c r="S70" s="212"/>
      <c r="T70" s="199"/>
      <c r="U70" s="199">
        <v>0</v>
      </c>
      <c r="V70" s="199"/>
      <c r="W70" s="199"/>
      <c r="X70" s="199">
        <v>8.3333333255723119E-2</v>
      </c>
      <c r="Y70" s="199"/>
      <c r="Z70" s="199"/>
      <c r="AA70" s="199">
        <v>8.3333333255723119E-2</v>
      </c>
      <c r="AB70" s="199"/>
      <c r="AC70" s="212"/>
      <c r="AD70" s="212"/>
      <c r="AE70" s="212"/>
      <c r="AF70" s="212"/>
      <c r="AG70" s="199"/>
      <c r="AH70" s="199"/>
      <c r="AI70" s="199"/>
      <c r="AJ70" s="199"/>
      <c r="AK70" s="199"/>
      <c r="AL70" s="199"/>
      <c r="AM70" s="199"/>
      <c r="AN70" s="199"/>
      <c r="AO70" s="199"/>
      <c r="AP70" s="199"/>
      <c r="AQ70" s="199"/>
      <c r="AR70" s="199"/>
      <c r="AS70" s="212"/>
      <c r="AT70" s="212"/>
      <c r="AU70" s="212"/>
      <c r="AV70" s="199"/>
      <c r="AW70" s="199"/>
      <c r="AX70" s="199"/>
      <c r="AY70" s="199"/>
      <c r="AZ70" s="199"/>
      <c r="BA70" s="199"/>
      <c r="BB70" s="199"/>
      <c r="BC70" s="199"/>
      <c r="BD70" s="199"/>
      <c r="BE70" s="212"/>
      <c r="BF70" s="212"/>
      <c r="BG70" s="199"/>
      <c r="BH70" s="199"/>
      <c r="BI70" s="199"/>
      <c r="BJ70" s="199"/>
      <c r="BK70" s="199"/>
      <c r="BL70" s="199"/>
      <c r="BM70" s="212">
        <v>1</v>
      </c>
      <c r="BN70" s="199">
        <v>0</v>
      </c>
      <c r="BO70" s="199">
        <v>8.3333333255723119E-2</v>
      </c>
      <c r="BP70" s="199">
        <v>8.3333333255723119E-2</v>
      </c>
      <c r="BQ70" s="211"/>
      <c r="BR70" s="211"/>
      <c r="BS70" s="211"/>
      <c r="BT70" s="211"/>
      <c r="BU70" s="31" t="str">
        <f t="shared" si="0"/>
        <v>23_01</v>
      </c>
      <c r="BV70" s="31" t="str">
        <f t="shared" si="7"/>
        <v>ELECTROBOMBA DE SUMIDERO SUMERGIBLE</v>
      </c>
      <c r="BW70" s="31" t="str">
        <f t="shared" si="8"/>
        <v>140-PP-132</v>
      </c>
      <c r="BX70" s="1" t="str">
        <f t="shared" si="9"/>
        <v>-</v>
      </c>
      <c r="BY70" s="66">
        <f t="shared" si="10"/>
        <v>0</v>
      </c>
      <c r="BZ70" s="66">
        <f t="shared" si="11"/>
        <v>8.3333333255723119E-2</v>
      </c>
      <c r="CA70" s="1">
        <f t="shared" si="12"/>
        <v>17</v>
      </c>
      <c r="CB70" s="213">
        <f t="shared" si="13"/>
        <v>408</v>
      </c>
      <c r="CC70" s="67">
        <f t="shared" si="14"/>
        <v>1</v>
      </c>
      <c r="CD70" s="69" t="str">
        <f t="shared" si="15"/>
        <v>NO PRESENTA</v>
      </c>
      <c r="CE70" s="31">
        <f t="shared" si="1"/>
        <v>31</v>
      </c>
      <c r="CF70" s="213">
        <f t="shared" si="2"/>
        <v>744</v>
      </c>
      <c r="CG70" s="67">
        <f t="shared" si="3"/>
        <v>1</v>
      </c>
      <c r="CH70" s="69" t="str">
        <f t="shared" si="4"/>
        <v>NO PRESENTA</v>
      </c>
      <c r="CI70" s="69" t="str">
        <f t="shared" si="5"/>
        <v>NO PRESENTA</v>
      </c>
      <c r="CJ70" s="199" t="str">
        <f t="shared" si="6"/>
        <v>NO PRESENTA</v>
      </c>
      <c r="CK70" s="68" t="str">
        <f t="shared" si="16"/>
        <v>-</v>
      </c>
      <c r="CL70" s="68" t="str">
        <f t="shared" si="17"/>
        <v>-</v>
      </c>
      <c r="CM70" s="68" t="str">
        <f t="shared" si="18"/>
        <v>-</v>
      </c>
      <c r="CN70" s="68" t="str">
        <f t="shared" si="19"/>
        <v>-</v>
      </c>
      <c r="CO70" s="68" t="str">
        <f t="shared" si="20"/>
        <v>-</v>
      </c>
      <c r="CP70" s="68">
        <f t="shared" si="21"/>
        <v>0</v>
      </c>
      <c r="CQ70" s="68">
        <f t="shared" si="22"/>
        <v>1</v>
      </c>
      <c r="CR70" s="68">
        <f t="shared" si="23"/>
        <v>0</v>
      </c>
      <c r="CS70" s="68">
        <f t="shared" si="24"/>
        <v>0</v>
      </c>
      <c r="CT70" s="68">
        <f t="shared" si="25"/>
        <v>0</v>
      </c>
      <c r="CU70" s="68" t="str">
        <f t="shared" si="26"/>
        <v>-</v>
      </c>
      <c r="CV70" s="68" t="str">
        <f t="shared" si="27"/>
        <v>-</v>
      </c>
      <c r="CW70" s="68" t="str">
        <f t="shared" si="28"/>
        <v>-</v>
      </c>
      <c r="CX70" s="68" t="str">
        <f t="shared" si="29"/>
        <v>-</v>
      </c>
      <c r="CY70" s="68">
        <f t="shared" si="30"/>
        <v>1</v>
      </c>
      <c r="CZ70" s="68">
        <f t="shared" si="31"/>
        <v>0</v>
      </c>
      <c r="DA70" s="68">
        <f t="shared" si="32"/>
        <v>0</v>
      </c>
      <c r="DB70" s="68">
        <f t="shared" si="33"/>
        <v>0</v>
      </c>
    </row>
    <row r="71" spans="1:106" ht="14.25" customHeight="1" x14ac:dyDescent="0.2">
      <c r="A71" s="31" t="s">
        <v>232</v>
      </c>
      <c r="B71" s="211" t="s">
        <v>313</v>
      </c>
      <c r="C71" s="211" t="s">
        <v>312</v>
      </c>
      <c r="D71" s="211" t="s">
        <v>36</v>
      </c>
      <c r="E71" s="212">
        <v>1</v>
      </c>
      <c r="F71" s="212"/>
      <c r="G71" s="212"/>
      <c r="H71" s="199">
        <v>2.7500000002328306</v>
      </c>
      <c r="I71" s="199"/>
      <c r="J71" s="199"/>
      <c r="K71" s="199">
        <v>1.9833333335118368</v>
      </c>
      <c r="L71" s="199"/>
      <c r="M71" s="199"/>
      <c r="N71" s="199">
        <v>5.9500000005355105</v>
      </c>
      <c r="O71" s="199"/>
      <c r="P71" s="199"/>
      <c r="Q71" s="212"/>
      <c r="R71" s="212">
        <v>1</v>
      </c>
      <c r="S71" s="212"/>
      <c r="T71" s="199"/>
      <c r="U71" s="199">
        <v>0</v>
      </c>
      <c r="V71" s="199"/>
      <c r="W71" s="199"/>
      <c r="X71" s="199">
        <v>4.9722222145646811E-2</v>
      </c>
      <c r="Y71" s="199"/>
      <c r="Z71" s="199"/>
      <c r="AA71" s="199">
        <v>4.9722222145646811E-2</v>
      </c>
      <c r="AB71" s="199"/>
      <c r="AC71" s="212"/>
      <c r="AD71" s="212"/>
      <c r="AE71" s="212"/>
      <c r="AF71" s="212"/>
      <c r="AG71" s="199"/>
      <c r="AH71" s="199"/>
      <c r="AI71" s="199"/>
      <c r="AJ71" s="199"/>
      <c r="AK71" s="199"/>
      <c r="AL71" s="199"/>
      <c r="AM71" s="199"/>
      <c r="AN71" s="199"/>
      <c r="AO71" s="199"/>
      <c r="AP71" s="199"/>
      <c r="AQ71" s="199"/>
      <c r="AR71" s="199"/>
      <c r="AS71" s="212"/>
      <c r="AT71" s="212"/>
      <c r="AU71" s="212"/>
      <c r="AV71" s="199"/>
      <c r="AW71" s="199"/>
      <c r="AX71" s="199"/>
      <c r="AY71" s="199"/>
      <c r="AZ71" s="199"/>
      <c r="BA71" s="199"/>
      <c r="BB71" s="199"/>
      <c r="BC71" s="199"/>
      <c r="BD71" s="199"/>
      <c r="BE71" s="212"/>
      <c r="BF71" s="212"/>
      <c r="BG71" s="199"/>
      <c r="BH71" s="199"/>
      <c r="BI71" s="199"/>
      <c r="BJ71" s="199"/>
      <c r="BK71" s="199"/>
      <c r="BL71" s="199"/>
      <c r="BM71" s="212">
        <v>2</v>
      </c>
      <c r="BN71" s="199">
        <v>2.7500000002328306</v>
      </c>
      <c r="BO71" s="199">
        <v>2.0330555556574836</v>
      </c>
      <c r="BP71" s="199">
        <v>5.9997222226811573</v>
      </c>
      <c r="BQ71" s="211"/>
      <c r="BR71" s="211"/>
      <c r="BS71" s="211"/>
      <c r="BT71" s="211"/>
      <c r="BU71" s="31" t="str">
        <f t="shared" si="0"/>
        <v>23_01</v>
      </c>
      <c r="BV71" s="31" t="str">
        <f t="shared" si="7"/>
        <v>ELECTROBOMBA DE SUMIDERO SUMERGIBLE</v>
      </c>
      <c r="BW71" s="31" t="str">
        <f t="shared" si="8"/>
        <v>GRINDEX_MASTER INOX H</v>
      </c>
      <c r="BX71" s="1" t="str">
        <f t="shared" si="9"/>
        <v>-</v>
      </c>
      <c r="BY71" s="66">
        <f t="shared" si="10"/>
        <v>2.7500000002328306</v>
      </c>
      <c r="BZ71" s="66">
        <f t="shared" si="11"/>
        <v>5.9997222226811573</v>
      </c>
      <c r="CA71" s="1">
        <f t="shared" si="12"/>
        <v>17</v>
      </c>
      <c r="CB71" s="213">
        <f t="shared" si="13"/>
        <v>408</v>
      </c>
      <c r="CC71" s="67">
        <f t="shared" si="14"/>
        <v>0.993259803920998</v>
      </c>
      <c r="CD71" s="69">
        <f t="shared" si="15"/>
        <v>408</v>
      </c>
      <c r="CE71" s="31">
        <f t="shared" si="1"/>
        <v>31</v>
      </c>
      <c r="CF71" s="213">
        <f t="shared" si="2"/>
        <v>744</v>
      </c>
      <c r="CG71" s="67">
        <f t="shared" si="3"/>
        <v>0.99630376344054727</v>
      </c>
      <c r="CH71" s="69">
        <f t="shared" si="4"/>
        <v>744</v>
      </c>
      <c r="CI71" s="69">
        <f t="shared" si="5"/>
        <v>2.7500000002328306</v>
      </c>
      <c r="CJ71" s="199">
        <f t="shared" si="6"/>
        <v>5.9500000005355105</v>
      </c>
      <c r="CK71" s="68">
        <f t="shared" si="16"/>
        <v>1</v>
      </c>
      <c r="CL71" s="68">
        <f t="shared" si="17"/>
        <v>0</v>
      </c>
      <c r="CM71" s="68">
        <f t="shared" si="18"/>
        <v>0</v>
      </c>
      <c r="CN71" s="68">
        <f t="shared" si="19"/>
        <v>0</v>
      </c>
      <c r="CO71" s="68">
        <f t="shared" si="20"/>
        <v>0</v>
      </c>
      <c r="CP71" s="68">
        <f t="shared" si="21"/>
        <v>0.99171257929947509</v>
      </c>
      <c r="CQ71" s="68">
        <f t="shared" si="22"/>
        <v>8.2874207005248536E-3</v>
      </c>
      <c r="CR71" s="68">
        <f t="shared" si="23"/>
        <v>0</v>
      </c>
      <c r="CS71" s="68">
        <f t="shared" si="24"/>
        <v>0</v>
      </c>
      <c r="CT71" s="68">
        <f t="shared" si="25"/>
        <v>0</v>
      </c>
      <c r="CU71" s="68">
        <f t="shared" si="26"/>
        <v>0</v>
      </c>
      <c r="CV71" s="68">
        <f t="shared" si="27"/>
        <v>0</v>
      </c>
      <c r="CW71" s="68">
        <f t="shared" si="28"/>
        <v>1</v>
      </c>
      <c r="CX71" s="68">
        <f t="shared" si="29"/>
        <v>0</v>
      </c>
      <c r="CY71" s="68">
        <f t="shared" si="30"/>
        <v>8.2874207005248536E-3</v>
      </c>
      <c r="CZ71" s="68">
        <f t="shared" si="31"/>
        <v>0</v>
      </c>
      <c r="DA71" s="68">
        <f t="shared" si="32"/>
        <v>0.99171257929947509</v>
      </c>
      <c r="DB71" s="68">
        <f t="shared" si="33"/>
        <v>0</v>
      </c>
    </row>
    <row r="72" spans="1:106" ht="14.25" customHeight="1" x14ac:dyDescent="0.2">
      <c r="A72" s="31" t="s">
        <v>232</v>
      </c>
      <c r="B72" s="211" t="s">
        <v>452</v>
      </c>
      <c r="C72" s="211" t="s">
        <v>59</v>
      </c>
      <c r="D72" s="211" t="s">
        <v>36</v>
      </c>
      <c r="E72" s="212">
        <v>1</v>
      </c>
      <c r="F72" s="212"/>
      <c r="G72" s="212"/>
      <c r="H72" s="199">
        <v>1.500000000174623</v>
      </c>
      <c r="I72" s="199"/>
      <c r="J72" s="199"/>
      <c r="K72" s="199">
        <v>0.16638888901798055</v>
      </c>
      <c r="L72" s="199"/>
      <c r="M72" s="199"/>
      <c r="N72" s="199">
        <v>0.49916666705394164</v>
      </c>
      <c r="O72" s="199"/>
      <c r="P72" s="199"/>
      <c r="Q72" s="212"/>
      <c r="R72" s="212"/>
      <c r="S72" s="212"/>
      <c r="T72" s="199"/>
      <c r="U72" s="199"/>
      <c r="V72" s="199"/>
      <c r="W72" s="199"/>
      <c r="X72" s="199"/>
      <c r="Y72" s="199"/>
      <c r="Z72" s="199"/>
      <c r="AA72" s="199"/>
      <c r="AB72" s="199"/>
      <c r="AC72" s="212"/>
      <c r="AD72" s="212"/>
      <c r="AE72" s="212"/>
      <c r="AF72" s="212"/>
      <c r="AG72" s="199"/>
      <c r="AH72" s="199"/>
      <c r="AI72" s="199"/>
      <c r="AJ72" s="199"/>
      <c r="AK72" s="199"/>
      <c r="AL72" s="199"/>
      <c r="AM72" s="199"/>
      <c r="AN72" s="199"/>
      <c r="AO72" s="199"/>
      <c r="AP72" s="199"/>
      <c r="AQ72" s="199"/>
      <c r="AR72" s="199"/>
      <c r="AS72" s="212"/>
      <c r="AT72" s="212"/>
      <c r="AU72" s="212"/>
      <c r="AV72" s="199"/>
      <c r="AW72" s="199"/>
      <c r="AX72" s="199"/>
      <c r="AY72" s="199"/>
      <c r="AZ72" s="199"/>
      <c r="BA72" s="199"/>
      <c r="BB72" s="199"/>
      <c r="BC72" s="199"/>
      <c r="BD72" s="199"/>
      <c r="BE72" s="212"/>
      <c r="BF72" s="212"/>
      <c r="BG72" s="199"/>
      <c r="BH72" s="199"/>
      <c r="BI72" s="199"/>
      <c r="BJ72" s="199"/>
      <c r="BK72" s="199"/>
      <c r="BL72" s="199"/>
      <c r="BM72" s="212">
        <v>1</v>
      </c>
      <c r="BN72" s="199">
        <v>1.500000000174623</v>
      </c>
      <c r="BO72" s="199">
        <v>0.16638888901798055</v>
      </c>
      <c r="BP72" s="199">
        <v>0.49916666705394164</v>
      </c>
      <c r="BQ72" s="211"/>
      <c r="BR72" s="211"/>
      <c r="BS72" s="211"/>
      <c r="BT72" s="211"/>
      <c r="BU72" s="31" t="str">
        <f t="shared" si="0"/>
        <v>23_01</v>
      </c>
      <c r="BV72" s="31" t="str">
        <f t="shared" si="7"/>
        <v>TABLERO ELECTRICO DE CONTROL</v>
      </c>
      <c r="BW72" s="31" t="str">
        <f t="shared" si="8"/>
        <v>140-FL-122</v>
      </c>
      <c r="BX72" s="1" t="str">
        <f t="shared" si="9"/>
        <v>-</v>
      </c>
      <c r="BY72" s="66">
        <f t="shared" si="10"/>
        <v>1.500000000174623</v>
      </c>
      <c r="BZ72" s="66">
        <f t="shared" si="11"/>
        <v>0.49916666705394164</v>
      </c>
      <c r="CA72" s="1">
        <f t="shared" si="12"/>
        <v>17</v>
      </c>
      <c r="CB72" s="213">
        <f t="shared" si="13"/>
        <v>408</v>
      </c>
      <c r="CC72" s="67">
        <f t="shared" si="14"/>
        <v>0.99632352941133673</v>
      </c>
      <c r="CD72" s="69">
        <f t="shared" si="15"/>
        <v>408</v>
      </c>
      <c r="CE72" s="31">
        <f t="shared" si="1"/>
        <v>31</v>
      </c>
      <c r="CF72" s="213">
        <f t="shared" si="2"/>
        <v>744</v>
      </c>
      <c r="CG72" s="67">
        <f t="shared" si="3"/>
        <v>0.99798387096750718</v>
      </c>
      <c r="CH72" s="69">
        <f t="shared" si="4"/>
        <v>744</v>
      </c>
      <c r="CI72" s="69">
        <f t="shared" si="5"/>
        <v>1.500000000174623</v>
      </c>
      <c r="CJ72" s="199">
        <f t="shared" si="6"/>
        <v>0.49916666705394164</v>
      </c>
      <c r="CK72" s="68">
        <f t="shared" si="16"/>
        <v>1</v>
      </c>
      <c r="CL72" s="68">
        <f t="shared" si="17"/>
        <v>0</v>
      </c>
      <c r="CM72" s="68">
        <f t="shared" si="18"/>
        <v>0</v>
      </c>
      <c r="CN72" s="68">
        <f t="shared" si="19"/>
        <v>0</v>
      </c>
      <c r="CO72" s="68">
        <f t="shared" si="20"/>
        <v>0</v>
      </c>
      <c r="CP72" s="68">
        <f t="shared" si="21"/>
        <v>1</v>
      </c>
      <c r="CQ72" s="68">
        <f t="shared" si="22"/>
        <v>0</v>
      </c>
      <c r="CR72" s="68">
        <f t="shared" si="23"/>
        <v>0</v>
      </c>
      <c r="CS72" s="68">
        <f t="shared" si="24"/>
        <v>0</v>
      </c>
      <c r="CT72" s="68">
        <f t="shared" si="25"/>
        <v>0</v>
      </c>
      <c r="CU72" s="68">
        <f t="shared" si="26"/>
        <v>0</v>
      </c>
      <c r="CV72" s="68">
        <f t="shared" si="27"/>
        <v>0</v>
      </c>
      <c r="CW72" s="68">
        <f t="shared" si="28"/>
        <v>1</v>
      </c>
      <c r="CX72" s="68">
        <f t="shared" si="29"/>
        <v>0</v>
      </c>
      <c r="CY72" s="68">
        <f t="shared" si="30"/>
        <v>0</v>
      </c>
      <c r="CZ72" s="68">
        <f t="shared" si="31"/>
        <v>0</v>
      </c>
      <c r="DA72" s="68">
        <f t="shared" si="32"/>
        <v>1</v>
      </c>
      <c r="DB72" s="68">
        <f t="shared" si="33"/>
        <v>0</v>
      </c>
    </row>
    <row r="73" spans="1:106" ht="14.25" customHeight="1" x14ac:dyDescent="0.2">
      <c r="A73" s="31" t="s">
        <v>232</v>
      </c>
      <c r="B73" s="211" t="s">
        <v>452</v>
      </c>
      <c r="C73" s="211" t="s">
        <v>50</v>
      </c>
      <c r="D73" s="211" t="s">
        <v>36</v>
      </c>
      <c r="E73" s="212">
        <v>1</v>
      </c>
      <c r="F73" s="212"/>
      <c r="G73" s="212"/>
      <c r="H73" s="199">
        <v>2.3333333332557231</v>
      </c>
      <c r="I73" s="199"/>
      <c r="J73" s="199"/>
      <c r="K73" s="199">
        <v>2.4166666666860692</v>
      </c>
      <c r="L73" s="199"/>
      <c r="M73" s="199"/>
      <c r="N73" s="199">
        <v>2.4166666666860692</v>
      </c>
      <c r="O73" s="199"/>
      <c r="P73" s="199"/>
      <c r="Q73" s="212"/>
      <c r="R73" s="212"/>
      <c r="S73" s="212"/>
      <c r="T73" s="199"/>
      <c r="U73" s="199"/>
      <c r="V73" s="199"/>
      <c r="W73" s="199"/>
      <c r="X73" s="199"/>
      <c r="Y73" s="199"/>
      <c r="Z73" s="199"/>
      <c r="AA73" s="199"/>
      <c r="AB73" s="199"/>
      <c r="AC73" s="212"/>
      <c r="AD73" s="212"/>
      <c r="AE73" s="212"/>
      <c r="AF73" s="212"/>
      <c r="AG73" s="199"/>
      <c r="AH73" s="199"/>
      <c r="AI73" s="199"/>
      <c r="AJ73" s="199"/>
      <c r="AK73" s="199"/>
      <c r="AL73" s="199"/>
      <c r="AM73" s="199"/>
      <c r="AN73" s="199"/>
      <c r="AO73" s="199"/>
      <c r="AP73" s="199"/>
      <c r="AQ73" s="199"/>
      <c r="AR73" s="199"/>
      <c r="AS73" s="212"/>
      <c r="AT73" s="212"/>
      <c r="AU73" s="212"/>
      <c r="AV73" s="199"/>
      <c r="AW73" s="199"/>
      <c r="AX73" s="199"/>
      <c r="AY73" s="199"/>
      <c r="AZ73" s="199"/>
      <c r="BA73" s="199"/>
      <c r="BB73" s="199"/>
      <c r="BC73" s="199"/>
      <c r="BD73" s="199"/>
      <c r="BE73" s="212"/>
      <c r="BF73" s="212"/>
      <c r="BG73" s="199"/>
      <c r="BH73" s="199"/>
      <c r="BI73" s="199"/>
      <c r="BJ73" s="199"/>
      <c r="BK73" s="199"/>
      <c r="BL73" s="199"/>
      <c r="BM73" s="212">
        <v>1</v>
      </c>
      <c r="BN73" s="199">
        <v>2.3333333332557231</v>
      </c>
      <c r="BO73" s="199">
        <v>2.4166666666860692</v>
      </c>
      <c r="BP73" s="199">
        <v>2.4166666666860692</v>
      </c>
      <c r="BQ73" s="211"/>
      <c r="BR73" s="211"/>
      <c r="BS73" s="211"/>
      <c r="BT73" s="211"/>
      <c r="BU73" s="31" t="str">
        <f t="shared" si="0"/>
        <v>23_01</v>
      </c>
      <c r="BV73" s="31" t="str">
        <f t="shared" si="7"/>
        <v>TABLERO ELECTRICO DE CONTROL</v>
      </c>
      <c r="BW73" s="31" t="str">
        <f t="shared" si="8"/>
        <v>140-LP-1001</v>
      </c>
      <c r="BX73" s="1" t="str">
        <f t="shared" si="9"/>
        <v>-</v>
      </c>
      <c r="BY73" s="66">
        <f t="shared" si="10"/>
        <v>2.3333333332557231</v>
      </c>
      <c r="BZ73" s="66">
        <f t="shared" si="11"/>
        <v>2.4166666666860692</v>
      </c>
      <c r="CA73" s="1">
        <f t="shared" si="12"/>
        <v>17</v>
      </c>
      <c r="CB73" s="213">
        <f t="shared" si="13"/>
        <v>408</v>
      </c>
      <c r="CC73" s="67">
        <f t="shared" si="14"/>
        <v>0.99428104575182419</v>
      </c>
      <c r="CD73" s="69">
        <f t="shared" si="15"/>
        <v>408</v>
      </c>
      <c r="CE73" s="31">
        <f t="shared" ref="CE73:CE136" si="34">IF(RIGHT(BU73,2)*1=2,28,IF(OR(RIGHT(BU73,2)*1=12,RIGHT(BU73,2)*1=10,RIGHT(BU73,2)*1=8,RIGHT(BU73,2)*1=7,RIGHT(BU73,2)*1=5,RIGHT(BU73,2)*1=3,RIGHT(BU73,2)*1=1),31,30))</f>
        <v>31</v>
      </c>
      <c r="CF73" s="213">
        <f t="shared" ref="CF73:CF136" si="35">24*CE73</f>
        <v>744</v>
      </c>
      <c r="CG73" s="67">
        <f t="shared" ref="CG73:CG136" si="36">IFERROR((CF73-(BY73))/CF73,"-")</f>
        <v>0.99686379928325841</v>
      </c>
      <c r="CH73" s="69">
        <f t="shared" ref="CH73:CH136" si="37">IFERROR(CF73/(E73+F73+G73), "NO PRESENTA")</f>
        <v>744</v>
      </c>
      <c r="CI73" s="69">
        <f t="shared" ref="CI73:CI136" si="38">IFERROR((H73+I73+J73)/(E73+F73+G73), "NO PRESENTA")</f>
        <v>2.3333333332557231</v>
      </c>
      <c r="CJ73" s="199">
        <f t="shared" ref="CJ73:CJ136" si="39">IFERROR((N73+O73+P73)/(E73+F73+G73), "NO PRESENTA")</f>
        <v>2.4166666666860692</v>
      </c>
      <c r="CK73" s="68">
        <f t="shared" si="16"/>
        <v>1</v>
      </c>
      <c r="CL73" s="68">
        <f t="shared" si="17"/>
        <v>0</v>
      </c>
      <c r="CM73" s="68">
        <f t="shared" si="18"/>
        <v>0</v>
      </c>
      <c r="CN73" s="68">
        <f t="shared" si="19"/>
        <v>0</v>
      </c>
      <c r="CO73" s="68">
        <f t="shared" si="20"/>
        <v>0</v>
      </c>
      <c r="CP73" s="68">
        <f t="shared" si="21"/>
        <v>1</v>
      </c>
      <c r="CQ73" s="68">
        <f t="shared" si="22"/>
        <v>0</v>
      </c>
      <c r="CR73" s="68">
        <f t="shared" si="23"/>
        <v>0</v>
      </c>
      <c r="CS73" s="68">
        <f t="shared" si="24"/>
        <v>0</v>
      </c>
      <c r="CT73" s="68">
        <f t="shared" si="25"/>
        <v>0</v>
      </c>
      <c r="CU73" s="68">
        <f t="shared" si="26"/>
        <v>0</v>
      </c>
      <c r="CV73" s="68">
        <f t="shared" si="27"/>
        <v>0</v>
      </c>
      <c r="CW73" s="68">
        <f t="shared" si="28"/>
        <v>1</v>
      </c>
      <c r="CX73" s="68">
        <f t="shared" si="29"/>
        <v>0</v>
      </c>
      <c r="CY73" s="68">
        <f t="shared" si="30"/>
        <v>0</v>
      </c>
      <c r="CZ73" s="68">
        <f t="shared" si="31"/>
        <v>0</v>
      </c>
      <c r="DA73" s="68">
        <f t="shared" si="32"/>
        <v>1</v>
      </c>
      <c r="DB73" s="68">
        <f t="shared" si="33"/>
        <v>0</v>
      </c>
    </row>
    <row r="74" spans="1:106" ht="14.25" customHeight="1" x14ac:dyDescent="0.2">
      <c r="A74" s="31" t="s">
        <v>232</v>
      </c>
      <c r="B74" s="211" t="s">
        <v>450</v>
      </c>
      <c r="C74" s="211" t="s">
        <v>111</v>
      </c>
      <c r="D74" s="211" t="s">
        <v>36</v>
      </c>
      <c r="E74" s="212"/>
      <c r="F74" s="212"/>
      <c r="G74" s="212">
        <v>1</v>
      </c>
      <c r="H74" s="199"/>
      <c r="I74" s="199"/>
      <c r="J74" s="199">
        <v>2.0000000000582077</v>
      </c>
      <c r="K74" s="199"/>
      <c r="L74" s="199"/>
      <c r="M74" s="199">
        <v>2.25</v>
      </c>
      <c r="N74" s="199"/>
      <c r="O74" s="199"/>
      <c r="P74" s="199">
        <v>11.25</v>
      </c>
      <c r="Q74" s="212"/>
      <c r="R74" s="212"/>
      <c r="S74" s="212"/>
      <c r="T74" s="199"/>
      <c r="U74" s="199"/>
      <c r="V74" s="199"/>
      <c r="W74" s="199"/>
      <c r="X74" s="199"/>
      <c r="Y74" s="199"/>
      <c r="Z74" s="199"/>
      <c r="AA74" s="199"/>
      <c r="AB74" s="199"/>
      <c r="AC74" s="212"/>
      <c r="AD74" s="212"/>
      <c r="AE74" s="212"/>
      <c r="AF74" s="212"/>
      <c r="AG74" s="199"/>
      <c r="AH74" s="199"/>
      <c r="AI74" s="199"/>
      <c r="AJ74" s="199"/>
      <c r="AK74" s="199"/>
      <c r="AL74" s="199"/>
      <c r="AM74" s="199"/>
      <c r="AN74" s="199"/>
      <c r="AO74" s="199"/>
      <c r="AP74" s="199"/>
      <c r="AQ74" s="199"/>
      <c r="AR74" s="199"/>
      <c r="AS74" s="212"/>
      <c r="AT74" s="212"/>
      <c r="AU74" s="212"/>
      <c r="AV74" s="199"/>
      <c r="AW74" s="199"/>
      <c r="AX74" s="199"/>
      <c r="AY74" s="199"/>
      <c r="AZ74" s="199"/>
      <c r="BA74" s="199"/>
      <c r="BB74" s="199"/>
      <c r="BC74" s="199"/>
      <c r="BD74" s="199"/>
      <c r="BE74" s="212"/>
      <c r="BF74" s="212"/>
      <c r="BG74" s="199"/>
      <c r="BH74" s="199"/>
      <c r="BI74" s="199"/>
      <c r="BJ74" s="199"/>
      <c r="BK74" s="199"/>
      <c r="BL74" s="199"/>
      <c r="BM74" s="212">
        <v>1</v>
      </c>
      <c r="BN74" s="199">
        <v>2.0000000000582077</v>
      </c>
      <c r="BO74" s="199">
        <v>2.25</v>
      </c>
      <c r="BP74" s="199">
        <v>11.25</v>
      </c>
      <c r="BQ74" s="211"/>
      <c r="BR74" s="211"/>
      <c r="BS74" s="211"/>
      <c r="BT74" s="211"/>
      <c r="BU74" s="31" t="str">
        <f t="shared" ref="BU74:BU137" si="40">A74</f>
        <v>23_01</v>
      </c>
      <c r="BV74" s="31" t="str">
        <f t="shared" ref="BV74:BV137" si="41">B74</f>
        <v>BOMBA NEUMATICA DE RECOLECCION DE ACEITE USADO</v>
      </c>
      <c r="BW74" s="31" t="str">
        <f t="shared" ref="BW74:BW137" si="42">C74</f>
        <v>140-PP-112</v>
      </c>
      <c r="BX74" s="1" t="str">
        <f t="shared" ref="BX74:BX137" si="43">D74</f>
        <v>-</v>
      </c>
      <c r="BY74" s="66">
        <f t="shared" ref="BY74:BY137" si="44">BN74</f>
        <v>2.0000000000582077</v>
      </c>
      <c r="BZ74" s="66">
        <f t="shared" ref="BZ74:BZ137" si="45">BP74</f>
        <v>11.25</v>
      </c>
      <c r="CA74" s="1">
        <f t="shared" ref="CA74:CA137" si="46">SUMIFS($BX$520:$BX$533,$BW$520:$BW$533,BU74)</f>
        <v>17</v>
      </c>
      <c r="CB74" s="213">
        <f t="shared" ref="CB74:CB137" si="47">24*CA74</f>
        <v>408</v>
      </c>
      <c r="CC74" s="67">
        <f t="shared" ref="CC74:CC137" si="48">IFERROR((CB74-(BY74))/CB74,"-")</f>
        <v>0.99509803921554363</v>
      </c>
      <c r="CD74" s="69">
        <f t="shared" ref="CD74:CD137" si="49">IFERROR(CB74/(E74+F74+G74), "NO PRESENTA")</f>
        <v>408</v>
      </c>
      <c r="CE74" s="31">
        <f t="shared" si="34"/>
        <v>31</v>
      </c>
      <c r="CF74" s="213">
        <f t="shared" si="35"/>
        <v>744</v>
      </c>
      <c r="CG74" s="67">
        <f t="shared" si="36"/>
        <v>0.99731182795691098</v>
      </c>
      <c r="CH74" s="69">
        <f t="shared" si="37"/>
        <v>744</v>
      </c>
      <c r="CI74" s="69">
        <f t="shared" si="38"/>
        <v>2.0000000000582077</v>
      </c>
      <c r="CJ74" s="199">
        <f t="shared" si="39"/>
        <v>11.25</v>
      </c>
      <c r="CK74" s="68">
        <f t="shared" ref="CK74:CK137" si="50">IFERROR((H74+I74+J74)/BY74,"-")</f>
        <v>1</v>
      </c>
      <c r="CL74" s="68">
        <f t="shared" ref="CL74:CL137" si="51">IFERROR((T74+U74+V74)/BY74,"-")</f>
        <v>0</v>
      </c>
      <c r="CM74" s="68">
        <f t="shared" ref="CM74:CM137" si="52">IFERROR((AG74+AH74+AI74+AJ74)/BY74,"-")</f>
        <v>0</v>
      </c>
      <c r="CN74" s="68">
        <f t="shared" ref="CN74:CN137" si="53">IFERROR((AV74+AW74+AX74)/BY74,"-")</f>
        <v>0</v>
      </c>
      <c r="CO74" s="68">
        <f t="shared" ref="CO74:CO137" si="54">IFERROR((BG74+BH74)/BY74,"-")</f>
        <v>0</v>
      </c>
      <c r="CP74" s="68">
        <f t="shared" ref="CP74:CP137" si="55">IFERROR((N74+O74+P74)/BZ74,"-")</f>
        <v>1</v>
      </c>
      <c r="CQ74" s="68">
        <f t="shared" ref="CQ74:CQ137" si="56">IFERROR((Z74+AA74+AB74)/BZ74,"-")</f>
        <v>0</v>
      </c>
      <c r="CR74" s="68">
        <f t="shared" ref="CR74:CR137" si="57">IFERROR((AO74+AP74+AQ74+AR74)/BZ74,"-")</f>
        <v>0</v>
      </c>
      <c r="CS74" s="68">
        <f t="shared" ref="CS74:CS137" si="58">IFERROR((BB74+BC74+BD74)/BZ74,"-")</f>
        <v>0</v>
      </c>
      <c r="CT74" s="68">
        <f t="shared" ref="CT74:CT137" si="59">IFERROR((BK74+BL74)/BZ74,"-")</f>
        <v>0</v>
      </c>
      <c r="CU74" s="68">
        <f t="shared" ref="CU74:CU137" si="60">IFERROR((I74+U74+AI74+AX74+BH74)/BY74,"-")</f>
        <v>0</v>
      </c>
      <c r="CV74" s="68">
        <f t="shared" ref="CV74:CV137" si="61">IFERROR((J74+V74+AJ74)/BY74,"-")</f>
        <v>1</v>
      </c>
      <c r="CW74" s="68">
        <f t="shared" ref="CW74:CW137" si="62">IFERROR((H74+T74+AG74+AV74+BG74)/BY74,"-")</f>
        <v>0</v>
      </c>
      <c r="CX74" s="68">
        <f t="shared" ref="CX74:CX137" si="63">IFERROR((AH74+AW74)/BY74,"-")</f>
        <v>0</v>
      </c>
      <c r="CY74" s="68">
        <f t="shared" ref="CY74:CY137" si="64">IFERROR((O74+AA74+AQ74+BD74+BL74)/BZ74,"-")</f>
        <v>0</v>
      </c>
      <c r="CZ74" s="68">
        <f t="shared" ref="CZ74:CZ137" si="65">IFERROR((P74+AB74+AR74)/BZ74,"-")</f>
        <v>1</v>
      </c>
      <c r="DA74" s="68">
        <f t="shared" ref="DA74:DA137" si="66">IFERROR((N74+Z74+AO74+BB74+BK74)/BZ74,"-")</f>
        <v>0</v>
      </c>
      <c r="DB74" s="68">
        <f t="shared" ref="DB74:DB137" si="67">IFERROR((AP74+BC74)/BZ74,"-")</f>
        <v>0</v>
      </c>
    </row>
    <row r="75" spans="1:106" ht="14.25" customHeight="1" x14ac:dyDescent="0.2">
      <c r="A75" s="31" t="s">
        <v>232</v>
      </c>
      <c r="B75" s="211" t="s">
        <v>450</v>
      </c>
      <c r="C75" s="211" t="s">
        <v>61</v>
      </c>
      <c r="D75" s="211" t="s">
        <v>36</v>
      </c>
      <c r="E75" s="212"/>
      <c r="F75" s="212"/>
      <c r="G75" s="212">
        <v>3</v>
      </c>
      <c r="H75" s="199"/>
      <c r="I75" s="199"/>
      <c r="J75" s="199">
        <v>8.1166666665812954</v>
      </c>
      <c r="K75" s="199"/>
      <c r="L75" s="199"/>
      <c r="M75" s="199">
        <v>8.2999999999883585</v>
      </c>
      <c r="N75" s="199"/>
      <c r="O75" s="199"/>
      <c r="P75" s="199">
        <v>36.500000000058208</v>
      </c>
      <c r="Q75" s="212"/>
      <c r="R75" s="212"/>
      <c r="S75" s="212"/>
      <c r="T75" s="199"/>
      <c r="U75" s="199"/>
      <c r="V75" s="199"/>
      <c r="W75" s="199"/>
      <c r="X75" s="199"/>
      <c r="Y75" s="199"/>
      <c r="Z75" s="199"/>
      <c r="AA75" s="199"/>
      <c r="AB75" s="199"/>
      <c r="AC75" s="212"/>
      <c r="AD75" s="212"/>
      <c r="AE75" s="212"/>
      <c r="AF75" s="212"/>
      <c r="AG75" s="199"/>
      <c r="AH75" s="199"/>
      <c r="AI75" s="199"/>
      <c r="AJ75" s="199"/>
      <c r="AK75" s="199"/>
      <c r="AL75" s="199"/>
      <c r="AM75" s="199"/>
      <c r="AN75" s="199"/>
      <c r="AO75" s="199"/>
      <c r="AP75" s="199"/>
      <c r="AQ75" s="199"/>
      <c r="AR75" s="199"/>
      <c r="AS75" s="212"/>
      <c r="AT75" s="212"/>
      <c r="AU75" s="212"/>
      <c r="AV75" s="199"/>
      <c r="AW75" s="199"/>
      <c r="AX75" s="199"/>
      <c r="AY75" s="199"/>
      <c r="AZ75" s="199"/>
      <c r="BA75" s="199"/>
      <c r="BB75" s="199"/>
      <c r="BC75" s="199"/>
      <c r="BD75" s="199"/>
      <c r="BE75" s="212"/>
      <c r="BF75" s="212"/>
      <c r="BG75" s="199"/>
      <c r="BH75" s="199"/>
      <c r="BI75" s="199"/>
      <c r="BJ75" s="199"/>
      <c r="BK75" s="199"/>
      <c r="BL75" s="199"/>
      <c r="BM75" s="212">
        <v>3</v>
      </c>
      <c r="BN75" s="199">
        <v>8.1166666665812954</v>
      </c>
      <c r="BO75" s="199">
        <v>8.2999999999883585</v>
      </c>
      <c r="BP75" s="199">
        <v>36.500000000058208</v>
      </c>
      <c r="BQ75" s="211"/>
      <c r="BR75" s="211"/>
      <c r="BS75" s="211"/>
      <c r="BT75" s="211"/>
      <c r="BU75" s="31" t="str">
        <f t="shared" si="40"/>
        <v>23_01</v>
      </c>
      <c r="BV75" s="31" t="str">
        <f t="shared" si="41"/>
        <v>BOMBA NEUMATICA DE RECOLECCION DE ACEITE USADO</v>
      </c>
      <c r="BW75" s="31" t="str">
        <f t="shared" si="42"/>
        <v>140-PP-115</v>
      </c>
      <c r="BX75" s="1" t="str">
        <f t="shared" si="43"/>
        <v>-</v>
      </c>
      <c r="BY75" s="66">
        <f t="shared" si="44"/>
        <v>8.1166666665812954</v>
      </c>
      <c r="BZ75" s="66">
        <f t="shared" si="45"/>
        <v>36.500000000058208</v>
      </c>
      <c r="CA75" s="1">
        <f t="shared" si="46"/>
        <v>17</v>
      </c>
      <c r="CB75" s="213">
        <f t="shared" si="47"/>
        <v>408</v>
      </c>
      <c r="CC75" s="67">
        <f t="shared" si="48"/>
        <v>0.98010620915053603</v>
      </c>
      <c r="CD75" s="69">
        <f t="shared" si="49"/>
        <v>136</v>
      </c>
      <c r="CE75" s="31">
        <f t="shared" si="34"/>
        <v>31</v>
      </c>
      <c r="CF75" s="213">
        <f t="shared" si="35"/>
        <v>744</v>
      </c>
      <c r="CG75" s="67">
        <f t="shared" si="36"/>
        <v>0.98909050179222946</v>
      </c>
      <c r="CH75" s="69">
        <f t="shared" si="37"/>
        <v>248</v>
      </c>
      <c r="CI75" s="69">
        <f t="shared" si="38"/>
        <v>2.7055555555270985</v>
      </c>
      <c r="CJ75" s="199">
        <f t="shared" si="39"/>
        <v>12.166666666686069</v>
      </c>
      <c r="CK75" s="68">
        <f t="shared" si="50"/>
        <v>1</v>
      </c>
      <c r="CL75" s="68">
        <f t="shared" si="51"/>
        <v>0</v>
      </c>
      <c r="CM75" s="68">
        <f t="shared" si="52"/>
        <v>0</v>
      </c>
      <c r="CN75" s="68">
        <f t="shared" si="53"/>
        <v>0</v>
      </c>
      <c r="CO75" s="68">
        <f t="shared" si="54"/>
        <v>0</v>
      </c>
      <c r="CP75" s="68">
        <f t="shared" si="55"/>
        <v>1</v>
      </c>
      <c r="CQ75" s="68">
        <f t="shared" si="56"/>
        <v>0</v>
      </c>
      <c r="CR75" s="68">
        <f t="shared" si="57"/>
        <v>0</v>
      </c>
      <c r="CS75" s="68">
        <f t="shared" si="58"/>
        <v>0</v>
      </c>
      <c r="CT75" s="68">
        <f t="shared" si="59"/>
        <v>0</v>
      </c>
      <c r="CU75" s="68">
        <f t="shared" si="60"/>
        <v>0</v>
      </c>
      <c r="CV75" s="68">
        <f t="shared" si="61"/>
        <v>1</v>
      </c>
      <c r="CW75" s="68">
        <f t="shared" si="62"/>
        <v>0</v>
      </c>
      <c r="CX75" s="68">
        <f t="shared" si="63"/>
        <v>0</v>
      </c>
      <c r="CY75" s="68">
        <f t="shared" si="64"/>
        <v>0</v>
      </c>
      <c r="CZ75" s="68">
        <f t="shared" si="65"/>
        <v>1</v>
      </c>
      <c r="DA75" s="68">
        <f t="shared" si="66"/>
        <v>0</v>
      </c>
      <c r="DB75" s="68">
        <f t="shared" si="67"/>
        <v>0</v>
      </c>
    </row>
    <row r="76" spans="1:106" ht="14.25" customHeight="1" x14ac:dyDescent="0.2">
      <c r="A76" s="31" t="s">
        <v>232</v>
      </c>
      <c r="B76" s="211" t="s">
        <v>450</v>
      </c>
      <c r="C76" s="211" t="s">
        <v>68</v>
      </c>
      <c r="D76" s="211" t="s">
        <v>36</v>
      </c>
      <c r="E76" s="212"/>
      <c r="F76" s="212"/>
      <c r="G76" s="212">
        <v>1</v>
      </c>
      <c r="H76" s="199"/>
      <c r="I76" s="199"/>
      <c r="J76" s="199">
        <v>3.2499999999417923</v>
      </c>
      <c r="K76" s="199"/>
      <c r="L76" s="199"/>
      <c r="M76" s="199">
        <v>2.0000000000582077</v>
      </c>
      <c r="N76" s="199"/>
      <c r="O76" s="199"/>
      <c r="P76" s="199">
        <v>10.000000000291038</v>
      </c>
      <c r="Q76" s="212"/>
      <c r="R76" s="212"/>
      <c r="S76" s="212"/>
      <c r="T76" s="199"/>
      <c r="U76" s="199"/>
      <c r="V76" s="199"/>
      <c r="W76" s="199"/>
      <c r="X76" s="199"/>
      <c r="Y76" s="199"/>
      <c r="Z76" s="199"/>
      <c r="AA76" s="199"/>
      <c r="AB76" s="199"/>
      <c r="AC76" s="212"/>
      <c r="AD76" s="212"/>
      <c r="AE76" s="212"/>
      <c r="AF76" s="212">
        <v>1</v>
      </c>
      <c r="AG76" s="199"/>
      <c r="AH76" s="199"/>
      <c r="AI76" s="199"/>
      <c r="AJ76" s="199">
        <v>3.5000000002328306</v>
      </c>
      <c r="AK76" s="199"/>
      <c r="AL76" s="199"/>
      <c r="AM76" s="199"/>
      <c r="AN76" s="199">
        <v>4.2500000000582077</v>
      </c>
      <c r="AO76" s="199"/>
      <c r="AP76" s="199"/>
      <c r="AQ76" s="199"/>
      <c r="AR76" s="199">
        <v>17.000000000232831</v>
      </c>
      <c r="AS76" s="212"/>
      <c r="AT76" s="212"/>
      <c r="AU76" s="212"/>
      <c r="AV76" s="199"/>
      <c r="AW76" s="199"/>
      <c r="AX76" s="199"/>
      <c r="AY76" s="199"/>
      <c r="AZ76" s="199"/>
      <c r="BA76" s="199"/>
      <c r="BB76" s="199"/>
      <c r="BC76" s="199"/>
      <c r="BD76" s="199"/>
      <c r="BE76" s="212"/>
      <c r="BF76" s="212"/>
      <c r="BG76" s="199"/>
      <c r="BH76" s="199"/>
      <c r="BI76" s="199"/>
      <c r="BJ76" s="199"/>
      <c r="BK76" s="199"/>
      <c r="BL76" s="199"/>
      <c r="BM76" s="212">
        <v>2</v>
      </c>
      <c r="BN76" s="199">
        <v>6.750000000174623</v>
      </c>
      <c r="BO76" s="199">
        <v>6.2500000001164153</v>
      </c>
      <c r="BP76" s="199">
        <v>27.000000000523869</v>
      </c>
      <c r="BQ76" s="211"/>
      <c r="BR76" s="211"/>
      <c r="BS76" s="211"/>
      <c r="BT76" s="211"/>
      <c r="BU76" s="31" t="str">
        <f t="shared" si="40"/>
        <v>23_01</v>
      </c>
      <c r="BV76" s="31" t="str">
        <f t="shared" si="41"/>
        <v>BOMBA NEUMATICA DE RECOLECCION DE ACEITE USADO</v>
      </c>
      <c r="BW76" s="31" t="str">
        <f t="shared" si="42"/>
        <v>140-PP-118</v>
      </c>
      <c r="BX76" s="1" t="str">
        <f t="shared" si="43"/>
        <v>-</v>
      </c>
      <c r="BY76" s="66">
        <f t="shared" si="44"/>
        <v>6.750000000174623</v>
      </c>
      <c r="BZ76" s="66">
        <f t="shared" si="45"/>
        <v>27.000000000523869</v>
      </c>
      <c r="CA76" s="1">
        <f t="shared" si="46"/>
        <v>17</v>
      </c>
      <c r="CB76" s="213">
        <f t="shared" si="47"/>
        <v>408</v>
      </c>
      <c r="CC76" s="67">
        <f t="shared" si="48"/>
        <v>0.98345588235251313</v>
      </c>
      <c r="CD76" s="69">
        <f t="shared" si="49"/>
        <v>408</v>
      </c>
      <c r="CE76" s="31">
        <f t="shared" si="34"/>
        <v>31</v>
      </c>
      <c r="CF76" s="213">
        <f t="shared" si="35"/>
        <v>744</v>
      </c>
      <c r="CG76" s="67">
        <f t="shared" si="36"/>
        <v>0.99092741935460404</v>
      </c>
      <c r="CH76" s="69">
        <f t="shared" si="37"/>
        <v>744</v>
      </c>
      <c r="CI76" s="69">
        <f t="shared" si="38"/>
        <v>3.2499999999417923</v>
      </c>
      <c r="CJ76" s="199">
        <f t="shared" si="39"/>
        <v>10.000000000291038</v>
      </c>
      <c r="CK76" s="68">
        <f t="shared" si="50"/>
        <v>0.48148148146040215</v>
      </c>
      <c r="CL76" s="68">
        <f t="shared" si="51"/>
        <v>0</v>
      </c>
      <c r="CM76" s="68">
        <f t="shared" si="52"/>
        <v>0.51851851853959785</v>
      </c>
      <c r="CN76" s="68">
        <f t="shared" si="53"/>
        <v>0</v>
      </c>
      <c r="CO76" s="68">
        <f t="shared" si="54"/>
        <v>0</v>
      </c>
      <c r="CP76" s="68">
        <f t="shared" si="55"/>
        <v>0.37037037037396342</v>
      </c>
      <c r="CQ76" s="68">
        <f t="shared" si="56"/>
        <v>0</v>
      </c>
      <c r="CR76" s="68">
        <f t="shared" si="57"/>
        <v>0.62962962962603652</v>
      </c>
      <c r="CS76" s="68">
        <f t="shared" si="58"/>
        <v>0</v>
      </c>
      <c r="CT76" s="68">
        <f t="shared" si="59"/>
        <v>0</v>
      </c>
      <c r="CU76" s="68">
        <f t="shared" si="60"/>
        <v>0</v>
      </c>
      <c r="CV76" s="68">
        <f t="shared" si="61"/>
        <v>1</v>
      </c>
      <c r="CW76" s="68">
        <f t="shared" si="62"/>
        <v>0</v>
      </c>
      <c r="CX76" s="68">
        <f t="shared" si="63"/>
        <v>0</v>
      </c>
      <c r="CY76" s="68">
        <f t="shared" si="64"/>
        <v>0</v>
      </c>
      <c r="CZ76" s="68">
        <f t="shared" si="65"/>
        <v>1</v>
      </c>
      <c r="DA76" s="68">
        <f t="shared" si="66"/>
        <v>0</v>
      </c>
      <c r="DB76" s="68">
        <f t="shared" si="67"/>
        <v>0</v>
      </c>
    </row>
    <row r="77" spans="1:106" ht="14.25" customHeight="1" x14ac:dyDescent="0.2">
      <c r="A77" s="31" t="s">
        <v>232</v>
      </c>
      <c r="B77" s="211" t="s">
        <v>447</v>
      </c>
      <c r="C77" s="211" t="s">
        <v>97</v>
      </c>
      <c r="D77" s="211" t="s">
        <v>36</v>
      </c>
      <c r="E77" s="212"/>
      <c r="F77" s="212"/>
      <c r="G77" s="212"/>
      <c r="H77" s="199"/>
      <c r="I77" s="199"/>
      <c r="J77" s="199"/>
      <c r="K77" s="199"/>
      <c r="L77" s="199"/>
      <c r="M77" s="199"/>
      <c r="N77" s="199"/>
      <c r="O77" s="199"/>
      <c r="P77" s="199"/>
      <c r="Q77" s="212"/>
      <c r="R77" s="212"/>
      <c r="S77" s="212"/>
      <c r="T77" s="199"/>
      <c r="U77" s="199"/>
      <c r="V77" s="199"/>
      <c r="W77" s="199"/>
      <c r="X77" s="199"/>
      <c r="Y77" s="199"/>
      <c r="Z77" s="199"/>
      <c r="AA77" s="199"/>
      <c r="AB77" s="199"/>
      <c r="AC77" s="212"/>
      <c r="AD77" s="212"/>
      <c r="AE77" s="212"/>
      <c r="AF77" s="212"/>
      <c r="AG77" s="199"/>
      <c r="AH77" s="199"/>
      <c r="AI77" s="199"/>
      <c r="AJ77" s="199"/>
      <c r="AK77" s="199"/>
      <c r="AL77" s="199"/>
      <c r="AM77" s="199"/>
      <c r="AN77" s="199"/>
      <c r="AO77" s="199"/>
      <c r="AP77" s="199"/>
      <c r="AQ77" s="199"/>
      <c r="AR77" s="199"/>
      <c r="AS77" s="212">
        <v>4</v>
      </c>
      <c r="AT77" s="212"/>
      <c r="AU77" s="212"/>
      <c r="AV77" s="199">
        <v>0</v>
      </c>
      <c r="AW77" s="199"/>
      <c r="AX77" s="199"/>
      <c r="AY77" s="199">
        <v>23.999722222331911</v>
      </c>
      <c r="AZ77" s="199"/>
      <c r="BA77" s="199"/>
      <c r="BB77" s="199">
        <v>109.24888888938585</v>
      </c>
      <c r="BC77" s="199"/>
      <c r="BD77" s="199"/>
      <c r="BE77" s="212"/>
      <c r="BF77" s="212"/>
      <c r="BG77" s="199"/>
      <c r="BH77" s="199"/>
      <c r="BI77" s="199"/>
      <c r="BJ77" s="199"/>
      <c r="BK77" s="199"/>
      <c r="BL77" s="199"/>
      <c r="BM77" s="212">
        <v>4</v>
      </c>
      <c r="BN77" s="199">
        <v>0</v>
      </c>
      <c r="BO77" s="199">
        <v>23.999722222331911</v>
      </c>
      <c r="BP77" s="199">
        <v>109.24888888938585</v>
      </c>
      <c r="BQ77" s="211"/>
      <c r="BR77" s="211"/>
      <c r="BS77" s="211"/>
      <c r="BT77" s="211"/>
      <c r="BU77" s="31" t="str">
        <f t="shared" si="40"/>
        <v>23_01</v>
      </c>
      <c r="BV77" s="31" t="str">
        <f t="shared" si="41"/>
        <v>BOMBA NEUMATICA DE RECEPCION DE ACEITE</v>
      </c>
      <c r="BW77" s="31" t="str">
        <f t="shared" si="42"/>
        <v>140-PP-103</v>
      </c>
      <c r="BX77" s="1" t="str">
        <f t="shared" si="43"/>
        <v>-</v>
      </c>
      <c r="BY77" s="66">
        <f t="shared" si="44"/>
        <v>0</v>
      </c>
      <c r="BZ77" s="66">
        <f t="shared" si="45"/>
        <v>109.24888888938585</v>
      </c>
      <c r="CA77" s="1">
        <f t="shared" si="46"/>
        <v>17</v>
      </c>
      <c r="CB77" s="213">
        <f t="shared" si="47"/>
        <v>408</v>
      </c>
      <c r="CC77" s="67">
        <f t="shared" si="48"/>
        <v>1</v>
      </c>
      <c r="CD77" s="69" t="str">
        <f t="shared" si="49"/>
        <v>NO PRESENTA</v>
      </c>
      <c r="CE77" s="31">
        <f t="shared" si="34"/>
        <v>31</v>
      </c>
      <c r="CF77" s="213">
        <f t="shared" si="35"/>
        <v>744</v>
      </c>
      <c r="CG77" s="67">
        <f t="shared" si="36"/>
        <v>1</v>
      </c>
      <c r="CH77" s="69" t="str">
        <f t="shared" si="37"/>
        <v>NO PRESENTA</v>
      </c>
      <c r="CI77" s="69" t="str">
        <f t="shared" si="38"/>
        <v>NO PRESENTA</v>
      </c>
      <c r="CJ77" s="199" t="str">
        <f t="shared" si="39"/>
        <v>NO PRESENTA</v>
      </c>
      <c r="CK77" s="68" t="str">
        <f t="shared" si="50"/>
        <v>-</v>
      </c>
      <c r="CL77" s="68" t="str">
        <f t="shared" si="51"/>
        <v>-</v>
      </c>
      <c r="CM77" s="68" t="str">
        <f t="shared" si="52"/>
        <v>-</v>
      </c>
      <c r="CN77" s="68" t="str">
        <f t="shared" si="53"/>
        <v>-</v>
      </c>
      <c r="CO77" s="68" t="str">
        <f t="shared" si="54"/>
        <v>-</v>
      </c>
      <c r="CP77" s="68">
        <f t="shared" si="55"/>
        <v>0</v>
      </c>
      <c r="CQ77" s="68">
        <f t="shared" si="56"/>
        <v>0</v>
      </c>
      <c r="CR77" s="68">
        <f t="shared" si="57"/>
        <v>0</v>
      </c>
      <c r="CS77" s="68">
        <f t="shared" si="58"/>
        <v>1</v>
      </c>
      <c r="CT77" s="68">
        <f t="shared" si="59"/>
        <v>0</v>
      </c>
      <c r="CU77" s="68" t="str">
        <f t="shared" si="60"/>
        <v>-</v>
      </c>
      <c r="CV77" s="68" t="str">
        <f t="shared" si="61"/>
        <v>-</v>
      </c>
      <c r="CW77" s="68" t="str">
        <f t="shared" si="62"/>
        <v>-</v>
      </c>
      <c r="CX77" s="68" t="str">
        <f t="shared" si="63"/>
        <v>-</v>
      </c>
      <c r="CY77" s="68">
        <f t="shared" si="64"/>
        <v>0</v>
      </c>
      <c r="CZ77" s="68">
        <f t="shared" si="65"/>
        <v>0</v>
      </c>
      <c r="DA77" s="68">
        <f t="shared" si="66"/>
        <v>1</v>
      </c>
      <c r="DB77" s="68">
        <f t="shared" si="67"/>
        <v>0</v>
      </c>
    </row>
    <row r="78" spans="1:106" ht="14.25" customHeight="1" x14ac:dyDescent="0.2">
      <c r="A78" s="31" t="s">
        <v>232</v>
      </c>
      <c r="B78" s="211" t="s">
        <v>447</v>
      </c>
      <c r="C78" s="211" t="s">
        <v>98</v>
      </c>
      <c r="D78" s="211" t="s">
        <v>36</v>
      </c>
      <c r="E78" s="212"/>
      <c r="F78" s="212"/>
      <c r="G78" s="212"/>
      <c r="H78" s="199"/>
      <c r="I78" s="199"/>
      <c r="J78" s="199"/>
      <c r="K78" s="199"/>
      <c r="L78" s="199"/>
      <c r="M78" s="199"/>
      <c r="N78" s="199"/>
      <c r="O78" s="199"/>
      <c r="P78" s="199"/>
      <c r="Q78" s="212"/>
      <c r="R78" s="212"/>
      <c r="S78" s="212"/>
      <c r="T78" s="199"/>
      <c r="U78" s="199"/>
      <c r="V78" s="199"/>
      <c r="W78" s="199"/>
      <c r="X78" s="199"/>
      <c r="Y78" s="199"/>
      <c r="Z78" s="199"/>
      <c r="AA78" s="199"/>
      <c r="AB78" s="199"/>
      <c r="AC78" s="212"/>
      <c r="AD78" s="212"/>
      <c r="AE78" s="212"/>
      <c r="AF78" s="212"/>
      <c r="AG78" s="199"/>
      <c r="AH78" s="199"/>
      <c r="AI78" s="199"/>
      <c r="AJ78" s="199"/>
      <c r="AK78" s="199"/>
      <c r="AL78" s="199"/>
      <c r="AM78" s="199"/>
      <c r="AN78" s="199"/>
      <c r="AO78" s="199"/>
      <c r="AP78" s="199"/>
      <c r="AQ78" s="199"/>
      <c r="AR78" s="199"/>
      <c r="AS78" s="212">
        <v>3</v>
      </c>
      <c r="AT78" s="212"/>
      <c r="AU78" s="212"/>
      <c r="AV78" s="199">
        <v>0</v>
      </c>
      <c r="AW78" s="199"/>
      <c r="AX78" s="199"/>
      <c r="AY78" s="199">
        <v>3.4163888887851499</v>
      </c>
      <c r="AZ78" s="199"/>
      <c r="BA78" s="199"/>
      <c r="BB78" s="199">
        <v>13.165277777588926</v>
      </c>
      <c r="BC78" s="199"/>
      <c r="BD78" s="199"/>
      <c r="BE78" s="212"/>
      <c r="BF78" s="212"/>
      <c r="BG78" s="199"/>
      <c r="BH78" s="199"/>
      <c r="BI78" s="199"/>
      <c r="BJ78" s="199"/>
      <c r="BK78" s="199"/>
      <c r="BL78" s="199"/>
      <c r="BM78" s="212">
        <v>3</v>
      </c>
      <c r="BN78" s="199">
        <v>0</v>
      </c>
      <c r="BO78" s="199">
        <v>3.4163888887851499</v>
      </c>
      <c r="BP78" s="199">
        <v>13.165277777588926</v>
      </c>
      <c r="BQ78" s="211"/>
      <c r="BR78" s="211"/>
      <c r="BS78" s="211"/>
      <c r="BT78" s="211"/>
      <c r="BU78" s="31" t="str">
        <f t="shared" si="40"/>
        <v>23_01</v>
      </c>
      <c r="BV78" s="31" t="str">
        <f t="shared" si="41"/>
        <v>BOMBA NEUMATICA DE RECEPCION DE ACEITE</v>
      </c>
      <c r="BW78" s="31" t="str">
        <f t="shared" si="42"/>
        <v>140-PP-101</v>
      </c>
      <c r="BX78" s="1" t="str">
        <f t="shared" si="43"/>
        <v>-</v>
      </c>
      <c r="BY78" s="66">
        <f t="shared" si="44"/>
        <v>0</v>
      </c>
      <c r="BZ78" s="66">
        <f t="shared" si="45"/>
        <v>13.165277777588926</v>
      </c>
      <c r="CA78" s="1">
        <f t="shared" si="46"/>
        <v>17</v>
      </c>
      <c r="CB78" s="213">
        <f t="shared" si="47"/>
        <v>408</v>
      </c>
      <c r="CC78" s="67">
        <f t="shared" si="48"/>
        <v>1</v>
      </c>
      <c r="CD78" s="69" t="str">
        <f t="shared" si="49"/>
        <v>NO PRESENTA</v>
      </c>
      <c r="CE78" s="31">
        <f t="shared" si="34"/>
        <v>31</v>
      </c>
      <c r="CF78" s="213">
        <f t="shared" si="35"/>
        <v>744</v>
      </c>
      <c r="CG78" s="67">
        <f t="shared" si="36"/>
        <v>1</v>
      </c>
      <c r="CH78" s="69" t="str">
        <f t="shared" si="37"/>
        <v>NO PRESENTA</v>
      </c>
      <c r="CI78" s="69" t="str">
        <f t="shared" si="38"/>
        <v>NO PRESENTA</v>
      </c>
      <c r="CJ78" s="199" t="str">
        <f t="shared" si="39"/>
        <v>NO PRESENTA</v>
      </c>
      <c r="CK78" s="68" t="str">
        <f t="shared" si="50"/>
        <v>-</v>
      </c>
      <c r="CL78" s="68" t="str">
        <f t="shared" si="51"/>
        <v>-</v>
      </c>
      <c r="CM78" s="68" t="str">
        <f t="shared" si="52"/>
        <v>-</v>
      </c>
      <c r="CN78" s="68" t="str">
        <f t="shared" si="53"/>
        <v>-</v>
      </c>
      <c r="CO78" s="68" t="str">
        <f t="shared" si="54"/>
        <v>-</v>
      </c>
      <c r="CP78" s="68">
        <f t="shared" si="55"/>
        <v>0</v>
      </c>
      <c r="CQ78" s="68">
        <f t="shared" si="56"/>
        <v>0</v>
      </c>
      <c r="CR78" s="68">
        <f t="shared" si="57"/>
        <v>0</v>
      </c>
      <c r="CS78" s="68">
        <f t="shared" si="58"/>
        <v>1</v>
      </c>
      <c r="CT78" s="68">
        <f t="shared" si="59"/>
        <v>0</v>
      </c>
      <c r="CU78" s="68" t="str">
        <f t="shared" si="60"/>
        <v>-</v>
      </c>
      <c r="CV78" s="68" t="str">
        <f t="shared" si="61"/>
        <v>-</v>
      </c>
      <c r="CW78" s="68" t="str">
        <f t="shared" si="62"/>
        <v>-</v>
      </c>
      <c r="CX78" s="68" t="str">
        <f t="shared" si="63"/>
        <v>-</v>
      </c>
      <c r="CY78" s="68">
        <f t="shared" si="64"/>
        <v>0</v>
      </c>
      <c r="CZ78" s="68">
        <f t="shared" si="65"/>
        <v>0</v>
      </c>
      <c r="DA78" s="68">
        <f t="shared" si="66"/>
        <v>1</v>
      </c>
      <c r="DB78" s="68">
        <f t="shared" si="67"/>
        <v>0</v>
      </c>
    </row>
    <row r="79" spans="1:106" ht="14.25" customHeight="1" x14ac:dyDescent="0.2">
      <c r="A79" s="31" t="s">
        <v>232</v>
      </c>
      <c r="B79" s="211" t="s">
        <v>447</v>
      </c>
      <c r="C79" s="211" t="s">
        <v>99</v>
      </c>
      <c r="D79" s="211" t="s">
        <v>36</v>
      </c>
      <c r="E79" s="212"/>
      <c r="F79" s="212"/>
      <c r="G79" s="212"/>
      <c r="H79" s="199"/>
      <c r="I79" s="199"/>
      <c r="J79" s="199"/>
      <c r="K79" s="199"/>
      <c r="L79" s="199"/>
      <c r="M79" s="199"/>
      <c r="N79" s="199"/>
      <c r="O79" s="199"/>
      <c r="P79" s="199"/>
      <c r="Q79" s="212"/>
      <c r="R79" s="212"/>
      <c r="S79" s="212"/>
      <c r="T79" s="199"/>
      <c r="U79" s="199"/>
      <c r="V79" s="199"/>
      <c r="W79" s="199"/>
      <c r="X79" s="199"/>
      <c r="Y79" s="199"/>
      <c r="Z79" s="199"/>
      <c r="AA79" s="199"/>
      <c r="AB79" s="199"/>
      <c r="AC79" s="212"/>
      <c r="AD79" s="212"/>
      <c r="AE79" s="212"/>
      <c r="AF79" s="212"/>
      <c r="AG79" s="199"/>
      <c r="AH79" s="199"/>
      <c r="AI79" s="199"/>
      <c r="AJ79" s="199"/>
      <c r="AK79" s="199"/>
      <c r="AL79" s="199"/>
      <c r="AM79" s="199"/>
      <c r="AN79" s="199"/>
      <c r="AO79" s="199"/>
      <c r="AP79" s="199"/>
      <c r="AQ79" s="199"/>
      <c r="AR79" s="199"/>
      <c r="AS79" s="212">
        <v>2</v>
      </c>
      <c r="AT79" s="212"/>
      <c r="AU79" s="212"/>
      <c r="AV79" s="199">
        <v>0</v>
      </c>
      <c r="AW79" s="199"/>
      <c r="AX79" s="199"/>
      <c r="AY79" s="199">
        <v>1.749444444430992</v>
      </c>
      <c r="AZ79" s="199"/>
      <c r="BA79" s="199"/>
      <c r="BB79" s="199">
        <v>5.9980555554502644</v>
      </c>
      <c r="BC79" s="199"/>
      <c r="BD79" s="199"/>
      <c r="BE79" s="212"/>
      <c r="BF79" s="212"/>
      <c r="BG79" s="199"/>
      <c r="BH79" s="199"/>
      <c r="BI79" s="199"/>
      <c r="BJ79" s="199"/>
      <c r="BK79" s="199"/>
      <c r="BL79" s="199"/>
      <c r="BM79" s="212">
        <v>2</v>
      </c>
      <c r="BN79" s="199">
        <v>0</v>
      </c>
      <c r="BO79" s="199">
        <v>1.749444444430992</v>
      </c>
      <c r="BP79" s="199">
        <v>5.9980555554502644</v>
      </c>
      <c r="BQ79" s="211"/>
      <c r="BR79" s="211"/>
      <c r="BS79" s="211"/>
      <c r="BT79" s="211"/>
      <c r="BU79" s="31" t="str">
        <f t="shared" si="40"/>
        <v>23_01</v>
      </c>
      <c r="BV79" s="31" t="str">
        <f t="shared" si="41"/>
        <v>BOMBA NEUMATICA DE RECEPCION DE ACEITE</v>
      </c>
      <c r="BW79" s="31" t="str">
        <f t="shared" si="42"/>
        <v>140-PP-102</v>
      </c>
      <c r="BX79" s="1" t="str">
        <f t="shared" si="43"/>
        <v>-</v>
      </c>
      <c r="BY79" s="66">
        <f t="shared" si="44"/>
        <v>0</v>
      </c>
      <c r="BZ79" s="66">
        <f t="shared" si="45"/>
        <v>5.9980555554502644</v>
      </c>
      <c r="CA79" s="1">
        <f t="shared" si="46"/>
        <v>17</v>
      </c>
      <c r="CB79" s="213">
        <f t="shared" si="47"/>
        <v>408</v>
      </c>
      <c r="CC79" s="67">
        <f t="shared" si="48"/>
        <v>1</v>
      </c>
      <c r="CD79" s="69" t="str">
        <f t="shared" si="49"/>
        <v>NO PRESENTA</v>
      </c>
      <c r="CE79" s="31">
        <f t="shared" si="34"/>
        <v>31</v>
      </c>
      <c r="CF79" s="213">
        <f t="shared" si="35"/>
        <v>744</v>
      </c>
      <c r="CG79" s="67">
        <f t="shared" si="36"/>
        <v>1</v>
      </c>
      <c r="CH79" s="69" t="str">
        <f t="shared" si="37"/>
        <v>NO PRESENTA</v>
      </c>
      <c r="CI79" s="69" t="str">
        <f t="shared" si="38"/>
        <v>NO PRESENTA</v>
      </c>
      <c r="CJ79" s="199" t="str">
        <f t="shared" si="39"/>
        <v>NO PRESENTA</v>
      </c>
      <c r="CK79" s="68" t="str">
        <f t="shared" si="50"/>
        <v>-</v>
      </c>
      <c r="CL79" s="68" t="str">
        <f t="shared" si="51"/>
        <v>-</v>
      </c>
      <c r="CM79" s="68" t="str">
        <f t="shared" si="52"/>
        <v>-</v>
      </c>
      <c r="CN79" s="68" t="str">
        <f t="shared" si="53"/>
        <v>-</v>
      </c>
      <c r="CO79" s="68" t="str">
        <f t="shared" si="54"/>
        <v>-</v>
      </c>
      <c r="CP79" s="68">
        <f t="shared" si="55"/>
        <v>0</v>
      </c>
      <c r="CQ79" s="68">
        <f t="shared" si="56"/>
        <v>0</v>
      </c>
      <c r="CR79" s="68">
        <f t="shared" si="57"/>
        <v>0</v>
      </c>
      <c r="CS79" s="68">
        <f t="shared" si="58"/>
        <v>1</v>
      </c>
      <c r="CT79" s="68">
        <f t="shared" si="59"/>
        <v>0</v>
      </c>
      <c r="CU79" s="68" t="str">
        <f t="shared" si="60"/>
        <v>-</v>
      </c>
      <c r="CV79" s="68" t="str">
        <f t="shared" si="61"/>
        <v>-</v>
      </c>
      <c r="CW79" s="68" t="str">
        <f t="shared" si="62"/>
        <v>-</v>
      </c>
      <c r="CX79" s="68" t="str">
        <f t="shared" si="63"/>
        <v>-</v>
      </c>
      <c r="CY79" s="68">
        <f t="shared" si="64"/>
        <v>0</v>
      </c>
      <c r="CZ79" s="68">
        <f t="shared" si="65"/>
        <v>0</v>
      </c>
      <c r="DA79" s="68">
        <f t="shared" si="66"/>
        <v>1</v>
      </c>
      <c r="DB79" s="68">
        <f t="shared" si="67"/>
        <v>0</v>
      </c>
    </row>
    <row r="80" spans="1:106" ht="14.25" customHeight="1" x14ac:dyDescent="0.2">
      <c r="A80" s="31" t="s">
        <v>232</v>
      </c>
      <c r="B80" s="211" t="s">
        <v>447</v>
      </c>
      <c r="C80" s="211" t="s">
        <v>100</v>
      </c>
      <c r="D80" s="211" t="s">
        <v>36</v>
      </c>
      <c r="E80" s="212"/>
      <c r="F80" s="212"/>
      <c r="G80" s="212"/>
      <c r="H80" s="199"/>
      <c r="I80" s="199"/>
      <c r="J80" s="199"/>
      <c r="K80" s="199"/>
      <c r="L80" s="199"/>
      <c r="M80" s="199"/>
      <c r="N80" s="199"/>
      <c r="O80" s="199"/>
      <c r="P80" s="199"/>
      <c r="Q80" s="212"/>
      <c r="R80" s="212"/>
      <c r="S80" s="212"/>
      <c r="T80" s="199"/>
      <c r="U80" s="199"/>
      <c r="V80" s="199"/>
      <c r="W80" s="199"/>
      <c r="X80" s="199"/>
      <c r="Y80" s="199"/>
      <c r="Z80" s="199"/>
      <c r="AA80" s="199"/>
      <c r="AB80" s="199"/>
      <c r="AC80" s="212"/>
      <c r="AD80" s="212"/>
      <c r="AE80" s="212"/>
      <c r="AF80" s="212"/>
      <c r="AG80" s="199"/>
      <c r="AH80" s="199"/>
      <c r="AI80" s="199"/>
      <c r="AJ80" s="199"/>
      <c r="AK80" s="199"/>
      <c r="AL80" s="199"/>
      <c r="AM80" s="199"/>
      <c r="AN80" s="199"/>
      <c r="AO80" s="199"/>
      <c r="AP80" s="199"/>
      <c r="AQ80" s="199"/>
      <c r="AR80" s="199"/>
      <c r="AS80" s="212">
        <v>3</v>
      </c>
      <c r="AT80" s="212"/>
      <c r="AU80" s="212"/>
      <c r="AV80" s="199">
        <v>0</v>
      </c>
      <c r="AW80" s="199"/>
      <c r="AX80" s="199"/>
      <c r="AY80" s="199">
        <v>3.4827777778264135</v>
      </c>
      <c r="AZ80" s="199"/>
      <c r="BA80" s="199"/>
      <c r="BB80" s="199">
        <v>13.197500000183936</v>
      </c>
      <c r="BC80" s="199"/>
      <c r="BD80" s="199"/>
      <c r="BE80" s="212"/>
      <c r="BF80" s="212"/>
      <c r="BG80" s="199"/>
      <c r="BH80" s="199"/>
      <c r="BI80" s="199"/>
      <c r="BJ80" s="199"/>
      <c r="BK80" s="199"/>
      <c r="BL80" s="199"/>
      <c r="BM80" s="212">
        <v>3</v>
      </c>
      <c r="BN80" s="199">
        <v>0</v>
      </c>
      <c r="BO80" s="199">
        <v>3.4827777778264135</v>
      </c>
      <c r="BP80" s="199">
        <v>13.197500000183936</v>
      </c>
      <c r="BQ80" s="211"/>
      <c r="BR80" s="211"/>
      <c r="BS80" s="211"/>
      <c r="BT80" s="211"/>
      <c r="BU80" s="31" t="str">
        <f t="shared" si="40"/>
        <v>23_01</v>
      </c>
      <c r="BV80" s="31" t="str">
        <f t="shared" si="41"/>
        <v>BOMBA NEUMATICA DE RECEPCION DE ACEITE</v>
      </c>
      <c r="BW80" s="31" t="str">
        <f t="shared" si="42"/>
        <v>140-PP-104</v>
      </c>
      <c r="BX80" s="1" t="str">
        <f t="shared" si="43"/>
        <v>-</v>
      </c>
      <c r="BY80" s="66">
        <f t="shared" si="44"/>
        <v>0</v>
      </c>
      <c r="BZ80" s="66">
        <f t="shared" si="45"/>
        <v>13.197500000183936</v>
      </c>
      <c r="CA80" s="1">
        <f t="shared" si="46"/>
        <v>17</v>
      </c>
      <c r="CB80" s="213">
        <f t="shared" si="47"/>
        <v>408</v>
      </c>
      <c r="CC80" s="67">
        <f t="shared" si="48"/>
        <v>1</v>
      </c>
      <c r="CD80" s="69" t="str">
        <f t="shared" si="49"/>
        <v>NO PRESENTA</v>
      </c>
      <c r="CE80" s="31">
        <f t="shared" si="34"/>
        <v>31</v>
      </c>
      <c r="CF80" s="213">
        <f t="shared" si="35"/>
        <v>744</v>
      </c>
      <c r="CG80" s="67">
        <f t="shared" si="36"/>
        <v>1</v>
      </c>
      <c r="CH80" s="69" t="str">
        <f t="shared" si="37"/>
        <v>NO PRESENTA</v>
      </c>
      <c r="CI80" s="69" t="str">
        <f t="shared" si="38"/>
        <v>NO PRESENTA</v>
      </c>
      <c r="CJ80" s="199" t="str">
        <f t="shared" si="39"/>
        <v>NO PRESENTA</v>
      </c>
      <c r="CK80" s="68" t="str">
        <f t="shared" si="50"/>
        <v>-</v>
      </c>
      <c r="CL80" s="68" t="str">
        <f t="shared" si="51"/>
        <v>-</v>
      </c>
      <c r="CM80" s="68" t="str">
        <f t="shared" si="52"/>
        <v>-</v>
      </c>
      <c r="CN80" s="68" t="str">
        <f t="shared" si="53"/>
        <v>-</v>
      </c>
      <c r="CO80" s="68" t="str">
        <f t="shared" si="54"/>
        <v>-</v>
      </c>
      <c r="CP80" s="68">
        <f t="shared" si="55"/>
        <v>0</v>
      </c>
      <c r="CQ80" s="68">
        <f t="shared" si="56"/>
        <v>0</v>
      </c>
      <c r="CR80" s="68">
        <f t="shared" si="57"/>
        <v>0</v>
      </c>
      <c r="CS80" s="68">
        <f t="shared" si="58"/>
        <v>1</v>
      </c>
      <c r="CT80" s="68">
        <f t="shared" si="59"/>
        <v>0</v>
      </c>
      <c r="CU80" s="68" t="str">
        <f t="shared" si="60"/>
        <v>-</v>
      </c>
      <c r="CV80" s="68" t="str">
        <f t="shared" si="61"/>
        <v>-</v>
      </c>
      <c r="CW80" s="68" t="str">
        <f t="shared" si="62"/>
        <v>-</v>
      </c>
      <c r="CX80" s="68" t="str">
        <f t="shared" si="63"/>
        <v>-</v>
      </c>
      <c r="CY80" s="68">
        <f t="shared" si="64"/>
        <v>0</v>
      </c>
      <c r="CZ80" s="68">
        <f t="shared" si="65"/>
        <v>0</v>
      </c>
      <c r="DA80" s="68">
        <f t="shared" si="66"/>
        <v>1</v>
      </c>
      <c r="DB80" s="68">
        <f t="shared" si="67"/>
        <v>0</v>
      </c>
    </row>
    <row r="81" spans="1:106" ht="14.25" customHeight="1" x14ac:dyDescent="0.2">
      <c r="A81" s="31" t="s">
        <v>232</v>
      </c>
      <c r="B81" s="211" t="s">
        <v>449</v>
      </c>
      <c r="C81" s="211" t="s">
        <v>101</v>
      </c>
      <c r="D81" s="211" t="s">
        <v>36</v>
      </c>
      <c r="E81" s="212"/>
      <c r="F81" s="212"/>
      <c r="G81" s="212"/>
      <c r="H81" s="199"/>
      <c r="I81" s="199"/>
      <c r="J81" s="199"/>
      <c r="K81" s="199"/>
      <c r="L81" s="199"/>
      <c r="M81" s="199"/>
      <c r="N81" s="199"/>
      <c r="O81" s="199"/>
      <c r="P81" s="199"/>
      <c r="Q81" s="212"/>
      <c r="R81" s="212"/>
      <c r="S81" s="212"/>
      <c r="T81" s="199"/>
      <c r="U81" s="199"/>
      <c r="V81" s="199"/>
      <c r="W81" s="199"/>
      <c r="X81" s="199"/>
      <c r="Y81" s="199"/>
      <c r="Z81" s="199"/>
      <c r="AA81" s="199"/>
      <c r="AB81" s="199"/>
      <c r="AC81" s="212"/>
      <c r="AD81" s="212"/>
      <c r="AE81" s="212"/>
      <c r="AF81" s="212"/>
      <c r="AG81" s="199"/>
      <c r="AH81" s="199"/>
      <c r="AI81" s="199"/>
      <c r="AJ81" s="199"/>
      <c r="AK81" s="199"/>
      <c r="AL81" s="199"/>
      <c r="AM81" s="199"/>
      <c r="AN81" s="199"/>
      <c r="AO81" s="199"/>
      <c r="AP81" s="199"/>
      <c r="AQ81" s="199"/>
      <c r="AR81" s="199"/>
      <c r="AS81" s="212">
        <v>3</v>
      </c>
      <c r="AT81" s="212"/>
      <c r="AU81" s="212"/>
      <c r="AV81" s="199">
        <v>0</v>
      </c>
      <c r="AW81" s="199"/>
      <c r="AX81" s="199"/>
      <c r="AY81" s="199">
        <v>2.0824999999604188</v>
      </c>
      <c r="AZ81" s="199"/>
      <c r="BA81" s="199"/>
      <c r="BB81" s="199">
        <v>7.6633333330973983</v>
      </c>
      <c r="BC81" s="199"/>
      <c r="BD81" s="199"/>
      <c r="BE81" s="212"/>
      <c r="BF81" s="212"/>
      <c r="BG81" s="199"/>
      <c r="BH81" s="199"/>
      <c r="BI81" s="199"/>
      <c r="BJ81" s="199"/>
      <c r="BK81" s="199"/>
      <c r="BL81" s="199"/>
      <c r="BM81" s="212">
        <v>3</v>
      </c>
      <c r="BN81" s="199">
        <v>0</v>
      </c>
      <c r="BO81" s="199">
        <v>2.0824999999604188</v>
      </c>
      <c r="BP81" s="199">
        <v>7.6633333330973983</v>
      </c>
      <c r="BQ81" s="211"/>
      <c r="BR81" s="211"/>
      <c r="BS81" s="211"/>
      <c r="BT81" s="211"/>
      <c r="BU81" s="31" t="str">
        <f t="shared" si="40"/>
        <v>23_01</v>
      </c>
      <c r="BV81" s="31" t="str">
        <f t="shared" si="41"/>
        <v>BOMBA NEUMATICA DE RECEPCION DE REFRIGERANTE</v>
      </c>
      <c r="BW81" s="31" t="str">
        <f t="shared" si="42"/>
        <v>140-PP-105</v>
      </c>
      <c r="BX81" s="1" t="str">
        <f t="shared" si="43"/>
        <v>-</v>
      </c>
      <c r="BY81" s="66">
        <f t="shared" si="44"/>
        <v>0</v>
      </c>
      <c r="BZ81" s="66">
        <f t="shared" si="45"/>
        <v>7.6633333330973983</v>
      </c>
      <c r="CA81" s="1">
        <f t="shared" si="46"/>
        <v>17</v>
      </c>
      <c r="CB81" s="213">
        <f t="shared" si="47"/>
        <v>408</v>
      </c>
      <c r="CC81" s="67">
        <f t="shared" si="48"/>
        <v>1</v>
      </c>
      <c r="CD81" s="69" t="str">
        <f t="shared" si="49"/>
        <v>NO PRESENTA</v>
      </c>
      <c r="CE81" s="31">
        <f t="shared" si="34"/>
        <v>31</v>
      </c>
      <c r="CF81" s="213">
        <f t="shared" si="35"/>
        <v>744</v>
      </c>
      <c r="CG81" s="67">
        <f t="shared" si="36"/>
        <v>1</v>
      </c>
      <c r="CH81" s="69" t="str">
        <f t="shared" si="37"/>
        <v>NO PRESENTA</v>
      </c>
      <c r="CI81" s="69" t="str">
        <f t="shared" si="38"/>
        <v>NO PRESENTA</v>
      </c>
      <c r="CJ81" s="199" t="str">
        <f t="shared" si="39"/>
        <v>NO PRESENTA</v>
      </c>
      <c r="CK81" s="68" t="str">
        <f t="shared" si="50"/>
        <v>-</v>
      </c>
      <c r="CL81" s="68" t="str">
        <f t="shared" si="51"/>
        <v>-</v>
      </c>
      <c r="CM81" s="68" t="str">
        <f t="shared" si="52"/>
        <v>-</v>
      </c>
      <c r="CN81" s="68" t="str">
        <f t="shared" si="53"/>
        <v>-</v>
      </c>
      <c r="CO81" s="68" t="str">
        <f t="shared" si="54"/>
        <v>-</v>
      </c>
      <c r="CP81" s="68">
        <f t="shared" si="55"/>
        <v>0</v>
      </c>
      <c r="CQ81" s="68">
        <f t="shared" si="56"/>
        <v>0</v>
      </c>
      <c r="CR81" s="68">
        <f t="shared" si="57"/>
        <v>0</v>
      </c>
      <c r="CS81" s="68">
        <f t="shared" si="58"/>
        <v>1</v>
      </c>
      <c r="CT81" s="68">
        <f t="shared" si="59"/>
        <v>0</v>
      </c>
      <c r="CU81" s="68" t="str">
        <f t="shared" si="60"/>
        <v>-</v>
      </c>
      <c r="CV81" s="68" t="str">
        <f t="shared" si="61"/>
        <v>-</v>
      </c>
      <c r="CW81" s="68" t="str">
        <f t="shared" si="62"/>
        <v>-</v>
      </c>
      <c r="CX81" s="68" t="str">
        <f t="shared" si="63"/>
        <v>-</v>
      </c>
      <c r="CY81" s="68">
        <f t="shared" si="64"/>
        <v>0</v>
      </c>
      <c r="CZ81" s="68">
        <f t="shared" si="65"/>
        <v>0</v>
      </c>
      <c r="DA81" s="68">
        <f t="shared" si="66"/>
        <v>1</v>
      </c>
      <c r="DB81" s="68">
        <f t="shared" si="67"/>
        <v>0</v>
      </c>
    </row>
    <row r="82" spans="1:106" ht="14.25" customHeight="1" x14ac:dyDescent="0.2">
      <c r="A82" s="31" t="s">
        <v>232</v>
      </c>
      <c r="B82" s="211" t="s">
        <v>451</v>
      </c>
      <c r="C82" s="211" t="s">
        <v>127</v>
      </c>
      <c r="D82" s="211" t="s">
        <v>36</v>
      </c>
      <c r="E82" s="212"/>
      <c r="F82" s="212"/>
      <c r="G82" s="212"/>
      <c r="H82" s="199"/>
      <c r="I82" s="199"/>
      <c r="J82" s="199"/>
      <c r="K82" s="199"/>
      <c r="L82" s="199"/>
      <c r="M82" s="199"/>
      <c r="N82" s="199"/>
      <c r="O82" s="199"/>
      <c r="P82" s="199"/>
      <c r="Q82" s="212"/>
      <c r="R82" s="212">
        <v>1</v>
      </c>
      <c r="S82" s="212"/>
      <c r="T82" s="199"/>
      <c r="U82" s="199">
        <v>0</v>
      </c>
      <c r="V82" s="199"/>
      <c r="W82" s="199"/>
      <c r="X82" s="199">
        <v>0.66638888890156522</v>
      </c>
      <c r="Y82" s="199"/>
      <c r="Z82" s="199"/>
      <c r="AA82" s="199">
        <v>2.6655555556062609</v>
      </c>
      <c r="AB82" s="199"/>
      <c r="AC82" s="212"/>
      <c r="AD82" s="212"/>
      <c r="AE82" s="212"/>
      <c r="AF82" s="212"/>
      <c r="AG82" s="199"/>
      <c r="AH82" s="199"/>
      <c r="AI82" s="199"/>
      <c r="AJ82" s="199"/>
      <c r="AK82" s="199"/>
      <c r="AL82" s="199"/>
      <c r="AM82" s="199"/>
      <c r="AN82" s="199"/>
      <c r="AO82" s="199"/>
      <c r="AP82" s="199"/>
      <c r="AQ82" s="199"/>
      <c r="AR82" s="199"/>
      <c r="AS82" s="212"/>
      <c r="AT82" s="212"/>
      <c r="AU82" s="212"/>
      <c r="AV82" s="199"/>
      <c r="AW82" s="199"/>
      <c r="AX82" s="199"/>
      <c r="AY82" s="199"/>
      <c r="AZ82" s="199"/>
      <c r="BA82" s="199"/>
      <c r="BB82" s="199"/>
      <c r="BC82" s="199"/>
      <c r="BD82" s="199"/>
      <c r="BE82" s="212"/>
      <c r="BF82" s="212"/>
      <c r="BG82" s="199"/>
      <c r="BH82" s="199"/>
      <c r="BI82" s="199"/>
      <c r="BJ82" s="199"/>
      <c r="BK82" s="199"/>
      <c r="BL82" s="199"/>
      <c r="BM82" s="212">
        <v>1</v>
      </c>
      <c r="BN82" s="199">
        <v>0</v>
      </c>
      <c r="BO82" s="199">
        <v>0.66638888890156522</v>
      </c>
      <c r="BP82" s="199">
        <v>2.6655555556062609</v>
      </c>
      <c r="BQ82" s="211"/>
      <c r="BR82" s="211"/>
      <c r="BS82" s="211"/>
      <c r="BT82" s="211"/>
      <c r="BU82" s="31" t="str">
        <f t="shared" si="40"/>
        <v>23_01</v>
      </c>
      <c r="BV82" s="31" t="str">
        <f t="shared" si="41"/>
        <v xml:space="preserve">ESTACION DE LUBRICACION </v>
      </c>
      <c r="BW82" s="31" t="str">
        <f t="shared" si="42"/>
        <v>140-ZM-102</v>
      </c>
      <c r="BX82" s="1" t="str">
        <f t="shared" si="43"/>
        <v>-</v>
      </c>
      <c r="BY82" s="66">
        <f t="shared" si="44"/>
        <v>0</v>
      </c>
      <c r="BZ82" s="66">
        <f t="shared" si="45"/>
        <v>2.6655555556062609</v>
      </c>
      <c r="CA82" s="1">
        <f t="shared" si="46"/>
        <v>17</v>
      </c>
      <c r="CB82" s="213">
        <f t="shared" si="47"/>
        <v>408</v>
      </c>
      <c r="CC82" s="67">
        <f t="shared" si="48"/>
        <v>1</v>
      </c>
      <c r="CD82" s="69" t="str">
        <f t="shared" si="49"/>
        <v>NO PRESENTA</v>
      </c>
      <c r="CE82" s="31">
        <f t="shared" si="34"/>
        <v>31</v>
      </c>
      <c r="CF82" s="213">
        <f t="shared" si="35"/>
        <v>744</v>
      </c>
      <c r="CG82" s="67">
        <f t="shared" si="36"/>
        <v>1</v>
      </c>
      <c r="CH82" s="69" t="str">
        <f t="shared" si="37"/>
        <v>NO PRESENTA</v>
      </c>
      <c r="CI82" s="69" t="str">
        <f t="shared" si="38"/>
        <v>NO PRESENTA</v>
      </c>
      <c r="CJ82" s="199" t="str">
        <f t="shared" si="39"/>
        <v>NO PRESENTA</v>
      </c>
      <c r="CK82" s="68" t="str">
        <f t="shared" si="50"/>
        <v>-</v>
      </c>
      <c r="CL82" s="68" t="str">
        <f t="shared" si="51"/>
        <v>-</v>
      </c>
      <c r="CM82" s="68" t="str">
        <f t="shared" si="52"/>
        <v>-</v>
      </c>
      <c r="CN82" s="68" t="str">
        <f t="shared" si="53"/>
        <v>-</v>
      </c>
      <c r="CO82" s="68" t="str">
        <f t="shared" si="54"/>
        <v>-</v>
      </c>
      <c r="CP82" s="68">
        <f t="shared" si="55"/>
        <v>0</v>
      </c>
      <c r="CQ82" s="68">
        <f t="shared" si="56"/>
        <v>1</v>
      </c>
      <c r="CR82" s="68">
        <f t="shared" si="57"/>
        <v>0</v>
      </c>
      <c r="CS82" s="68">
        <f t="shared" si="58"/>
        <v>0</v>
      </c>
      <c r="CT82" s="68">
        <f t="shared" si="59"/>
        <v>0</v>
      </c>
      <c r="CU82" s="68" t="str">
        <f t="shared" si="60"/>
        <v>-</v>
      </c>
      <c r="CV82" s="68" t="str">
        <f t="shared" si="61"/>
        <v>-</v>
      </c>
      <c r="CW82" s="68" t="str">
        <f t="shared" si="62"/>
        <v>-</v>
      </c>
      <c r="CX82" s="68" t="str">
        <f t="shared" si="63"/>
        <v>-</v>
      </c>
      <c r="CY82" s="68">
        <f t="shared" si="64"/>
        <v>1</v>
      </c>
      <c r="CZ82" s="68">
        <f t="shared" si="65"/>
        <v>0</v>
      </c>
      <c r="DA82" s="68">
        <f t="shared" si="66"/>
        <v>0</v>
      </c>
      <c r="DB82" s="68">
        <f t="shared" si="67"/>
        <v>0</v>
      </c>
    </row>
    <row r="83" spans="1:106" ht="14.25" customHeight="1" x14ac:dyDescent="0.2">
      <c r="A83" s="31" t="s">
        <v>232</v>
      </c>
      <c r="B83" s="211" t="s">
        <v>451</v>
      </c>
      <c r="C83" s="211" t="s">
        <v>124</v>
      </c>
      <c r="D83" s="211" t="s">
        <v>36</v>
      </c>
      <c r="E83" s="212"/>
      <c r="F83" s="212"/>
      <c r="G83" s="212"/>
      <c r="H83" s="199"/>
      <c r="I83" s="199"/>
      <c r="J83" s="199"/>
      <c r="K83" s="199"/>
      <c r="L83" s="199"/>
      <c r="M83" s="199"/>
      <c r="N83" s="199"/>
      <c r="O83" s="199"/>
      <c r="P83" s="199"/>
      <c r="Q83" s="212"/>
      <c r="R83" s="212">
        <v>1</v>
      </c>
      <c r="S83" s="212"/>
      <c r="T83" s="199"/>
      <c r="U83" s="199">
        <v>0</v>
      </c>
      <c r="V83" s="199"/>
      <c r="W83" s="199"/>
      <c r="X83" s="199">
        <v>0.66638888890156522</v>
      </c>
      <c r="Y83" s="199"/>
      <c r="Z83" s="199"/>
      <c r="AA83" s="199">
        <v>2.6655555556062609</v>
      </c>
      <c r="AB83" s="199"/>
      <c r="AC83" s="212"/>
      <c r="AD83" s="212"/>
      <c r="AE83" s="212"/>
      <c r="AF83" s="212"/>
      <c r="AG83" s="199"/>
      <c r="AH83" s="199"/>
      <c r="AI83" s="199"/>
      <c r="AJ83" s="199"/>
      <c r="AK83" s="199"/>
      <c r="AL83" s="199"/>
      <c r="AM83" s="199"/>
      <c r="AN83" s="199"/>
      <c r="AO83" s="199"/>
      <c r="AP83" s="199"/>
      <c r="AQ83" s="199"/>
      <c r="AR83" s="199"/>
      <c r="AS83" s="212"/>
      <c r="AT83" s="212"/>
      <c r="AU83" s="212"/>
      <c r="AV83" s="199"/>
      <c r="AW83" s="199"/>
      <c r="AX83" s="199"/>
      <c r="AY83" s="199"/>
      <c r="AZ83" s="199"/>
      <c r="BA83" s="199"/>
      <c r="BB83" s="199"/>
      <c r="BC83" s="199"/>
      <c r="BD83" s="199"/>
      <c r="BE83" s="212"/>
      <c r="BF83" s="212"/>
      <c r="BG83" s="199"/>
      <c r="BH83" s="199"/>
      <c r="BI83" s="199"/>
      <c r="BJ83" s="199"/>
      <c r="BK83" s="199"/>
      <c r="BL83" s="199"/>
      <c r="BM83" s="212">
        <v>1</v>
      </c>
      <c r="BN83" s="199">
        <v>0</v>
      </c>
      <c r="BO83" s="199">
        <v>0.66638888890156522</v>
      </c>
      <c r="BP83" s="199">
        <v>2.6655555556062609</v>
      </c>
      <c r="BQ83" s="211"/>
      <c r="BR83" s="211"/>
      <c r="BS83" s="211"/>
      <c r="BT83" s="211"/>
      <c r="BU83" s="31" t="str">
        <f t="shared" si="40"/>
        <v>23_01</v>
      </c>
      <c r="BV83" s="31" t="str">
        <f t="shared" si="41"/>
        <v xml:space="preserve">ESTACION DE LUBRICACION </v>
      </c>
      <c r="BW83" s="31" t="str">
        <f t="shared" si="42"/>
        <v>140-ZM-103</v>
      </c>
      <c r="BX83" s="1" t="str">
        <f t="shared" si="43"/>
        <v>-</v>
      </c>
      <c r="BY83" s="66">
        <f t="shared" si="44"/>
        <v>0</v>
      </c>
      <c r="BZ83" s="66">
        <f t="shared" si="45"/>
        <v>2.6655555556062609</v>
      </c>
      <c r="CA83" s="1">
        <f t="shared" si="46"/>
        <v>17</v>
      </c>
      <c r="CB83" s="213">
        <f t="shared" si="47"/>
        <v>408</v>
      </c>
      <c r="CC83" s="67">
        <f t="shared" si="48"/>
        <v>1</v>
      </c>
      <c r="CD83" s="69" t="str">
        <f t="shared" si="49"/>
        <v>NO PRESENTA</v>
      </c>
      <c r="CE83" s="31">
        <f t="shared" si="34"/>
        <v>31</v>
      </c>
      <c r="CF83" s="213">
        <f t="shared" si="35"/>
        <v>744</v>
      </c>
      <c r="CG83" s="67">
        <f t="shared" si="36"/>
        <v>1</v>
      </c>
      <c r="CH83" s="69" t="str">
        <f t="shared" si="37"/>
        <v>NO PRESENTA</v>
      </c>
      <c r="CI83" s="69" t="str">
        <f t="shared" si="38"/>
        <v>NO PRESENTA</v>
      </c>
      <c r="CJ83" s="199" t="str">
        <f t="shared" si="39"/>
        <v>NO PRESENTA</v>
      </c>
      <c r="CK83" s="68" t="str">
        <f t="shared" si="50"/>
        <v>-</v>
      </c>
      <c r="CL83" s="68" t="str">
        <f t="shared" si="51"/>
        <v>-</v>
      </c>
      <c r="CM83" s="68" t="str">
        <f t="shared" si="52"/>
        <v>-</v>
      </c>
      <c r="CN83" s="68" t="str">
        <f t="shared" si="53"/>
        <v>-</v>
      </c>
      <c r="CO83" s="68" t="str">
        <f t="shared" si="54"/>
        <v>-</v>
      </c>
      <c r="CP83" s="68">
        <f t="shared" si="55"/>
        <v>0</v>
      </c>
      <c r="CQ83" s="68">
        <f t="shared" si="56"/>
        <v>1</v>
      </c>
      <c r="CR83" s="68">
        <f t="shared" si="57"/>
        <v>0</v>
      </c>
      <c r="CS83" s="68">
        <f t="shared" si="58"/>
        <v>0</v>
      </c>
      <c r="CT83" s="68">
        <f t="shared" si="59"/>
        <v>0</v>
      </c>
      <c r="CU83" s="68" t="str">
        <f t="shared" si="60"/>
        <v>-</v>
      </c>
      <c r="CV83" s="68" t="str">
        <f t="shared" si="61"/>
        <v>-</v>
      </c>
      <c r="CW83" s="68" t="str">
        <f t="shared" si="62"/>
        <v>-</v>
      </c>
      <c r="CX83" s="68" t="str">
        <f t="shared" si="63"/>
        <v>-</v>
      </c>
      <c r="CY83" s="68">
        <f t="shared" si="64"/>
        <v>1</v>
      </c>
      <c r="CZ83" s="68">
        <f t="shared" si="65"/>
        <v>0</v>
      </c>
      <c r="DA83" s="68">
        <f t="shared" si="66"/>
        <v>0</v>
      </c>
      <c r="DB83" s="68">
        <f t="shared" si="67"/>
        <v>0</v>
      </c>
    </row>
    <row r="84" spans="1:106" ht="14.25" customHeight="1" x14ac:dyDescent="0.2">
      <c r="A84" s="31" t="s">
        <v>232</v>
      </c>
      <c r="B84" s="211" t="s">
        <v>451</v>
      </c>
      <c r="C84" s="211" t="s">
        <v>117</v>
      </c>
      <c r="D84" s="211" t="s">
        <v>36</v>
      </c>
      <c r="E84" s="212">
        <v>1</v>
      </c>
      <c r="F84" s="212"/>
      <c r="G84" s="212"/>
      <c r="H84" s="199">
        <v>8.4999999999417923</v>
      </c>
      <c r="I84" s="199"/>
      <c r="J84" s="199"/>
      <c r="K84" s="199">
        <v>9.4999999998835847</v>
      </c>
      <c r="L84" s="199"/>
      <c r="M84" s="199"/>
      <c r="N84" s="199">
        <v>37.999999999534339</v>
      </c>
      <c r="O84" s="199"/>
      <c r="P84" s="199"/>
      <c r="Q84" s="212"/>
      <c r="R84" s="212">
        <v>1</v>
      </c>
      <c r="S84" s="212"/>
      <c r="T84" s="199"/>
      <c r="U84" s="199">
        <v>0</v>
      </c>
      <c r="V84" s="199"/>
      <c r="W84" s="199"/>
      <c r="X84" s="199">
        <v>0.41666666680248454</v>
      </c>
      <c r="Y84" s="199"/>
      <c r="Z84" s="199"/>
      <c r="AA84" s="199">
        <v>1.6666666672099382</v>
      </c>
      <c r="AB84" s="199"/>
      <c r="AC84" s="212"/>
      <c r="AD84" s="212"/>
      <c r="AE84" s="212"/>
      <c r="AF84" s="212"/>
      <c r="AG84" s="199"/>
      <c r="AH84" s="199"/>
      <c r="AI84" s="199"/>
      <c r="AJ84" s="199"/>
      <c r="AK84" s="199"/>
      <c r="AL84" s="199"/>
      <c r="AM84" s="199"/>
      <c r="AN84" s="199"/>
      <c r="AO84" s="199"/>
      <c r="AP84" s="199"/>
      <c r="AQ84" s="199"/>
      <c r="AR84" s="199"/>
      <c r="AS84" s="212"/>
      <c r="AT84" s="212"/>
      <c r="AU84" s="212"/>
      <c r="AV84" s="199"/>
      <c r="AW84" s="199"/>
      <c r="AX84" s="199"/>
      <c r="AY84" s="199"/>
      <c r="AZ84" s="199"/>
      <c r="BA84" s="199"/>
      <c r="BB84" s="199"/>
      <c r="BC84" s="199"/>
      <c r="BD84" s="199"/>
      <c r="BE84" s="212"/>
      <c r="BF84" s="212"/>
      <c r="BG84" s="199"/>
      <c r="BH84" s="199"/>
      <c r="BI84" s="199"/>
      <c r="BJ84" s="199"/>
      <c r="BK84" s="199"/>
      <c r="BL84" s="199"/>
      <c r="BM84" s="212">
        <v>2</v>
      </c>
      <c r="BN84" s="199">
        <v>8.4999999999417923</v>
      </c>
      <c r="BO84" s="199">
        <v>9.9166666666860692</v>
      </c>
      <c r="BP84" s="199">
        <v>39.666666666744277</v>
      </c>
      <c r="BQ84" s="211"/>
      <c r="BR84" s="211"/>
      <c r="BS84" s="211"/>
      <c r="BT84" s="211"/>
      <c r="BU84" s="31" t="str">
        <f t="shared" si="40"/>
        <v>23_01</v>
      </c>
      <c r="BV84" s="31" t="str">
        <f t="shared" si="41"/>
        <v xml:space="preserve">ESTACION DE LUBRICACION </v>
      </c>
      <c r="BW84" s="31" t="str">
        <f t="shared" si="42"/>
        <v>140-ZM-104</v>
      </c>
      <c r="BX84" s="1" t="str">
        <f t="shared" si="43"/>
        <v>-</v>
      </c>
      <c r="BY84" s="66">
        <f t="shared" si="44"/>
        <v>8.4999999999417923</v>
      </c>
      <c r="BZ84" s="66">
        <f t="shared" si="45"/>
        <v>39.666666666744277</v>
      </c>
      <c r="CA84" s="1">
        <f t="shared" si="46"/>
        <v>17</v>
      </c>
      <c r="CB84" s="213">
        <f t="shared" si="47"/>
        <v>408</v>
      </c>
      <c r="CC84" s="67">
        <f t="shared" si="48"/>
        <v>0.97916666666680929</v>
      </c>
      <c r="CD84" s="69">
        <f t="shared" si="49"/>
        <v>408</v>
      </c>
      <c r="CE84" s="31">
        <f t="shared" si="34"/>
        <v>31</v>
      </c>
      <c r="CF84" s="213">
        <f t="shared" si="35"/>
        <v>744</v>
      </c>
      <c r="CG84" s="67">
        <f t="shared" si="36"/>
        <v>0.98857526881728253</v>
      </c>
      <c r="CH84" s="69">
        <f t="shared" si="37"/>
        <v>744</v>
      </c>
      <c r="CI84" s="69">
        <f t="shared" si="38"/>
        <v>8.4999999999417923</v>
      </c>
      <c r="CJ84" s="199">
        <f t="shared" si="39"/>
        <v>37.999999999534339</v>
      </c>
      <c r="CK84" s="68">
        <f t="shared" si="50"/>
        <v>1</v>
      </c>
      <c r="CL84" s="68">
        <f t="shared" si="51"/>
        <v>0</v>
      </c>
      <c r="CM84" s="68">
        <f t="shared" si="52"/>
        <v>0</v>
      </c>
      <c r="CN84" s="68">
        <f t="shared" si="53"/>
        <v>0</v>
      </c>
      <c r="CO84" s="68">
        <f t="shared" si="54"/>
        <v>0</v>
      </c>
      <c r="CP84" s="68">
        <f t="shared" si="55"/>
        <v>0.95798319326369719</v>
      </c>
      <c r="CQ84" s="68">
        <f t="shared" si="56"/>
        <v>4.2016806736302786E-2</v>
      </c>
      <c r="CR84" s="68">
        <f t="shared" si="57"/>
        <v>0</v>
      </c>
      <c r="CS84" s="68">
        <f t="shared" si="58"/>
        <v>0</v>
      </c>
      <c r="CT84" s="68">
        <f t="shared" si="59"/>
        <v>0</v>
      </c>
      <c r="CU84" s="68">
        <f t="shared" si="60"/>
        <v>0</v>
      </c>
      <c r="CV84" s="68">
        <f t="shared" si="61"/>
        <v>0</v>
      </c>
      <c r="CW84" s="68">
        <f t="shared" si="62"/>
        <v>1</v>
      </c>
      <c r="CX84" s="68">
        <f t="shared" si="63"/>
        <v>0</v>
      </c>
      <c r="CY84" s="68">
        <f t="shared" si="64"/>
        <v>4.2016806736302786E-2</v>
      </c>
      <c r="CZ84" s="68">
        <f t="shared" si="65"/>
        <v>0</v>
      </c>
      <c r="DA84" s="68">
        <f t="shared" si="66"/>
        <v>0.95798319326369719</v>
      </c>
      <c r="DB84" s="68">
        <f t="shared" si="67"/>
        <v>0</v>
      </c>
    </row>
    <row r="85" spans="1:106" ht="14.25" customHeight="1" x14ac:dyDescent="0.2">
      <c r="A85" s="31" t="s">
        <v>232</v>
      </c>
      <c r="B85" s="211" t="s">
        <v>451</v>
      </c>
      <c r="C85" s="211" t="s">
        <v>184</v>
      </c>
      <c r="D85" s="211" t="s">
        <v>36</v>
      </c>
      <c r="E85" s="212">
        <v>1</v>
      </c>
      <c r="F85" s="212"/>
      <c r="G85" s="212"/>
      <c r="H85" s="199">
        <v>8.999999999825377</v>
      </c>
      <c r="I85" s="199"/>
      <c r="J85" s="199"/>
      <c r="K85" s="199">
        <v>10.5</v>
      </c>
      <c r="L85" s="199"/>
      <c r="M85" s="199"/>
      <c r="N85" s="199">
        <v>42</v>
      </c>
      <c r="O85" s="199"/>
      <c r="P85" s="199"/>
      <c r="Q85" s="212"/>
      <c r="R85" s="212">
        <v>1</v>
      </c>
      <c r="S85" s="212"/>
      <c r="T85" s="199"/>
      <c r="U85" s="199">
        <v>0</v>
      </c>
      <c r="V85" s="199"/>
      <c r="W85" s="199"/>
      <c r="X85" s="199">
        <v>0.499722222215496</v>
      </c>
      <c r="Y85" s="199"/>
      <c r="Z85" s="199"/>
      <c r="AA85" s="199">
        <v>1.998888888861984</v>
      </c>
      <c r="AB85" s="199"/>
      <c r="AC85" s="212"/>
      <c r="AD85" s="212"/>
      <c r="AE85" s="212"/>
      <c r="AF85" s="212"/>
      <c r="AG85" s="199"/>
      <c r="AH85" s="199"/>
      <c r="AI85" s="199"/>
      <c r="AJ85" s="199"/>
      <c r="AK85" s="199"/>
      <c r="AL85" s="199"/>
      <c r="AM85" s="199"/>
      <c r="AN85" s="199"/>
      <c r="AO85" s="199"/>
      <c r="AP85" s="199"/>
      <c r="AQ85" s="199"/>
      <c r="AR85" s="199"/>
      <c r="AS85" s="212"/>
      <c r="AT85" s="212"/>
      <c r="AU85" s="212"/>
      <c r="AV85" s="199"/>
      <c r="AW85" s="199"/>
      <c r="AX85" s="199"/>
      <c r="AY85" s="199"/>
      <c r="AZ85" s="199"/>
      <c r="BA85" s="199"/>
      <c r="BB85" s="199"/>
      <c r="BC85" s="199"/>
      <c r="BD85" s="199"/>
      <c r="BE85" s="212"/>
      <c r="BF85" s="212"/>
      <c r="BG85" s="199"/>
      <c r="BH85" s="199"/>
      <c r="BI85" s="199"/>
      <c r="BJ85" s="199"/>
      <c r="BK85" s="199"/>
      <c r="BL85" s="199"/>
      <c r="BM85" s="212">
        <v>2</v>
      </c>
      <c r="BN85" s="199">
        <v>8.999999999825377</v>
      </c>
      <c r="BO85" s="199">
        <v>10.999722222215496</v>
      </c>
      <c r="BP85" s="199">
        <v>43.998888888861984</v>
      </c>
      <c r="BQ85" s="211"/>
      <c r="BR85" s="211"/>
      <c r="BS85" s="211"/>
      <c r="BT85" s="211"/>
      <c r="BU85" s="31" t="str">
        <f t="shared" si="40"/>
        <v>23_01</v>
      </c>
      <c r="BV85" s="31" t="str">
        <f t="shared" si="41"/>
        <v xml:space="preserve">ESTACION DE LUBRICACION </v>
      </c>
      <c r="BW85" s="31" t="str">
        <f t="shared" si="42"/>
        <v>140-ZM-105</v>
      </c>
      <c r="BX85" s="1" t="str">
        <f t="shared" si="43"/>
        <v>-</v>
      </c>
      <c r="BY85" s="66">
        <f t="shared" si="44"/>
        <v>8.999999999825377</v>
      </c>
      <c r="BZ85" s="66">
        <f t="shared" si="45"/>
        <v>43.998888888861984</v>
      </c>
      <c r="CA85" s="1">
        <f t="shared" si="46"/>
        <v>17</v>
      </c>
      <c r="CB85" s="213">
        <f t="shared" si="47"/>
        <v>408</v>
      </c>
      <c r="CC85" s="67">
        <f t="shared" si="48"/>
        <v>0.97794117647101619</v>
      </c>
      <c r="CD85" s="69">
        <f t="shared" si="49"/>
        <v>408</v>
      </c>
      <c r="CE85" s="31">
        <f t="shared" si="34"/>
        <v>31</v>
      </c>
      <c r="CF85" s="213">
        <f t="shared" si="35"/>
        <v>744</v>
      </c>
      <c r="CG85" s="67">
        <f t="shared" si="36"/>
        <v>0.98790322580668632</v>
      </c>
      <c r="CH85" s="69">
        <f t="shared" si="37"/>
        <v>744</v>
      </c>
      <c r="CI85" s="69">
        <f t="shared" si="38"/>
        <v>8.999999999825377</v>
      </c>
      <c r="CJ85" s="199">
        <f t="shared" si="39"/>
        <v>42</v>
      </c>
      <c r="CK85" s="68">
        <f t="shared" si="50"/>
        <v>1</v>
      </c>
      <c r="CL85" s="68">
        <f t="shared" si="51"/>
        <v>0</v>
      </c>
      <c r="CM85" s="68">
        <f t="shared" si="52"/>
        <v>0</v>
      </c>
      <c r="CN85" s="68">
        <f t="shared" si="53"/>
        <v>0</v>
      </c>
      <c r="CO85" s="68">
        <f t="shared" si="54"/>
        <v>0</v>
      </c>
      <c r="CP85" s="68">
        <f t="shared" si="55"/>
        <v>0.95456955983795333</v>
      </c>
      <c r="CQ85" s="68">
        <f t="shared" si="56"/>
        <v>4.5430440162046663E-2</v>
      </c>
      <c r="CR85" s="68">
        <f t="shared" si="57"/>
        <v>0</v>
      </c>
      <c r="CS85" s="68">
        <f t="shared" si="58"/>
        <v>0</v>
      </c>
      <c r="CT85" s="68">
        <f t="shared" si="59"/>
        <v>0</v>
      </c>
      <c r="CU85" s="68">
        <f t="shared" si="60"/>
        <v>0</v>
      </c>
      <c r="CV85" s="68">
        <f t="shared" si="61"/>
        <v>0</v>
      </c>
      <c r="CW85" s="68">
        <f t="shared" si="62"/>
        <v>1</v>
      </c>
      <c r="CX85" s="68">
        <f t="shared" si="63"/>
        <v>0</v>
      </c>
      <c r="CY85" s="68">
        <f t="shared" si="64"/>
        <v>4.5430440162046663E-2</v>
      </c>
      <c r="CZ85" s="68">
        <f t="shared" si="65"/>
        <v>0</v>
      </c>
      <c r="DA85" s="68">
        <f t="shared" si="66"/>
        <v>0.95456955983795333</v>
      </c>
      <c r="DB85" s="68">
        <f t="shared" si="67"/>
        <v>0</v>
      </c>
    </row>
    <row r="86" spans="1:106" ht="14.25" customHeight="1" x14ac:dyDescent="0.2">
      <c r="A86" s="31" t="s">
        <v>232</v>
      </c>
      <c r="B86" s="211" t="s">
        <v>451</v>
      </c>
      <c r="C86" s="211" t="s">
        <v>206</v>
      </c>
      <c r="D86" s="211" t="s">
        <v>36</v>
      </c>
      <c r="E86" s="212"/>
      <c r="F86" s="212"/>
      <c r="G86" s="212"/>
      <c r="H86" s="199"/>
      <c r="I86" s="199"/>
      <c r="J86" s="199"/>
      <c r="K86" s="199"/>
      <c r="L86" s="199"/>
      <c r="M86" s="199"/>
      <c r="N86" s="199"/>
      <c r="O86" s="199"/>
      <c r="P86" s="199"/>
      <c r="Q86" s="212"/>
      <c r="R86" s="212">
        <v>1</v>
      </c>
      <c r="S86" s="212"/>
      <c r="T86" s="199"/>
      <c r="U86" s="199">
        <v>0</v>
      </c>
      <c r="V86" s="199"/>
      <c r="W86" s="199"/>
      <c r="X86" s="199">
        <v>0.499722222215496</v>
      </c>
      <c r="Y86" s="199"/>
      <c r="Z86" s="199"/>
      <c r="AA86" s="199">
        <v>1.998888888861984</v>
      </c>
      <c r="AB86" s="199"/>
      <c r="AC86" s="212"/>
      <c r="AD86" s="212"/>
      <c r="AE86" s="212"/>
      <c r="AF86" s="212"/>
      <c r="AG86" s="199"/>
      <c r="AH86" s="199"/>
      <c r="AI86" s="199"/>
      <c r="AJ86" s="199"/>
      <c r="AK86" s="199"/>
      <c r="AL86" s="199"/>
      <c r="AM86" s="199"/>
      <c r="AN86" s="199"/>
      <c r="AO86" s="199"/>
      <c r="AP86" s="199"/>
      <c r="AQ86" s="199"/>
      <c r="AR86" s="199"/>
      <c r="AS86" s="212"/>
      <c r="AT86" s="212"/>
      <c r="AU86" s="212"/>
      <c r="AV86" s="199"/>
      <c r="AW86" s="199"/>
      <c r="AX86" s="199"/>
      <c r="AY86" s="199"/>
      <c r="AZ86" s="199"/>
      <c r="BA86" s="199"/>
      <c r="BB86" s="199"/>
      <c r="BC86" s="199"/>
      <c r="BD86" s="199"/>
      <c r="BE86" s="212"/>
      <c r="BF86" s="212"/>
      <c r="BG86" s="199"/>
      <c r="BH86" s="199"/>
      <c r="BI86" s="199"/>
      <c r="BJ86" s="199"/>
      <c r="BK86" s="199"/>
      <c r="BL86" s="199"/>
      <c r="BM86" s="212">
        <v>1</v>
      </c>
      <c r="BN86" s="199">
        <v>0</v>
      </c>
      <c r="BO86" s="199">
        <v>0.499722222215496</v>
      </c>
      <c r="BP86" s="199">
        <v>1.998888888861984</v>
      </c>
      <c r="BQ86" s="211"/>
      <c r="BR86" s="211"/>
      <c r="BS86" s="211"/>
      <c r="BT86" s="211"/>
      <c r="BU86" s="31" t="str">
        <f t="shared" si="40"/>
        <v>23_01</v>
      </c>
      <c r="BV86" s="31" t="str">
        <f t="shared" si="41"/>
        <v xml:space="preserve">ESTACION DE LUBRICACION </v>
      </c>
      <c r="BW86" s="31" t="str">
        <f t="shared" si="42"/>
        <v>140-ZM-101</v>
      </c>
      <c r="BX86" s="1" t="str">
        <f t="shared" si="43"/>
        <v>-</v>
      </c>
      <c r="BY86" s="66">
        <f t="shared" si="44"/>
        <v>0</v>
      </c>
      <c r="BZ86" s="66">
        <f t="shared" si="45"/>
        <v>1.998888888861984</v>
      </c>
      <c r="CA86" s="1">
        <f t="shared" si="46"/>
        <v>17</v>
      </c>
      <c r="CB86" s="213">
        <f t="shared" si="47"/>
        <v>408</v>
      </c>
      <c r="CC86" s="67">
        <f t="shared" si="48"/>
        <v>1</v>
      </c>
      <c r="CD86" s="69" t="str">
        <f t="shared" si="49"/>
        <v>NO PRESENTA</v>
      </c>
      <c r="CE86" s="31">
        <f t="shared" si="34"/>
        <v>31</v>
      </c>
      <c r="CF86" s="213">
        <f t="shared" si="35"/>
        <v>744</v>
      </c>
      <c r="CG86" s="67">
        <f t="shared" si="36"/>
        <v>1</v>
      </c>
      <c r="CH86" s="69" t="str">
        <f t="shared" si="37"/>
        <v>NO PRESENTA</v>
      </c>
      <c r="CI86" s="69" t="str">
        <f t="shared" si="38"/>
        <v>NO PRESENTA</v>
      </c>
      <c r="CJ86" s="199" t="str">
        <f t="shared" si="39"/>
        <v>NO PRESENTA</v>
      </c>
      <c r="CK86" s="68" t="str">
        <f t="shared" si="50"/>
        <v>-</v>
      </c>
      <c r="CL86" s="68" t="str">
        <f t="shared" si="51"/>
        <v>-</v>
      </c>
      <c r="CM86" s="68" t="str">
        <f t="shared" si="52"/>
        <v>-</v>
      </c>
      <c r="CN86" s="68" t="str">
        <f t="shared" si="53"/>
        <v>-</v>
      </c>
      <c r="CO86" s="68" t="str">
        <f t="shared" si="54"/>
        <v>-</v>
      </c>
      <c r="CP86" s="68">
        <f t="shared" si="55"/>
        <v>0</v>
      </c>
      <c r="CQ86" s="68">
        <f t="shared" si="56"/>
        <v>1</v>
      </c>
      <c r="CR86" s="68">
        <f t="shared" si="57"/>
        <v>0</v>
      </c>
      <c r="CS86" s="68">
        <f t="shared" si="58"/>
        <v>0</v>
      </c>
      <c r="CT86" s="68">
        <f t="shared" si="59"/>
        <v>0</v>
      </c>
      <c r="CU86" s="68" t="str">
        <f t="shared" si="60"/>
        <v>-</v>
      </c>
      <c r="CV86" s="68" t="str">
        <f t="shared" si="61"/>
        <v>-</v>
      </c>
      <c r="CW86" s="68" t="str">
        <f t="shared" si="62"/>
        <v>-</v>
      </c>
      <c r="CX86" s="68" t="str">
        <f t="shared" si="63"/>
        <v>-</v>
      </c>
      <c r="CY86" s="68">
        <f t="shared" si="64"/>
        <v>1</v>
      </c>
      <c r="CZ86" s="68">
        <f t="shared" si="65"/>
        <v>0</v>
      </c>
      <c r="DA86" s="68">
        <f t="shared" si="66"/>
        <v>0</v>
      </c>
      <c r="DB86" s="68">
        <f t="shared" si="67"/>
        <v>0</v>
      </c>
    </row>
    <row r="87" spans="1:106" ht="14.25" customHeight="1" x14ac:dyDescent="0.2">
      <c r="A87" s="31" t="s">
        <v>232</v>
      </c>
      <c r="B87" s="211" t="s">
        <v>451</v>
      </c>
      <c r="C87" s="211" t="s">
        <v>207</v>
      </c>
      <c r="D87" s="211" t="s">
        <v>36</v>
      </c>
      <c r="E87" s="212"/>
      <c r="F87" s="212"/>
      <c r="G87" s="212"/>
      <c r="H87" s="199"/>
      <c r="I87" s="199"/>
      <c r="J87" s="199"/>
      <c r="K87" s="199"/>
      <c r="L87" s="199"/>
      <c r="M87" s="199"/>
      <c r="N87" s="199"/>
      <c r="O87" s="199"/>
      <c r="P87" s="199"/>
      <c r="Q87" s="212"/>
      <c r="R87" s="212">
        <v>1</v>
      </c>
      <c r="S87" s="212"/>
      <c r="T87" s="199"/>
      <c r="U87" s="199">
        <v>0</v>
      </c>
      <c r="V87" s="199"/>
      <c r="W87" s="199"/>
      <c r="X87" s="199">
        <v>0.49972222204087302</v>
      </c>
      <c r="Y87" s="199"/>
      <c r="Z87" s="199"/>
      <c r="AA87" s="199">
        <v>1.9988888881634921</v>
      </c>
      <c r="AB87" s="199"/>
      <c r="AC87" s="212"/>
      <c r="AD87" s="212"/>
      <c r="AE87" s="212"/>
      <c r="AF87" s="212"/>
      <c r="AG87" s="199"/>
      <c r="AH87" s="199"/>
      <c r="AI87" s="199"/>
      <c r="AJ87" s="199"/>
      <c r="AK87" s="199"/>
      <c r="AL87" s="199"/>
      <c r="AM87" s="199"/>
      <c r="AN87" s="199"/>
      <c r="AO87" s="199"/>
      <c r="AP87" s="199"/>
      <c r="AQ87" s="199"/>
      <c r="AR87" s="199"/>
      <c r="AS87" s="212"/>
      <c r="AT87" s="212"/>
      <c r="AU87" s="212"/>
      <c r="AV87" s="199"/>
      <c r="AW87" s="199"/>
      <c r="AX87" s="199"/>
      <c r="AY87" s="199"/>
      <c r="AZ87" s="199"/>
      <c r="BA87" s="199"/>
      <c r="BB87" s="199"/>
      <c r="BC87" s="199"/>
      <c r="BD87" s="199"/>
      <c r="BE87" s="212"/>
      <c r="BF87" s="212"/>
      <c r="BG87" s="199"/>
      <c r="BH87" s="199"/>
      <c r="BI87" s="199"/>
      <c r="BJ87" s="199"/>
      <c r="BK87" s="199"/>
      <c r="BL87" s="199"/>
      <c r="BM87" s="212">
        <v>1</v>
      </c>
      <c r="BN87" s="199">
        <v>0</v>
      </c>
      <c r="BO87" s="199">
        <v>0.49972222204087302</v>
      </c>
      <c r="BP87" s="199">
        <v>1.9988888881634921</v>
      </c>
      <c r="BQ87" s="211"/>
      <c r="BR87" s="211"/>
      <c r="BS87" s="211"/>
      <c r="BT87" s="211"/>
      <c r="BU87" s="31" t="str">
        <f t="shared" si="40"/>
        <v>23_01</v>
      </c>
      <c r="BV87" s="31" t="str">
        <f t="shared" si="41"/>
        <v xml:space="preserve">ESTACION DE LUBRICACION </v>
      </c>
      <c r="BW87" s="31" t="str">
        <f t="shared" si="42"/>
        <v>140-ZM-106</v>
      </c>
      <c r="BX87" s="1" t="str">
        <f t="shared" si="43"/>
        <v>-</v>
      </c>
      <c r="BY87" s="66">
        <f t="shared" si="44"/>
        <v>0</v>
      </c>
      <c r="BZ87" s="66">
        <f t="shared" si="45"/>
        <v>1.9988888881634921</v>
      </c>
      <c r="CA87" s="1">
        <f t="shared" si="46"/>
        <v>17</v>
      </c>
      <c r="CB87" s="213">
        <f t="shared" si="47"/>
        <v>408</v>
      </c>
      <c r="CC87" s="67">
        <f t="shared" si="48"/>
        <v>1</v>
      </c>
      <c r="CD87" s="69" t="str">
        <f t="shared" si="49"/>
        <v>NO PRESENTA</v>
      </c>
      <c r="CE87" s="31">
        <f t="shared" si="34"/>
        <v>31</v>
      </c>
      <c r="CF87" s="213">
        <f t="shared" si="35"/>
        <v>744</v>
      </c>
      <c r="CG87" s="67">
        <f t="shared" si="36"/>
        <v>1</v>
      </c>
      <c r="CH87" s="69" t="str">
        <f t="shared" si="37"/>
        <v>NO PRESENTA</v>
      </c>
      <c r="CI87" s="69" t="str">
        <f t="shared" si="38"/>
        <v>NO PRESENTA</v>
      </c>
      <c r="CJ87" s="199" t="str">
        <f t="shared" si="39"/>
        <v>NO PRESENTA</v>
      </c>
      <c r="CK87" s="68" t="str">
        <f t="shared" si="50"/>
        <v>-</v>
      </c>
      <c r="CL87" s="68" t="str">
        <f t="shared" si="51"/>
        <v>-</v>
      </c>
      <c r="CM87" s="68" t="str">
        <f t="shared" si="52"/>
        <v>-</v>
      </c>
      <c r="CN87" s="68" t="str">
        <f t="shared" si="53"/>
        <v>-</v>
      </c>
      <c r="CO87" s="68" t="str">
        <f t="shared" si="54"/>
        <v>-</v>
      </c>
      <c r="CP87" s="68">
        <f t="shared" si="55"/>
        <v>0</v>
      </c>
      <c r="CQ87" s="68">
        <f t="shared" si="56"/>
        <v>1</v>
      </c>
      <c r="CR87" s="68">
        <f t="shared" si="57"/>
        <v>0</v>
      </c>
      <c r="CS87" s="68">
        <f t="shared" si="58"/>
        <v>0</v>
      </c>
      <c r="CT87" s="68">
        <f t="shared" si="59"/>
        <v>0</v>
      </c>
      <c r="CU87" s="68" t="str">
        <f t="shared" si="60"/>
        <v>-</v>
      </c>
      <c r="CV87" s="68" t="str">
        <f t="shared" si="61"/>
        <v>-</v>
      </c>
      <c r="CW87" s="68" t="str">
        <f t="shared" si="62"/>
        <v>-</v>
      </c>
      <c r="CX87" s="68" t="str">
        <f t="shared" si="63"/>
        <v>-</v>
      </c>
      <c r="CY87" s="68">
        <f t="shared" si="64"/>
        <v>1</v>
      </c>
      <c r="CZ87" s="68">
        <f t="shared" si="65"/>
        <v>0</v>
      </c>
      <c r="DA87" s="68">
        <f t="shared" si="66"/>
        <v>0</v>
      </c>
      <c r="DB87" s="68">
        <f t="shared" si="67"/>
        <v>0</v>
      </c>
    </row>
    <row r="88" spans="1:106" ht="14.25" customHeight="1" x14ac:dyDescent="0.2">
      <c r="A88" s="31" t="s">
        <v>232</v>
      </c>
      <c r="B88" s="211" t="s">
        <v>445</v>
      </c>
      <c r="C88" s="211" t="s">
        <v>302</v>
      </c>
      <c r="D88" s="211" t="s">
        <v>36</v>
      </c>
      <c r="E88" s="212"/>
      <c r="F88" s="212"/>
      <c r="G88" s="212"/>
      <c r="H88" s="199"/>
      <c r="I88" s="199"/>
      <c r="J88" s="199"/>
      <c r="K88" s="199"/>
      <c r="L88" s="199"/>
      <c r="M88" s="199"/>
      <c r="N88" s="199"/>
      <c r="O88" s="199"/>
      <c r="P88" s="199"/>
      <c r="Q88" s="212"/>
      <c r="R88" s="212"/>
      <c r="S88" s="212"/>
      <c r="T88" s="199"/>
      <c r="U88" s="199"/>
      <c r="V88" s="199"/>
      <c r="W88" s="199"/>
      <c r="X88" s="199"/>
      <c r="Y88" s="199"/>
      <c r="Z88" s="199"/>
      <c r="AA88" s="199"/>
      <c r="AB88" s="199"/>
      <c r="AC88" s="212"/>
      <c r="AD88" s="212"/>
      <c r="AE88" s="212"/>
      <c r="AF88" s="212"/>
      <c r="AG88" s="199"/>
      <c r="AH88" s="199"/>
      <c r="AI88" s="199"/>
      <c r="AJ88" s="199"/>
      <c r="AK88" s="199"/>
      <c r="AL88" s="199"/>
      <c r="AM88" s="199"/>
      <c r="AN88" s="199"/>
      <c r="AO88" s="199"/>
      <c r="AP88" s="199"/>
      <c r="AQ88" s="199"/>
      <c r="AR88" s="199"/>
      <c r="AS88" s="212">
        <v>1</v>
      </c>
      <c r="AT88" s="212"/>
      <c r="AU88" s="212"/>
      <c r="AV88" s="199">
        <v>0</v>
      </c>
      <c r="AW88" s="199"/>
      <c r="AX88" s="199"/>
      <c r="AY88" s="199">
        <v>0.58305555547121912</v>
      </c>
      <c r="AZ88" s="199"/>
      <c r="BA88" s="199"/>
      <c r="BB88" s="199">
        <v>2.3322222218848765</v>
      </c>
      <c r="BC88" s="199"/>
      <c r="BD88" s="199"/>
      <c r="BE88" s="212"/>
      <c r="BF88" s="212"/>
      <c r="BG88" s="199"/>
      <c r="BH88" s="199"/>
      <c r="BI88" s="199"/>
      <c r="BJ88" s="199"/>
      <c r="BK88" s="199"/>
      <c r="BL88" s="199"/>
      <c r="BM88" s="212">
        <v>1</v>
      </c>
      <c r="BN88" s="199">
        <v>0</v>
      </c>
      <c r="BO88" s="199">
        <v>0.58305555547121912</v>
      </c>
      <c r="BP88" s="199">
        <v>2.3322222218848765</v>
      </c>
      <c r="BQ88" s="211"/>
      <c r="BR88" s="211"/>
      <c r="BS88" s="211"/>
      <c r="BT88" s="211"/>
      <c r="BU88" s="31" t="str">
        <f t="shared" si="40"/>
        <v>23_01</v>
      </c>
      <c r="BV88" s="31" t="str">
        <f t="shared" si="41"/>
        <v>BOMBA NEUMATICA DE DESPACHO REFRIGERANTE USADO</v>
      </c>
      <c r="BW88" s="31" t="str">
        <f t="shared" si="42"/>
        <v>140-PP-130</v>
      </c>
      <c r="BX88" s="1" t="str">
        <f t="shared" si="43"/>
        <v>-</v>
      </c>
      <c r="BY88" s="66">
        <f t="shared" si="44"/>
        <v>0</v>
      </c>
      <c r="BZ88" s="66">
        <f t="shared" si="45"/>
        <v>2.3322222218848765</v>
      </c>
      <c r="CA88" s="1">
        <f t="shared" si="46"/>
        <v>17</v>
      </c>
      <c r="CB88" s="213">
        <f t="shared" si="47"/>
        <v>408</v>
      </c>
      <c r="CC88" s="67">
        <f t="shared" si="48"/>
        <v>1</v>
      </c>
      <c r="CD88" s="69" t="str">
        <f t="shared" si="49"/>
        <v>NO PRESENTA</v>
      </c>
      <c r="CE88" s="31">
        <f t="shared" si="34"/>
        <v>31</v>
      </c>
      <c r="CF88" s="213">
        <f t="shared" si="35"/>
        <v>744</v>
      </c>
      <c r="CG88" s="67">
        <f t="shared" si="36"/>
        <v>1</v>
      </c>
      <c r="CH88" s="69" t="str">
        <f t="shared" si="37"/>
        <v>NO PRESENTA</v>
      </c>
      <c r="CI88" s="69" t="str">
        <f t="shared" si="38"/>
        <v>NO PRESENTA</v>
      </c>
      <c r="CJ88" s="199" t="str">
        <f t="shared" si="39"/>
        <v>NO PRESENTA</v>
      </c>
      <c r="CK88" s="68" t="str">
        <f t="shared" si="50"/>
        <v>-</v>
      </c>
      <c r="CL88" s="68" t="str">
        <f t="shared" si="51"/>
        <v>-</v>
      </c>
      <c r="CM88" s="68" t="str">
        <f t="shared" si="52"/>
        <v>-</v>
      </c>
      <c r="CN88" s="68" t="str">
        <f t="shared" si="53"/>
        <v>-</v>
      </c>
      <c r="CO88" s="68" t="str">
        <f t="shared" si="54"/>
        <v>-</v>
      </c>
      <c r="CP88" s="68">
        <f t="shared" si="55"/>
        <v>0</v>
      </c>
      <c r="CQ88" s="68">
        <f t="shared" si="56"/>
        <v>0</v>
      </c>
      <c r="CR88" s="68">
        <f t="shared" si="57"/>
        <v>0</v>
      </c>
      <c r="CS88" s="68">
        <f t="shared" si="58"/>
        <v>1</v>
      </c>
      <c r="CT88" s="68">
        <f t="shared" si="59"/>
        <v>0</v>
      </c>
      <c r="CU88" s="68" t="str">
        <f t="shared" si="60"/>
        <v>-</v>
      </c>
      <c r="CV88" s="68" t="str">
        <f t="shared" si="61"/>
        <v>-</v>
      </c>
      <c r="CW88" s="68" t="str">
        <f t="shared" si="62"/>
        <v>-</v>
      </c>
      <c r="CX88" s="68" t="str">
        <f t="shared" si="63"/>
        <v>-</v>
      </c>
      <c r="CY88" s="68">
        <f t="shared" si="64"/>
        <v>0</v>
      </c>
      <c r="CZ88" s="68">
        <f t="shared" si="65"/>
        <v>0</v>
      </c>
      <c r="DA88" s="68">
        <f t="shared" si="66"/>
        <v>1</v>
      </c>
      <c r="DB88" s="68">
        <f t="shared" si="67"/>
        <v>0</v>
      </c>
    </row>
    <row r="89" spans="1:106" ht="14.25" customHeight="1" x14ac:dyDescent="0.2">
      <c r="A89" s="31" t="s">
        <v>232</v>
      </c>
      <c r="B89" s="211" t="s">
        <v>472</v>
      </c>
      <c r="C89" s="211" t="s">
        <v>304</v>
      </c>
      <c r="D89" s="211" t="s">
        <v>36</v>
      </c>
      <c r="E89" s="212"/>
      <c r="F89" s="212"/>
      <c r="G89" s="212"/>
      <c r="H89" s="199"/>
      <c r="I89" s="199"/>
      <c r="J89" s="199"/>
      <c r="K89" s="199"/>
      <c r="L89" s="199"/>
      <c r="M89" s="199"/>
      <c r="N89" s="199"/>
      <c r="O89" s="199"/>
      <c r="P89" s="199"/>
      <c r="Q89" s="212"/>
      <c r="R89" s="212"/>
      <c r="S89" s="212"/>
      <c r="T89" s="199"/>
      <c r="U89" s="199"/>
      <c r="V89" s="199"/>
      <c r="W89" s="199"/>
      <c r="X89" s="199"/>
      <c r="Y89" s="199"/>
      <c r="Z89" s="199"/>
      <c r="AA89" s="199"/>
      <c r="AB89" s="199"/>
      <c r="AC89" s="212"/>
      <c r="AD89" s="212"/>
      <c r="AE89" s="212"/>
      <c r="AF89" s="212"/>
      <c r="AG89" s="199"/>
      <c r="AH89" s="199"/>
      <c r="AI89" s="199"/>
      <c r="AJ89" s="199"/>
      <c r="AK89" s="199"/>
      <c r="AL89" s="199"/>
      <c r="AM89" s="199"/>
      <c r="AN89" s="199"/>
      <c r="AO89" s="199"/>
      <c r="AP89" s="199"/>
      <c r="AQ89" s="199"/>
      <c r="AR89" s="199"/>
      <c r="AS89" s="212">
        <v>1</v>
      </c>
      <c r="AT89" s="212"/>
      <c r="AU89" s="212"/>
      <c r="AV89" s="199">
        <v>0</v>
      </c>
      <c r="AW89" s="199"/>
      <c r="AX89" s="199"/>
      <c r="AY89" s="199">
        <v>0.66638888890156522</v>
      </c>
      <c r="AZ89" s="199"/>
      <c r="BA89" s="199"/>
      <c r="BB89" s="199">
        <v>2.6655555556062609</v>
      </c>
      <c r="BC89" s="199"/>
      <c r="BD89" s="199"/>
      <c r="BE89" s="212"/>
      <c r="BF89" s="212"/>
      <c r="BG89" s="199"/>
      <c r="BH89" s="199"/>
      <c r="BI89" s="199"/>
      <c r="BJ89" s="199"/>
      <c r="BK89" s="199"/>
      <c r="BL89" s="199"/>
      <c r="BM89" s="212">
        <v>1</v>
      </c>
      <c r="BN89" s="199">
        <v>0</v>
      </c>
      <c r="BO89" s="199">
        <v>0.66638888890156522</v>
      </c>
      <c r="BP89" s="199">
        <v>2.6655555556062609</v>
      </c>
      <c r="BQ89" s="211"/>
      <c r="BR89" s="211"/>
      <c r="BS89" s="211"/>
      <c r="BT89" s="211"/>
      <c r="BU89" s="31" t="str">
        <f t="shared" si="40"/>
        <v>23_01</v>
      </c>
      <c r="BV89" s="31" t="str">
        <f t="shared" si="41"/>
        <v>BOMBA NEUMATICA DE DESPACHO ACEITE USADO</v>
      </c>
      <c r="BW89" s="31" t="str">
        <f t="shared" si="42"/>
        <v>140-PP-129</v>
      </c>
      <c r="BX89" s="1" t="str">
        <f t="shared" si="43"/>
        <v>-</v>
      </c>
      <c r="BY89" s="66">
        <f t="shared" si="44"/>
        <v>0</v>
      </c>
      <c r="BZ89" s="66">
        <f t="shared" si="45"/>
        <v>2.6655555556062609</v>
      </c>
      <c r="CA89" s="1">
        <f t="shared" si="46"/>
        <v>17</v>
      </c>
      <c r="CB89" s="213">
        <f t="shared" si="47"/>
        <v>408</v>
      </c>
      <c r="CC89" s="67">
        <f t="shared" si="48"/>
        <v>1</v>
      </c>
      <c r="CD89" s="69" t="str">
        <f t="shared" si="49"/>
        <v>NO PRESENTA</v>
      </c>
      <c r="CE89" s="31">
        <f t="shared" si="34"/>
        <v>31</v>
      </c>
      <c r="CF89" s="213">
        <f t="shared" si="35"/>
        <v>744</v>
      </c>
      <c r="CG89" s="67">
        <f t="shared" si="36"/>
        <v>1</v>
      </c>
      <c r="CH89" s="69" t="str">
        <f t="shared" si="37"/>
        <v>NO PRESENTA</v>
      </c>
      <c r="CI89" s="69" t="str">
        <f t="shared" si="38"/>
        <v>NO PRESENTA</v>
      </c>
      <c r="CJ89" s="199" t="str">
        <f t="shared" si="39"/>
        <v>NO PRESENTA</v>
      </c>
      <c r="CK89" s="68" t="str">
        <f t="shared" si="50"/>
        <v>-</v>
      </c>
      <c r="CL89" s="68" t="str">
        <f t="shared" si="51"/>
        <v>-</v>
      </c>
      <c r="CM89" s="68" t="str">
        <f t="shared" si="52"/>
        <v>-</v>
      </c>
      <c r="CN89" s="68" t="str">
        <f t="shared" si="53"/>
        <v>-</v>
      </c>
      <c r="CO89" s="68" t="str">
        <f t="shared" si="54"/>
        <v>-</v>
      </c>
      <c r="CP89" s="68">
        <f t="shared" si="55"/>
        <v>0</v>
      </c>
      <c r="CQ89" s="68">
        <f t="shared" si="56"/>
        <v>0</v>
      </c>
      <c r="CR89" s="68">
        <f t="shared" si="57"/>
        <v>0</v>
      </c>
      <c r="CS89" s="68">
        <f t="shared" si="58"/>
        <v>1</v>
      </c>
      <c r="CT89" s="68">
        <f t="shared" si="59"/>
        <v>0</v>
      </c>
      <c r="CU89" s="68" t="str">
        <f t="shared" si="60"/>
        <v>-</v>
      </c>
      <c r="CV89" s="68" t="str">
        <f t="shared" si="61"/>
        <v>-</v>
      </c>
      <c r="CW89" s="68" t="str">
        <f t="shared" si="62"/>
        <v>-</v>
      </c>
      <c r="CX89" s="68" t="str">
        <f t="shared" si="63"/>
        <v>-</v>
      </c>
      <c r="CY89" s="68">
        <f t="shared" si="64"/>
        <v>0</v>
      </c>
      <c r="CZ89" s="68">
        <f t="shared" si="65"/>
        <v>0</v>
      </c>
      <c r="DA89" s="68">
        <f t="shared" si="66"/>
        <v>1</v>
      </c>
      <c r="DB89" s="68">
        <f t="shared" si="67"/>
        <v>0</v>
      </c>
    </row>
    <row r="90" spans="1:106" ht="14.25" customHeight="1" x14ac:dyDescent="0.2">
      <c r="A90" s="31" t="s">
        <v>232</v>
      </c>
      <c r="B90" s="211" t="s">
        <v>507</v>
      </c>
      <c r="C90" s="211" t="s">
        <v>512</v>
      </c>
      <c r="D90" s="211" t="s">
        <v>36</v>
      </c>
      <c r="E90" s="212"/>
      <c r="F90" s="212"/>
      <c r="G90" s="212"/>
      <c r="H90" s="199"/>
      <c r="I90" s="199"/>
      <c r="J90" s="199"/>
      <c r="K90" s="199"/>
      <c r="L90" s="199"/>
      <c r="M90" s="199"/>
      <c r="N90" s="199"/>
      <c r="O90" s="199"/>
      <c r="P90" s="199"/>
      <c r="Q90" s="212"/>
      <c r="R90" s="212">
        <v>1</v>
      </c>
      <c r="S90" s="212"/>
      <c r="T90" s="199"/>
      <c r="U90" s="199">
        <v>0</v>
      </c>
      <c r="V90" s="199"/>
      <c r="W90" s="199"/>
      <c r="X90" s="199">
        <v>0.33333333337213844</v>
      </c>
      <c r="Y90" s="199"/>
      <c r="Z90" s="199"/>
      <c r="AA90" s="199">
        <v>0.33333333337213844</v>
      </c>
      <c r="AB90" s="199"/>
      <c r="AC90" s="212"/>
      <c r="AD90" s="212"/>
      <c r="AE90" s="212"/>
      <c r="AF90" s="212"/>
      <c r="AG90" s="199"/>
      <c r="AH90" s="199"/>
      <c r="AI90" s="199"/>
      <c r="AJ90" s="199"/>
      <c r="AK90" s="199"/>
      <c r="AL90" s="199"/>
      <c r="AM90" s="199"/>
      <c r="AN90" s="199"/>
      <c r="AO90" s="199"/>
      <c r="AP90" s="199"/>
      <c r="AQ90" s="199"/>
      <c r="AR90" s="199"/>
      <c r="AS90" s="212"/>
      <c r="AT90" s="212"/>
      <c r="AU90" s="212"/>
      <c r="AV90" s="199"/>
      <c r="AW90" s="199"/>
      <c r="AX90" s="199"/>
      <c r="AY90" s="199"/>
      <c r="AZ90" s="199"/>
      <c r="BA90" s="199"/>
      <c r="BB90" s="199"/>
      <c r="BC90" s="199"/>
      <c r="BD90" s="199"/>
      <c r="BE90" s="212"/>
      <c r="BF90" s="212"/>
      <c r="BG90" s="199"/>
      <c r="BH90" s="199"/>
      <c r="BI90" s="199"/>
      <c r="BJ90" s="199"/>
      <c r="BK90" s="199"/>
      <c r="BL90" s="199"/>
      <c r="BM90" s="212">
        <v>1</v>
      </c>
      <c r="BN90" s="199">
        <v>0</v>
      </c>
      <c r="BO90" s="199">
        <v>0.33333333337213844</v>
      </c>
      <c r="BP90" s="199">
        <v>0.33333333337213844</v>
      </c>
      <c r="BQ90" s="211"/>
      <c r="BR90" s="211"/>
      <c r="BS90" s="211"/>
      <c r="BT90" s="211"/>
      <c r="BU90" s="31" t="str">
        <f t="shared" si="40"/>
        <v>23_01</v>
      </c>
      <c r="BV90" s="31" t="str">
        <f t="shared" si="41"/>
        <v>LINEA DE LUBRICANTE</v>
      </c>
      <c r="BW90" s="31" t="str">
        <f t="shared" si="42"/>
        <v>LINEA DE LUBRICANTE_SAE60</v>
      </c>
      <c r="BX90" s="1" t="str">
        <f t="shared" si="43"/>
        <v>-</v>
      </c>
      <c r="BY90" s="66">
        <f t="shared" si="44"/>
        <v>0</v>
      </c>
      <c r="BZ90" s="66">
        <f t="shared" si="45"/>
        <v>0.33333333337213844</v>
      </c>
      <c r="CA90" s="1">
        <f t="shared" si="46"/>
        <v>17</v>
      </c>
      <c r="CB90" s="213">
        <f t="shared" si="47"/>
        <v>408</v>
      </c>
      <c r="CC90" s="67">
        <f t="shared" si="48"/>
        <v>1</v>
      </c>
      <c r="CD90" s="69" t="str">
        <f t="shared" si="49"/>
        <v>NO PRESENTA</v>
      </c>
      <c r="CE90" s="31">
        <f t="shared" si="34"/>
        <v>31</v>
      </c>
      <c r="CF90" s="213">
        <f t="shared" si="35"/>
        <v>744</v>
      </c>
      <c r="CG90" s="67">
        <f t="shared" si="36"/>
        <v>1</v>
      </c>
      <c r="CH90" s="69" t="str">
        <f t="shared" si="37"/>
        <v>NO PRESENTA</v>
      </c>
      <c r="CI90" s="69" t="str">
        <f t="shared" si="38"/>
        <v>NO PRESENTA</v>
      </c>
      <c r="CJ90" s="199" t="str">
        <f t="shared" si="39"/>
        <v>NO PRESENTA</v>
      </c>
      <c r="CK90" s="68" t="str">
        <f t="shared" si="50"/>
        <v>-</v>
      </c>
      <c r="CL90" s="68" t="str">
        <f t="shared" si="51"/>
        <v>-</v>
      </c>
      <c r="CM90" s="68" t="str">
        <f t="shared" si="52"/>
        <v>-</v>
      </c>
      <c r="CN90" s="68" t="str">
        <f t="shared" si="53"/>
        <v>-</v>
      </c>
      <c r="CO90" s="68" t="str">
        <f t="shared" si="54"/>
        <v>-</v>
      </c>
      <c r="CP90" s="68">
        <f t="shared" si="55"/>
        <v>0</v>
      </c>
      <c r="CQ90" s="68">
        <f t="shared" si="56"/>
        <v>1</v>
      </c>
      <c r="CR90" s="68">
        <f t="shared" si="57"/>
        <v>0</v>
      </c>
      <c r="CS90" s="68">
        <f t="shared" si="58"/>
        <v>0</v>
      </c>
      <c r="CT90" s="68">
        <f t="shared" si="59"/>
        <v>0</v>
      </c>
      <c r="CU90" s="68" t="str">
        <f t="shared" si="60"/>
        <v>-</v>
      </c>
      <c r="CV90" s="68" t="str">
        <f t="shared" si="61"/>
        <v>-</v>
      </c>
      <c r="CW90" s="68" t="str">
        <f t="shared" si="62"/>
        <v>-</v>
      </c>
      <c r="CX90" s="68" t="str">
        <f t="shared" si="63"/>
        <v>-</v>
      </c>
      <c r="CY90" s="68">
        <f t="shared" si="64"/>
        <v>1</v>
      </c>
      <c r="CZ90" s="68">
        <f t="shared" si="65"/>
        <v>0</v>
      </c>
      <c r="DA90" s="68">
        <f t="shared" si="66"/>
        <v>0</v>
      </c>
      <c r="DB90" s="68">
        <f t="shared" si="67"/>
        <v>0</v>
      </c>
    </row>
    <row r="91" spans="1:106" ht="14.25" customHeight="1" x14ac:dyDescent="0.2">
      <c r="A91" s="31" t="s">
        <v>232</v>
      </c>
      <c r="B91" s="211" t="s">
        <v>507</v>
      </c>
      <c r="C91" s="211" t="s">
        <v>513</v>
      </c>
      <c r="D91" s="211" t="s">
        <v>36</v>
      </c>
      <c r="E91" s="212"/>
      <c r="F91" s="212"/>
      <c r="G91" s="212"/>
      <c r="H91" s="199"/>
      <c r="I91" s="199"/>
      <c r="J91" s="199"/>
      <c r="K91" s="199"/>
      <c r="L91" s="199"/>
      <c r="M91" s="199"/>
      <c r="N91" s="199"/>
      <c r="O91" s="199"/>
      <c r="P91" s="199"/>
      <c r="Q91" s="212"/>
      <c r="R91" s="212">
        <v>1</v>
      </c>
      <c r="S91" s="212"/>
      <c r="T91" s="199"/>
      <c r="U91" s="199">
        <v>0</v>
      </c>
      <c r="V91" s="199"/>
      <c r="W91" s="199"/>
      <c r="X91" s="199">
        <v>0.33305555552942678</v>
      </c>
      <c r="Y91" s="199"/>
      <c r="Z91" s="199"/>
      <c r="AA91" s="199">
        <v>0.33305555552942678</v>
      </c>
      <c r="AB91" s="199"/>
      <c r="AC91" s="212"/>
      <c r="AD91" s="212"/>
      <c r="AE91" s="212"/>
      <c r="AF91" s="212"/>
      <c r="AG91" s="199"/>
      <c r="AH91" s="199"/>
      <c r="AI91" s="199"/>
      <c r="AJ91" s="199"/>
      <c r="AK91" s="199"/>
      <c r="AL91" s="199"/>
      <c r="AM91" s="199"/>
      <c r="AN91" s="199"/>
      <c r="AO91" s="199"/>
      <c r="AP91" s="199"/>
      <c r="AQ91" s="199"/>
      <c r="AR91" s="199"/>
      <c r="AS91" s="212"/>
      <c r="AT91" s="212"/>
      <c r="AU91" s="212"/>
      <c r="AV91" s="199"/>
      <c r="AW91" s="199"/>
      <c r="AX91" s="199"/>
      <c r="AY91" s="199"/>
      <c r="AZ91" s="199"/>
      <c r="BA91" s="199"/>
      <c r="BB91" s="199"/>
      <c r="BC91" s="199"/>
      <c r="BD91" s="199"/>
      <c r="BE91" s="212"/>
      <c r="BF91" s="212"/>
      <c r="BG91" s="199"/>
      <c r="BH91" s="199"/>
      <c r="BI91" s="199"/>
      <c r="BJ91" s="199"/>
      <c r="BK91" s="199"/>
      <c r="BL91" s="199"/>
      <c r="BM91" s="212">
        <v>1</v>
      </c>
      <c r="BN91" s="199">
        <v>0</v>
      </c>
      <c r="BO91" s="199">
        <v>0.33305555552942678</v>
      </c>
      <c r="BP91" s="199">
        <v>0.33305555552942678</v>
      </c>
      <c r="BQ91" s="211"/>
      <c r="BR91" s="211"/>
      <c r="BS91" s="211"/>
      <c r="BT91" s="211"/>
      <c r="BU91" s="31" t="str">
        <f t="shared" si="40"/>
        <v>23_01</v>
      </c>
      <c r="BV91" s="31" t="str">
        <f t="shared" si="41"/>
        <v>LINEA DE LUBRICANTE</v>
      </c>
      <c r="BW91" s="31" t="str">
        <f t="shared" si="42"/>
        <v>LINEA DE LUBRICANTE_SAE30</v>
      </c>
      <c r="BX91" s="1" t="str">
        <f t="shared" si="43"/>
        <v>-</v>
      </c>
      <c r="BY91" s="66">
        <f t="shared" si="44"/>
        <v>0</v>
      </c>
      <c r="BZ91" s="66">
        <f t="shared" si="45"/>
        <v>0.33305555552942678</v>
      </c>
      <c r="CA91" s="1">
        <f t="shared" si="46"/>
        <v>17</v>
      </c>
      <c r="CB91" s="213">
        <f t="shared" si="47"/>
        <v>408</v>
      </c>
      <c r="CC91" s="67">
        <f t="shared" si="48"/>
        <v>1</v>
      </c>
      <c r="CD91" s="69" t="str">
        <f t="shared" si="49"/>
        <v>NO PRESENTA</v>
      </c>
      <c r="CE91" s="31">
        <f t="shared" si="34"/>
        <v>31</v>
      </c>
      <c r="CF91" s="213">
        <f t="shared" si="35"/>
        <v>744</v>
      </c>
      <c r="CG91" s="67">
        <f t="shared" si="36"/>
        <v>1</v>
      </c>
      <c r="CH91" s="69" t="str">
        <f t="shared" si="37"/>
        <v>NO PRESENTA</v>
      </c>
      <c r="CI91" s="69" t="str">
        <f t="shared" si="38"/>
        <v>NO PRESENTA</v>
      </c>
      <c r="CJ91" s="199" t="str">
        <f t="shared" si="39"/>
        <v>NO PRESENTA</v>
      </c>
      <c r="CK91" s="68" t="str">
        <f t="shared" si="50"/>
        <v>-</v>
      </c>
      <c r="CL91" s="68" t="str">
        <f t="shared" si="51"/>
        <v>-</v>
      </c>
      <c r="CM91" s="68" t="str">
        <f t="shared" si="52"/>
        <v>-</v>
      </c>
      <c r="CN91" s="68" t="str">
        <f t="shared" si="53"/>
        <v>-</v>
      </c>
      <c r="CO91" s="68" t="str">
        <f t="shared" si="54"/>
        <v>-</v>
      </c>
      <c r="CP91" s="68">
        <f t="shared" si="55"/>
        <v>0</v>
      </c>
      <c r="CQ91" s="68">
        <f t="shared" si="56"/>
        <v>1</v>
      </c>
      <c r="CR91" s="68">
        <f t="shared" si="57"/>
        <v>0</v>
      </c>
      <c r="CS91" s="68">
        <f t="shared" si="58"/>
        <v>0</v>
      </c>
      <c r="CT91" s="68">
        <f t="shared" si="59"/>
        <v>0</v>
      </c>
      <c r="CU91" s="68" t="str">
        <f t="shared" si="60"/>
        <v>-</v>
      </c>
      <c r="CV91" s="68" t="str">
        <f t="shared" si="61"/>
        <v>-</v>
      </c>
      <c r="CW91" s="68" t="str">
        <f t="shared" si="62"/>
        <v>-</v>
      </c>
      <c r="CX91" s="68" t="str">
        <f t="shared" si="63"/>
        <v>-</v>
      </c>
      <c r="CY91" s="68">
        <f t="shared" si="64"/>
        <v>1</v>
      </c>
      <c r="CZ91" s="68">
        <f t="shared" si="65"/>
        <v>0</v>
      </c>
      <c r="DA91" s="68">
        <f t="shared" si="66"/>
        <v>0</v>
      </c>
      <c r="DB91" s="68">
        <f t="shared" si="67"/>
        <v>0</v>
      </c>
    </row>
    <row r="92" spans="1:106" ht="14.25" customHeight="1" x14ac:dyDescent="0.2">
      <c r="A92" s="31" t="s">
        <v>232</v>
      </c>
      <c r="B92" s="211" t="s">
        <v>507</v>
      </c>
      <c r="C92" s="211" t="s">
        <v>514</v>
      </c>
      <c r="D92" s="211" t="s">
        <v>36</v>
      </c>
      <c r="E92" s="212"/>
      <c r="F92" s="212"/>
      <c r="G92" s="212"/>
      <c r="H92" s="199"/>
      <c r="I92" s="199"/>
      <c r="J92" s="199"/>
      <c r="K92" s="199"/>
      <c r="L92" s="199"/>
      <c r="M92" s="199"/>
      <c r="N92" s="199"/>
      <c r="O92" s="199"/>
      <c r="P92" s="199"/>
      <c r="Q92" s="212"/>
      <c r="R92" s="212">
        <v>1</v>
      </c>
      <c r="S92" s="212"/>
      <c r="T92" s="199"/>
      <c r="U92" s="199">
        <v>0</v>
      </c>
      <c r="V92" s="199"/>
      <c r="W92" s="199"/>
      <c r="X92" s="199">
        <v>0.33305555552942678</v>
      </c>
      <c r="Y92" s="199"/>
      <c r="Z92" s="199"/>
      <c r="AA92" s="199">
        <v>0.33305555552942678</v>
      </c>
      <c r="AB92" s="199"/>
      <c r="AC92" s="212"/>
      <c r="AD92" s="212"/>
      <c r="AE92" s="212"/>
      <c r="AF92" s="212"/>
      <c r="AG92" s="199"/>
      <c r="AH92" s="199"/>
      <c r="AI92" s="199"/>
      <c r="AJ92" s="199"/>
      <c r="AK92" s="199"/>
      <c r="AL92" s="199"/>
      <c r="AM92" s="199"/>
      <c r="AN92" s="199"/>
      <c r="AO92" s="199"/>
      <c r="AP92" s="199"/>
      <c r="AQ92" s="199"/>
      <c r="AR92" s="199"/>
      <c r="AS92" s="212"/>
      <c r="AT92" s="212"/>
      <c r="AU92" s="212"/>
      <c r="AV92" s="199"/>
      <c r="AW92" s="199"/>
      <c r="AX92" s="199"/>
      <c r="AY92" s="199"/>
      <c r="AZ92" s="199"/>
      <c r="BA92" s="199"/>
      <c r="BB92" s="199"/>
      <c r="BC92" s="199"/>
      <c r="BD92" s="199"/>
      <c r="BE92" s="212"/>
      <c r="BF92" s="212"/>
      <c r="BG92" s="199"/>
      <c r="BH92" s="199"/>
      <c r="BI92" s="199"/>
      <c r="BJ92" s="199"/>
      <c r="BK92" s="199"/>
      <c r="BL92" s="199"/>
      <c r="BM92" s="212">
        <v>1</v>
      </c>
      <c r="BN92" s="199">
        <v>0</v>
      </c>
      <c r="BO92" s="199">
        <v>0.33305555552942678</v>
      </c>
      <c r="BP92" s="199">
        <v>0.33305555552942678</v>
      </c>
      <c r="BQ92" s="211"/>
      <c r="BR92" s="211"/>
      <c r="BS92" s="211"/>
      <c r="BT92" s="211"/>
      <c r="BU92" s="31" t="str">
        <f t="shared" si="40"/>
        <v>23_01</v>
      </c>
      <c r="BV92" s="31" t="str">
        <f t="shared" si="41"/>
        <v>LINEA DE LUBRICANTE</v>
      </c>
      <c r="BW92" s="31" t="str">
        <f t="shared" si="42"/>
        <v>LINEA DE LUBRICANTE_15W40</v>
      </c>
      <c r="BX92" s="1" t="str">
        <f t="shared" si="43"/>
        <v>-</v>
      </c>
      <c r="BY92" s="66">
        <f t="shared" si="44"/>
        <v>0</v>
      </c>
      <c r="BZ92" s="66">
        <f t="shared" si="45"/>
        <v>0.33305555552942678</v>
      </c>
      <c r="CA92" s="1">
        <f t="shared" si="46"/>
        <v>17</v>
      </c>
      <c r="CB92" s="213">
        <f t="shared" si="47"/>
        <v>408</v>
      </c>
      <c r="CC92" s="67">
        <f t="shared" si="48"/>
        <v>1</v>
      </c>
      <c r="CD92" s="69" t="str">
        <f t="shared" si="49"/>
        <v>NO PRESENTA</v>
      </c>
      <c r="CE92" s="31">
        <f t="shared" si="34"/>
        <v>31</v>
      </c>
      <c r="CF92" s="213">
        <f t="shared" si="35"/>
        <v>744</v>
      </c>
      <c r="CG92" s="67">
        <f t="shared" si="36"/>
        <v>1</v>
      </c>
      <c r="CH92" s="69" t="str">
        <f t="shared" si="37"/>
        <v>NO PRESENTA</v>
      </c>
      <c r="CI92" s="69" t="str">
        <f t="shared" si="38"/>
        <v>NO PRESENTA</v>
      </c>
      <c r="CJ92" s="199" t="str">
        <f t="shared" si="39"/>
        <v>NO PRESENTA</v>
      </c>
      <c r="CK92" s="68" t="str">
        <f t="shared" si="50"/>
        <v>-</v>
      </c>
      <c r="CL92" s="68" t="str">
        <f t="shared" si="51"/>
        <v>-</v>
      </c>
      <c r="CM92" s="68" t="str">
        <f t="shared" si="52"/>
        <v>-</v>
      </c>
      <c r="CN92" s="68" t="str">
        <f t="shared" si="53"/>
        <v>-</v>
      </c>
      <c r="CO92" s="68" t="str">
        <f t="shared" si="54"/>
        <v>-</v>
      </c>
      <c r="CP92" s="68">
        <f t="shared" si="55"/>
        <v>0</v>
      </c>
      <c r="CQ92" s="68">
        <f t="shared" si="56"/>
        <v>1</v>
      </c>
      <c r="CR92" s="68">
        <f t="shared" si="57"/>
        <v>0</v>
      </c>
      <c r="CS92" s="68">
        <f t="shared" si="58"/>
        <v>0</v>
      </c>
      <c r="CT92" s="68">
        <f t="shared" si="59"/>
        <v>0</v>
      </c>
      <c r="CU92" s="68" t="str">
        <f t="shared" si="60"/>
        <v>-</v>
      </c>
      <c r="CV92" s="68" t="str">
        <f t="shared" si="61"/>
        <v>-</v>
      </c>
      <c r="CW92" s="68" t="str">
        <f t="shared" si="62"/>
        <v>-</v>
      </c>
      <c r="CX92" s="68" t="str">
        <f t="shared" si="63"/>
        <v>-</v>
      </c>
      <c r="CY92" s="68">
        <f t="shared" si="64"/>
        <v>1</v>
      </c>
      <c r="CZ92" s="68">
        <f t="shared" si="65"/>
        <v>0</v>
      </c>
      <c r="DA92" s="68">
        <f t="shared" si="66"/>
        <v>0</v>
      </c>
      <c r="DB92" s="68">
        <f t="shared" si="67"/>
        <v>0</v>
      </c>
    </row>
    <row r="93" spans="1:106" ht="14.25" customHeight="1" x14ac:dyDescent="0.2">
      <c r="A93" s="31" t="s">
        <v>232</v>
      </c>
      <c r="B93" s="211" t="s">
        <v>507</v>
      </c>
      <c r="C93" s="211" t="s">
        <v>515</v>
      </c>
      <c r="D93" s="211" t="s">
        <v>36</v>
      </c>
      <c r="E93" s="212"/>
      <c r="F93" s="212"/>
      <c r="G93" s="212"/>
      <c r="H93" s="199"/>
      <c r="I93" s="199"/>
      <c r="J93" s="199"/>
      <c r="K93" s="199"/>
      <c r="L93" s="199"/>
      <c r="M93" s="199"/>
      <c r="N93" s="199"/>
      <c r="O93" s="199"/>
      <c r="P93" s="199"/>
      <c r="Q93" s="212"/>
      <c r="R93" s="212">
        <v>1</v>
      </c>
      <c r="S93" s="212"/>
      <c r="T93" s="199"/>
      <c r="U93" s="199">
        <v>0</v>
      </c>
      <c r="V93" s="199"/>
      <c r="W93" s="199"/>
      <c r="X93" s="199">
        <v>0.33305555552942678</v>
      </c>
      <c r="Y93" s="199"/>
      <c r="Z93" s="199"/>
      <c r="AA93" s="199">
        <v>0.33305555552942678</v>
      </c>
      <c r="AB93" s="199"/>
      <c r="AC93" s="212"/>
      <c r="AD93" s="212"/>
      <c r="AE93" s="212"/>
      <c r="AF93" s="212"/>
      <c r="AG93" s="199"/>
      <c r="AH93" s="199"/>
      <c r="AI93" s="199"/>
      <c r="AJ93" s="199"/>
      <c r="AK93" s="199"/>
      <c r="AL93" s="199"/>
      <c r="AM93" s="199"/>
      <c r="AN93" s="199"/>
      <c r="AO93" s="199"/>
      <c r="AP93" s="199"/>
      <c r="AQ93" s="199"/>
      <c r="AR93" s="199"/>
      <c r="AS93" s="212"/>
      <c r="AT93" s="212"/>
      <c r="AU93" s="212"/>
      <c r="AV93" s="199"/>
      <c r="AW93" s="199"/>
      <c r="AX93" s="199"/>
      <c r="AY93" s="199"/>
      <c r="AZ93" s="199"/>
      <c r="BA93" s="199"/>
      <c r="BB93" s="199"/>
      <c r="BC93" s="199"/>
      <c r="BD93" s="199"/>
      <c r="BE93" s="212"/>
      <c r="BF93" s="212"/>
      <c r="BG93" s="199"/>
      <c r="BH93" s="199"/>
      <c r="BI93" s="199"/>
      <c r="BJ93" s="199"/>
      <c r="BK93" s="199"/>
      <c r="BL93" s="199"/>
      <c r="BM93" s="212">
        <v>1</v>
      </c>
      <c r="BN93" s="199">
        <v>0</v>
      </c>
      <c r="BO93" s="199">
        <v>0.33305555552942678</v>
      </c>
      <c r="BP93" s="199">
        <v>0.33305555552942678</v>
      </c>
      <c r="BQ93" s="211"/>
      <c r="BR93" s="211"/>
      <c r="BS93" s="211"/>
      <c r="BT93" s="211"/>
      <c r="BU93" s="31" t="str">
        <f t="shared" si="40"/>
        <v>23_01</v>
      </c>
      <c r="BV93" s="31" t="str">
        <f t="shared" si="41"/>
        <v>LINEA DE LUBRICANTE</v>
      </c>
      <c r="BW93" s="31" t="str">
        <f t="shared" si="42"/>
        <v>LINEA DE LUBRICANTE_10W</v>
      </c>
      <c r="BX93" s="1" t="str">
        <f t="shared" si="43"/>
        <v>-</v>
      </c>
      <c r="BY93" s="66">
        <f t="shared" si="44"/>
        <v>0</v>
      </c>
      <c r="BZ93" s="66">
        <f t="shared" si="45"/>
        <v>0.33305555552942678</v>
      </c>
      <c r="CA93" s="1">
        <f t="shared" si="46"/>
        <v>17</v>
      </c>
      <c r="CB93" s="213">
        <f t="shared" si="47"/>
        <v>408</v>
      </c>
      <c r="CC93" s="67">
        <f t="shared" si="48"/>
        <v>1</v>
      </c>
      <c r="CD93" s="69" t="str">
        <f t="shared" si="49"/>
        <v>NO PRESENTA</v>
      </c>
      <c r="CE93" s="31">
        <f t="shared" si="34"/>
        <v>31</v>
      </c>
      <c r="CF93" s="213">
        <f t="shared" si="35"/>
        <v>744</v>
      </c>
      <c r="CG93" s="67">
        <f t="shared" si="36"/>
        <v>1</v>
      </c>
      <c r="CH93" s="69" t="str">
        <f t="shared" si="37"/>
        <v>NO PRESENTA</v>
      </c>
      <c r="CI93" s="69" t="str">
        <f t="shared" si="38"/>
        <v>NO PRESENTA</v>
      </c>
      <c r="CJ93" s="199" t="str">
        <f t="shared" si="39"/>
        <v>NO PRESENTA</v>
      </c>
      <c r="CK93" s="68" t="str">
        <f t="shared" si="50"/>
        <v>-</v>
      </c>
      <c r="CL93" s="68" t="str">
        <f t="shared" si="51"/>
        <v>-</v>
      </c>
      <c r="CM93" s="68" t="str">
        <f t="shared" si="52"/>
        <v>-</v>
      </c>
      <c r="CN93" s="68" t="str">
        <f t="shared" si="53"/>
        <v>-</v>
      </c>
      <c r="CO93" s="68" t="str">
        <f t="shared" si="54"/>
        <v>-</v>
      </c>
      <c r="CP93" s="68">
        <f t="shared" si="55"/>
        <v>0</v>
      </c>
      <c r="CQ93" s="68">
        <f t="shared" si="56"/>
        <v>1</v>
      </c>
      <c r="CR93" s="68">
        <f t="shared" si="57"/>
        <v>0</v>
      </c>
      <c r="CS93" s="68">
        <f t="shared" si="58"/>
        <v>0</v>
      </c>
      <c r="CT93" s="68">
        <f t="shared" si="59"/>
        <v>0</v>
      </c>
      <c r="CU93" s="68" t="str">
        <f t="shared" si="60"/>
        <v>-</v>
      </c>
      <c r="CV93" s="68" t="str">
        <f t="shared" si="61"/>
        <v>-</v>
      </c>
      <c r="CW93" s="68" t="str">
        <f t="shared" si="62"/>
        <v>-</v>
      </c>
      <c r="CX93" s="68" t="str">
        <f t="shared" si="63"/>
        <v>-</v>
      </c>
      <c r="CY93" s="68">
        <f t="shared" si="64"/>
        <v>1</v>
      </c>
      <c r="CZ93" s="68">
        <f t="shared" si="65"/>
        <v>0</v>
      </c>
      <c r="DA93" s="68">
        <f t="shared" si="66"/>
        <v>0</v>
      </c>
      <c r="DB93" s="68">
        <f t="shared" si="67"/>
        <v>0</v>
      </c>
    </row>
    <row r="94" spans="1:106" ht="14.25" customHeight="1" x14ac:dyDescent="0.2">
      <c r="A94" s="31" t="s">
        <v>232</v>
      </c>
      <c r="B94" s="211" t="s">
        <v>507</v>
      </c>
      <c r="C94" s="211" t="s">
        <v>508</v>
      </c>
      <c r="D94" s="211" t="s">
        <v>36</v>
      </c>
      <c r="E94" s="212"/>
      <c r="F94" s="212"/>
      <c r="G94" s="212"/>
      <c r="H94" s="199"/>
      <c r="I94" s="199"/>
      <c r="J94" s="199"/>
      <c r="K94" s="199"/>
      <c r="L94" s="199"/>
      <c r="M94" s="199"/>
      <c r="N94" s="199"/>
      <c r="O94" s="199"/>
      <c r="P94" s="199"/>
      <c r="Q94" s="212"/>
      <c r="R94" s="212">
        <v>1</v>
      </c>
      <c r="S94" s="212"/>
      <c r="T94" s="199"/>
      <c r="U94" s="199">
        <v>0</v>
      </c>
      <c r="V94" s="199"/>
      <c r="W94" s="199"/>
      <c r="X94" s="199">
        <v>0.33305555552942678</v>
      </c>
      <c r="Y94" s="199"/>
      <c r="Z94" s="199"/>
      <c r="AA94" s="199">
        <v>0.33305555552942678</v>
      </c>
      <c r="AB94" s="199"/>
      <c r="AC94" s="212"/>
      <c r="AD94" s="212"/>
      <c r="AE94" s="212"/>
      <c r="AF94" s="212"/>
      <c r="AG94" s="199"/>
      <c r="AH94" s="199"/>
      <c r="AI94" s="199"/>
      <c r="AJ94" s="199"/>
      <c r="AK94" s="199"/>
      <c r="AL94" s="199"/>
      <c r="AM94" s="199"/>
      <c r="AN94" s="199"/>
      <c r="AO94" s="199"/>
      <c r="AP94" s="199"/>
      <c r="AQ94" s="199"/>
      <c r="AR94" s="199"/>
      <c r="AS94" s="212"/>
      <c r="AT94" s="212"/>
      <c r="AU94" s="212"/>
      <c r="AV94" s="199"/>
      <c r="AW94" s="199"/>
      <c r="AX94" s="199"/>
      <c r="AY94" s="199"/>
      <c r="AZ94" s="199"/>
      <c r="BA94" s="199"/>
      <c r="BB94" s="199"/>
      <c r="BC94" s="199"/>
      <c r="BD94" s="199"/>
      <c r="BE94" s="212"/>
      <c r="BF94" s="212"/>
      <c r="BG94" s="199"/>
      <c r="BH94" s="199"/>
      <c r="BI94" s="199"/>
      <c r="BJ94" s="199"/>
      <c r="BK94" s="199"/>
      <c r="BL94" s="199"/>
      <c r="BM94" s="212">
        <v>1</v>
      </c>
      <c r="BN94" s="199">
        <v>0</v>
      </c>
      <c r="BO94" s="199">
        <v>0.33305555552942678</v>
      </c>
      <c r="BP94" s="199">
        <v>0.33305555552942678</v>
      </c>
      <c r="BQ94" s="211"/>
      <c r="BR94" s="211"/>
      <c r="BS94" s="211"/>
      <c r="BT94" s="211"/>
      <c r="BU94" s="31" t="str">
        <f t="shared" si="40"/>
        <v>23_01</v>
      </c>
      <c r="BV94" s="31" t="str">
        <f t="shared" si="41"/>
        <v>LINEA DE LUBRICANTE</v>
      </c>
      <c r="BW94" s="31" t="str">
        <f t="shared" si="42"/>
        <v>LINEA DE LUBRICANTE_REFRIGERANTE NUEVO</v>
      </c>
      <c r="BX94" s="1" t="str">
        <f t="shared" si="43"/>
        <v>-</v>
      </c>
      <c r="BY94" s="66">
        <f t="shared" si="44"/>
        <v>0</v>
      </c>
      <c r="BZ94" s="66">
        <f t="shared" si="45"/>
        <v>0.33305555552942678</v>
      </c>
      <c r="CA94" s="1">
        <f t="shared" si="46"/>
        <v>17</v>
      </c>
      <c r="CB94" s="213">
        <f t="shared" si="47"/>
        <v>408</v>
      </c>
      <c r="CC94" s="67">
        <f t="shared" si="48"/>
        <v>1</v>
      </c>
      <c r="CD94" s="69" t="str">
        <f t="shared" si="49"/>
        <v>NO PRESENTA</v>
      </c>
      <c r="CE94" s="31">
        <f t="shared" si="34"/>
        <v>31</v>
      </c>
      <c r="CF94" s="213">
        <f t="shared" si="35"/>
        <v>744</v>
      </c>
      <c r="CG94" s="67">
        <f t="shared" si="36"/>
        <v>1</v>
      </c>
      <c r="CH94" s="69" t="str">
        <f t="shared" si="37"/>
        <v>NO PRESENTA</v>
      </c>
      <c r="CI94" s="69" t="str">
        <f t="shared" si="38"/>
        <v>NO PRESENTA</v>
      </c>
      <c r="CJ94" s="199" t="str">
        <f t="shared" si="39"/>
        <v>NO PRESENTA</v>
      </c>
      <c r="CK94" s="68" t="str">
        <f t="shared" si="50"/>
        <v>-</v>
      </c>
      <c r="CL94" s="68" t="str">
        <f t="shared" si="51"/>
        <v>-</v>
      </c>
      <c r="CM94" s="68" t="str">
        <f t="shared" si="52"/>
        <v>-</v>
      </c>
      <c r="CN94" s="68" t="str">
        <f t="shared" si="53"/>
        <v>-</v>
      </c>
      <c r="CO94" s="68" t="str">
        <f t="shared" si="54"/>
        <v>-</v>
      </c>
      <c r="CP94" s="68">
        <f t="shared" si="55"/>
        <v>0</v>
      </c>
      <c r="CQ94" s="68">
        <f t="shared" si="56"/>
        <v>1</v>
      </c>
      <c r="CR94" s="68">
        <f t="shared" si="57"/>
        <v>0</v>
      </c>
      <c r="CS94" s="68">
        <f t="shared" si="58"/>
        <v>0</v>
      </c>
      <c r="CT94" s="68">
        <f t="shared" si="59"/>
        <v>0</v>
      </c>
      <c r="CU94" s="68" t="str">
        <f t="shared" si="60"/>
        <v>-</v>
      </c>
      <c r="CV94" s="68" t="str">
        <f t="shared" si="61"/>
        <v>-</v>
      </c>
      <c r="CW94" s="68" t="str">
        <f t="shared" si="62"/>
        <v>-</v>
      </c>
      <c r="CX94" s="68" t="str">
        <f t="shared" si="63"/>
        <v>-</v>
      </c>
      <c r="CY94" s="68">
        <f t="shared" si="64"/>
        <v>1</v>
      </c>
      <c r="CZ94" s="68">
        <f t="shared" si="65"/>
        <v>0</v>
      </c>
      <c r="DA94" s="68">
        <f t="shared" si="66"/>
        <v>0</v>
      </c>
      <c r="DB94" s="68">
        <f t="shared" si="67"/>
        <v>0</v>
      </c>
    </row>
    <row r="95" spans="1:106" ht="14.25" customHeight="1" x14ac:dyDescent="0.2">
      <c r="A95" s="31" t="s">
        <v>233</v>
      </c>
      <c r="B95" s="211" t="s">
        <v>56</v>
      </c>
      <c r="C95" s="211" t="s">
        <v>57</v>
      </c>
      <c r="D95" s="211" t="s">
        <v>36</v>
      </c>
      <c r="E95" s="212"/>
      <c r="F95" s="212"/>
      <c r="G95" s="212"/>
      <c r="H95" s="199"/>
      <c r="I95" s="199"/>
      <c r="J95" s="199"/>
      <c r="K95" s="199"/>
      <c r="L95" s="199"/>
      <c r="M95" s="199"/>
      <c r="N95" s="199"/>
      <c r="O95" s="199"/>
      <c r="P95" s="199"/>
      <c r="Q95" s="212"/>
      <c r="R95" s="212">
        <v>2</v>
      </c>
      <c r="S95" s="212"/>
      <c r="T95" s="199"/>
      <c r="U95" s="199">
        <v>2.7500000002328306</v>
      </c>
      <c r="V95" s="199"/>
      <c r="W95" s="199"/>
      <c r="X95" s="199">
        <v>4.5663888890412636</v>
      </c>
      <c r="Y95" s="199"/>
      <c r="Z95" s="199"/>
      <c r="AA95" s="199">
        <v>18.331944445206318</v>
      </c>
      <c r="AB95" s="199"/>
      <c r="AC95" s="212"/>
      <c r="AD95" s="212"/>
      <c r="AE95" s="212"/>
      <c r="AF95" s="212"/>
      <c r="AG95" s="199"/>
      <c r="AH95" s="199"/>
      <c r="AI95" s="199"/>
      <c r="AJ95" s="199"/>
      <c r="AK95" s="199"/>
      <c r="AL95" s="199"/>
      <c r="AM95" s="199"/>
      <c r="AN95" s="199"/>
      <c r="AO95" s="199"/>
      <c r="AP95" s="199"/>
      <c r="AQ95" s="199"/>
      <c r="AR95" s="199"/>
      <c r="AS95" s="212"/>
      <c r="AT95" s="212"/>
      <c r="AU95" s="212"/>
      <c r="AV95" s="199"/>
      <c r="AW95" s="199"/>
      <c r="AX95" s="199"/>
      <c r="AY95" s="199"/>
      <c r="AZ95" s="199"/>
      <c r="BA95" s="199"/>
      <c r="BB95" s="199"/>
      <c r="BC95" s="199"/>
      <c r="BD95" s="199"/>
      <c r="BE95" s="212"/>
      <c r="BF95" s="212"/>
      <c r="BG95" s="199"/>
      <c r="BH95" s="199"/>
      <c r="BI95" s="199"/>
      <c r="BJ95" s="199"/>
      <c r="BK95" s="199"/>
      <c r="BL95" s="199"/>
      <c r="BM95" s="212">
        <v>2</v>
      </c>
      <c r="BN95" s="199">
        <v>2.7500000002328306</v>
      </c>
      <c r="BO95" s="199">
        <v>4.5663888890412636</v>
      </c>
      <c r="BP95" s="199">
        <v>18.331944445206318</v>
      </c>
      <c r="BQ95" s="211"/>
      <c r="BR95" s="211"/>
      <c r="BS95" s="211"/>
      <c r="BT95" s="211"/>
      <c r="BU95" s="31" t="str">
        <f t="shared" si="40"/>
        <v>23_02</v>
      </c>
      <c r="BV95" s="31" t="str">
        <f t="shared" si="41"/>
        <v>COMPRESOR DE AIRE</v>
      </c>
      <c r="BW95" s="31" t="str">
        <f t="shared" si="42"/>
        <v>140-GC-112</v>
      </c>
      <c r="BX95" s="1" t="str">
        <f t="shared" si="43"/>
        <v>-</v>
      </c>
      <c r="BY95" s="66">
        <f t="shared" si="44"/>
        <v>2.7500000002328306</v>
      </c>
      <c r="BZ95" s="66">
        <f t="shared" si="45"/>
        <v>18.331944445206318</v>
      </c>
      <c r="CA95" s="1">
        <f t="shared" si="46"/>
        <v>14</v>
      </c>
      <c r="CB95" s="213">
        <f t="shared" si="47"/>
        <v>336</v>
      </c>
      <c r="CC95" s="67">
        <f t="shared" si="48"/>
        <v>0.99181547618978327</v>
      </c>
      <c r="CD95" s="69" t="str">
        <f t="shared" si="49"/>
        <v>NO PRESENTA</v>
      </c>
      <c r="CE95" s="31">
        <f t="shared" si="34"/>
        <v>28</v>
      </c>
      <c r="CF95" s="213">
        <f t="shared" si="35"/>
        <v>672</v>
      </c>
      <c r="CG95" s="67">
        <f t="shared" si="36"/>
        <v>0.99590773809489164</v>
      </c>
      <c r="CH95" s="69" t="str">
        <f t="shared" si="37"/>
        <v>NO PRESENTA</v>
      </c>
      <c r="CI95" s="69" t="str">
        <f t="shared" si="38"/>
        <v>NO PRESENTA</v>
      </c>
      <c r="CJ95" s="199" t="str">
        <f t="shared" si="39"/>
        <v>NO PRESENTA</v>
      </c>
      <c r="CK95" s="68">
        <f t="shared" si="50"/>
        <v>0</v>
      </c>
      <c r="CL95" s="68">
        <f t="shared" si="51"/>
        <v>1</v>
      </c>
      <c r="CM95" s="68">
        <f t="shared" si="52"/>
        <v>0</v>
      </c>
      <c r="CN95" s="68">
        <f t="shared" si="53"/>
        <v>0</v>
      </c>
      <c r="CO95" s="68">
        <f t="shared" si="54"/>
        <v>0</v>
      </c>
      <c r="CP95" s="68">
        <f t="shared" si="55"/>
        <v>0</v>
      </c>
      <c r="CQ95" s="68">
        <f t="shared" si="56"/>
        <v>1</v>
      </c>
      <c r="CR95" s="68">
        <f t="shared" si="57"/>
        <v>0</v>
      </c>
      <c r="CS95" s="68">
        <f t="shared" si="58"/>
        <v>0</v>
      </c>
      <c r="CT95" s="68">
        <f t="shared" si="59"/>
        <v>0</v>
      </c>
      <c r="CU95" s="68">
        <f t="shared" si="60"/>
        <v>1</v>
      </c>
      <c r="CV95" s="68">
        <f t="shared" si="61"/>
        <v>0</v>
      </c>
      <c r="CW95" s="68">
        <f t="shared" si="62"/>
        <v>0</v>
      </c>
      <c r="CX95" s="68">
        <f t="shared" si="63"/>
        <v>0</v>
      </c>
      <c r="CY95" s="68">
        <f t="shared" si="64"/>
        <v>1</v>
      </c>
      <c r="CZ95" s="68">
        <f t="shared" si="65"/>
        <v>0</v>
      </c>
      <c r="DA95" s="68">
        <f t="shared" si="66"/>
        <v>0</v>
      </c>
      <c r="DB95" s="68">
        <f t="shared" si="67"/>
        <v>0</v>
      </c>
    </row>
    <row r="96" spans="1:106" ht="14.25" customHeight="1" x14ac:dyDescent="0.2">
      <c r="A96" s="31" t="s">
        <v>233</v>
      </c>
      <c r="B96" s="211" t="s">
        <v>56</v>
      </c>
      <c r="C96" s="211" t="s">
        <v>78</v>
      </c>
      <c r="D96" s="211" t="s">
        <v>36</v>
      </c>
      <c r="E96" s="212"/>
      <c r="F96" s="212"/>
      <c r="G96" s="212"/>
      <c r="H96" s="199"/>
      <c r="I96" s="199"/>
      <c r="J96" s="199"/>
      <c r="K96" s="199"/>
      <c r="L96" s="199"/>
      <c r="M96" s="199"/>
      <c r="N96" s="199"/>
      <c r="O96" s="199"/>
      <c r="P96" s="199"/>
      <c r="Q96" s="212"/>
      <c r="R96" s="212">
        <v>1</v>
      </c>
      <c r="S96" s="212"/>
      <c r="T96" s="199"/>
      <c r="U96" s="199">
        <v>0</v>
      </c>
      <c r="V96" s="199"/>
      <c r="W96" s="199"/>
      <c r="X96" s="199">
        <v>6.6388888866640627E-2</v>
      </c>
      <c r="Y96" s="199"/>
      <c r="Z96" s="199"/>
      <c r="AA96" s="199">
        <v>0.33194444433320314</v>
      </c>
      <c r="AB96" s="199"/>
      <c r="AC96" s="212"/>
      <c r="AD96" s="212"/>
      <c r="AE96" s="212"/>
      <c r="AF96" s="212"/>
      <c r="AG96" s="199"/>
      <c r="AH96" s="199"/>
      <c r="AI96" s="199"/>
      <c r="AJ96" s="199"/>
      <c r="AK96" s="199"/>
      <c r="AL96" s="199"/>
      <c r="AM96" s="199"/>
      <c r="AN96" s="199"/>
      <c r="AO96" s="199"/>
      <c r="AP96" s="199"/>
      <c r="AQ96" s="199"/>
      <c r="AR96" s="199"/>
      <c r="AS96" s="212"/>
      <c r="AT96" s="212"/>
      <c r="AU96" s="212"/>
      <c r="AV96" s="199"/>
      <c r="AW96" s="199"/>
      <c r="AX96" s="199"/>
      <c r="AY96" s="199"/>
      <c r="AZ96" s="199"/>
      <c r="BA96" s="199"/>
      <c r="BB96" s="199"/>
      <c r="BC96" s="199"/>
      <c r="BD96" s="199"/>
      <c r="BE96" s="212"/>
      <c r="BF96" s="212"/>
      <c r="BG96" s="199"/>
      <c r="BH96" s="199"/>
      <c r="BI96" s="199"/>
      <c r="BJ96" s="199"/>
      <c r="BK96" s="199"/>
      <c r="BL96" s="199"/>
      <c r="BM96" s="212">
        <v>1</v>
      </c>
      <c r="BN96" s="199">
        <v>0</v>
      </c>
      <c r="BO96" s="199">
        <v>6.6388888866640627E-2</v>
      </c>
      <c r="BP96" s="199">
        <v>0.33194444433320314</v>
      </c>
      <c r="BQ96" s="211"/>
      <c r="BR96" s="211"/>
      <c r="BS96" s="211"/>
      <c r="BT96" s="211"/>
      <c r="BU96" s="31" t="str">
        <f t="shared" si="40"/>
        <v>23_02</v>
      </c>
      <c r="BV96" s="31" t="str">
        <f t="shared" si="41"/>
        <v>COMPRESOR DE AIRE</v>
      </c>
      <c r="BW96" s="31" t="str">
        <f t="shared" si="42"/>
        <v>140-GC-113</v>
      </c>
      <c r="BX96" s="1" t="str">
        <f t="shared" si="43"/>
        <v>-</v>
      </c>
      <c r="BY96" s="66">
        <f t="shared" si="44"/>
        <v>0</v>
      </c>
      <c r="BZ96" s="66">
        <f t="shared" si="45"/>
        <v>0.33194444433320314</v>
      </c>
      <c r="CA96" s="1">
        <f t="shared" si="46"/>
        <v>14</v>
      </c>
      <c r="CB96" s="213">
        <f t="shared" si="47"/>
        <v>336</v>
      </c>
      <c r="CC96" s="67">
        <f t="shared" si="48"/>
        <v>1</v>
      </c>
      <c r="CD96" s="69" t="str">
        <f t="shared" si="49"/>
        <v>NO PRESENTA</v>
      </c>
      <c r="CE96" s="31">
        <f t="shared" si="34"/>
        <v>28</v>
      </c>
      <c r="CF96" s="213">
        <f t="shared" si="35"/>
        <v>672</v>
      </c>
      <c r="CG96" s="67">
        <f t="shared" si="36"/>
        <v>1</v>
      </c>
      <c r="CH96" s="69" t="str">
        <f t="shared" si="37"/>
        <v>NO PRESENTA</v>
      </c>
      <c r="CI96" s="69" t="str">
        <f t="shared" si="38"/>
        <v>NO PRESENTA</v>
      </c>
      <c r="CJ96" s="199" t="str">
        <f t="shared" si="39"/>
        <v>NO PRESENTA</v>
      </c>
      <c r="CK96" s="68" t="str">
        <f t="shared" si="50"/>
        <v>-</v>
      </c>
      <c r="CL96" s="68" t="str">
        <f t="shared" si="51"/>
        <v>-</v>
      </c>
      <c r="CM96" s="68" t="str">
        <f t="shared" si="52"/>
        <v>-</v>
      </c>
      <c r="CN96" s="68" t="str">
        <f t="shared" si="53"/>
        <v>-</v>
      </c>
      <c r="CO96" s="68" t="str">
        <f t="shared" si="54"/>
        <v>-</v>
      </c>
      <c r="CP96" s="68">
        <f t="shared" si="55"/>
        <v>0</v>
      </c>
      <c r="CQ96" s="68">
        <f t="shared" si="56"/>
        <v>1</v>
      </c>
      <c r="CR96" s="68">
        <f t="shared" si="57"/>
        <v>0</v>
      </c>
      <c r="CS96" s="68">
        <f t="shared" si="58"/>
        <v>0</v>
      </c>
      <c r="CT96" s="68">
        <f t="shared" si="59"/>
        <v>0</v>
      </c>
      <c r="CU96" s="68" t="str">
        <f t="shared" si="60"/>
        <v>-</v>
      </c>
      <c r="CV96" s="68" t="str">
        <f t="shared" si="61"/>
        <v>-</v>
      </c>
      <c r="CW96" s="68" t="str">
        <f t="shared" si="62"/>
        <v>-</v>
      </c>
      <c r="CX96" s="68" t="str">
        <f t="shared" si="63"/>
        <v>-</v>
      </c>
      <c r="CY96" s="68">
        <f t="shared" si="64"/>
        <v>1</v>
      </c>
      <c r="CZ96" s="68">
        <f t="shared" si="65"/>
        <v>0</v>
      </c>
      <c r="DA96" s="68">
        <f t="shared" si="66"/>
        <v>0</v>
      </c>
      <c r="DB96" s="68">
        <f t="shared" si="67"/>
        <v>0</v>
      </c>
    </row>
    <row r="97" spans="1:106" ht="14.25" customHeight="1" x14ac:dyDescent="0.2">
      <c r="A97" s="31" t="s">
        <v>233</v>
      </c>
      <c r="B97" s="211" t="s">
        <v>56</v>
      </c>
      <c r="C97" s="211" t="s">
        <v>93</v>
      </c>
      <c r="D97" s="211" t="s">
        <v>36</v>
      </c>
      <c r="E97" s="212"/>
      <c r="F97" s="212"/>
      <c r="G97" s="212"/>
      <c r="H97" s="199"/>
      <c r="I97" s="199"/>
      <c r="J97" s="199"/>
      <c r="K97" s="199"/>
      <c r="L97" s="199"/>
      <c r="M97" s="199"/>
      <c r="N97" s="199"/>
      <c r="O97" s="199"/>
      <c r="P97" s="199"/>
      <c r="Q97" s="212"/>
      <c r="R97" s="212">
        <v>1</v>
      </c>
      <c r="S97" s="212"/>
      <c r="T97" s="199"/>
      <c r="U97" s="199">
        <v>0</v>
      </c>
      <c r="V97" s="199"/>
      <c r="W97" s="199"/>
      <c r="X97" s="199">
        <v>4.9722222145646811E-2</v>
      </c>
      <c r="Y97" s="199"/>
      <c r="Z97" s="199"/>
      <c r="AA97" s="199">
        <v>0.24861111072823405</v>
      </c>
      <c r="AB97" s="199"/>
      <c r="AC97" s="212"/>
      <c r="AD97" s="212"/>
      <c r="AE97" s="212"/>
      <c r="AF97" s="212"/>
      <c r="AG97" s="199"/>
      <c r="AH97" s="199"/>
      <c r="AI97" s="199"/>
      <c r="AJ97" s="199"/>
      <c r="AK97" s="199"/>
      <c r="AL97" s="199"/>
      <c r="AM97" s="199"/>
      <c r="AN97" s="199"/>
      <c r="AO97" s="199"/>
      <c r="AP97" s="199"/>
      <c r="AQ97" s="199"/>
      <c r="AR97" s="199"/>
      <c r="AS97" s="212"/>
      <c r="AT97" s="212"/>
      <c r="AU97" s="212"/>
      <c r="AV97" s="199"/>
      <c r="AW97" s="199"/>
      <c r="AX97" s="199"/>
      <c r="AY97" s="199"/>
      <c r="AZ97" s="199"/>
      <c r="BA97" s="199"/>
      <c r="BB97" s="199"/>
      <c r="BC97" s="199"/>
      <c r="BD97" s="199"/>
      <c r="BE97" s="212"/>
      <c r="BF97" s="212"/>
      <c r="BG97" s="199"/>
      <c r="BH97" s="199"/>
      <c r="BI97" s="199"/>
      <c r="BJ97" s="199"/>
      <c r="BK97" s="199"/>
      <c r="BL97" s="199"/>
      <c r="BM97" s="212">
        <v>1</v>
      </c>
      <c r="BN97" s="199">
        <v>0</v>
      </c>
      <c r="BO97" s="199">
        <v>4.9722222145646811E-2</v>
      </c>
      <c r="BP97" s="199">
        <v>0.24861111072823405</v>
      </c>
      <c r="BQ97" s="211"/>
      <c r="BR97" s="211"/>
      <c r="BS97" s="211"/>
      <c r="BT97" s="211"/>
      <c r="BU97" s="31" t="str">
        <f t="shared" si="40"/>
        <v>23_02</v>
      </c>
      <c r="BV97" s="31" t="str">
        <f t="shared" si="41"/>
        <v>COMPRESOR DE AIRE</v>
      </c>
      <c r="BW97" s="31" t="str">
        <f t="shared" si="42"/>
        <v>140-GC-114</v>
      </c>
      <c r="BX97" s="1" t="str">
        <f t="shared" si="43"/>
        <v>-</v>
      </c>
      <c r="BY97" s="66">
        <f t="shared" si="44"/>
        <v>0</v>
      </c>
      <c r="BZ97" s="66">
        <f t="shared" si="45"/>
        <v>0.24861111072823405</v>
      </c>
      <c r="CA97" s="1">
        <f t="shared" si="46"/>
        <v>14</v>
      </c>
      <c r="CB97" s="213">
        <f t="shared" si="47"/>
        <v>336</v>
      </c>
      <c r="CC97" s="67">
        <f t="shared" si="48"/>
        <v>1</v>
      </c>
      <c r="CD97" s="69" t="str">
        <f t="shared" si="49"/>
        <v>NO PRESENTA</v>
      </c>
      <c r="CE97" s="31">
        <f t="shared" si="34"/>
        <v>28</v>
      </c>
      <c r="CF97" s="213">
        <f t="shared" si="35"/>
        <v>672</v>
      </c>
      <c r="CG97" s="67">
        <f t="shared" si="36"/>
        <v>1</v>
      </c>
      <c r="CH97" s="69" t="str">
        <f t="shared" si="37"/>
        <v>NO PRESENTA</v>
      </c>
      <c r="CI97" s="69" t="str">
        <f t="shared" si="38"/>
        <v>NO PRESENTA</v>
      </c>
      <c r="CJ97" s="199" t="str">
        <f t="shared" si="39"/>
        <v>NO PRESENTA</v>
      </c>
      <c r="CK97" s="68" t="str">
        <f t="shared" si="50"/>
        <v>-</v>
      </c>
      <c r="CL97" s="68" t="str">
        <f t="shared" si="51"/>
        <v>-</v>
      </c>
      <c r="CM97" s="68" t="str">
        <f t="shared" si="52"/>
        <v>-</v>
      </c>
      <c r="CN97" s="68" t="str">
        <f t="shared" si="53"/>
        <v>-</v>
      </c>
      <c r="CO97" s="68" t="str">
        <f t="shared" si="54"/>
        <v>-</v>
      </c>
      <c r="CP97" s="68">
        <f t="shared" si="55"/>
        <v>0</v>
      </c>
      <c r="CQ97" s="68">
        <f t="shared" si="56"/>
        <v>1</v>
      </c>
      <c r="CR97" s="68">
        <f t="shared" si="57"/>
        <v>0</v>
      </c>
      <c r="CS97" s="68">
        <f t="shared" si="58"/>
        <v>0</v>
      </c>
      <c r="CT97" s="68">
        <f t="shared" si="59"/>
        <v>0</v>
      </c>
      <c r="CU97" s="68" t="str">
        <f t="shared" si="60"/>
        <v>-</v>
      </c>
      <c r="CV97" s="68" t="str">
        <f t="shared" si="61"/>
        <v>-</v>
      </c>
      <c r="CW97" s="68" t="str">
        <f t="shared" si="62"/>
        <v>-</v>
      </c>
      <c r="CX97" s="68" t="str">
        <f t="shared" si="63"/>
        <v>-</v>
      </c>
      <c r="CY97" s="68">
        <f t="shared" si="64"/>
        <v>1</v>
      </c>
      <c r="CZ97" s="68">
        <f t="shared" si="65"/>
        <v>0</v>
      </c>
      <c r="DA97" s="68">
        <f t="shared" si="66"/>
        <v>0</v>
      </c>
      <c r="DB97" s="68">
        <f t="shared" si="67"/>
        <v>0</v>
      </c>
    </row>
    <row r="98" spans="1:106" ht="14.25" customHeight="1" x14ac:dyDescent="0.2">
      <c r="A98" s="31" t="s">
        <v>233</v>
      </c>
      <c r="B98" s="211" t="s">
        <v>175</v>
      </c>
      <c r="C98" s="211" t="s">
        <v>54</v>
      </c>
      <c r="D98" s="211" t="s">
        <v>36</v>
      </c>
      <c r="E98" s="212">
        <v>2</v>
      </c>
      <c r="F98" s="212"/>
      <c r="G98" s="212"/>
      <c r="H98" s="199">
        <v>0.54999999987194315</v>
      </c>
      <c r="I98" s="199"/>
      <c r="J98" s="199"/>
      <c r="K98" s="199">
        <v>0.75</v>
      </c>
      <c r="L98" s="199"/>
      <c r="M98" s="199"/>
      <c r="N98" s="199">
        <v>0.91666666668606922</v>
      </c>
      <c r="O98" s="199"/>
      <c r="P98" s="199"/>
      <c r="Q98" s="212"/>
      <c r="R98" s="212">
        <v>1</v>
      </c>
      <c r="S98" s="212"/>
      <c r="T98" s="199"/>
      <c r="U98" s="199">
        <v>0</v>
      </c>
      <c r="V98" s="199"/>
      <c r="W98" s="199"/>
      <c r="X98" s="199">
        <v>0.16638888884335756</v>
      </c>
      <c r="Y98" s="199"/>
      <c r="Z98" s="199"/>
      <c r="AA98" s="199">
        <v>0.83194444421678782</v>
      </c>
      <c r="AB98" s="199"/>
      <c r="AC98" s="212"/>
      <c r="AD98" s="212"/>
      <c r="AE98" s="212"/>
      <c r="AF98" s="212"/>
      <c r="AG98" s="199"/>
      <c r="AH98" s="199"/>
      <c r="AI98" s="199"/>
      <c r="AJ98" s="199"/>
      <c r="AK98" s="199"/>
      <c r="AL98" s="199"/>
      <c r="AM98" s="199"/>
      <c r="AN98" s="199"/>
      <c r="AO98" s="199"/>
      <c r="AP98" s="199"/>
      <c r="AQ98" s="199"/>
      <c r="AR98" s="199"/>
      <c r="AS98" s="212"/>
      <c r="AT98" s="212"/>
      <c r="AU98" s="212"/>
      <c r="AV98" s="199"/>
      <c r="AW98" s="199"/>
      <c r="AX98" s="199"/>
      <c r="AY98" s="199"/>
      <c r="AZ98" s="199"/>
      <c r="BA98" s="199"/>
      <c r="BB98" s="199"/>
      <c r="BC98" s="199"/>
      <c r="BD98" s="199"/>
      <c r="BE98" s="212"/>
      <c r="BF98" s="212"/>
      <c r="BG98" s="199"/>
      <c r="BH98" s="199"/>
      <c r="BI98" s="199"/>
      <c r="BJ98" s="199"/>
      <c r="BK98" s="199"/>
      <c r="BL98" s="199"/>
      <c r="BM98" s="212">
        <v>3</v>
      </c>
      <c r="BN98" s="199">
        <v>0.54999999987194315</v>
      </c>
      <c r="BO98" s="199">
        <v>0.91638888884335756</v>
      </c>
      <c r="BP98" s="199">
        <v>1.748611110902857</v>
      </c>
      <c r="BQ98" s="211"/>
      <c r="BR98" s="211"/>
      <c r="BS98" s="211"/>
      <c r="BT98" s="211"/>
      <c r="BU98" s="31" t="str">
        <f t="shared" si="40"/>
        <v>23_02</v>
      </c>
      <c r="BV98" s="31" t="str">
        <f t="shared" si="41"/>
        <v>ELECTROBOMBA DE AGUA</v>
      </c>
      <c r="BW98" s="31" t="str">
        <f t="shared" si="42"/>
        <v>140-PP-152</v>
      </c>
      <c r="BX98" s="1" t="str">
        <f t="shared" si="43"/>
        <v>-</v>
      </c>
      <c r="BY98" s="66">
        <f t="shared" si="44"/>
        <v>0.54999999987194315</v>
      </c>
      <c r="BZ98" s="66">
        <f t="shared" si="45"/>
        <v>1.748611110902857</v>
      </c>
      <c r="CA98" s="1">
        <f t="shared" si="46"/>
        <v>14</v>
      </c>
      <c r="CB98" s="213">
        <f t="shared" si="47"/>
        <v>336</v>
      </c>
      <c r="CC98" s="67">
        <f t="shared" si="48"/>
        <v>0.99836309523847633</v>
      </c>
      <c r="CD98" s="69">
        <f t="shared" si="49"/>
        <v>168</v>
      </c>
      <c r="CE98" s="31">
        <f t="shared" si="34"/>
        <v>28</v>
      </c>
      <c r="CF98" s="213">
        <f t="shared" si="35"/>
        <v>672</v>
      </c>
      <c r="CG98" s="67">
        <f t="shared" si="36"/>
        <v>0.99918154761923816</v>
      </c>
      <c r="CH98" s="69">
        <f t="shared" si="37"/>
        <v>336</v>
      </c>
      <c r="CI98" s="69">
        <f t="shared" si="38"/>
        <v>0.27499999993597157</v>
      </c>
      <c r="CJ98" s="199">
        <f t="shared" si="39"/>
        <v>0.45833333334303461</v>
      </c>
      <c r="CK98" s="68">
        <f t="shared" si="50"/>
        <v>1</v>
      </c>
      <c r="CL98" s="68">
        <f t="shared" si="51"/>
        <v>0</v>
      </c>
      <c r="CM98" s="68">
        <f t="shared" si="52"/>
        <v>0</v>
      </c>
      <c r="CN98" s="68">
        <f t="shared" si="53"/>
        <v>0</v>
      </c>
      <c r="CO98" s="68">
        <f t="shared" si="54"/>
        <v>0</v>
      </c>
      <c r="CP98" s="68">
        <f t="shared" si="55"/>
        <v>0.52422557592738184</v>
      </c>
      <c r="CQ98" s="68">
        <f t="shared" si="56"/>
        <v>0.47577442407261816</v>
      </c>
      <c r="CR98" s="68">
        <f t="shared" si="57"/>
        <v>0</v>
      </c>
      <c r="CS98" s="68">
        <f t="shared" si="58"/>
        <v>0</v>
      </c>
      <c r="CT98" s="68">
        <f t="shared" si="59"/>
        <v>0</v>
      </c>
      <c r="CU98" s="68">
        <f t="shared" si="60"/>
        <v>0</v>
      </c>
      <c r="CV98" s="68">
        <f t="shared" si="61"/>
        <v>0</v>
      </c>
      <c r="CW98" s="68">
        <f t="shared" si="62"/>
        <v>1</v>
      </c>
      <c r="CX98" s="68">
        <f t="shared" si="63"/>
        <v>0</v>
      </c>
      <c r="CY98" s="68">
        <f t="shared" si="64"/>
        <v>0.47577442407261816</v>
      </c>
      <c r="CZ98" s="68">
        <f t="shared" si="65"/>
        <v>0</v>
      </c>
      <c r="DA98" s="68">
        <f t="shared" si="66"/>
        <v>0.52422557592738184</v>
      </c>
      <c r="DB98" s="68">
        <f t="shared" si="67"/>
        <v>0</v>
      </c>
    </row>
    <row r="99" spans="1:106" ht="14.25" customHeight="1" x14ac:dyDescent="0.2">
      <c r="A99" s="31" t="s">
        <v>233</v>
      </c>
      <c r="B99" s="211" t="s">
        <v>175</v>
      </c>
      <c r="C99" s="211" t="s">
        <v>66</v>
      </c>
      <c r="D99" s="211" t="s">
        <v>36</v>
      </c>
      <c r="E99" s="212">
        <v>2</v>
      </c>
      <c r="F99" s="212"/>
      <c r="G99" s="212"/>
      <c r="H99" s="199">
        <v>2.2000000001862645</v>
      </c>
      <c r="I99" s="199"/>
      <c r="J99" s="199"/>
      <c r="K99" s="199">
        <v>0.99944444460561499</v>
      </c>
      <c r="L99" s="199"/>
      <c r="M99" s="199"/>
      <c r="N99" s="199">
        <v>1.2491666668793187</v>
      </c>
      <c r="O99" s="199"/>
      <c r="P99" s="199"/>
      <c r="Q99" s="212"/>
      <c r="R99" s="212">
        <v>1</v>
      </c>
      <c r="S99" s="212"/>
      <c r="T99" s="199"/>
      <c r="U99" s="199">
        <v>0</v>
      </c>
      <c r="V99" s="199"/>
      <c r="W99" s="199"/>
      <c r="X99" s="199">
        <v>0.13305555557599291</v>
      </c>
      <c r="Y99" s="199"/>
      <c r="Z99" s="199"/>
      <c r="AA99" s="199">
        <v>0.66527777787996456</v>
      </c>
      <c r="AB99" s="199"/>
      <c r="AC99" s="212"/>
      <c r="AD99" s="212"/>
      <c r="AE99" s="212"/>
      <c r="AF99" s="212"/>
      <c r="AG99" s="199"/>
      <c r="AH99" s="199"/>
      <c r="AI99" s="199"/>
      <c r="AJ99" s="199"/>
      <c r="AK99" s="199"/>
      <c r="AL99" s="199"/>
      <c r="AM99" s="199"/>
      <c r="AN99" s="199"/>
      <c r="AO99" s="199"/>
      <c r="AP99" s="199"/>
      <c r="AQ99" s="199"/>
      <c r="AR99" s="199"/>
      <c r="AS99" s="212"/>
      <c r="AT99" s="212"/>
      <c r="AU99" s="212"/>
      <c r="AV99" s="199"/>
      <c r="AW99" s="199"/>
      <c r="AX99" s="199"/>
      <c r="AY99" s="199"/>
      <c r="AZ99" s="199"/>
      <c r="BA99" s="199"/>
      <c r="BB99" s="199"/>
      <c r="BC99" s="199"/>
      <c r="BD99" s="199"/>
      <c r="BE99" s="212"/>
      <c r="BF99" s="212"/>
      <c r="BG99" s="199"/>
      <c r="BH99" s="199"/>
      <c r="BI99" s="199"/>
      <c r="BJ99" s="199"/>
      <c r="BK99" s="199"/>
      <c r="BL99" s="199"/>
      <c r="BM99" s="212">
        <v>3</v>
      </c>
      <c r="BN99" s="199">
        <v>2.2000000001862645</v>
      </c>
      <c r="BO99" s="199">
        <v>1.1325000001816079</v>
      </c>
      <c r="BP99" s="199">
        <v>1.9144444447592832</v>
      </c>
      <c r="BQ99" s="211"/>
      <c r="BR99" s="211"/>
      <c r="BS99" s="211"/>
      <c r="BT99" s="211"/>
      <c r="BU99" s="31" t="str">
        <f t="shared" si="40"/>
        <v>23_02</v>
      </c>
      <c r="BV99" s="31" t="str">
        <f t="shared" si="41"/>
        <v>ELECTROBOMBA DE AGUA</v>
      </c>
      <c r="BW99" s="31" t="str">
        <f t="shared" si="42"/>
        <v>140-PP-153</v>
      </c>
      <c r="BX99" s="1" t="str">
        <f t="shared" si="43"/>
        <v>-</v>
      </c>
      <c r="BY99" s="66">
        <f t="shared" si="44"/>
        <v>2.2000000001862645</v>
      </c>
      <c r="BZ99" s="66">
        <f t="shared" si="45"/>
        <v>1.9144444447592832</v>
      </c>
      <c r="CA99" s="1">
        <f t="shared" si="46"/>
        <v>14</v>
      </c>
      <c r="CB99" s="213">
        <f t="shared" si="47"/>
        <v>336</v>
      </c>
      <c r="CC99" s="67">
        <f t="shared" si="48"/>
        <v>0.99345238095182664</v>
      </c>
      <c r="CD99" s="69">
        <f t="shared" si="49"/>
        <v>168</v>
      </c>
      <c r="CE99" s="31">
        <f t="shared" si="34"/>
        <v>28</v>
      </c>
      <c r="CF99" s="213">
        <f t="shared" si="35"/>
        <v>672</v>
      </c>
      <c r="CG99" s="67">
        <f t="shared" si="36"/>
        <v>0.99672619047591327</v>
      </c>
      <c r="CH99" s="69">
        <f t="shared" si="37"/>
        <v>336</v>
      </c>
      <c r="CI99" s="69">
        <f t="shared" si="38"/>
        <v>1.1000000000931323</v>
      </c>
      <c r="CJ99" s="199">
        <f t="shared" si="39"/>
        <v>0.62458333343965933</v>
      </c>
      <c r="CK99" s="68">
        <f t="shared" si="50"/>
        <v>1</v>
      </c>
      <c r="CL99" s="68">
        <f t="shared" si="51"/>
        <v>0</v>
      </c>
      <c r="CM99" s="68">
        <f t="shared" si="52"/>
        <v>0</v>
      </c>
      <c r="CN99" s="68">
        <f t="shared" si="53"/>
        <v>0</v>
      </c>
      <c r="CO99" s="68">
        <f t="shared" si="54"/>
        <v>0</v>
      </c>
      <c r="CP99" s="68">
        <f t="shared" si="55"/>
        <v>0.65249564713087582</v>
      </c>
      <c r="CQ99" s="68">
        <f t="shared" si="56"/>
        <v>0.34750435286912423</v>
      </c>
      <c r="CR99" s="68">
        <f t="shared" si="57"/>
        <v>0</v>
      </c>
      <c r="CS99" s="68">
        <f t="shared" si="58"/>
        <v>0</v>
      </c>
      <c r="CT99" s="68">
        <f t="shared" si="59"/>
        <v>0</v>
      </c>
      <c r="CU99" s="68">
        <f t="shared" si="60"/>
        <v>0</v>
      </c>
      <c r="CV99" s="68">
        <f t="shared" si="61"/>
        <v>0</v>
      </c>
      <c r="CW99" s="68">
        <f t="shared" si="62"/>
        <v>1</v>
      </c>
      <c r="CX99" s="68">
        <f t="shared" si="63"/>
        <v>0</v>
      </c>
      <c r="CY99" s="68">
        <f t="shared" si="64"/>
        <v>0.34750435286912423</v>
      </c>
      <c r="CZ99" s="68">
        <f t="shared" si="65"/>
        <v>0</v>
      </c>
      <c r="DA99" s="68">
        <f t="shared" si="66"/>
        <v>0.65249564713087582</v>
      </c>
      <c r="DB99" s="68">
        <f t="shared" si="67"/>
        <v>0</v>
      </c>
    </row>
    <row r="100" spans="1:106" ht="14.25" customHeight="1" x14ac:dyDescent="0.2">
      <c r="A100" s="31" t="s">
        <v>233</v>
      </c>
      <c r="B100" s="211" t="s">
        <v>175</v>
      </c>
      <c r="C100" s="211" t="s">
        <v>80</v>
      </c>
      <c r="D100" s="211" t="s">
        <v>36</v>
      </c>
      <c r="E100" s="212"/>
      <c r="F100" s="212"/>
      <c r="G100" s="212"/>
      <c r="H100" s="199"/>
      <c r="I100" s="199"/>
      <c r="J100" s="199"/>
      <c r="K100" s="199"/>
      <c r="L100" s="199"/>
      <c r="M100" s="199"/>
      <c r="N100" s="199"/>
      <c r="O100" s="199"/>
      <c r="P100" s="199"/>
      <c r="Q100" s="212"/>
      <c r="R100" s="212">
        <v>1</v>
      </c>
      <c r="S100" s="212"/>
      <c r="T100" s="199"/>
      <c r="U100" s="199">
        <v>0</v>
      </c>
      <c r="V100" s="199"/>
      <c r="W100" s="199"/>
      <c r="X100" s="199">
        <v>0.13305555557599291</v>
      </c>
      <c r="Y100" s="199"/>
      <c r="Z100" s="199"/>
      <c r="AA100" s="199">
        <v>0.66527777787996456</v>
      </c>
      <c r="AB100" s="199"/>
      <c r="AC100" s="212"/>
      <c r="AD100" s="212"/>
      <c r="AE100" s="212"/>
      <c r="AF100" s="212"/>
      <c r="AG100" s="199"/>
      <c r="AH100" s="199"/>
      <c r="AI100" s="199"/>
      <c r="AJ100" s="199"/>
      <c r="AK100" s="199"/>
      <c r="AL100" s="199"/>
      <c r="AM100" s="199"/>
      <c r="AN100" s="199"/>
      <c r="AO100" s="199"/>
      <c r="AP100" s="199"/>
      <c r="AQ100" s="199"/>
      <c r="AR100" s="199"/>
      <c r="AS100" s="212"/>
      <c r="AT100" s="212"/>
      <c r="AU100" s="212"/>
      <c r="AV100" s="199"/>
      <c r="AW100" s="199"/>
      <c r="AX100" s="199"/>
      <c r="AY100" s="199"/>
      <c r="AZ100" s="199"/>
      <c r="BA100" s="199"/>
      <c r="BB100" s="199"/>
      <c r="BC100" s="199"/>
      <c r="BD100" s="199"/>
      <c r="BE100" s="212"/>
      <c r="BF100" s="212"/>
      <c r="BG100" s="199"/>
      <c r="BH100" s="199"/>
      <c r="BI100" s="199"/>
      <c r="BJ100" s="199"/>
      <c r="BK100" s="199"/>
      <c r="BL100" s="199"/>
      <c r="BM100" s="212">
        <v>1</v>
      </c>
      <c r="BN100" s="199">
        <v>0</v>
      </c>
      <c r="BO100" s="199">
        <v>0.13305555557599291</v>
      </c>
      <c r="BP100" s="199">
        <v>0.66527777787996456</v>
      </c>
      <c r="BQ100" s="211"/>
      <c r="BR100" s="211"/>
      <c r="BS100" s="211"/>
      <c r="BT100" s="211"/>
      <c r="BU100" s="31" t="str">
        <f t="shared" si="40"/>
        <v>23_02</v>
      </c>
      <c r="BV100" s="31" t="str">
        <f t="shared" si="41"/>
        <v>ELECTROBOMBA DE AGUA</v>
      </c>
      <c r="BW100" s="31" t="str">
        <f t="shared" si="42"/>
        <v>140-PP-160</v>
      </c>
      <c r="BX100" s="1" t="str">
        <f t="shared" si="43"/>
        <v>-</v>
      </c>
      <c r="BY100" s="66">
        <f t="shared" si="44"/>
        <v>0</v>
      </c>
      <c r="BZ100" s="66">
        <f t="shared" si="45"/>
        <v>0.66527777787996456</v>
      </c>
      <c r="CA100" s="1">
        <f t="shared" si="46"/>
        <v>14</v>
      </c>
      <c r="CB100" s="213">
        <f t="shared" si="47"/>
        <v>336</v>
      </c>
      <c r="CC100" s="67">
        <f t="shared" si="48"/>
        <v>1</v>
      </c>
      <c r="CD100" s="69" t="str">
        <f t="shared" si="49"/>
        <v>NO PRESENTA</v>
      </c>
      <c r="CE100" s="31">
        <f t="shared" si="34"/>
        <v>28</v>
      </c>
      <c r="CF100" s="213">
        <f t="shared" si="35"/>
        <v>672</v>
      </c>
      <c r="CG100" s="67">
        <f t="shared" si="36"/>
        <v>1</v>
      </c>
      <c r="CH100" s="69" t="str">
        <f t="shared" si="37"/>
        <v>NO PRESENTA</v>
      </c>
      <c r="CI100" s="69" t="str">
        <f t="shared" si="38"/>
        <v>NO PRESENTA</v>
      </c>
      <c r="CJ100" s="199" t="str">
        <f t="shared" si="39"/>
        <v>NO PRESENTA</v>
      </c>
      <c r="CK100" s="68" t="str">
        <f t="shared" si="50"/>
        <v>-</v>
      </c>
      <c r="CL100" s="68" t="str">
        <f t="shared" si="51"/>
        <v>-</v>
      </c>
      <c r="CM100" s="68" t="str">
        <f t="shared" si="52"/>
        <v>-</v>
      </c>
      <c r="CN100" s="68" t="str">
        <f t="shared" si="53"/>
        <v>-</v>
      </c>
      <c r="CO100" s="68" t="str">
        <f t="shared" si="54"/>
        <v>-</v>
      </c>
      <c r="CP100" s="68">
        <f t="shared" si="55"/>
        <v>0</v>
      </c>
      <c r="CQ100" s="68">
        <f t="shared" si="56"/>
        <v>1</v>
      </c>
      <c r="CR100" s="68">
        <f t="shared" si="57"/>
        <v>0</v>
      </c>
      <c r="CS100" s="68">
        <f t="shared" si="58"/>
        <v>0</v>
      </c>
      <c r="CT100" s="68">
        <f t="shared" si="59"/>
        <v>0</v>
      </c>
      <c r="CU100" s="68" t="str">
        <f t="shared" si="60"/>
        <v>-</v>
      </c>
      <c r="CV100" s="68" t="str">
        <f t="shared" si="61"/>
        <v>-</v>
      </c>
      <c r="CW100" s="68" t="str">
        <f t="shared" si="62"/>
        <v>-</v>
      </c>
      <c r="CX100" s="68" t="str">
        <f t="shared" si="63"/>
        <v>-</v>
      </c>
      <c r="CY100" s="68">
        <f t="shared" si="64"/>
        <v>1</v>
      </c>
      <c r="CZ100" s="68">
        <f t="shared" si="65"/>
        <v>0</v>
      </c>
      <c r="DA100" s="68">
        <f t="shared" si="66"/>
        <v>0</v>
      </c>
      <c r="DB100" s="68">
        <f t="shared" si="67"/>
        <v>0</v>
      </c>
    </row>
    <row r="101" spans="1:106" ht="14.25" customHeight="1" x14ac:dyDescent="0.2">
      <c r="A101" s="31" t="s">
        <v>233</v>
      </c>
      <c r="B101" s="211" t="s">
        <v>175</v>
      </c>
      <c r="C101" s="211" t="s">
        <v>209</v>
      </c>
      <c r="D101" s="211" t="s">
        <v>36</v>
      </c>
      <c r="E101" s="212"/>
      <c r="F101" s="212"/>
      <c r="G101" s="212"/>
      <c r="H101" s="199"/>
      <c r="I101" s="199"/>
      <c r="J101" s="199"/>
      <c r="K101" s="199"/>
      <c r="L101" s="199"/>
      <c r="M101" s="199"/>
      <c r="N101" s="199"/>
      <c r="O101" s="199"/>
      <c r="P101" s="199"/>
      <c r="Q101" s="212"/>
      <c r="R101" s="212">
        <v>1</v>
      </c>
      <c r="S101" s="212"/>
      <c r="T101" s="199"/>
      <c r="U101" s="199">
        <v>0</v>
      </c>
      <c r="V101" s="199"/>
      <c r="W101" s="199"/>
      <c r="X101" s="199">
        <v>0.13305555557599291</v>
      </c>
      <c r="Y101" s="199"/>
      <c r="Z101" s="199"/>
      <c r="AA101" s="199">
        <v>0.66527777787996456</v>
      </c>
      <c r="AB101" s="199"/>
      <c r="AC101" s="212"/>
      <c r="AD101" s="212"/>
      <c r="AE101" s="212"/>
      <c r="AF101" s="212"/>
      <c r="AG101" s="199"/>
      <c r="AH101" s="199"/>
      <c r="AI101" s="199"/>
      <c r="AJ101" s="199"/>
      <c r="AK101" s="199"/>
      <c r="AL101" s="199"/>
      <c r="AM101" s="199"/>
      <c r="AN101" s="199"/>
      <c r="AO101" s="199"/>
      <c r="AP101" s="199"/>
      <c r="AQ101" s="199"/>
      <c r="AR101" s="199"/>
      <c r="AS101" s="212"/>
      <c r="AT101" s="212"/>
      <c r="AU101" s="212"/>
      <c r="AV101" s="199"/>
      <c r="AW101" s="199"/>
      <c r="AX101" s="199"/>
      <c r="AY101" s="199"/>
      <c r="AZ101" s="199"/>
      <c r="BA101" s="199"/>
      <c r="BB101" s="199"/>
      <c r="BC101" s="199"/>
      <c r="BD101" s="199"/>
      <c r="BE101" s="212"/>
      <c r="BF101" s="212"/>
      <c r="BG101" s="199"/>
      <c r="BH101" s="199"/>
      <c r="BI101" s="199"/>
      <c r="BJ101" s="199"/>
      <c r="BK101" s="199"/>
      <c r="BL101" s="199"/>
      <c r="BM101" s="212">
        <v>1</v>
      </c>
      <c r="BN101" s="199">
        <v>0</v>
      </c>
      <c r="BO101" s="199">
        <v>0.13305555557599291</v>
      </c>
      <c r="BP101" s="199">
        <v>0.66527777787996456</v>
      </c>
      <c r="BQ101" s="211"/>
      <c r="BR101" s="211"/>
      <c r="BS101" s="211"/>
      <c r="BT101" s="211"/>
      <c r="BU101" s="31" t="str">
        <f t="shared" si="40"/>
        <v>23_02</v>
      </c>
      <c r="BV101" s="31" t="str">
        <f t="shared" si="41"/>
        <v>ELECTROBOMBA DE AGUA</v>
      </c>
      <c r="BW101" s="31" t="str">
        <f t="shared" si="42"/>
        <v>140-PP-161</v>
      </c>
      <c r="BX101" s="1" t="str">
        <f t="shared" si="43"/>
        <v>-</v>
      </c>
      <c r="BY101" s="66">
        <f t="shared" si="44"/>
        <v>0</v>
      </c>
      <c r="BZ101" s="66">
        <f t="shared" si="45"/>
        <v>0.66527777787996456</v>
      </c>
      <c r="CA101" s="1">
        <f t="shared" si="46"/>
        <v>14</v>
      </c>
      <c r="CB101" s="213">
        <f t="shared" si="47"/>
        <v>336</v>
      </c>
      <c r="CC101" s="67">
        <f t="shared" si="48"/>
        <v>1</v>
      </c>
      <c r="CD101" s="69" t="str">
        <f t="shared" si="49"/>
        <v>NO PRESENTA</v>
      </c>
      <c r="CE101" s="31">
        <f t="shared" si="34"/>
        <v>28</v>
      </c>
      <c r="CF101" s="213">
        <f t="shared" si="35"/>
        <v>672</v>
      </c>
      <c r="CG101" s="67">
        <f t="shared" si="36"/>
        <v>1</v>
      </c>
      <c r="CH101" s="69" t="str">
        <f t="shared" si="37"/>
        <v>NO PRESENTA</v>
      </c>
      <c r="CI101" s="69" t="str">
        <f t="shared" si="38"/>
        <v>NO PRESENTA</v>
      </c>
      <c r="CJ101" s="199" t="str">
        <f t="shared" si="39"/>
        <v>NO PRESENTA</v>
      </c>
      <c r="CK101" s="68" t="str">
        <f t="shared" si="50"/>
        <v>-</v>
      </c>
      <c r="CL101" s="68" t="str">
        <f t="shared" si="51"/>
        <v>-</v>
      </c>
      <c r="CM101" s="68" t="str">
        <f t="shared" si="52"/>
        <v>-</v>
      </c>
      <c r="CN101" s="68" t="str">
        <f t="shared" si="53"/>
        <v>-</v>
      </c>
      <c r="CO101" s="68" t="str">
        <f t="shared" si="54"/>
        <v>-</v>
      </c>
      <c r="CP101" s="68">
        <f t="shared" si="55"/>
        <v>0</v>
      </c>
      <c r="CQ101" s="68">
        <f t="shared" si="56"/>
        <v>1</v>
      </c>
      <c r="CR101" s="68">
        <f t="shared" si="57"/>
        <v>0</v>
      </c>
      <c r="CS101" s="68">
        <f t="shared" si="58"/>
        <v>0</v>
      </c>
      <c r="CT101" s="68">
        <f t="shared" si="59"/>
        <v>0</v>
      </c>
      <c r="CU101" s="68" t="str">
        <f t="shared" si="60"/>
        <v>-</v>
      </c>
      <c r="CV101" s="68" t="str">
        <f t="shared" si="61"/>
        <v>-</v>
      </c>
      <c r="CW101" s="68" t="str">
        <f t="shared" si="62"/>
        <v>-</v>
      </c>
      <c r="CX101" s="68" t="str">
        <f t="shared" si="63"/>
        <v>-</v>
      </c>
      <c r="CY101" s="68">
        <f t="shared" si="64"/>
        <v>1</v>
      </c>
      <c r="CZ101" s="68">
        <f t="shared" si="65"/>
        <v>0</v>
      </c>
      <c r="DA101" s="68">
        <f t="shared" si="66"/>
        <v>0</v>
      </c>
      <c r="DB101" s="68">
        <f t="shared" si="67"/>
        <v>0</v>
      </c>
    </row>
    <row r="102" spans="1:106" ht="14.25" customHeight="1" x14ac:dyDescent="0.2">
      <c r="A102" s="31" t="s">
        <v>233</v>
      </c>
      <c r="B102" s="211" t="s">
        <v>175</v>
      </c>
      <c r="C102" s="211" t="s">
        <v>246</v>
      </c>
      <c r="D102" s="211" t="s">
        <v>36</v>
      </c>
      <c r="E102" s="212">
        <v>1</v>
      </c>
      <c r="F102" s="212"/>
      <c r="G102" s="212"/>
      <c r="H102" s="199">
        <v>17.683333333348855</v>
      </c>
      <c r="I102" s="199"/>
      <c r="J102" s="199"/>
      <c r="K102" s="199">
        <v>10.5</v>
      </c>
      <c r="L102" s="199"/>
      <c r="M102" s="199"/>
      <c r="N102" s="199">
        <v>52.5</v>
      </c>
      <c r="O102" s="199"/>
      <c r="P102" s="199"/>
      <c r="Q102" s="212"/>
      <c r="R102" s="212"/>
      <c r="S102" s="212"/>
      <c r="T102" s="199"/>
      <c r="U102" s="199"/>
      <c r="V102" s="199"/>
      <c r="W102" s="199"/>
      <c r="X102" s="199"/>
      <c r="Y102" s="199"/>
      <c r="Z102" s="199"/>
      <c r="AA102" s="199"/>
      <c r="AB102" s="199"/>
      <c r="AC102" s="212"/>
      <c r="AD102" s="212"/>
      <c r="AE102" s="212"/>
      <c r="AF102" s="212"/>
      <c r="AG102" s="199"/>
      <c r="AH102" s="199"/>
      <c r="AI102" s="199"/>
      <c r="AJ102" s="199"/>
      <c r="AK102" s="199"/>
      <c r="AL102" s="199"/>
      <c r="AM102" s="199"/>
      <c r="AN102" s="199"/>
      <c r="AO102" s="199"/>
      <c r="AP102" s="199"/>
      <c r="AQ102" s="199"/>
      <c r="AR102" s="199"/>
      <c r="AS102" s="212"/>
      <c r="AT102" s="212"/>
      <c r="AU102" s="212"/>
      <c r="AV102" s="199"/>
      <c r="AW102" s="199"/>
      <c r="AX102" s="199"/>
      <c r="AY102" s="199"/>
      <c r="AZ102" s="199"/>
      <c r="BA102" s="199"/>
      <c r="BB102" s="199"/>
      <c r="BC102" s="199"/>
      <c r="BD102" s="199"/>
      <c r="BE102" s="212"/>
      <c r="BF102" s="212"/>
      <c r="BG102" s="199"/>
      <c r="BH102" s="199"/>
      <c r="BI102" s="199"/>
      <c r="BJ102" s="199"/>
      <c r="BK102" s="199"/>
      <c r="BL102" s="199"/>
      <c r="BM102" s="212">
        <v>1</v>
      </c>
      <c r="BN102" s="199">
        <v>17.683333333348855</v>
      </c>
      <c r="BO102" s="199">
        <v>10.5</v>
      </c>
      <c r="BP102" s="199">
        <v>52.5</v>
      </c>
      <c r="BQ102" s="211"/>
      <c r="BR102" s="211"/>
      <c r="BS102" s="211"/>
      <c r="BT102" s="211"/>
      <c r="BU102" s="31" t="str">
        <f t="shared" si="40"/>
        <v>23_02</v>
      </c>
      <c r="BV102" s="31" t="str">
        <f t="shared" si="41"/>
        <v>ELECTROBOMBA DE AGUA</v>
      </c>
      <c r="BW102" s="31" t="str">
        <f t="shared" si="42"/>
        <v>140-FL-122/140-PP-301B</v>
      </c>
      <c r="BX102" s="1" t="str">
        <f t="shared" si="43"/>
        <v>-</v>
      </c>
      <c r="BY102" s="66">
        <f t="shared" si="44"/>
        <v>17.683333333348855</v>
      </c>
      <c r="BZ102" s="66">
        <f t="shared" si="45"/>
        <v>52.5</v>
      </c>
      <c r="CA102" s="1">
        <f t="shared" si="46"/>
        <v>14</v>
      </c>
      <c r="CB102" s="213">
        <f t="shared" si="47"/>
        <v>336</v>
      </c>
      <c r="CC102" s="67">
        <f t="shared" si="48"/>
        <v>0.94737103174598558</v>
      </c>
      <c r="CD102" s="69">
        <f t="shared" si="49"/>
        <v>336</v>
      </c>
      <c r="CE102" s="31">
        <f t="shared" si="34"/>
        <v>28</v>
      </c>
      <c r="CF102" s="213">
        <f t="shared" si="35"/>
        <v>672</v>
      </c>
      <c r="CG102" s="67">
        <f t="shared" si="36"/>
        <v>0.97368551587299279</v>
      </c>
      <c r="CH102" s="69">
        <f t="shared" si="37"/>
        <v>672</v>
      </c>
      <c r="CI102" s="69">
        <f t="shared" si="38"/>
        <v>17.683333333348855</v>
      </c>
      <c r="CJ102" s="199">
        <f t="shared" si="39"/>
        <v>52.5</v>
      </c>
      <c r="CK102" s="68">
        <f t="shared" si="50"/>
        <v>1</v>
      </c>
      <c r="CL102" s="68">
        <f t="shared" si="51"/>
        <v>0</v>
      </c>
      <c r="CM102" s="68">
        <f t="shared" si="52"/>
        <v>0</v>
      </c>
      <c r="CN102" s="68">
        <f t="shared" si="53"/>
        <v>0</v>
      </c>
      <c r="CO102" s="68">
        <f t="shared" si="54"/>
        <v>0</v>
      </c>
      <c r="CP102" s="68">
        <f t="shared" si="55"/>
        <v>1</v>
      </c>
      <c r="CQ102" s="68">
        <f t="shared" si="56"/>
        <v>0</v>
      </c>
      <c r="CR102" s="68">
        <f t="shared" si="57"/>
        <v>0</v>
      </c>
      <c r="CS102" s="68">
        <f t="shared" si="58"/>
        <v>0</v>
      </c>
      <c r="CT102" s="68">
        <f t="shared" si="59"/>
        <v>0</v>
      </c>
      <c r="CU102" s="68">
        <f t="shared" si="60"/>
        <v>0</v>
      </c>
      <c r="CV102" s="68">
        <f t="shared" si="61"/>
        <v>0</v>
      </c>
      <c r="CW102" s="68">
        <f t="shared" si="62"/>
        <v>1</v>
      </c>
      <c r="CX102" s="68">
        <f t="shared" si="63"/>
        <v>0</v>
      </c>
      <c r="CY102" s="68">
        <f t="shared" si="64"/>
        <v>0</v>
      </c>
      <c r="CZ102" s="68">
        <f t="shared" si="65"/>
        <v>0</v>
      </c>
      <c r="DA102" s="68">
        <f t="shared" si="66"/>
        <v>1</v>
      </c>
      <c r="DB102" s="68">
        <f t="shared" si="67"/>
        <v>0</v>
      </c>
    </row>
    <row r="103" spans="1:106" ht="14.25" customHeight="1" x14ac:dyDescent="0.2">
      <c r="A103" s="31" t="s">
        <v>233</v>
      </c>
      <c r="B103" s="211" t="s">
        <v>175</v>
      </c>
      <c r="C103" s="211" t="s">
        <v>426</v>
      </c>
      <c r="D103" s="211" t="s">
        <v>36</v>
      </c>
      <c r="E103" s="212"/>
      <c r="F103" s="212"/>
      <c r="G103" s="212"/>
      <c r="H103" s="199"/>
      <c r="I103" s="199"/>
      <c r="J103" s="199"/>
      <c r="K103" s="199"/>
      <c r="L103" s="199"/>
      <c r="M103" s="199"/>
      <c r="N103" s="199"/>
      <c r="O103" s="199"/>
      <c r="P103" s="199"/>
      <c r="Q103" s="212"/>
      <c r="R103" s="212">
        <v>1</v>
      </c>
      <c r="S103" s="212">
        <v>1</v>
      </c>
      <c r="T103" s="199"/>
      <c r="U103" s="199">
        <v>0</v>
      </c>
      <c r="V103" s="199">
        <v>0</v>
      </c>
      <c r="W103" s="199"/>
      <c r="X103" s="199">
        <v>0.13305555557599291</v>
      </c>
      <c r="Y103" s="199">
        <v>0.6666666665696539</v>
      </c>
      <c r="Z103" s="199"/>
      <c r="AA103" s="199">
        <v>0.66527777787996456</v>
      </c>
      <c r="AB103" s="199">
        <v>1.3333333331393078</v>
      </c>
      <c r="AC103" s="212"/>
      <c r="AD103" s="212"/>
      <c r="AE103" s="212"/>
      <c r="AF103" s="212"/>
      <c r="AG103" s="199"/>
      <c r="AH103" s="199"/>
      <c r="AI103" s="199"/>
      <c r="AJ103" s="199"/>
      <c r="AK103" s="199"/>
      <c r="AL103" s="199"/>
      <c r="AM103" s="199"/>
      <c r="AN103" s="199"/>
      <c r="AO103" s="199"/>
      <c r="AP103" s="199"/>
      <c r="AQ103" s="199"/>
      <c r="AR103" s="199"/>
      <c r="AS103" s="212"/>
      <c r="AT103" s="212"/>
      <c r="AU103" s="212"/>
      <c r="AV103" s="199"/>
      <c r="AW103" s="199"/>
      <c r="AX103" s="199"/>
      <c r="AY103" s="199"/>
      <c r="AZ103" s="199"/>
      <c r="BA103" s="199"/>
      <c r="BB103" s="199"/>
      <c r="BC103" s="199"/>
      <c r="BD103" s="199"/>
      <c r="BE103" s="212"/>
      <c r="BF103" s="212"/>
      <c r="BG103" s="199"/>
      <c r="BH103" s="199"/>
      <c r="BI103" s="199"/>
      <c r="BJ103" s="199"/>
      <c r="BK103" s="199"/>
      <c r="BL103" s="199"/>
      <c r="BM103" s="212">
        <v>2</v>
      </c>
      <c r="BN103" s="199">
        <v>0</v>
      </c>
      <c r="BO103" s="199">
        <v>0.79972222214564681</v>
      </c>
      <c r="BP103" s="199">
        <v>1.9986111110192724</v>
      </c>
      <c r="BQ103" s="211"/>
      <c r="BR103" s="211"/>
      <c r="BS103" s="211"/>
      <c r="BT103" s="211"/>
      <c r="BU103" s="31" t="str">
        <f t="shared" si="40"/>
        <v>23_02</v>
      </c>
      <c r="BV103" s="31" t="str">
        <f t="shared" si="41"/>
        <v>ELECTROBOMBA DE AGUA</v>
      </c>
      <c r="BW103" s="31" t="str">
        <f t="shared" si="42"/>
        <v>140-PP-158</v>
      </c>
      <c r="BX103" s="1" t="str">
        <f t="shared" si="43"/>
        <v>-</v>
      </c>
      <c r="BY103" s="66">
        <f t="shared" si="44"/>
        <v>0</v>
      </c>
      <c r="BZ103" s="66">
        <f t="shared" si="45"/>
        <v>1.9986111110192724</v>
      </c>
      <c r="CA103" s="1">
        <f t="shared" si="46"/>
        <v>14</v>
      </c>
      <c r="CB103" s="213">
        <f t="shared" si="47"/>
        <v>336</v>
      </c>
      <c r="CC103" s="67">
        <f t="shared" si="48"/>
        <v>1</v>
      </c>
      <c r="CD103" s="69" t="str">
        <f t="shared" si="49"/>
        <v>NO PRESENTA</v>
      </c>
      <c r="CE103" s="31">
        <f t="shared" si="34"/>
        <v>28</v>
      </c>
      <c r="CF103" s="213">
        <f t="shared" si="35"/>
        <v>672</v>
      </c>
      <c r="CG103" s="67">
        <f t="shared" si="36"/>
        <v>1</v>
      </c>
      <c r="CH103" s="69" t="str">
        <f t="shared" si="37"/>
        <v>NO PRESENTA</v>
      </c>
      <c r="CI103" s="69" t="str">
        <f t="shared" si="38"/>
        <v>NO PRESENTA</v>
      </c>
      <c r="CJ103" s="199" t="str">
        <f t="shared" si="39"/>
        <v>NO PRESENTA</v>
      </c>
      <c r="CK103" s="68" t="str">
        <f t="shared" si="50"/>
        <v>-</v>
      </c>
      <c r="CL103" s="68" t="str">
        <f t="shared" si="51"/>
        <v>-</v>
      </c>
      <c r="CM103" s="68" t="str">
        <f t="shared" si="52"/>
        <v>-</v>
      </c>
      <c r="CN103" s="68" t="str">
        <f t="shared" si="53"/>
        <v>-</v>
      </c>
      <c r="CO103" s="68" t="str">
        <f t="shared" si="54"/>
        <v>-</v>
      </c>
      <c r="CP103" s="68">
        <f t="shared" si="55"/>
        <v>0</v>
      </c>
      <c r="CQ103" s="68">
        <f t="shared" si="56"/>
        <v>1</v>
      </c>
      <c r="CR103" s="68">
        <f t="shared" si="57"/>
        <v>0</v>
      </c>
      <c r="CS103" s="68">
        <f t="shared" si="58"/>
        <v>0</v>
      </c>
      <c r="CT103" s="68">
        <f t="shared" si="59"/>
        <v>0</v>
      </c>
      <c r="CU103" s="68" t="str">
        <f t="shared" si="60"/>
        <v>-</v>
      </c>
      <c r="CV103" s="68" t="str">
        <f t="shared" si="61"/>
        <v>-</v>
      </c>
      <c r="CW103" s="68" t="str">
        <f t="shared" si="62"/>
        <v>-</v>
      </c>
      <c r="CX103" s="68" t="str">
        <f t="shared" si="63"/>
        <v>-</v>
      </c>
      <c r="CY103" s="68">
        <f t="shared" si="64"/>
        <v>0.33287004871131698</v>
      </c>
      <c r="CZ103" s="68">
        <f t="shared" si="65"/>
        <v>0.66712995128868302</v>
      </c>
      <c r="DA103" s="68">
        <f t="shared" si="66"/>
        <v>0</v>
      </c>
      <c r="DB103" s="68">
        <f t="shared" si="67"/>
        <v>0</v>
      </c>
    </row>
    <row r="104" spans="1:106" ht="14.25" customHeight="1" x14ac:dyDescent="0.2">
      <c r="A104" s="31" t="s">
        <v>233</v>
      </c>
      <c r="B104" s="211" t="s">
        <v>175</v>
      </c>
      <c r="C104" s="211" t="s">
        <v>428</v>
      </c>
      <c r="D104" s="211" t="s">
        <v>36</v>
      </c>
      <c r="E104" s="212"/>
      <c r="F104" s="212"/>
      <c r="G104" s="212"/>
      <c r="H104" s="199"/>
      <c r="I104" s="199"/>
      <c r="J104" s="199"/>
      <c r="K104" s="199"/>
      <c r="L104" s="199"/>
      <c r="M104" s="199"/>
      <c r="N104" s="199"/>
      <c r="O104" s="199"/>
      <c r="P104" s="199"/>
      <c r="Q104" s="212"/>
      <c r="R104" s="212">
        <v>1</v>
      </c>
      <c r="S104" s="212">
        <v>1</v>
      </c>
      <c r="T104" s="199"/>
      <c r="U104" s="199">
        <v>0</v>
      </c>
      <c r="V104" s="199">
        <v>0</v>
      </c>
      <c r="W104" s="199"/>
      <c r="X104" s="199">
        <v>0.13305555557599291</v>
      </c>
      <c r="Y104" s="199">
        <v>0.66638888890156522</v>
      </c>
      <c r="Z104" s="199"/>
      <c r="AA104" s="199">
        <v>0.66527777787996456</v>
      </c>
      <c r="AB104" s="199">
        <v>1.3327777778031304</v>
      </c>
      <c r="AC104" s="212"/>
      <c r="AD104" s="212"/>
      <c r="AE104" s="212"/>
      <c r="AF104" s="212"/>
      <c r="AG104" s="199"/>
      <c r="AH104" s="199"/>
      <c r="AI104" s="199"/>
      <c r="AJ104" s="199"/>
      <c r="AK104" s="199"/>
      <c r="AL104" s="199"/>
      <c r="AM104" s="199"/>
      <c r="AN104" s="199"/>
      <c r="AO104" s="199"/>
      <c r="AP104" s="199"/>
      <c r="AQ104" s="199"/>
      <c r="AR104" s="199"/>
      <c r="AS104" s="212"/>
      <c r="AT104" s="212"/>
      <c r="AU104" s="212"/>
      <c r="AV104" s="199"/>
      <c r="AW104" s="199"/>
      <c r="AX104" s="199"/>
      <c r="AY104" s="199"/>
      <c r="AZ104" s="199"/>
      <c r="BA104" s="199"/>
      <c r="BB104" s="199"/>
      <c r="BC104" s="199"/>
      <c r="BD104" s="199"/>
      <c r="BE104" s="212"/>
      <c r="BF104" s="212"/>
      <c r="BG104" s="199"/>
      <c r="BH104" s="199"/>
      <c r="BI104" s="199"/>
      <c r="BJ104" s="199"/>
      <c r="BK104" s="199"/>
      <c r="BL104" s="199"/>
      <c r="BM104" s="212">
        <v>2</v>
      </c>
      <c r="BN104" s="199">
        <v>0</v>
      </c>
      <c r="BO104" s="199">
        <v>0.79944444447755814</v>
      </c>
      <c r="BP104" s="199">
        <v>1.998055555683095</v>
      </c>
      <c r="BQ104" s="211"/>
      <c r="BR104" s="211"/>
      <c r="BS104" s="211"/>
      <c r="BT104" s="211"/>
      <c r="BU104" s="31" t="str">
        <f t="shared" si="40"/>
        <v>23_02</v>
      </c>
      <c r="BV104" s="31" t="str">
        <f t="shared" si="41"/>
        <v>ELECTROBOMBA DE AGUA</v>
      </c>
      <c r="BW104" s="31" t="str">
        <f t="shared" si="42"/>
        <v>140-PP-159</v>
      </c>
      <c r="BX104" s="1" t="str">
        <f t="shared" si="43"/>
        <v>-</v>
      </c>
      <c r="BY104" s="66">
        <f t="shared" si="44"/>
        <v>0</v>
      </c>
      <c r="BZ104" s="66">
        <f t="shared" si="45"/>
        <v>1.998055555683095</v>
      </c>
      <c r="CA104" s="1">
        <f t="shared" si="46"/>
        <v>14</v>
      </c>
      <c r="CB104" s="213">
        <f t="shared" si="47"/>
        <v>336</v>
      </c>
      <c r="CC104" s="67">
        <f t="shared" si="48"/>
        <v>1</v>
      </c>
      <c r="CD104" s="69" t="str">
        <f t="shared" si="49"/>
        <v>NO PRESENTA</v>
      </c>
      <c r="CE104" s="31">
        <f t="shared" si="34"/>
        <v>28</v>
      </c>
      <c r="CF104" s="213">
        <f t="shared" si="35"/>
        <v>672</v>
      </c>
      <c r="CG104" s="67">
        <f t="shared" si="36"/>
        <v>1</v>
      </c>
      <c r="CH104" s="69" t="str">
        <f t="shared" si="37"/>
        <v>NO PRESENTA</v>
      </c>
      <c r="CI104" s="69" t="str">
        <f t="shared" si="38"/>
        <v>NO PRESENTA</v>
      </c>
      <c r="CJ104" s="199" t="str">
        <f t="shared" si="39"/>
        <v>NO PRESENTA</v>
      </c>
      <c r="CK104" s="68" t="str">
        <f t="shared" si="50"/>
        <v>-</v>
      </c>
      <c r="CL104" s="68" t="str">
        <f t="shared" si="51"/>
        <v>-</v>
      </c>
      <c r="CM104" s="68" t="str">
        <f t="shared" si="52"/>
        <v>-</v>
      </c>
      <c r="CN104" s="68" t="str">
        <f t="shared" si="53"/>
        <v>-</v>
      </c>
      <c r="CO104" s="68" t="str">
        <f t="shared" si="54"/>
        <v>-</v>
      </c>
      <c r="CP104" s="68">
        <f t="shared" si="55"/>
        <v>0</v>
      </c>
      <c r="CQ104" s="68">
        <f t="shared" si="56"/>
        <v>1</v>
      </c>
      <c r="CR104" s="68">
        <f t="shared" si="57"/>
        <v>0</v>
      </c>
      <c r="CS104" s="68">
        <f t="shared" si="58"/>
        <v>0</v>
      </c>
      <c r="CT104" s="68">
        <f t="shared" si="59"/>
        <v>0</v>
      </c>
      <c r="CU104" s="68" t="str">
        <f t="shared" si="60"/>
        <v>-</v>
      </c>
      <c r="CV104" s="68" t="str">
        <f t="shared" si="61"/>
        <v>-</v>
      </c>
      <c r="CW104" s="68" t="str">
        <f t="shared" si="62"/>
        <v>-</v>
      </c>
      <c r="CX104" s="68" t="str">
        <f t="shared" si="63"/>
        <v>-</v>
      </c>
      <c r="CY104" s="68">
        <f t="shared" si="64"/>
        <v>0.33296260256012727</v>
      </c>
      <c r="CZ104" s="68">
        <f t="shared" si="65"/>
        <v>0.66703739743987278</v>
      </c>
      <c r="DA104" s="68">
        <f t="shared" si="66"/>
        <v>0</v>
      </c>
      <c r="DB104" s="68">
        <f t="shared" si="67"/>
        <v>0</v>
      </c>
    </row>
    <row r="105" spans="1:106" ht="14.25" customHeight="1" x14ac:dyDescent="0.2">
      <c r="A105" s="31" t="s">
        <v>233</v>
      </c>
      <c r="B105" s="211" t="s">
        <v>42</v>
      </c>
      <c r="C105" s="211" t="s">
        <v>77</v>
      </c>
      <c r="D105" s="211" t="s">
        <v>36</v>
      </c>
      <c r="E105" s="212">
        <v>1</v>
      </c>
      <c r="F105" s="212"/>
      <c r="G105" s="212"/>
      <c r="H105" s="199">
        <v>2.25</v>
      </c>
      <c r="I105" s="199"/>
      <c r="J105" s="199"/>
      <c r="K105" s="199">
        <v>3.2499999999417923</v>
      </c>
      <c r="L105" s="199"/>
      <c r="M105" s="199"/>
      <c r="N105" s="199">
        <v>3.2499999999417923</v>
      </c>
      <c r="O105" s="199"/>
      <c r="P105" s="199"/>
      <c r="Q105" s="212"/>
      <c r="R105" s="212"/>
      <c r="S105" s="212"/>
      <c r="T105" s="199"/>
      <c r="U105" s="199"/>
      <c r="V105" s="199"/>
      <c r="W105" s="199"/>
      <c r="X105" s="199"/>
      <c r="Y105" s="199"/>
      <c r="Z105" s="199"/>
      <c r="AA105" s="199"/>
      <c r="AB105" s="199"/>
      <c r="AC105" s="212"/>
      <c r="AD105" s="212"/>
      <c r="AE105" s="212"/>
      <c r="AF105" s="212"/>
      <c r="AG105" s="199"/>
      <c r="AH105" s="199"/>
      <c r="AI105" s="199"/>
      <c r="AJ105" s="199"/>
      <c r="AK105" s="199"/>
      <c r="AL105" s="199"/>
      <c r="AM105" s="199"/>
      <c r="AN105" s="199"/>
      <c r="AO105" s="199"/>
      <c r="AP105" s="199"/>
      <c r="AQ105" s="199"/>
      <c r="AR105" s="199"/>
      <c r="AS105" s="212"/>
      <c r="AT105" s="212"/>
      <c r="AU105" s="212"/>
      <c r="AV105" s="199"/>
      <c r="AW105" s="199"/>
      <c r="AX105" s="199"/>
      <c r="AY105" s="199"/>
      <c r="AZ105" s="199"/>
      <c r="BA105" s="199"/>
      <c r="BB105" s="199"/>
      <c r="BC105" s="199"/>
      <c r="BD105" s="199"/>
      <c r="BE105" s="212"/>
      <c r="BF105" s="212"/>
      <c r="BG105" s="199"/>
      <c r="BH105" s="199"/>
      <c r="BI105" s="199"/>
      <c r="BJ105" s="199"/>
      <c r="BK105" s="199"/>
      <c r="BL105" s="199"/>
      <c r="BM105" s="212">
        <v>1</v>
      </c>
      <c r="BN105" s="199">
        <v>2.25</v>
      </c>
      <c r="BO105" s="199">
        <v>3.2499999999417923</v>
      </c>
      <c r="BP105" s="199">
        <v>3.2499999999417923</v>
      </c>
      <c r="BQ105" s="211"/>
      <c r="BR105" s="211"/>
      <c r="BS105" s="211"/>
      <c r="BT105" s="211"/>
      <c r="BU105" s="31" t="str">
        <f t="shared" si="40"/>
        <v>23_02</v>
      </c>
      <c r="BV105" s="31" t="str">
        <f t="shared" si="41"/>
        <v>PUERTA LEVADIZA</v>
      </c>
      <c r="BW105" s="31" t="str">
        <f t="shared" si="42"/>
        <v>140-DO-108</v>
      </c>
      <c r="BX105" s="1" t="str">
        <f t="shared" si="43"/>
        <v>-</v>
      </c>
      <c r="BY105" s="66">
        <f t="shared" si="44"/>
        <v>2.25</v>
      </c>
      <c r="BZ105" s="66">
        <f t="shared" si="45"/>
        <v>3.2499999999417923</v>
      </c>
      <c r="CA105" s="1">
        <f t="shared" si="46"/>
        <v>14</v>
      </c>
      <c r="CB105" s="213">
        <f t="shared" si="47"/>
        <v>336</v>
      </c>
      <c r="CC105" s="67">
        <f t="shared" si="48"/>
        <v>0.9933035714285714</v>
      </c>
      <c r="CD105" s="69">
        <f t="shared" si="49"/>
        <v>336</v>
      </c>
      <c r="CE105" s="31">
        <f t="shared" si="34"/>
        <v>28</v>
      </c>
      <c r="CF105" s="213">
        <f t="shared" si="35"/>
        <v>672</v>
      </c>
      <c r="CG105" s="67">
        <f t="shared" si="36"/>
        <v>0.9966517857142857</v>
      </c>
      <c r="CH105" s="69">
        <f t="shared" si="37"/>
        <v>672</v>
      </c>
      <c r="CI105" s="69">
        <f t="shared" si="38"/>
        <v>2.25</v>
      </c>
      <c r="CJ105" s="199">
        <f t="shared" si="39"/>
        <v>3.2499999999417923</v>
      </c>
      <c r="CK105" s="68">
        <f t="shared" si="50"/>
        <v>1</v>
      </c>
      <c r="CL105" s="68">
        <f t="shared" si="51"/>
        <v>0</v>
      </c>
      <c r="CM105" s="68">
        <f t="shared" si="52"/>
        <v>0</v>
      </c>
      <c r="CN105" s="68">
        <f t="shared" si="53"/>
        <v>0</v>
      </c>
      <c r="CO105" s="68">
        <f t="shared" si="54"/>
        <v>0</v>
      </c>
      <c r="CP105" s="68">
        <f t="shared" si="55"/>
        <v>1</v>
      </c>
      <c r="CQ105" s="68">
        <f t="shared" si="56"/>
        <v>0</v>
      </c>
      <c r="CR105" s="68">
        <f t="shared" si="57"/>
        <v>0</v>
      </c>
      <c r="CS105" s="68">
        <f t="shared" si="58"/>
        <v>0</v>
      </c>
      <c r="CT105" s="68">
        <f t="shared" si="59"/>
        <v>0</v>
      </c>
      <c r="CU105" s="68">
        <f t="shared" si="60"/>
        <v>0</v>
      </c>
      <c r="CV105" s="68">
        <f t="shared" si="61"/>
        <v>0</v>
      </c>
      <c r="CW105" s="68">
        <f t="shared" si="62"/>
        <v>1</v>
      </c>
      <c r="CX105" s="68">
        <f t="shared" si="63"/>
        <v>0</v>
      </c>
      <c r="CY105" s="68">
        <f t="shared" si="64"/>
        <v>0</v>
      </c>
      <c r="CZ105" s="68">
        <f t="shared" si="65"/>
        <v>0</v>
      </c>
      <c r="DA105" s="68">
        <f t="shared" si="66"/>
        <v>1</v>
      </c>
      <c r="DB105" s="68">
        <f t="shared" si="67"/>
        <v>0</v>
      </c>
    </row>
    <row r="106" spans="1:106" ht="14.25" customHeight="1" x14ac:dyDescent="0.2">
      <c r="A106" s="31" t="s">
        <v>233</v>
      </c>
      <c r="B106" s="211" t="s">
        <v>42</v>
      </c>
      <c r="C106" s="211" t="s">
        <v>145</v>
      </c>
      <c r="D106" s="211" t="s">
        <v>36</v>
      </c>
      <c r="E106" s="212">
        <v>2</v>
      </c>
      <c r="F106" s="212"/>
      <c r="G106" s="212"/>
      <c r="H106" s="199">
        <v>3.9833333333954215</v>
      </c>
      <c r="I106" s="199"/>
      <c r="J106" s="199"/>
      <c r="K106" s="199">
        <v>2.9994444443145767</v>
      </c>
      <c r="L106" s="199"/>
      <c r="M106" s="199"/>
      <c r="N106" s="199">
        <v>14.997222221572883</v>
      </c>
      <c r="O106" s="199"/>
      <c r="P106" s="199"/>
      <c r="Q106" s="212"/>
      <c r="R106" s="212"/>
      <c r="S106" s="212"/>
      <c r="T106" s="199"/>
      <c r="U106" s="199"/>
      <c r="V106" s="199"/>
      <c r="W106" s="199"/>
      <c r="X106" s="199"/>
      <c r="Y106" s="199"/>
      <c r="Z106" s="199"/>
      <c r="AA106" s="199"/>
      <c r="AB106" s="199"/>
      <c r="AC106" s="212"/>
      <c r="AD106" s="212"/>
      <c r="AE106" s="212"/>
      <c r="AF106" s="212"/>
      <c r="AG106" s="199"/>
      <c r="AH106" s="199"/>
      <c r="AI106" s="199"/>
      <c r="AJ106" s="199"/>
      <c r="AK106" s="199"/>
      <c r="AL106" s="199"/>
      <c r="AM106" s="199"/>
      <c r="AN106" s="199"/>
      <c r="AO106" s="199"/>
      <c r="AP106" s="199"/>
      <c r="AQ106" s="199"/>
      <c r="AR106" s="199"/>
      <c r="AS106" s="212"/>
      <c r="AT106" s="212"/>
      <c r="AU106" s="212"/>
      <c r="AV106" s="199"/>
      <c r="AW106" s="199"/>
      <c r="AX106" s="199"/>
      <c r="AY106" s="199"/>
      <c r="AZ106" s="199"/>
      <c r="BA106" s="199"/>
      <c r="BB106" s="199"/>
      <c r="BC106" s="199"/>
      <c r="BD106" s="199"/>
      <c r="BE106" s="212"/>
      <c r="BF106" s="212"/>
      <c r="BG106" s="199"/>
      <c r="BH106" s="199"/>
      <c r="BI106" s="199"/>
      <c r="BJ106" s="199"/>
      <c r="BK106" s="199"/>
      <c r="BL106" s="199"/>
      <c r="BM106" s="212">
        <v>2</v>
      </c>
      <c r="BN106" s="199">
        <v>3.9833333333954215</v>
      </c>
      <c r="BO106" s="199">
        <v>2.9994444443145767</v>
      </c>
      <c r="BP106" s="199">
        <v>14.997222221572883</v>
      </c>
      <c r="BQ106" s="211"/>
      <c r="BR106" s="211"/>
      <c r="BS106" s="211"/>
      <c r="BT106" s="211"/>
      <c r="BU106" s="31" t="str">
        <f t="shared" si="40"/>
        <v>23_02</v>
      </c>
      <c r="BV106" s="31" t="str">
        <f t="shared" si="41"/>
        <v>PUERTA LEVADIZA</v>
      </c>
      <c r="BW106" s="31" t="str">
        <f t="shared" si="42"/>
        <v>140-DO-118</v>
      </c>
      <c r="BX106" s="1" t="str">
        <f t="shared" si="43"/>
        <v>-</v>
      </c>
      <c r="BY106" s="66">
        <f t="shared" si="44"/>
        <v>3.9833333333954215</v>
      </c>
      <c r="BZ106" s="66">
        <f t="shared" si="45"/>
        <v>14.997222221572883</v>
      </c>
      <c r="CA106" s="1">
        <f t="shared" si="46"/>
        <v>14</v>
      </c>
      <c r="CB106" s="213">
        <f t="shared" si="47"/>
        <v>336</v>
      </c>
      <c r="CC106" s="67">
        <f t="shared" si="48"/>
        <v>0.98814484126965652</v>
      </c>
      <c r="CD106" s="69">
        <f t="shared" si="49"/>
        <v>168</v>
      </c>
      <c r="CE106" s="31">
        <f t="shared" si="34"/>
        <v>28</v>
      </c>
      <c r="CF106" s="213">
        <f t="shared" si="35"/>
        <v>672</v>
      </c>
      <c r="CG106" s="67">
        <f t="shared" si="36"/>
        <v>0.99407242063482826</v>
      </c>
      <c r="CH106" s="69">
        <f t="shared" si="37"/>
        <v>336</v>
      </c>
      <c r="CI106" s="69">
        <f t="shared" si="38"/>
        <v>1.9916666666977108</v>
      </c>
      <c r="CJ106" s="199">
        <f t="shared" si="39"/>
        <v>7.4986111107864417</v>
      </c>
      <c r="CK106" s="68">
        <f t="shared" si="50"/>
        <v>1</v>
      </c>
      <c r="CL106" s="68">
        <f t="shared" si="51"/>
        <v>0</v>
      </c>
      <c r="CM106" s="68">
        <f t="shared" si="52"/>
        <v>0</v>
      </c>
      <c r="CN106" s="68">
        <f t="shared" si="53"/>
        <v>0</v>
      </c>
      <c r="CO106" s="68">
        <f t="shared" si="54"/>
        <v>0</v>
      </c>
      <c r="CP106" s="68">
        <f t="shared" si="55"/>
        <v>1</v>
      </c>
      <c r="CQ106" s="68">
        <f t="shared" si="56"/>
        <v>0</v>
      </c>
      <c r="CR106" s="68">
        <f t="shared" si="57"/>
        <v>0</v>
      </c>
      <c r="CS106" s="68">
        <f t="shared" si="58"/>
        <v>0</v>
      </c>
      <c r="CT106" s="68">
        <f t="shared" si="59"/>
        <v>0</v>
      </c>
      <c r="CU106" s="68">
        <f t="shared" si="60"/>
        <v>0</v>
      </c>
      <c r="CV106" s="68">
        <f t="shared" si="61"/>
        <v>0</v>
      </c>
      <c r="CW106" s="68">
        <f t="shared" si="62"/>
        <v>1</v>
      </c>
      <c r="CX106" s="68">
        <f t="shared" si="63"/>
        <v>0</v>
      </c>
      <c r="CY106" s="68">
        <f t="shared" si="64"/>
        <v>0</v>
      </c>
      <c r="CZ106" s="68">
        <f t="shared" si="65"/>
        <v>0</v>
      </c>
      <c r="DA106" s="68">
        <f t="shared" si="66"/>
        <v>1</v>
      </c>
      <c r="DB106" s="68">
        <f t="shared" si="67"/>
        <v>0</v>
      </c>
    </row>
    <row r="107" spans="1:106" ht="14.25" customHeight="1" x14ac:dyDescent="0.2">
      <c r="A107" s="31" t="s">
        <v>233</v>
      </c>
      <c r="B107" s="211" t="s">
        <v>226</v>
      </c>
      <c r="C107" s="211" t="s">
        <v>138</v>
      </c>
      <c r="D107" s="211" t="s">
        <v>139</v>
      </c>
      <c r="E107" s="212"/>
      <c r="F107" s="212"/>
      <c r="G107" s="212"/>
      <c r="H107" s="199"/>
      <c r="I107" s="199"/>
      <c r="J107" s="199"/>
      <c r="K107" s="199"/>
      <c r="L107" s="199"/>
      <c r="M107" s="199"/>
      <c r="N107" s="199"/>
      <c r="O107" s="199"/>
      <c r="P107" s="199"/>
      <c r="Q107" s="212">
        <v>1</v>
      </c>
      <c r="R107" s="212"/>
      <c r="S107" s="212"/>
      <c r="T107" s="199">
        <v>2159.9997222221573</v>
      </c>
      <c r="U107" s="199"/>
      <c r="V107" s="199"/>
      <c r="W107" s="199">
        <v>1.7497222222737037</v>
      </c>
      <c r="X107" s="199"/>
      <c r="Y107" s="199"/>
      <c r="Z107" s="199">
        <v>8.7486111113685183</v>
      </c>
      <c r="AA107" s="199"/>
      <c r="AB107" s="199"/>
      <c r="AC107" s="212"/>
      <c r="AD107" s="212"/>
      <c r="AE107" s="212"/>
      <c r="AF107" s="212"/>
      <c r="AG107" s="199"/>
      <c r="AH107" s="199"/>
      <c r="AI107" s="199"/>
      <c r="AJ107" s="199"/>
      <c r="AK107" s="199"/>
      <c r="AL107" s="199"/>
      <c r="AM107" s="199"/>
      <c r="AN107" s="199"/>
      <c r="AO107" s="199"/>
      <c r="AP107" s="199"/>
      <c r="AQ107" s="199"/>
      <c r="AR107" s="199"/>
      <c r="AS107" s="212"/>
      <c r="AT107" s="212"/>
      <c r="AU107" s="212"/>
      <c r="AV107" s="199"/>
      <c r="AW107" s="199"/>
      <c r="AX107" s="199"/>
      <c r="AY107" s="199"/>
      <c r="AZ107" s="199"/>
      <c r="BA107" s="199"/>
      <c r="BB107" s="199"/>
      <c r="BC107" s="199"/>
      <c r="BD107" s="199"/>
      <c r="BE107" s="212"/>
      <c r="BF107" s="212"/>
      <c r="BG107" s="199"/>
      <c r="BH107" s="199"/>
      <c r="BI107" s="199"/>
      <c r="BJ107" s="199"/>
      <c r="BK107" s="199"/>
      <c r="BL107" s="199"/>
      <c r="BM107" s="212">
        <v>1</v>
      </c>
      <c r="BN107" s="199">
        <v>2159.9997222221573</v>
      </c>
      <c r="BO107" s="199">
        <v>1.7497222222737037</v>
      </c>
      <c r="BP107" s="199">
        <v>8.7486111113685183</v>
      </c>
      <c r="BQ107" s="211"/>
      <c r="BR107" s="211"/>
      <c r="BS107" s="211"/>
      <c r="BT107" s="211"/>
      <c r="BU107" s="31" t="str">
        <f t="shared" si="40"/>
        <v>23_02</v>
      </c>
      <c r="BV107" s="31" t="str">
        <f t="shared" si="41"/>
        <v>TANQUE DE LUBRICANTE</v>
      </c>
      <c r="BW107" s="31" t="str">
        <f t="shared" si="42"/>
        <v>140-TK-101</v>
      </c>
      <c r="BX107" s="1" t="str">
        <f t="shared" si="43"/>
        <v>140-HT-131</v>
      </c>
      <c r="BY107" s="66">
        <f t="shared" si="44"/>
        <v>2159.9997222221573</v>
      </c>
      <c r="BZ107" s="66">
        <f t="shared" si="45"/>
        <v>8.7486111113685183</v>
      </c>
      <c r="CA107" s="1">
        <f t="shared" si="46"/>
        <v>14</v>
      </c>
      <c r="CB107" s="213">
        <f t="shared" si="47"/>
        <v>336</v>
      </c>
      <c r="CC107" s="67">
        <f t="shared" si="48"/>
        <v>-5.4285706018516589</v>
      </c>
      <c r="CD107" s="69" t="str">
        <f t="shared" si="49"/>
        <v>NO PRESENTA</v>
      </c>
      <c r="CE107" s="31">
        <f t="shared" si="34"/>
        <v>28</v>
      </c>
      <c r="CF107" s="213">
        <f t="shared" si="35"/>
        <v>672</v>
      </c>
      <c r="CG107" s="67">
        <f t="shared" si="36"/>
        <v>-2.2142853009258294</v>
      </c>
      <c r="CH107" s="69" t="str">
        <f t="shared" si="37"/>
        <v>NO PRESENTA</v>
      </c>
      <c r="CI107" s="69" t="str">
        <f t="shared" si="38"/>
        <v>NO PRESENTA</v>
      </c>
      <c r="CJ107" s="199" t="str">
        <f t="shared" si="39"/>
        <v>NO PRESENTA</v>
      </c>
      <c r="CK107" s="68">
        <f t="shared" si="50"/>
        <v>0</v>
      </c>
      <c r="CL107" s="68">
        <f t="shared" si="51"/>
        <v>1</v>
      </c>
      <c r="CM107" s="68">
        <f t="shared" si="52"/>
        <v>0</v>
      </c>
      <c r="CN107" s="68">
        <f t="shared" si="53"/>
        <v>0</v>
      </c>
      <c r="CO107" s="68">
        <f t="shared" si="54"/>
        <v>0</v>
      </c>
      <c r="CP107" s="68">
        <f t="shared" si="55"/>
        <v>0</v>
      </c>
      <c r="CQ107" s="68">
        <f t="shared" si="56"/>
        <v>1</v>
      </c>
      <c r="CR107" s="68">
        <f t="shared" si="57"/>
        <v>0</v>
      </c>
      <c r="CS107" s="68">
        <f t="shared" si="58"/>
        <v>0</v>
      </c>
      <c r="CT107" s="68">
        <f t="shared" si="59"/>
        <v>0</v>
      </c>
      <c r="CU107" s="68">
        <f t="shared" si="60"/>
        <v>0</v>
      </c>
      <c r="CV107" s="68">
        <f t="shared" si="61"/>
        <v>0</v>
      </c>
      <c r="CW107" s="68">
        <f t="shared" si="62"/>
        <v>1</v>
      </c>
      <c r="CX107" s="68">
        <f t="shared" si="63"/>
        <v>0</v>
      </c>
      <c r="CY107" s="68">
        <f t="shared" si="64"/>
        <v>0</v>
      </c>
      <c r="CZ107" s="68">
        <f t="shared" si="65"/>
        <v>0</v>
      </c>
      <c r="DA107" s="68">
        <f t="shared" si="66"/>
        <v>1</v>
      </c>
      <c r="DB107" s="68">
        <f t="shared" si="67"/>
        <v>0</v>
      </c>
    </row>
    <row r="108" spans="1:106" ht="14.25" customHeight="1" x14ac:dyDescent="0.2">
      <c r="A108" s="31" t="s">
        <v>233</v>
      </c>
      <c r="B108" s="211" t="s">
        <v>226</v>
      </c>
      <c r="C108" s="211" t="s">
        <v>138</v>
      </c>
      <c r="D108" s="211" t="s">
        <v>36</v>
      </c>
      <c r="E108" s="212"/>
      <c r="F108" s="212"/>
      <c r="G108" s="212"/>
      <c r="H108" s="199"/>
      <c r="I108" s="199"/>
      <c r="J108" s="199"/>
      <c r="K108" s="199"/>
      <c r="L108" s="199"/>
      <c r="M108" s="199"/>
      <c r="N108" s="199"/>
      <c r="O108" s="199"/>
      <c r="P108" s="199"/>
      <c r="Q108" s="212"/>
      <c r="R108" s="212">
        <v>1</v>
      </c>
      <c r="S108" s="212"/>
      <c r="T108" s="199"/>
      <c r="U108" s="199">
        <v>0</v>
      </c>
      <c r="V108" s="199"/>
      <c r="W108" s="199"/>
      <c r="X108" s="199">
        <v>0.13305555557599291</v>
      </c>
      <c r="Y108" s="199"/>
      <c r="Z108" s="199"/>
      <c r="AA108" s="199">
        <v>0.66527777787996456</v>
      </c>
      <c r="AB108" s="199"/>
      <c r="AC108" s="212"/>
      <c r="AD108" s="212"/>
      <c r="AE108" s="212"/>
      <c r="AF108" s="212"/>
      <c r="AG108" s="199"/>
      <c r="AH108" s="199"/>
      <c r="AI108" s="199"/>
      <c r="AJ108" s="199"/>
      <c r="AK108" s="199"/>
      <c r="AL108" s="199"/>
      <c r="AM108" s="199"/>
      <c r="AN108" s="199"/>
      <c r="AO108" s="199"/>
      <c r="AP108" s="199"/>
      <c r="AQ108" s="199"/>
      <c r="AR108" s="199"/>
      <c r="AS108" s="212"/>
      <c r="AT108" s="212"/>
      <c r="AU108" s="212"/>
      <c r="AV108" s="199"/>
      <c r="AW108" s="199"/>
      <c r="AX108" s="199"/>
      <c r="AY108" s="199"/>
      <c r="AZ108" s="199"/>
      <c r="BA108" s="199"/>
      <c r="BB108" s="199"/>
      <c r="BC108" s="199"/>
      <c r="BD108" s="199"/>
      <c r="BE108" s="212"/>
      <c r="BF108" s="212"/>
      <c r="BG108" s="199"/>
      <c r="BH108" s="199"/>
      <c r="BI108" s="199"/>
      <c r="BJ108" s="199"/>
      <c r="BK108" s="199"/>
      <c r="BL108" s="199"/>
      <c r="BM108" s="212">
        <v>1</v>
      </c>
      <c r="BN108" s="199">
        <v>0</v>
      </c>
      <c r="BO108" s="199">
        <v>0.13305555557599291</v>
      </c>
      <c r="BP108" s="199">
        <v>0.66527777787996456</v>
      </c>
      <c r="BQ108" s="211"/>
      <c r="BR108" s="211"/>
      <c r="BS108" s="211"/>
      <c r="BT108" s="211"/>
      <c r="BU108" s="31" t="str">
        <f t="shared" si="40"/>
        <v>23_02</v>
      </c>
      <c r="BV108" s="31" t="str">
        <f t="shared" si="41"/>
        <v>TANQUE DE LUBRICANTE</v>
      </c>
      <c r="BW108" s="31" t="str">
        <f t="shared" si="42"/>
        <v>140-TK-101</v>
      </c>
      <c r="BX108" s="1" t="str">
        <f t="shared" si="43"/>
        <v>-</v>
      </c>
      <c r="BY108" s="66">
        <f t="shared" si="44"/>
        <v>0</v>
      </c>
      <c r="BZ108" s="66">
        <f t="shared" si="45"/>
        <v>0.66527777787996456</v>
      </c>
      <c r="CA108" s="1">
        <f t="shared" si="46"/>
        <v>14</v>
      </c>
      <c r="CB108" s="213">
        <f t="shared" si="47"/>
        <v>336</v>
      </c>
      <c r="CC108" s="67">
        <f t="shared" si="48"/>
        <v>1</v>
      </c>
      <c r="CD108" s="69" t="str">
        <f t="shared" si="49"/>
        <v>NO PRESENTA</v>
      </c>
      <c r="CE108" s="31">
        <f t="shared" si="34"/>
        <v>28</v>
      </c>
      <c r="CF108" s="213">
        <f t="shared" si="35"/>
        <v>672</v>
      </c>
      <c r="CG108" s="67">
        <f t="shared" si="36"/>
        <v>1</v>
      </c>
      <c r="CH108" s="69" t="str">
        <f t="shared" si="37"/>
        <v>NO PRESENTA</v>
      </c>
      <c r="CI108" s="69" t="str">
        <f t="shared" si="38"/>
        <v>NO PRESENTA</v>
      </c>
      <c r="CJ108" s="199" t="str">
        <f t="shared" si="39"/>
        <v>NO PRESENTA</v>
      </c>
      <c r="CK108" s="68" t="str">
        <f t="shared" si="50"/>
        <v>-</v>
      </c>
      <c r="CL108" s="68" t="str">
        <f t="shared" si="51"/>
        <v>-</v>
      </c>
      <c r="CM108" s="68" t="str">
        <f t="shared" si="52"/>
        <v>-</v>
      </c>
      <c r="CN108" s="68" t="str">
        <f t="shared" si="53"/>
        <v>-</v>
      </c>
      <c r="CO108" s="68" t="str">
        <f t="shared" si="54"/>
        <v>-</v>
      </c>
      <c r="CP108" s="68">
        <f t="shared" si="55"/>
        <v>0</v>
      </c>
      <c r="CQ108" s="68">
        <f t="shared" si="56"/>
        <v>1</v>
      </c>
      <c r="CR108" s="68">
        <f t="shared" si="57"/>
        <v>0</v>
      </c>
      <c r="CS108" s="68">
        <f t="shared" si="58"/>
        <v>0</v>
      </c>
      <c r="CT108" s="68">
        <f t="shared" si="59"/>
        <v>0</v>
      </c>
      <c r="CU108" s="68" t="str">
        <f t="shared" si="60"/>
        <v>-</v>
      </c>
      <c r="CV108" s="68" t="str">
        <f t="shared" si="61"/>
        <v>-</v>
      </c>
      <c r="CW108" s="68" t="str">
        <f t="shared" si="62"/>
        <v>-</v>
      </c>
      <c r="CX108" s="68" t="str">
        <f t="shared" si="63"/>
        <v>-</v>
      </c>
      <c r="CY108" s="68">
        <f t="shared" si="64"/>
        <v>1</v>
      </c>
      <c r="CZ108" s="68">
        <f t="shared" si="65"/>
        <v>0</v>
      </c>
      <c r="DA108" s="68">
        <f t="shared" si="66"/>
        <v>0</v>
      </c>
      <c r="DB108" s="68">
        <f t="shared" si="67"/>
        <v>0</v>
      </c>
    </row>
    <row r="109" spans="1:106" ht="14.25" customHeight="1" x14ac:dyDescent="0.2">
      <c r="A109" s="31" t="s">
        <v>233</v>
      </c>
      <c r="B109" s="211" t="s">
        <v>226</v>
      </c>
      <c r="C109" s="211" t="s">
        <v>152</v>
      </c>
      <c r="D109" s="211" t="s">
        <v>36</v>
      </c>
      <c r="E109" s="212"/>
      <c r="F109" s="212"/>
      <c r="G109" s="212"/>
      <c r="H109" s="199"/>
      <c r="I109" s="199"/>
      <c r="J109" s="199"/>
      <c r="K109" s="199"/>
      <c r="L109" s="199"/>
      <c r="M109" s="199"/>
      <c r="N109" s="199"/>
      <c r="O109" s="199"/>
      <c r="P109" s="199"/>
      <c r="Q109" s="212"/>
      <c r="R109" s="212">
        <v>1</v>
      </c>
      <c r="S109" s="212"/>
      <c r="T109" s="199"/>
      <c r="U109" s="199">
        <v>0</v>
      </c>
      <c r="V109" s="199"/>
      <c r="W109" s="199"/>
      <c r="X109" s="199">
        <v>0.13305555557599291</v>
      </c>
      <c r="Y109" s="199"/>
      <c r="Z109" s="199"/>
      <c r="AA109" s="199">
        <v>0.66527777787996456</v>
      </c>
      <c r="AB109" s="199"/>
      <c r="AC109" s="212"/>
      <c r="AD109" s="212"/>
      <c r="AE109" s="212"/>
      <c r="AF109" s="212"/>
      <c r="AG109" s="199"/>
      <c r="AH109" s="199"/>
      <c r="AI109" s="199"/>
      <c r="AJ109" s="199"/>
      <c r="AK109" s="199"/>
      <c r="AL109" s="199"/>
      <c r="AM109" s="199"/>
      <c r="AN109" s="199"/>
      <c r="AO109" s="199"/>
      <c r="AP109" s="199"/>
      <c r="AQ109" s="199"/>
      <c r="AR109" s="199"/>
      <c r="AS109" s="212"/>
      <c r="AT109" s="212"/>
      <c r="AU109" s="212"/>
      <c r="AV109" s="199"/>
      <c r="AW109" s="199"/>
      <c r="AX109" s="199"/>
      <c r="AY109" s="199"/>
      <c r="AZ109" s="199"/>
      <c r="BA109" s="199"/>
      <c r="BB109" s="199"/>
      <c r="BC109" s="199"/>
      <c r="BD109" s="199"/>
      <c r="BE109" s="212"/>
      <c r="BF109" s="212"/>
      <c r="BG109" s="199"/>
      <c r="BH109" s="199"/>
      <c r="BI109" s="199"/>
      <c r="BJ109" s="199"/>
      <c r="BK109" s="199"/>
      <c r="BL109" s="199"/>
      <c r="BM109" s="212">
        <v>1</v>
      </c>
      <c r="BN109" s="199">
        <v>0</v>
      </c>
      <c r="BO109" s="199">
        <v>0.13305555557599291</v>
      </c>
      <c r="BP109" s="199">
        <v>0.66527777787996456</v>
      </c>
      <c r="BQ109" s="211"/>
      <c r="BR109" s="211"/>
      <c r="BS109" s="211"/>
      <c r="BT109" s="211"/>
      <c r="BU109" s="31" t="str">
        <f t="shared" si="40"/>
        <v>23_02</v>
      </c>
      <c r="BV109" s="31" t="str">
        <f t="shared" si="41"/>
        <v>TANQUE DE LUBRICANTE</v>
      </c>
      <c r="BW109" s="31" t="str">
        <f t="shared" si="42"/>
        <v>140-TK-103</v>
      </c>
      <c r="BX109" s="1" t="str">
        <f t="shared" si="43"/>
        <v>-</v>
      </c>
      <c r="BY109" s="66">
        <f t="shared" si="44"/>
        <v>0</v>
      </c>
      <c r="BZ109" s="66">
        <f t="shared" si="45"/>
        <v>0.66527777787996456</v>
      </c>
      <c r="CA109" s="1">
        <f t="shared" si="46"/>
        <v>14</v>
      </c>
      <c r="CB109" s="213">
        <f t="shared" si="47"/>
        <v>336</v>
      </c>
      <c r="CC109" s="67">
        <f t="shared" si="48"/>
        <v>1</v>
      </c>
      <c r="CD109" s="69" t="str">
        <f t="shared" si="49"/>
        <v>NO PRESENTA</v>
      </c>
      <c r="CE109" s="31">
        <f t="shared" si="34"/>
        <v>28</v>
      </c>
      <c r="CF109" s="213">
        <f t="shared" si="35"/>
        <v>672</v>
      </c>
      <c r="CG109" s="67">
        <f t="shared" si="36"/>
        <v>1</v>
      </c>
      <c r="CH109" s="69" t="str">
        <f t="shared" si="37"/>
        <v>NO PRESENTA</v>
      </c>
      <c r="CI109" s="69" t="str">
        <f t="shared" si="38"/>
        <v>NO PRESENTA</v>
      </c>
      <c r="CJ109" s="199" t="str">
        <f t="shared" si="39"/>
        <v>NO PRESENTA</v>
      </c>
      <c r="CK109" s="68" t="str">
        <f t="shared" si="50"/>
        <v>-</v>
      </c>
      <c r="CL109" s="68" t="str">
        <f t="shared" si="51"/>
        <v>-</v>
      </c>
      <c r="CM109" s="68" t="str">
        <f t="shared" si="52"/>
        <v>-</v>
      </c>
      <c r="CN109" s="68" t="str">
        <f t="shared" si="53"/>
        <v>-</v>
      </c>
      <c r="CO109" s="68" t="str">
        <f t="shared" si="54"/>
        <v>-</v>
      </c>
      <c r="CP109" s="68">
        <f t="shared" si="55"/>
        <v>0</v>
      </c>
      <c r="CQ109" s="68">
        <f t="shared" si="56"/>
        <v>1</v>
      </c>
      <c r="CR109" s="68">
        <f t="shared" si="57"/>
        <v>0</v>
      </c>
      <c r="CS109" s="68">
        <f t="shared" si="58"/>
        <v>0</v>
      </c>
      <c r="CT109" s="68">
        <f t="shared" si="59"/>
        <v>0</v>
      </c>
      <c r="CU109" s="68" t="str">
        <f t="shared" si="60"/>
        <v>-</v>
      </c>
      <c r="CV109" s="68" t="str">
        <f t="shared" si="61"/>
        <v>-</v>
      </c>
      <c r="CW109" s="68" t="str">
        <f t="shared" si="62"/>
        <v>-</v>
      </c>
      <c r="CX109" s="68" t="str">
        <f t="shared" si="63"/>
        <v>-</v>
      </c>
      <c r="CY109" s="68">
        <f t="shared" si="64"/>
        <v>1</v>
      </c>
      <c r="CZ109" s="68">
        <f t="shared" si="65"/>
        <v>0</v>
      </c>
      <c r="DA109" s="68">
        <f t="shared" si="66"/>
        <v>0</v>
      </c>
      <c r="DB109" s="68">
        <f t="shared" si="67"/>
        <v>0</v>
      </c>
    </row>
    <row r="110" spans="1:106" ht="14.25" customHeight="1" x14ac:dyDescent="0.2">
      <c r="A110" s="31" t="s">
        <v>233</v>
      </c>
      <c r="B110" s="211" t="s">
        <v>226</v>
      </c>
      <c r="C110" s="211" t="s">
        <v>211</v>
      </c>
      <c r="D110" s="211" t="s">
        <v>36</v>
      </c>
      <c r="E110" s="212"/>
      <c r="F110" s="212"/>
      <c r="G110" s="212"/>
      <c r="H110" s="199"/>
      <c r="I110" s="199"/>
      <c r="J110" s="199"/>
      <c r="K110" s="199"/>
      <c r="L110" s="199"/>
      <c r="M110" s="199"/>
      <c r="N110" s="199"/>
      <c r="O110" s="199"/>
      <c r="P110" s="199"/>
      <c r="Q110" s="212"/>
      <c r="R110" s="212">
        <v>1</v>
      </c>
      <c r="S110" s="212"/>
      <c r="T110" s="199"/>
      <c r="U110" s="199">
        <v>0</v>
      </c>
      <c r="V110" s="199"/>
      <c r="W110" s="199"/>
      <c r="X110" s="199">
        <v>0.13305555557599291</v>
      </c>
      <c r="Y110" s="199"/>
      <c r="Z110" s="199"/>
      <c r="AA110" s="199">
        <v>0.66527777787996456</v>
      </c>
      <c r="AB110" s="199"/>
      <c r="AC110" s="212"/>
      <c r="AD110" s="212"/>
      <c r="AE110" s="212"/>
      <c r="AF110" s="212"/>
      <c r="AG110" s="199"/>
      <c r="AH110" s="199"/>
      <c r="AI110" s="199"/>
      <c r="AJ110" s="199"/>
      <c r="AK110" s="199"/>
      <c r="AL110" s="199"/>
      <c r="AM110" s="199"/>
      <c r="AN110" s="199"/>
      <c r="AO110" s="199"/>
      <c r="AP110" s="199"/>
      <c r="AQ110" s="199"/>
      <c r="AR110" s="199"/>
      <c r="AS110" s="212"/>
      <c r="AT110" s="212"/>
      <c r="AU110" s="212"/>
      <c r="AV110" s="199"/>
      <c r="AW110" s="199"/>
      <c r="AX110" s="199"/>
      <c r="AY110" s="199"/>
      <c r="AZ110" s="199"/>
      <c r="BA110" s="199"/>
      <c r="BB110" s="199"/>
      <c r="BC110" s="199"/>
      <c r="BD110" s="199"/>
      <c r="BE110" s="212"/>
      <c r="BF110" s="212"/>
      <c r="BG110" s="199"/>
      <c r="BH110" s="199"/>
      <c r="BI110" s="199"/>
      <c r="BJ110" s="199"/>
      <c r="BK110" s="199"/>
      <c r="BL110" s="199"/>
      <c r="BM110" s="212">
        <v>1</v>
      </c>
      <c r="BN110" s="199">
        <v>0</v>
      </c>
      <c r="BO110" s="199">
        <v>0.13305555557599291</v>
      </c>
      <c r="BP110" s="199">
        <v>0.66527777787996456</v>
      </c>
      <c r="BQ110" s="211"/>
      <c r="BR110" s="211"/>
      <c r="BS110" s="211"/>
      <c r="BT110" s="211"/>
      <c r="BU110" s="31" t="str">
        <f t="shared" si="40"/>
        <v>23_02</v>
      </c>
      <c r="BV110" s="31" t="str">
        <f t="shared" si="41"/>
        <v>TANQUE DE LUBRICANTE</v>
      </c>
      <c r="BW110" s="31" t="str">
        <f t="shared" si="42"/>
        <v>140-TK-102</v>
      </c>
      <c r="BX110" s="1" t="str">
        <f t="shared" si="43"/>
        <v>-</v>
      </c>
      <c r="BY110" s="66">
        <f t="shared" si="44"/>
        <v>0</v>
      </c>
      <c r="BZ110" s="66">
        <f t="shared" si="45"/>
        <v>0.66527777787996456</v>
      </c>
      <c r="CA110" s="1">
        <f t="shared" si="46"/>
        <v>14</v>
      </c>
      <c r="CB110" s="213">
        <f t="shared" si="47"/>
        <v>336</v>
      </c>
      <c r="CC110" s="67">
        <f t="shared" si="48"/>
        <v>1</v>
      </c>
      <c r="CD110" s="69" t="str">
        <f t="shared" si="49"/>
        <v>NO PRESENTA</v>
      </c>
      <c r="CE110" s="31">
        <f t="shared" si="34"/>
        <v>28</v>
      </c>
      <c r="CF110" s="213">
        <f t="shared" si="35"/>
        <v>672</v>
      </c>
      <c r="CG110" s="67">
        <f t="shared" si="36"/>
        <v>1</v>
      </c>
      <c r="CH110" s="69" t="str">
        <f t="shared" si="37"/>
        <v>NO PRESENTA</v>
      </c>
      <c r="CI110" s="69" t="str">
        <f t="shared" si="38"/>
        <v>NO PRESENTA</v>
      </c>
      <c r="CJ110" s="199" t="str">
        <f t="shared" si="39"/>
        <v>NO PRESENTA</v>
      </c>
      <c r="CK110" s="68" t="str">
        <f t="shared" si="50"/>
        <v>-</v>
      </c>
      <c r="CL110" s="68" t="str">
        <f t="shared" si="51"/>
        <v>-</v>
      </c>
      <c r="CM110" s="68" t="str">
        <f t="shared" si="52"/>
        <v>-</v>
      </c>
      <c r="CN110" s="68" t="str">
        <f t="shared" si="53"/>
        <v>-</v>
      </c>
      <c r="CO110" s="68" t="str">
        <f t="shared" si="54"/>
        <v>-</v>
      </c>
      <c r="CP110" s="68">
        <f t="shared" si="55"/>
        <v>0</v>
      </c>
      <c r="CQ110" s="68">
        <f t="shared" si="56"/>
        <v>1</v>
      </c>
      <c r="CR110" s="68">
        <f t="shared" si="57"/>
        <v>0</v>
      </c>
      <c r="CS110" s="68">
        <f t="shared" si="58"/>
        <v>0</v>
      </c>
      <c r="CT110" s="68">
        <f t="shared" si="59"/>
        <v>0</v>
      </c>
      <c r="CU110" s="68" t="str">
        <f t="shared" si="60"/>
        <v>-</v>
      </c>
      <c r="CV110" s="68" t="str">
        <f t="shared" si="61"/>
        <v>-</v>
      </c>
      <c r="CW110" s="68" t="str">
        <f t="shared" si="62"/>
        <v>-</v>
      </c>
      <c r="CX110" s="68" t="str">
        <f t="shared" si="63"/>
        <v>-</v>
      </c>
      <c r="CY110" s="68">
        <f t="shared" si="64"/>
        <v>1</v>
      </c>
      <c r="CZ110" s="68">
        <f t="shared" si="65"/>
        <v>0</v>
      </c>
      <c r="DA110" s="68">
        <f t="shared" si="66"/>
        <v>0</v>
      </c>
      <c r="DB110" s="68">
        <f t="shared" si="67"/>
        <v>0</v>
      </c>
    </row>
    <row r="111" spans="1:106" ht="14.25" customHeight="1" x14ac:dyDescent="0.2">
      <c r="A111" s="31" t="s">
        <v>233</v>
      </c>
      <c r="B111" s="211" t="s">
        <v>226</v>
      </c>
      <c r="C111" s="211" t="s">
        <v>212</v>
      </c>
      <c r="D111" s="211" t="s">
        <v>36</v>
      </c>
      <c r="E111" s="212"/>
      <c r="F111" s="212"/>
      <c r="G111" s="212"/>
      <c r="H111" s="199"/>
      <c r="I111" s="199"/>
      <c r="J111" s="199"/>
      <c r="K111" s="199"/>
      <c r="L111" s="199"/>
      <c r="M111" s="199"/>
      <c r="N111" s="199"/>
      <c r="O111" s="199"/>
      <c r="P111" s="199"/>
      <c r="Q111" s="212"/>
      <c r="R111" s="212">
        <v>1</v>
      </c>
      <c r="S111" s="212"/>
      <c r="T111" s="199"/>
      <c r="U111" s="199">
        <v>0</v>
      </c>
      <c r="V111" s="199"/>
      <c r="W111" s="199"/>
      <c r="X111" s="199">
        <v>0.13305555557599291</v>
      </c>
      <c r="Y111" s="199"/>
      <c r="Z111" s="199"/>
      <c r="AA111" s="199">
        <v>0.66527777787996456</v>
      </c>
      <c r="AB111" s="199"/>
      <c r="AC111" s="212"/>
      <c r="AD111" s="212"/>
      <c r="AE111" s="212"/>
      <c r="AF111" s="212"/>
      <c r="AG111" s="199"/>
      <c r="AH111" s="199"/>
      <c r="AI111" s="199"/>
      <c r="AJ111" s="199"/>
      <c r="AK111" s="199"/>
      <c r="AL111" s="199"/>
      <c r="AM111" s="199"/>
      <c r="AN111" s="199"/>
      <c r="AO111" s="199"/>
      <c r="AP111" s="199"/>
      <c r="AQ111" s="199"/>
      <c r="AR111" s="199"/>
      <c r="AS111" s="212"/>
      <c r="AT111" s="212"/>
      <c r="AU111" s="212"/>
      <c r="AV111" s="199"/>
      <c r="AW111" s="199"/>
      <c r="AX111" s="199"/>
      <c r="AY111" s="199"/>
      <c r="AZ111" s="199"/>
      <c r="BA111" s="199"/>
      <c r="BB111" s="199"/>
      <c r="BC111" s="199"/>
      <c r="BD111" s="199"/>
      <c r="BE111" s="212"/>
      <c r="BF111" s="212"/>
      <c r="BG111" s="199"/>
      <c r="BH111" s="199"/>
      <c r="BI111" s="199"/>
      <c r="BJ111" s="199"/>
      <c r="BK111" s="199"/>
      <c r="BL111" s="199"/>
      <c r="BM111" s="212">
        <v>1</v>
      </c>
      <c r="BN111" s="199">
        <v>0</v>
      </c>
      <c r="BO111" s="199">
        <v>0.13305555557599291</v>
      </c>
      <c r="BP111" s="199">
        <v>0.66527777787996456</v>
      </c>
      <c r="BQ111" s="211"/>
      <c r="BR111" s="211"/>
      <c r="BS111" s="211"/>
      <c r="BT111" s="211"/>
      <c r="BU111" s="31" t="str">
        <f t="shared" si="40"/>
        <v>23_02</v>
      </c>
      <c r="BV111" s="31" t="str">
        <f t="shared" si="41"/>
        <v>TANQUE DE LUBRICANTE</v>
      </c>
      <c r="BW111" s="31" t="str">
        <f t="shared" si="42"/>
        <v>140-TK-104</v>
      </c>
      <c r="BX111" s="1" t="str">
        <f t="shared" si="43"/>
        <v>-</v>
      </c>
      <c r="BY111" s="66">
        <f t="shared" si="44"/>
        <v>0</v>
      </c>
      <c r="BZ111" s="66">
        <f t="shared" si="45"/>
        <v>0.66527777787996456</v>
      </c>
      <c r="CA111" s="1">
        <f t="shared" si="46"/>
        <v>14</v>
      </c>
      <c r="CB111" s="213">
        <f t="shared" si="47"/>
        <v>336</v>
      </c>
      <c r="CC111" s="67">
        <f t="shared" si="48"/>
        <v>1</v>
      </c>
      <c r="CD111" s="69" t="str">
        <f t="shared" si="49"/>
        <v>NO PRESENTA</v>
      </c>
      <c r="CE111" s="31">
        <f t="shared" si="34"/>
        <v>28</v>
      </c>
      <c r="CF111" s="213">
        <f t="shared" si="35"/>
        <v>672</v>
      </c>
      <c r="CG111" s="67">
        <f t="shared" si="36"/>
        <v>1</v>
      </c>
      <c r="CH111" s="69" t="str">
        <f t="shared" si="37"/>
        <v>NO PRESENTA</v>
      </c>
      <c r="CI111" s="69" t="str">
        <f t="shared" si="38"/>
        <v>NO PRESENTA</v>
      </c>
      <c r="CJ111" s="199" t="str">
        <f t="shared" si="39"/>
        <v>NO PRESENTA</v>
      </c>
      <c r="CK111" s="68" t="str">
        <f t="shared" si="50"/>
        <v>-</v>
      </c>
      <c r="CL111" s="68" t="str">
        <f t="shared" si="51"/>
        <v>-</v>
      </c>
      <c r="CM111" s="68" t="str">
        <f t="shared" si="52"/>
        <v>-</v>
      </c>
      <c r="CN111" s="68" t="str">
        <f t="shared" si="53"/>
        <v>-</v>
      </c>
      <c r="CO111" s="68" t="str">
        <f t="shared" si="54"/>
        <v>-</v>
      </c>
      <c r="CP111" s="68">
        <f t="shared" si="55"/>
        <v>0</v>
      </c>
      <c r="CQ111" s="68">
        <f t="shared" si="56"/>
        <v>1</v>
      </c>
      <c r="CR111" s="68">
        <f t="shared" si="57"/>
        <v>0</v>
      </c>
      <c r="CS111" s="68">
        <f t="shared" si="58"/>
        <v>0</v>
      </c>
      <c r="CT111" s="68">
        <f t="shared" si="59"/>
        <v>0</v>
      </c>
      <c r="CU111" s="68" t="str">
        <f t="shared" si="60"/>
        <v>-</v>
      </c>
      <c r="CV111" s="68" t="str">
        <f t="shared" si="61"/>
        <v>-</v>
      </c>
      <c r="CW111" s="68" t="str">
        <f t="shared" si="62"/>
        <v>-</v>
      </c>
      <c r="CX111" s="68" t="str">
        <f t="shared" si="63"/>
        <v>-</v>
      </c>
      <c r="CY111" s="68">
        <f t="shared" si="64"/>
        <v>1</v>
      </c>
      <c r="CZ111" s="68">
        <f t="shared" si="65"/>
        <v>0</v>
      </c>
      <c r="DA111" s="68">
        <f t="shared" si="66"/>
        <v>0</v>
      </c>
      <c r="DB111" s="68">
        <f t="shared" si="67"/>
        <v>0</v>
      </c>
    </row>
    <row r="112" spans="1:106" ht="14.25" customHeight="1" x14ac:dyDescent="0.2">
      <c r="A112" s="31" t="s">
        <v>233</v>
      </c>
      <c r="B112" s="211" t="s">
        <v>226</v>
      </c>
      <c r="C112" s="211" t="s">
        <v>213</v>
      </c>
      <c r="D112" s="211" t="s">
        <v>36</v>
      </c>
      <c r="E112" s="212"/>
      <c r="F112" s="212"/>
      <c r="G112" s="212"/>
      <c r="H112" s="199"/>
      <c r="I112" s="199"/>
      <c r="J112" s="199"/>
      <c r="K112" s="199"/>
      <c r="L112" s="199"/>
      <c r="M112" s="199"/>
      <c r="N112" s="199"/>
      <c r="O112" s="199"/>
      <c r="P112" s="199"/>
      <c r="Q112" s="212"/>
      <c r="R112" s="212">
        <v>1</v>
      </c>
      <c r="S112" s="212"/>
      <c r="T112" s="199"/>
      <c r="U112" s="199">
        <v>0</v>
      </c>
      <c r="V112" s="199"/>
      <c r="W112" s="199"/>
      <c r="X112" s="199">
        <v>0.13305555557599291</v>
      </c>
      <c r="Y112" s="199"/>
      <c r="Z112" s="199"/>
      <c r="AA112" s="199">
        <v>0.66527777787996456</v>
      </c>
      <c r="AB112" s="199"/>
      <c r="AC112" s="212"/>
      <c r="AD112" s="212"/>
      <c r="AE112" s="212"/>
      <c r="AF112" s="212"/>
      <c r="AG112" s="199"/>
      <c r="AH112" s="199"/>
      <c r="AI112" s="199"/>
      <c r="AJ112" s="199"/>
      <c r="AK112" s="199"/>
      <c r="AL112" s="199"/>
      <c r="AM112" s="199"/>
      <c r="AN112" s="199"/>
      <c r="AO112" s="199"/>
      <c r="AP112" s="199"/>
      <c r="AQ112" s="199"/>
      <c r="AR112" s="199"/>
      <c r="AS112" s="212"/>
      <c r="AT112" s="212"/>
      <c r="AU112" s="212"/>
      <c r="AV112" s="199"/>
      <c r="AW112" s="199"/>
      <c r="AX112" s="199"/>
      <c r="AY112" s="199"/>
      <c r="AZ112" s="199"/>
      <c r="BA112" s="199"/>
      <c r="BB112" s="199"/>
      <c r="BC112" s="199"/>
      <c r="BD112" s="199"/>
      <c r="BE112" s="212"/>
      <c r="BF112" s="212"/>
      <c r="BG112" s="199"/>
      <c r="BH112" s="199"/>
      <c r="BI112" s="199"/>
      <c r="BJ112" s="199"/>
      <c r="BK112" s="199"/>
      <c r="BL112" s="199"/>
      <c r="BM112" s="212">
        <v>1</v>
      </c>
      <c r="BN112" s="199">
        <v>0</v>
      </c>
      <c r="BO112" s="199">
        <v>0.13305555557599291</v>
      </c>
      <c r="BP112" s="199">
        <v>0.66527777787996456</v>
      </c>
      <c r="BQ112" s="211"/>
      <c r="BR112" s="211"/>
      <c r="BS112" s="211"/>
      <c r="BT112" s="211"/>
      <c r="BU112" s="31" t="str">
        <f t="shared" si="40"/>
        <v>23_02</v>
      </c>
      <c r="BV112" s="31" t="str">
        <f t="shared" si="41"/>
        <v>TANQUE DE LUBRICANTE</v>
      </c>
      <c r="BW112" s="31" t="str">
        <f t="shared" si="42"/>
        <v>140-TK-105</v>
      </c>
      <c r="BX112" s="1" t="str">
        <f t="shared" si="43"/>
        <v>-</v>
      </c>
      <c r="BY112" s="66">
        <f t="shared" si="44"/>
        <v>0</v>
      </c>
      <c r="BZ112" s="66">
        <f t="shared" si="45"/>
        <v>0.66527777787996456</v>
      </c>
      <c r="CA112" s="1">
        <f t="shared" si="46"/>
        <v>14</v>
      </c>
      <c r="CB112" s="213">
        <f t="shared" si="47"/>
        <v>336</v>
      </c>
      <c r="CC112" s="67">
        <f t="shared" si="48"/>
        <v>1</v>
      </c>
      <c r="CD112" s="69" t="str">
        <f t="shared" si="49"/>
        <v>NO PRESENTA</v>
      </c>
      <c r="CE112" s="31">
        <f t="shared" si="34"/>
        <v>28</v>
      </c>
      <c r="CF112" s="213">
        <f t="shared" si="35"/>
        <v>672</v>
      </c>
      <c r="CG112" s="67">
        <f t="shared" si="36"/>
        <v>1</v>
      </c>
      <c r="CH112" s="69" t="str">
        <f t="shared" si="37"/>
        <v>NO PRESENTA</v>
      </c>
      <c r="CI112" s="69" t="str">
        <f t="shared" si="38"/>
        <v>NO PRESENTA</v>
      </c>
      <c r="CJ112" s="199" t="str">
        <f t="shared" si="39"/>
        <v>NO PRESENTA</v>
      </c>
      <c r="CK112" s="68" t="str">
        <f t="shared" si="50"/>
        <v>-</v>
      </c>
      <c r="CL112" s="68" t="str">
        <f t="shared" si="51"/>
        <v>-</v>
      </c>
      <c r="CM112" s="68" t="str">
        <f t="shared" si="52"/>
        <v>-</v>
      </c>
      <c r="CN112" s="68" t="str">
        <f t="shared" si="53"/>
        <v>-</v>
      </c>
      <c r="CO112" s="68" t="str">
        <f t="shared" si="54"/>
        <v>-</v>
      </c>
      <c r="CP112" s="68">
        <f t="shared" si="55"/>
        <v>0</v>
      </c>
      <c r="CQ112" s="68">
        <f t="shared" si="56"/>
        <v>1</v>
      </c>
      <c r="CR112" s="68">
        <f t="shared" si="57"/>
        <v>0</v>
      </c>
      <c r="CS112" s="68">
        <f t="shared" si="58"/>
        <v>0</v>
      </c>
      <c r="CT112" s="68">
        <f t="shared" si="59"/>
        <v>0</v>
      </c>
      <c r="CU112" s="68" t="str">
        <f t="shared" si="60"/>
        <v>-</v>
      </c>
      <c r="CV112" s="68" t="str">
        <f t="shared" si="61"/>
        <v>-</v>
      </c>
      <c r="CW112" s="68" t="str">
        <f t="shared" si="62"/>
        <v>-</v>
      </c>
      <c r="CX112" s="68" t="str">
        <f t="shared" si="63"/>
        <v>-</v>
      </c>
      <c r="CY112" s="68">
        <f t="shared" si="64"/>
        <v>1</v>
      </c>
      <c r="CZ112" s="68">
        <f t="shared" si="65"/>
        <v>0</v>
      </c>
      <c r="DA112" s="68">
        <f t="shared" si="66"/>
        <v>0</v>
      </c>
      <c r="DB112" s="68">
        <f t="shared" si="67"/>
        <v>0</v>
      </c>
    </row>
    <row r="113" spans="1:106" ht="14.25" customHeight="1" x14ac:dyDescent="0.2">
      <c r="A113" s="31" t="s">
        <v>233</v>
      </c>
      <c r="B113" s="211" t="s">
        <v>226</v>
      </c>
      <c r="C113" s="211" t="s">
        <v>214</v>
      </c>
      <c r="D113" s="211" t="s">
        <v>36</v>
      </c>
      <c r="E113" s="212"/>
      <c r="F113" s="212"/>
      <c r="G113" s="212"/>
      <c r="H113" s="199"/>
      <c r="I113" s="199"/>
      <c r="J113" s="199"/>
      <c r="K113" s="199"/>
      <c r="L113" s="199"/>
      <c r="M113" s="199"/>
      <c r="N113" s="199"/>
      <c r="O113" s="199"/>
      <c r="P113" s="199"/>
      <c r="Q113" s="212"/>
      <c r="R113" s="212">
        <v>1</v>
      </c>
      <c r="S113" s="212"/>
      <c r="T113" s="199"/>
      <c r="U113" s="199">
        <v>0</v>
      </c>
      <c r="V113" s="199"/>
      <c r="W113" s="199"/>
      <c r="X113" s="199">
        <v>0.13305555557599291</v>
      </c>
      <c r="Y113" s="199"/>
      <c r="Z113" s="199"/>
      <c r="AA113" s="199">
        <v>0.66527777787996456</v>
      </c>
      <c r="AB113" s="199"/>
      <c r="AC113" s="212"/>
      <c r="AD113" s="212"/>
      <c r="AE113" s="212"/>
      <c r="AF113" s="212"/>
      <c r="AG113" s="199"/>
      <c r="AH113" s="199"/>
      <c r="AI113" s="199"/>
      <c r="AJ113" s="199"/>
      <c r="AK113" s="199"/>
      <c r="AL113" s="199"/>
      <c r="AM113" s="199"/>
      <c r="AN113" s="199"/>
      <c r="AO113" s="199"/>
      <c r="AP113" s="199"/>
      <c r="AQ113" s="199"/>
      <c r="AR113" s="199"/>
      <c r="AS113" s="212"/>
      <c r="AT113" s="212"/>
      <c r="AU113" s="212"/>
      <c r="AV113" s="199"/>
      <c r="AW113" s="199"/>
      <c r="AX113" s="199"/>
      <c r="AY113" s="199"/>
      <c r="AZ113" s="199"/>
      <c r="BA113" s="199"/>
      <c r="BB113" s="199"/>
      <c r="BC113" s="199"/>
      <c r="BD113" s="199"/>
      <c r="BE113" s="212"/>
      <c r="BF113" s="212"/>
      <c r="BG113" s="199"/>
      <c r="BH113" s="199"/>
      <c r="BI113" s="199"/>
      <c r="BJ113" s="199"/>
      <c r="BK113" s="199"/>
      <c r="BL113" s="199"/>
      <c r="BM113" s="212">
        <v>1</v>
      </c>
      <c r="BN113" s="199">
        <v>0</v>
      </c>
      <c r="BO113" s="199">
        <v>0.13305555557599291</v>
      </c>
      <c r="BP113" s="199">
        <v>0.66527777787996456</v>
      </c>
      <c r="BQ113" s="211"/>
      <c r="BR113" s="211"/>
      <c r="BS113" s="211"/>
      <c r="BT113" s="211"/>
      <c r="BU113" s="31" t="str">
        <f t="shared" si="40"/>
        <v>23_02</v>
      </c>
      <c r="BV113" s="31" t="str">
        <f t="shared" si="41"/>
        <v>TANQUE DE LUBRICANTE</v>
      </c>
      <c r="BW113" s="31" t="str">
        <f t="shared" si="42"/>
        <v>140-TK-106</v>
      </c>
      <c r="BX113" s="1" t="str">
        <f t="shared" si="43"/>
        <v>-</v>
      </c>
      <c r="BY113" s="66">
        <f t="shared" si="44"/>
        <v>0</v>
      </c>
      <c r="BZ113" s="66">
        <f t="shared" si="45"/>
        <v>0.66527777787996456</v>
      </c>
      <c r="CA113" s="1">
        <f t="shared" si="46"/>
        <v>14</v>
      </c>
      <c r="CB113" s="213">
        <f t="shared" si="47"/>
        <v>336</v>
      </c>
      <c r="CC113" s="67">
        <f t="shared" si="48"/>
        <v>1</v>
      </c>
      <c r="CD113" s="69" t="str">
        <f t="shared" si="49"/>
        <v>NO PRESENTA</v>
      </c>
      <c r="CE113" s="31">
        <f t="shared" si="34"/>
        <v>28</v>
      </c>
      <c r="CF113" s="213">
        <f t="shared" si="35"/>
        <v>672</v>
      </c>
      <c r="CG113" s="67">
        <f t="shared" si="36"/>
        <v>1</v>
      </c>
      <c r="CH113" s="69" t="str">
        <f t="shared" si="37"/>
        <v>NO PRESENTA</v>
      </c>
      <c r="CI113" s="69" t="str">
        <f t="shared" si="38"/>
        <v>NO PRESENTA</v>
      </c>
      <c r="CJ113" s="199" t="str">
        <f t="shared" si="39"/>
        <v>NO PRESENTA</v>
      </c>
      <c r="CK113" s="68" t="str">
        <f t="shared" si="50"/>
        <v>-</v>
      </c>
      <c r="CL113" s="68" t="str">
        <f t="shared" si="51"/>
        <v>-</v>
      </c>
      <c r="CM113" s="68" t="str">
        <f t="shared" si="52"/>
        <v>-</v>
      </c>
      <c r="CN113" s="68" t="str">
        <f t="shared" si="53"/>
        <v>-</v>
      </c>
      <c r="CO113" s="68" t="str">
        <f t="shared" si="54"/>
        <v>-</v>
      </c>
      <c r="CP113" s="68">
        <f t="shared" si="55"/>
        <v>0</v>
      </c>
      <c r="CQ113" s="68">
        <f t="shared" si="56"/>
        <v>1</v>
      </c>
      <c r="CR113" s="68">
        <f t="shared" si="57"/>
        <v>0</v>
      </c>
      <c r="CS113" s="68">
        <f t="shared" si="58"/>
        <v>0</v>
      </c>
      <c r="CT113" s="68">
        <f t="shared" si="59"/>
        <v>0</v>
      </c>
      <c r="CU113" s="68" t="str">
        <f t="shared" si="60"/>
        <v>-</v>
      </c>
      <c r="CV113" s="68" t="str">
        <f t="shared" si="61"/>
        <v>-</v>
      </c>
      <c r="CW113" s="68" t="str">
        <f t="shared" si="62"/>
        <v>-</v>
      </c>
      <c r="CX113" s="68" t="str">
        <f t="shared" si="63"/>
        <v>-</v>
      </c>
      <c r="CY113" s="68">
        <f t="shared" si="64"/>
        <v>1</v>
      </c>
      <c r="CZ113" s="68">
        <f t="shared" si="65"/>
        <v>0</v>
      </c>
      <c r="DA113" s="68">
        <f t="shared" si="66"/>
        <v>0</v>
      </c>
      <c r="DB113" s="68">
        <f t="shared" si="67"/>
        <v>0</v>
      </c>
    </row>
    <row r="114" spans="1:106" ht="14.25" customHeight="1" x14ac:dyDescent="0.2">
      <c r="A114" s="31" t="s">
        <v>233</v>
      </c>
      <c r="B114" s="211" t="s">
        <v>226</v>
      </c>
      <c r="C114" s="211" t="s">
        <v>215</v>
      </c>
      <c r="D114" s="211" t="s">
        <v>36</v>
      </c>
      <c r="E114" s="212"/>
      <c r="F114" s="212"/>
      <c r="G114" s="212"/>
      <c r="H114" s="199"/>
      <c r="I114" s="199"/>
      <c r="J114" s="199"/>
      <c r="K114" s="199"/>
      <c r="L114" s="199"/>
      <c r="M114" s="199"/>
      <c r="N114" s="199"/>
      <c r="O114" s="199"/>
      <c r="P114" s="199"/>
      <c r="Q114" s="212"/>
      <c r="R114" s="212">
        <v>1</v>
      </c>
      <c r="S114" s="212"/>
      <c r="T114" s="199"/>
      <c r="U114" s="199">
        <v>0</v>
      </c>
      <c r="V114" s="199"/>
      <c r="W114" s="199"/>
      <c r="X114" s="199">
        <v>0.13305555557599291</v>
      </c>
      <c r="Y114" s="199"/>
      <c r="Z114" s="199"/>
      <c r="AA114" s="199">
        <v>0.66527777787996456</v>
      </c>
      <c r="AB114" s="199"/>
      <c r="AC114" s="212"/>
      <c r="AD114" s="212"/>
      <c r="AE114" s="212"/>
      <c r="AF114" s="212"/>
      <c r="AG114" s="199"/>
      <c r="AH114" s="199"/>
      <c r="AI114" s="199"/>
      <c r="AJ114" s="199"/>
      <c r="AK114" s="199"/>
      <c r="AL114" s="199"/>
      <c r="AM114" s="199"/>
      <c r="AN114" s="199"/>
      <c r="AO114" s="199"/>
      <c r="AP114" s="199"/>
      <c r="AQ114" s="199"/>
      <c r="AR114" s="199"/>
      <c r="AS114" s="212"/>
      <c r="AT114" s="212"/>
      <c r="AU114" s="212"/>
      <c r="AV114" s="199"/>
      <c r="AW114" s="199"/>
      <c r="AX114" s="199"/>
      <c r="AY114" s="199"/>
      <c r="AZ114" s="199"/>
      <c r="BA114" s="199"/>
      <c r="BB114" s="199"/>
      <c r="BC114" s="199"/>
      <c r="BD114" s="199"/>
      <c r="BE114" s="212"/>
      <c r="BF114" s="212"/>
      <c r="BG114" s="199"/>
      <c r="BH114" s="199"/>
      <c r="BI114" s="199"/>
      <c r="BJ114" s="199"/>
      <c r="BK114" s="199"/>
      <c r="BL114" s="199"/>
      <c r="BM114" s="212">
        <v>1</v>
      </c>
      <c r="BN114" s="199">
        <v>0</v>
      </c>
      <c r="BO114" s="199">
        <v>0.13305555557599291</v>
      </c>
      <c r="BP114" s="199">
        <v>0.66527777787996456</v>
      </c>
      <c r="BQ114" s="211"/>
      <c r="BR114" s="211"/>
      <c r="BS114" s="211"/>
      <c r="BT114" s="211"/>
      <c r="BU114" s="31" t="str">
        <f t="shared" si="40"/>
        <v>23_02</v>
      </c>
      <c r="BV114" s="31" t="str">
        <f t="shared" si="41"/>
        <v>TANQUE DE LUBRICANTE</v>
      </c>
      <c r="BW114" s="31" t="str">
        <f t="shared" si="42"/>
        <v>140-TK-107</v>
      </c>
      <c r="BX114" s="1" t="str">
        <f t="shared" si="43"/>
        <v>-</v>
      </c>
      <c r="BY114" s="66">
        <f t="shared" si="44"/>
        <v>0</v>
      </c>
      <c r="BZ114" s="66">
        <f t="shared" si="45"/>
        <v>0.66527777787996456</v>
      </c>
      <c r="CA114" s="1">
        <f t="shared" si="46"/>
        <v>14</v>
      </c>
      <c r="CB114" s="213">
        <f t="shared" si="47"/>
        <v>336</v>
      </c>
      <c r="CC114" s="67">
        <f t="shared" si="48"/>
        <v>1</v>
      </c>
      <c r="CD114" s="69" t="str">
        <f t="shared" si="49"/>
        <v>NO PRESENTA</v>
      </c>
      <c r="CE114" s="31">
        <f t="shared" si="34"/>
        <v>28</v>
      </c>
      <c r="CF114" s="213">
        <f t="shared" si="35"/>
        <v>672</v>
      </c>
      <c r="CG114" s="67">
        <f t="shared" si="36"/>
        <v>1</v>
      </c>
      <c r="CH114" s="69" t="str">
        <f t="shared" si="37"/>
        <v>NO PRESENTA</v>
      </c>
      <c r="CI114" s="69" t="str">
        <f t="shared" si="38"/>
        <v>NO PRESENTA</v>
      </c>
      <c r="CJ114" s="199" t="str">
        <f t="shared" si="39"/>
        <v>NO PRESENTA</v>
      </c>
      <c r="CK114" s="68" t="str">
        <f t="shared" si="50"/>
        <v>-</v>
      </c>
      <c r="CL114" s="68" t="str">
        <f t="shared" si="51"/>
        <v>-</v>
      </c>
      <c r="CM114" s="68" t="str">
        <f t="shared" si="52"/>
        <v>-</v>
      </c>
      <c r="CN114" s="68" t="str">
        <f t="shared" si="53"/>
        <v>-</v>
      </c>
      <c r="CO114" s="68" t="str">
        <f t="shared" si="54"/>
        <v>-</v>
      </c>
      <c r="CP114" s="68">
        <f t="shared" si="55"/>
        <v>0</v>
      </c>
      <c r="CQ114" s="68">
        <f t="shared" si="56"/>
        <v>1</v>
      </c>
      <c r="CR114" s="68">
        <f t="shared" si="57"/>
        <v>0</v>
      </c>
      <c r="CS114" s="68">
        <f t="shared" si="58"/>
        <v>0</v>
      </c>
      <c r="CT114" s="68">
        <f t="shared" si="59"/>
        <v>0</v>
      </c>
      <c r="CU114" s="68" t="str">
        <f t="shared" si="60"/>
        <v>-</v>
      </c>
      <c r="CV114" s="68" t="str">
        <f t="shared" si="61"/>
        <v>-</v>
      </c>
      <c r="CW114" s="68" t="str">
        <f t="shared" si="62"/>
        <v>-</v>
      </c>
      <c r="CX114" s="68" t="str">
        <f t="shared" si="63"/>
        <v>-</v>
      </c>
      <c r="CY114" s="68">
        <f t="shared" si="64"/>
        <v>1</v>
      </c>
      <c r="CZ114" s="68">
        <f t="shared" si="65"/>
        <v>0</v>
      </c>
      <c r="DA114" s="68">
        <f t="shared" si="66"/>
        <v>0</v>
      </c>
      <c r="DB114" s="68">
        <f t="shared" si="67"/>
        <v>0</v>
      </c>
    </row>
    <row r="115" spans="1:106" ht="14.25" customHeight="1" x14ac:dyDescent="0.2">
      <c r="A115" s="31" t="s">
        <v>233</v>
      </c>
      <c r="B115" s="211" t="s">
        <v>180</v>
      </c>
      <c r="C115" s="211" t="s">
        <v>180</v>
      </c>
      <c r="D115" s="211" t="s">
        <v>36</v>
      </c>
      <c r="E115" s="212"/>
      <c r="F115" s="212"/>
      <c r="G115" s="212"/>
      <c r="H115" s="199"/>
      <c r="I115" s="199"/>
      <c r="J115" s="199"/>
      <c r="K115" s="199"/>
      <c r="L115" s="199"/>
      <c r="M115" s="199"/>
      <c r="N115" s="199"/>
      <c r="O115" s="199"/>
      <c r="P115" s="199"/>
      <c r="Q115" s="212"/>
      <c r="R115" s="212"/>
      <c r="S115" s="212"/>
      <c r="T115" s="199"/>
      <c r="U115" s="199"/>
      <c r="V115" s="199"/>
      <c r="W115" s="199"/>
      <c r="X115" s="199"/>
      <c r="Y115" s="199"/>
      <c r="Z115" s="199"/>
      <c r="AA115" s="199"/>
      <c r="AB115" s="199"/>
      <c r="AC115" s="212"/>
      <c r="AD115" s="212"/>
      <c r="AE115" s="212"/>
      <c r="AF115" s="212"/>
      <c r="AG115" s="199"/>
      <c r="AH115" s="199"/>
      <c r="AI115" s="199"/>
      <c r="AJ115" s="199"/>
      <c r="AK115" s="199"/>
      <c r="AL115" s="199"/>
      <c r="AM115" s="199"/>
      <c r="AN115" s="199"/>
      <c r="AO115" s="199"/>
      <c r="AP115" s="199"/>
      <c r="AQ115" s="199"/>
      <c r="AR115" s="199"/>
      <c r="AS115" s="212"/>
      <c r="AT115" s="212"/>
      <c r="AU115" s="212"/>
      <c r="AV115" s="199"/>
      <c r="AW115" s="199"/>
      <c r="AX115" s="199"/>
      <c r="AY115" s="199"/>
      <c r="AZ115" s="199"/>
      <c r="BA115" s="199"/>
      <c r="BB115" s="199"/>
      <c r="BC115" s="199"/>
      <c r="BD115" s="199"/>
      <c r="BE115" s="212"/>
      <c r="BF115" s="212">
        <v>1</v>
      </c>
      <c r="BG115" s="199"/>
      <c r="BH115" s="199">
        <v>0</v>
      </c>
      <c r="BI115" s="199"/>
      <c r="BJ115" s="199">
        <v>0.74972222215728834</v>
      </c>
      <c r="BK115" s="199"/>
      <c r="BL115" s="199">
        <v>2.249166666471865</v>
      </c>
      <c r="BM115" s="212">
        <v>1</v>
      </c>
      <c r="BN115" s="199">
        <v>0</v>
      </c>
      <c r="BO115" s="199">
        <v>0.74972222215728834</v>
      </c>
      <c r="BP115" s="199">
        <v>2.249166666471865</v>
      </c>
      <c r="BQ115" s="211"/>
      <c r="BR115" s="211"/>
      <c r="BS115" s="211"/>
      <c r="BT115" s="211"/>
      <c r="BU115" s="31" t="str">
        <f t="shared" si="40"/>
        <v>23_02</v>
      </c>
      <c r="BV115" s="31" t="str">
        <f t="shared" si="41"/>
        <v>AK-11 TRUCK SHOP</v>
      </c>
      <c r="BW115" s="31" t="str">
        <f t="shared" si="42"/>
        <v>AK-11 TRUCK SHOP</v>
      </c>
      <c r="BX115" s="1" t="str">
        <f t="shared" si="43"/>
        <v>-</v>
      </c>
      <c r="BY115" s="66">
        <f t="shared" si="44"/>
        <v>0</v>
      </c>
      <c r="BZ115" s="66">
        <f t="shared" si="45"/>
        <v>2.249166666471865</v>
      </c>
      <c r="CA115" s="1">
        <f t="shared" si="46"/>
        <v>14</v>
      </c>
      <c r="CB115" s="213">
        <f t="shared" si="47"/>
        <v>336</v>
      </c>
      <c r="CC115" s="67">
        <f t="shared" si="48"/>
        <v>1</v>
      </c>
      <c r="CD115" s="69" t="str">
        <f t="shared" si="49"/>
        <v>NO PRESENTA</v>
      </c>
      <c r="CE115" s="31">
        <f t="shared" si="34"/>
        <v>28</v>
      </c>
      <c r="CF115" s="213">
        <f t="shared" si="35"/>
        <v>672</v>
      </c>
      <c r="CG115" s="67">
        <f t="shared" si="36"/>
        <v>1</v>
      </c>
      <c r="CH115" s="69" t="str">
        <f t="shared" si="37"/>
        <v>NO PRESENTA</v>
      </c>
      <c r="CI115" s="69" t="str">
        <f t="shared" si="38"/>
        <v>NO PRESENTA</v>
      </c>
      <c r="CJ115" s="199" t="str">
        <f t="shared" si="39"/>
        <v>NO PRESENTA</v>
      </c>
      <c r="CK115" s="68" t="str">
        <f t="shared" si="50"/>
        <v>-</v>
      </c>
      <c r="CL115" s="68" t="str">
        <f t="shared" si="51"/>
        <v>-</v>
      </c>
      <c r="CM115" s="68" t="str">
        <f t="shared" si="52"/>
        <v>-</v>
      </c>
      <c r="CN115" s="68" t="str">
        <f t="shared" si="53"/>
        <v>-</v>
      </c>
      <c r="CO115" s="68" t="str">
        <f t="shared" si="54"/>
        <v>-</v>
      </c>
      <c r="CP115" s="68">
        <f t="shared" si="55"/>
        <v>0</v>
      </c>
      <c r="CQ115" s="68">
        <f t="shared" si="56"/>
        <v>0</v>
      </c>
      <c r="CR115" s="68">
        <f t="shared" si="57"/>
        <v>0</v>
      </c>
      <c r="CS115" s="68">
        <f t="shared" si="58"/>
        <v>0</v>
      </c>
      <c r="CT115" s="68">
        <f t="shared" si="59"/>
        <v>1</v>
      </c>
      <c r="CU115" s="68" t="str">
        <f t="shared" si="60"/>
        <v>-</v>
      </c>
      <c r="CV115" s="68" t="str">
        <f t="shared" si="61"/>
        <v>-</v>
      </c>
      <c r="CW115" s="68" t="str">
        <f t="shared" si="62"/>
        <v>-</v>
      </c>
      <c r="CX115" s="68" t="str">
        <f t="shared" si="63"/>
        <v>-</v>
      </c>
      <c r="CY115" s="68">
        <f t="shared" si="64"/>
        <v>1</v>
      </c>
      <c r="CZ115" s="68">
        <f t="shared" si="65"/>
        <v>0</v>
      </c>
      <c r="DA115" s="68">
        <f t="shared" si="66"/>
        <v>0</v>
      </c>
      <c r="DB115" s="68">
        <f t="shared" si="67"/>
        <v>0</v>
      </c>
    </row>
    <row r="116" spans="1:106" ht="14.25" customHeight="1" x14ac:dyDescent="0.2">
      <c r="A116" s="31" t="s">
        <v>233</v>
      </c>
      <c r="B116" s="211" t="s">
        <v>179</v>
      </c>
      <c r="C116" s="211" t="s">
        <v>418</v>
      </c>
      <c r="D116" s="211" t="s">
        <v>36</v>
      </c>
      <c r="E116" s="212"/>
      <c r="F116" s="212"/>
      <c r="G116" s="212"/>
      <c r="H116" s="199"/>
      <c r="I116" s="199"/>
      <c r="J116" s="199"/>
      <c r="K116" s="199"/>
      <c r="L116" s="199"/>
      <c r="M116" s="199"/>
      <c r="N116" s="199"/>
      <c r="O116" s="199"/>
      <c r="P116" s="199"/>
      <c r="Q116" s="212"/>
      <c r="R116" s="212"/>
      <c r="S116" s="212"/>
      <c r="T116" s="199"/>
      <c r="U116" s="199"/>
      <c r="V116" s="199"/>
      <c r="W116" s="199"/>
      <c r="X116" s="199"/>
      <c r="Y116" s="199"/>
      <c r="Z116" s="199"/>
      <c r="AA116" s="199"/>
      <c r="AB116" s="199"/>
      <c r="AC116" s="212"/>
      <c r="AD116" s="212"/>
      <c r="AE116" s="212">
        <v>1</v>
      </c>
      <c r="AF116" s="212"/>
      <c r="AG116" s="199"/>
      <c r="AH116" s="199"/>
      <c r="AI116" s="199">
        <v>0</v>
      </c>
      <c r="AJ116" s="199"/>
      <c r="AK116" s="199"/>
      <c r="AL116" s="199"/>
      <c r="AM116" s="199">
        <v>2.25</v>
      </c>
      <c r="AN116" s="199"/>
      <c r="AO116" s="199"/>
      <c r="AP116" s="199"/>
      <c r="AQ116" s="199">
        <v>9</v>
      </c>
      <c r="AR116" s="199"/>
      <c r="AS116" s="212"/>
      <c r="AT116" s="212"/>
      <c r="AU116" s="212"/>
      <c r="AV116" s="199"/>
      <c r="AW116" s="199"/>
      <c r="AX116" s="199"/>
      <c r="AY116" s="199"/>
      <c r="AZ116" s="199"/>
      <c r="BA116" s="199"/>
      <c r="BB116" s="199"/>
      <c r="BC116" s="199"/>
      <c r="BD116" s="199"/>
      <c r="BE116" s="212"/>
      <c r="BF116" s="212"/>
      <c r="BG116" s="199"/>
      <c r="BH116" s="199"/>
      <c r="BI116" s="199"/>
      <c r="BJ116" s="199"/>
      <c r="BK116" s="199"/>
      <c r="BL116" s="199"/>
      <c r="BM116" s="212">
        <v>1</v>
      </c>
      <c r="BN116" s="199">
        <v>0</v>
      </c>
      <c r="BO116" s="199">
        <v>2.25</v>
      </c>
      <c r="BP116" s="199">
        <v>9</v>
      </c>
      <c r="BQ116" s="211"/>
      <c r="BR116" s="211"/>
      <c r="BS116" s="211"/>
      <c r="BT116" s="211"/>
      <c r="BU116" s="31" t="str">
        <f t="shared" si="40"/>
        <v>23_02</v>
      </c>
      <c r="BV116" s="31" t="str">
        <f t="shared" si="41"/>
        <v>CONTAINER</v>
      </c>
      <c r="BW116" s="31" t="str">
        <f t="shared" si="42"/>
        <v>CONTAINER_OFICINA_LUBE</v>
      </c>
      <c r="BX116" s="1" t="str">
        <f t="shared" si="43"/>
        <v>-</v>
      </c>
      <c r="BY116" s="66">
        <f t="shared" si="44"/>
        <v>0</v>
      </c>
      <c r="BZ116" s="66">
        <f t="shared" si="45"/>
        <v>9</v>
      </c>
      <c r="CA116" s="1">
        <f t="shared" si="46"/>
        <v>14</v>
      </c>
      <c r="CB116" s="213">
        <f t="shared" si="47"/>
        <v>336</v>
      </c>
      <c r="CC116" s="67">
        <f t="shared" si="48"/>
        <v>1</v>
      </c>
      <c r="CD116" s="69" t="str">
        <f t="shared" si="49"/>
        <v>NO PRESENTA</v>
      </c>
      <c r="CE116" s="31">
        <f t="shared" si="34"/>
        <v>28</v>
      </c>
      <c r="CF116" s="213">
        <f t="shared" si="35"/>
        <v>672</v>
      </c>
      <c r="CG116" s="67">
        <f t="shared" si="36"/>
        <v>1</v>
      </c>
      <c r="CH116" s="69" t="str">
        <f t="shared" si="37"/>
        <v>NO PRESENTA</v>
      </c>
      <c r="CI116" s="69" t="str">
        <f t="shared" si="38"/>
        <v>NO PRESENTA</v>
      </c>
      <c r="CJ116" s="199" t="str">
        <f t="shared" si="39"/>
        <v>NO PRESENTA</v>
      </c>
      <c r="CK116" s="68" t="str">
        <f t="shared" si="50"/>
        <v>-</v>
      </c>
      <c r="CL116" s="68" t="str">
        <f t="shared" si="51"/>
        <v>-</v>
      </c>
      <c r="CM116" s="68" t="str">
        <f t="shared" si="52"/>
        <v>-</v>
      </c>
      <c r="CN116" s="68" t="str">
        <f t="shared" si="53"/>
        <v>-</v>
      </c>
      <c r="CO116" s="68" t="str">
        <f t="shared" si="54"/>
        <v>-</v>
      </c>
      <c r="CP116" s="68">
        <f t="shared" si="55"/>
        <v>0</v>
      </c>
      <c r="CQ116" s="68">
        <f t="shared" si="56"/>
        <v>0</v>
      </c>
      <c r="CR116" s="68">
        <f t="shared" si="57"/>
        <v>1</v>
      </c>
      <c r="CS116" s="68">
        <f t="shared" si="58"/>
        <v>0</v>
      </c>
      <c r="CT116" s="68">
        <f t="shared" si="59"/>
        <v>0</v>
      </c>
      <c r="CU116" s="68" t="str">
        <f t="shared" si="60"/>
        <v>-</v>
      </c>
      <c r="CV116" s="68" t="str">
        <f t="shared" si="61"/>
        <v>-</v>
      </c>
      <c r="CW116" s="68" t="str">
        <f t="shared" si="62"/>
        <v>-</v>
      </c>
      <c r="CX116" s="68" t="str">
        <f t="shared" si="63"/>
        <v>-</v>
      </c>
      <c r="CY116" s="68">
        <f t="shared" si="64"/>
        <v>1</v>
      </c>
      <c r="CZ116" s="68">
        <f t="shared" si="65"/>
        <v>0</v>
      </c>
      <c r="DA116" s="68">
        <f t="shared" si="66"/>
        <v>0</v>
      </c>
      <c r="DB116" s="68">
        <f t="shared" si="67"/>
        <v>0</v>
      </c>
    </row>
    <row r="117" spans="1:106" ht="14.25" customHeight="1" x14ac:dyDescent="0.2">
      <c r="A117" s="31" t="s">
        <v>233</v>
      </c>
      <c r="B117" s="211" t="s">
        <v>179</v>
      </c>
      <c r="C117" s="211" t="s">
        <v>419</v>
      </c>
      <c r="D117" s="211" t="s">
        <v>36</v>
      </c>
      <c r="E117" s="212"/>
      <c r="F117" s="212"/>
      <c r="G117" s="212"/>
      <c r="H117" s="199"/>
      <c r="I117" s="199"/>
      <c r="J117" s="199"/>
      <c r="K117" s="199"/>
      <c r="L117" s="199"/>
      <c r="M117" s="199"/>
      <c r="N117" s="199"/>
      <c r="O117" s="199"/>
      <c r="P117" s="199"/>
      <c r="Q117" s="212"/>
      <c r="R117" s="212"/>
      <c r="S117" s="212"/>
      <c r="T117" s="199"/>
      <c r="U117" s="199"/>
      <c r="V117" s="199"/>
      <c r="W117" s="199"/>
      <c r="X117" s="199"/>
      <c r="Y117" s="199"/>
      <c r="Z117" s="199"/>
      <c r="AA117" s="199"/>
      <c r="AB117" s="199"/>
      <c r="AC117" s="212"/>
      <c r="AD117" s="212"/>
      <c r="AE117" s="212">
        <v>1</v>
      </c>
      <c r="AF117" s="212"/>
      <c r="AG117" s="199"/>
      <c r="AH117" s="199"/>
      <c r="AI117" s="199">
        <v>0</v>
      </c>
      <c r="AJ117" s="199"/>
      <c r="AK117" s="199"/>
      <c r="AL117" s="199"/>
      <c r="AM117" s="199">
        <v>1.249722222040873</v>
      </c>
      <c r="AN117" s="199"/>
      <c r="AO117" s="199"/>
      <c r="AP117" s="199"/>
      <c r="AQ117" s="199">
        <v>4.9988888881634921</v>
      </c>
      <c r="AR117" s="199"/>
      <c r="AS117" s="212"/>
      <c r="AT117" s="212"/>
      <c r="AU117" s="212"/>
      <c r="AV117" s="199"/>
      <c r="AW117" s="199"/>
      <c r="AX117" s="199"/>
      <c r="AY117" s="199"/>
      <c r="AZ117" s="199"/>
      <c r="BA117" s="199"/>
      <c r="BB117" s="199"/>
      <c r="BC117" s="199"/>
      <c r="BD117" s="199"/>
      <c r="BE117" s="212"/>
      <c r="BF117" s="212"/>
      <c r="BG117" s="199"/>
      <c r="BH117" s="199"/>
      <c r="BI117" s="199"/>
      <c r="BJ117" s="199"/>
      <c r="BK117" s="199"/>
      <c r="BL117" s="199"/>
      <c r="BM117" s="212">
        <v>1</v>
      </c>
      <c r="BN117" s="199">
        <v>0</v>
      </c>
      <c r="BO117" s="199">
        <v>1.249722222040873</v>
      </c>
      <c r="BP117" s="199">
        <v>4.9988888881634921</v>
      </c>
      <c r="BQ117" s="211"/>
      <c r="BR117" s="211"/>
      <c r="BS117" s="211"/>
      <c r="BT117" s="211"/>
      <c r="BU117" s="31" t="str">
        <f t="shared" si="40"/>
        <v>23_02</v>
      </c>
      <c r="BV117" s="31" t="str">
        <f t="shared" si="41"/>
        <v>CONTAINER</v>
      </c>
      <c r="BW117" s="31" t="str">
        <f t="shared" si="42"/>
        <v>CONTAINER_PAÑOL_LUBE</v>
      </c>
      <c r="BX117" s="1" t="str">
        <f t="shared" si="43"/>
        <v>-</v>
      </c>
      <c r="BY117" s="66">
        <f t="shared" si="44"/>
        <v>0</v>
      </c>
      <c r="BZ117" s="66">
        <f t="shared" si="45"/>
        <v>4.9988888881634921</v>
      </c>
      <c r="CA117" s="1">
        <f t="shared" si="46"/>
        <v>14</v>
      </c>
      <c r="CB117" s="213">
        <f t="shared" si="47"/>
        <v>336</v>
      </c>
      <c r="CC117" s="67">
        <f t="shared" si="48"/>
        <v>1</v>
      </c>
      <c r="CD117" s="69" t="str">
        <f t="shared" si="49"/>
        <v>NO PRESENTA</v>
      </c>
      <c r="CE117" s="31">
        <f t="shared" si="34"/>
        <v>28</v>
      </c>
      <c r="CF117" s="213">
        <f t="shared" si="35"/>
        <v>672</v>
      </c>
      <c r="CG117" s="67">
        <f t="shared" si="36"/>
        <v>1</v>
      </c>
      <c r="CH117" s="69" t="str">
        <f t="shared" si="37"/>
        <v>NO PRESENTA</v>
      </c>
      <c r="CI117" s="69" t="str">
        <f t="shared" si="38"/>
        <v>NO PRESENTA</v>
      </c>
      <c r="CJ117" s="199" t="str">
        <f t="shared" si="39"/>
        <v>NO PRESENTA</v>
      </c>
      <c r="CK117" s="68" t="str">
        <f t="shared" si="50"/>
        <v>-</v>
      </c>
      <c r="CL117" s="68" t="str">
        <f t="shared" si="51"/>
        <v>-</v>
      </c>
      <c r="CM117" s="68" t="str">
        <f t="shared" si="52"/>
        <v>-</v>
      </c>
      <c r="CN117" s="68" t="str">
        <f t="shared" si="53"/>
        <v>-</v>
      </c>
      <c r="CO117" s="68" t="str">
        <f t="shared" si="54"/>
        <v>-</v>
      </c>
      <c r="CP117" s="68">
        <f t="shared" si="55"/>
        <v>0</v>
      </c>
      <c r="CQ117" s="68">
        <f t="shared" si="56"/>
        <v>0</v>
      </c>
      <c r="CR117" s="68">
        <f t="shared" si="57"/>
        <v>1</v>
      </c>
      <c r="CS117" s="68">
        <f t="shared" si="58"/>
        <v>0</v>
      </c>
      <c r="CT117" s="68">
        <f t="shared" si="59"/>
        <v>0</v>
      </c>
      <c r="CU117" s="68" t="str">
        <f t="shared" si="60"/>
        <v>-</v>
      </c>
      <c r="CV117" s="68" t="str">
        <f t="shared" si="61"/>
        <v>-</v>
      </c>
      <c r="CW117" s="68" t="str">
        <f t="shared" si="62"/>
        <v>-</v>
      </c>
      <c r="CX117" s="68" t="str">
        <f t="shared" si="63"/>
        <v>-</v>
      </c>
      <c r="CY117" s="68">
        <f t="shared" si="64"/>
        <v>1</v>
      </c>
      <c r="CZ117" s="68">
        <f t="shared" si="65"/>
        <v>0</v>
      </c>
      <c r="DA117" s="68">
        <f t="shared" si="66"/>
        <v>0</v>
      </c>
      <c r="DB117" s="68">
        <f t="shared" si="67"/>
        <v>0</v>
      </c>
    </row>
    <row r="118" spans="1:106" ht="14.25" customHeight="1" x14ac:dyDescent="0.2">
      <c r="A118" s="31" t="s">
        <v>233</v>
      </c>
      <c r="B118" s="211" t="s">
        <v>313</v>
      </c>
      <c r="C118" s="211" t="s">
        <v>64</v>
      </c>
      <c r="D118" s="211" t="s">
        <v>36</v>
      </c>
      <c r="E118" s="212"/>
      <c r="F118" s="212"/>
      <c r="G118" s="212">
        <v>1</v>
      </c>
      <c r="H118" s="199"/>
      <c r="I118" s="199"/>
      <c r="J118" s="199">
        <v>1.3499999998603016</v>
      </c>
      <c r="K118" s="199"/>
      <c r="L118" s="199"/>
      <c r="M118" s="199">
        <v>1.6833333332324401</v>
      </c>
      <c r="N118" s="199"/>
      <c r="O118" s="199"/>
      <c r="P118" s="199">
        <v>1.6833333332324401</v>
      </c>
      <c r="Q118" s="212"/>
      <c r="R118" s="212">
        <v>1</v>
      </c>
      <c r="S118" s="212"/>
      <c r="T118" s="199"/>
      <c r="U118" s="199">
        <v>0</v>
      </c>
      <c r="V118" s="199"/>
      <c r="W118" s="199"/>
      <c r="X118" s="199">
        <v>0.16666666668606922</v>
      </c>
      <c r="Y118" s="199"/>
      <c r="Z118" s="199"/>
      <c r="AA118" s="199">
        <v>0.8333333334303461</v>
      </c>
      <c r="AB118" s="199"/>
      <c r="AC118" s="212"/>
      <c r="AD118" s="212"/>
      <c r="AE118" s="212"/>
      <c r="AF118" s="212"/>
      <c r="AG118" s="199"/>
      <c r="AH118" s="199"/>
      <c r="AI118" s="199"/>
      <c r="AJ118" s="199"/>
      <c r="AK118" s="199"/>
      <c r="AL118" s="199"/>
      <c r="AM118" s="199"/>
      <c r="AN118" s="199"/>
      <c r="AO118" s="199"/>
      <c r="AP118" s="199"/>
      <c r="AQ118" s="199"/>
      <c r="AR118" s="199"/>
      <c r="AS118" s="212"/>
      <c r="AT118" s="212"/>
      <c r="AU118" s="212"/>
      <c r="AV118" s="199"/>
      <c r="AW118" s="199"/>
      <c r="AX118" s="199"/>
      <c r="AY118" s="199"/>
      <c r="AZ118" s="199"/>
      <c r="BA118" s="199"/>
      <c r="BB118" s="199"/>
      <c r="BC118" s="199"/>
      <c r="BD118" s="199"/>
      <c r="BE118" s="212"/>
      <c r="BF118" s="212"/>
      <c r="BG118" s="199"/>
      <c r="BH118" s="199"/>
      <c r="BI118" s="199"/>
      <c r="BJ118" s="199"/>
      <c r="BK118" s="199"/>
      <c r="BL118" s="199"/>
      <c r="BM118" s="212">
        <v>2</v>
      </c>
      <c r="BN118" s="199">
        <v>1.3499999998603016</v>
      </c>
      <c r="BO118" s="199">
        <v>1.8499999999185093</v>
      </c>
      <c r="BP118" s="199">
        <v>2.5166666666627862</v>
      </c>
      <c r="BQ118" s="211"/>
      <c r="BR118" s="211"/>
      <c r="BS118" s="211"/>
      <c r="BT118" s="211"/>
      <c r="BU118" s="31" t="str">
        <f t="shared" si="40"/>
        <v>23_02</v>
      </c>
      <c r="BV118" s="31" t="str">
        <f t="shared" si="41"/>
        <v>ELECTROBOMBA DE SUMIDERO SUMERGIBLE</v>
      </c>
      <c r="BW118" s="31" t="str">
        <f t="shared" si="42"/>
        <v>140-PP-132</v>
      </c>
      <c r="BX118" s="1" t="str">
        <f t="shared" si="43"/>
        <v>-</v>
      </c>
      <c r="BY118" s="66">
        <f t="shared" si="44"/>
        <v>1.3499999998603016</v>
      </c>
      <c r="BZ118" s="66">
        <f t="shared" si="45"/>
        <v>2.5166666666627862</v>
      </c>
      <c r="CA118" s="1">
        <f t="shared" si="46"/>
        <v>14</v>
      </c>
      <c r="CB118" s="213">
        <f t="shared" si="47"/>
        <v>336</v>
      </c>
      <c r="CC118" s="67">
        <f t="shared" si="48"/>
        <v>0.99598214285755859</v>
      </c>
      <c r="CD118" s="69">
        <f t="shared" si="49"/>
        <v>336</v>
      </c>
      <c r="CE118" s="31">
        <f t="shared" si="34"/>
        <v>28</v>
      </c>
      <c r="CF118" s="213">
        <f t="shared" si="35"/>
        <v>672</v>
      </c>
      <c r="CG118" s="67">
        <f t="shared" si="36"/>
        <v>0.9979910714287793</v>
      </c>
      <c r="CH118" s="69">
        <f t="shared" si="37"/>
        <v>672</v>
      </c>
      <c r="CI118" s="69">
        <f t="shared" si="38"/>
        <v>1.3499999998603016</v>
      </c>
      <c r="CJ118" s="199">
        <f t="shared" si="39"/>
        <v>1.6833333332324401</v>
      </c>
      <c r="CK118" s="68">
        <f t="shared" si="50"/>
        <v>1</v>
      </c>
      <c r="CL118" s="68">
        <f t="shared" si="51"/>
        <v>0</v>
      </c>
      <c r="CM118" s="68">
        <f t="shared" si="52"/>
        <v>0</v>
      </c>
      <c r="CN118" s="68">
        <f t="shared" si="53"/>
        <v>0</v>
      </c>
      <c r="CO118" s="68">
        <f t="shared" si="54"/>
        <v>0</v>
      </c>
      <c r="CP118" s="68">
        <f t="shared" si="55"/>
        <v>0.66887417214637179</v>
      </c>
      <c r="CQ118" s="68">
        <f t="shared" si="56"/>
        <v>0.33112582785362821</v>
      </c>
      <c r="CR118" s="68">
        <f t="shared" si="57"/>
        <v>0</v>
      </c>
      <c r="CS118" s="68">
        <f t="shared" si="58"/>
        <v>0</v>
      </c>
      <c r="CT118" s="68">
        <f t="shared" si="59"/>
        <v>0</v>
      </c>
      <c r="CU118" s="68">
        <f t="shared" si="60"/>
        <v>0</v>
      </c>
      <c r="CV118" s="68">
        <f t="shared" si="61"/>
        <v>1</v>
      </c>
      <c r="CW118" s="68">
        <f t="shared" si="62"/>
        <v>0</v>
      </c>
      <c r="CX118" s="68">
        <f t="shared" si="63"/>
        <v>0</v>
      </c>
      <c r="CY118" s="68">
        <f t="shared" si="64"/>
        <v>0.33112582785362821</v>
      </c>
      <c r="CZ118" s="68">
        <f t="shared" si="65"/>
        <v>0.66887417214637179</v>
      </c>
      <c r="DA118" s="68">
        <f t="shared" si="66"/>
        <v>0</v>
      </c>
      <c r="DB118" s="68">
        <f t="shared" si="67"/>
        <v>0</v>
      </c>
    </row>
    <row r="119" spans="1:106" ht="14.25" customHeight="1" x14ac:dyDescent="0.2">
      <c r="A119" s="31" t="s">
        <v>233</v>
      </c>
      <c r="B119" s="211" t="s">
        <v>313</v>
      </c>
      <c r="C119" s="211" t="s">
        <v>95</v>
      </c>
      <c r="D119" s="211" t="s">
        <v>36</v>
      </c>
      <c r="E119" s="212"/>
      <c r="F119" s="212"/>
      <c r="G119" s="212"/>
      <c r="H119" s="199"/>
      <c r="I119" s="199"/>
      <c r="J119" s="199"/>
      <c r="K119" s="199"/>
      <c r="L119" s="199"/>
      <c r="M119" s="199"/>
      <c r="N119" s="199"/>
      <c r="O119" s="199"/>
      <c r="P119" s="199"/>
      <c r="Q119" s="212"/>
      <c r="R119" s="212">
        <v>1</v>
      </c>
      <c r="S119" s="212"/>
      <c r="T119" s="199"/>
      <c r="U119" s="199">
        <v>0</v>
      </c>
      <c r="V119" s="199"/>
      <c r="W119" s="199"/>
      <c r="X119" s="199">
        <v>0.98333333322079852</v>
      </c>
      <c r="Y119" s="199"/>
      <c r="Z119" s="199"/>
      <c r="AA119" s="199">
        <v>2.9499999996623956</v>
      </c>
      <c r="AB119" s="199"/>
      <c r="AC119" s="212"/>
      <c r="AD119" s="212"/>
      <c r="AE119" s="212"/>
      <c r="AF119" s="212"/>
      <c r="AG119" s="199"/>
      <c r="AH119" s="199"/>
      <c r="AI119" s="199"/>
      <c r="AJ119" s="199"/>
      <c r="AK119" s="199"/>
      <c r="AL119" s="199"/>
      <c r="AM119" s="199"/>
      <c r="AN119" s="199"/>
      <c r="AO119" s="199"/>
      <c r="AP119" s="199"/>
      <c r="AQ119" s="199"/>
      <c r="AR119" s="199"/>
      <c r="AS119" s="212"/>
      <c r="AT119" s="212"/>
      <c r="AU119" s="212"/>
      <c r="AV119" s="199"/>
      <c r="AW119" s="199"/>
      <c r="AX119" s="199"/>
      <c r="AY119" s="199"/>
      <c r="AZ119" s="199"/>
      <c r="BA119" s="199"/>
      <c r="BB119" s="199"/>
      <c r="BC119" s="199"/>
      <c r="BD119" s="199"/>
      <c r="BE119" s="212"/>
      <c r="BF119" s="212"/>
      <c r="BG119" s="199"/>
      <c r="BH119" s="199"/>
      <c r="BI119" s="199"/>
      <c r="BJ119" s="199"/>
      <c r="BK119" s="199"/>
      <c r="BL119" s="199"/>
      <c r="BM119" s="212">
        <v>1</v>
      </c>
      <c r="BN119" s="199">
        <v>0</v>
      </c>
      <c r="BO119" s="199">
        <v>0.98333333322079852</v>
      </c>
      <c r="BP119" s="199">
        <v>2.9499999996623956</v>
      </c>
      <c r="BQ119" s="211"/>
      <c r="BR119" s="211"/>
      <c r="BS119" s="211"/>
      <c r="BT119" s="211"/>
      <c r="BU119" s="31" t="str">
        <f t="shared" si="40"/>
        <v>23_02</v>
      </c>
      <c r="BV119" s="31" t="str">
        <f t="shared" si="41"/>
        <v>ELECTROBOMBA DE SUMIDERO SUMERGIBLE</v>
      </c>
      <c r="BW119" s="31" t="str">
        <f t="shared" si="42"/>
        <v>140-PP-131</v>
      </c>
      <c r="BX119" s="1" t="str">
        <f t="shared" si="43"/>
        <v>-</v>
      </c>
      <c r="BY119" s="66">
        <f t="shared" si="44"/>
        <v>0</v>
      </c>
      <c r="BZ119" s="66">
        <f t="shared" si="45"/>
        <v>2.9499999996623956</v>
      </c>
      <c r="CA119" s="1">
        <f t="shared" si="46"/>
        <v>14</v>
      </c>
      <c r="CB119" s="213">
        <f t="shared" si="47"/>
        <v>336</v>
      </c>
      <c r="CC119" s="67">
        <f t="shared" si="48"/>
        <v>1</v>
      </c>
      <c r="CD119" s="69" t="str">
        <f t="shared" si="49"/>
        <v>NO PRESENTA</v>
      </c>
      <c r="CE119" s="31">
        <f t="shared" si="34"/>
        <v>28</v>
      </c>
      <c r="CF119" s="213">
        <f t="shared" si="35"/>
        <v>672</v>
      </c>
      <c r="CG119" s="67">
        <f t="shared" si="36"/>
        <v>1</v>
      </c>
      <c r="CH119" s="69" t="str">
        <f t="shared" si="37"/>
        <v>NO PRESENTA</v>
      </c>
      <c r="CI119" s="69" t="str">
        <f t="shared" si="38"/>
        <v>NO PRESENTA</v>
      </c>
      <c r="CJ119" s="199" t="str">
        <f t="shared" si="39"/>
        <v>NO PRESENTA</v>
      </c>
      <c r="CK119" s="68" t="str">
        <f t="shared" si="50"/>
        <v>-</v>
      </c>
      <c r="CL119" s="68" t="str">
        <f t="shared" si="51"/>
        <v>-</v>
      </c>
      <c r="CM119" s="68" t="str">
        <f t="shared" si="52"/>
        <v>-</v>
      </c>
      <c r="CN119" s="68" t="str">
        <f t="shared" si="53"/>
        <v>-</v>
      </c>
      <c r="CO119" s="68" t="str">
        <f t="shared" si="54"/>
        <v>-</v>
      </c>
      <c r="CP119" s="68">
        <f t="shared" si="55"/>
        <v>0</v>
      </c>
      <c r="CQ119" s="68">
        <f t="shared" si="56"/>
        <v>1</v>
      </c>
      <c r="CR119" s="68">
        <f t="shared" si="57"/>
        <v>0</v>
      </c>
      <c r="CS119" s="68">
        <f t="shared" si="58"/>
        <v>0</v>
      </c>
      <c r="CT119" s="68">
        <f t="shared" si="59"/>
        <v>0</v>
      </c>
      <c r="CU119" s="68" t="str">
        <f t="shared" si="60"/>
        <v>-</v>
      </c>
      <c r="CV119" s="68" t="str">
        <f t="shared" si="61"/>
        <v>-</v>
      </c>
      <c r="CW119" s="68" t="str">
        <f t="shared" si="62"/>
        <v>-</v>
      </c>
      <c r="CX119" s="68" t="str">
        <f t="shared" si="63"/>
        <v>-</v>
      </c>
      <c r="CY119" s="68">
        <f t="shared" si="64"/>
        <v>1</v>
      </c>
      <c r="CZ119" s="68">
        <f t="shared" si="65"/>
        <v>0</v>
      </c>
      <c r="DA119" s="68">
        <f t="shared" si="66"/>
        <v>0</v>
      </c>
      <c r="DB119" s="68">
        <f t="shared" si="67"/>
        <v>0</v>
      </c>
    </row>
    <row r="120" spans="1:106" ht="14.25" customHeight="1" x14ac:dyDescent="0.2">
      <c r="A120" s="31" t="s">
        <v>233</v>
      </c>
      <c r="B120" s="211" t="s">
        <v>313</v>
      </c>
      <c r="C120" s="211" t="s">
        <v>137</v>
      </c>
      <c r="D120" s="211" t="s">
        <v>36</v>
      </c>
      <c r="E120" s="212"/>
      <c r="F120" s="212"/>
      <c r="G120" s="212"/>
      <c r="H120" s="199"/>
      <c r="I120" s="199"/>
      <c r="J120" s="199"/>
      <c r="K120" s="199"/>
      <c r="L120" s="199"/>
      <c r="M120" s="199"/>
      <c r="N120" s="199"/>
      <c r="O120" s="199"/>
      <c r="P120" s="199"/>
      <c r="Q120" s="212"/>
      <c r="R120" s="212">
        <v>1</v>
      </c>
      <c r="S120" s="212"/>
      <c r="T120" s="199"/>
      <c r="U120" s="199">
        <v>0</v>
      </c>
      <c r="V120" s="199"/>
      <c r="W120" s="199"/>
      <c r="X120" s="199">
        <v>0.99972222227370366</v>
      </c>
      <c r="Y120" s="199"/>
      <c r="Z120" s="199"/>
      <c r="AA120" s="199">
        <v>2.999166666821111</v>
      </c>
      <c r="AB120" s="199"/>
      <c r="AC120" s="212">
        <v>1</v>
      </c>
      <c r="AD120" s="212"/>
      <c r="AE120" s="212"/>
      <c r="AF120" s="212"/>
      <c r="AG120" s="199">
        <v>0</v>
      </c>
      <c r="AH120" s="199"/>
      <c r="AI120" s="199"/>
      <c r="AJ120" s="199"/>
      <c r="AK120" s="199">
        <v>2.25</v>
      </c>
      <c r="AL120" s="199"/>
      <c r="AM120" s="199"/>
      <c r="AN120" s="199"/>
      <c r="AO120" s="199">
        <v>11.25</v>
      </c>
      <c r="AP120" s="199"/>
      <c r="AQ120" s="199"/>
      <c r="AR120" s="199"/>
      <c r="AS120" s="212"/>
      <c r="AT120" s="212"/>
      <c r="AU120" s="212"/>
      <c r="AV120" s="199"/>
      <c r="AW120" s="199"/>
      <c r="AX120" s="199"/>
      <c r="AY120" s="199"/>
      <c r="AZ120" s="199"/>
      <c r="BA120" s="199"/>
      <c r="BB120" s="199"/>
      <c r="BC120" s="199"/>
      <c r="BD120" s="199"/>
      <c r="BE120" s="212"/>
      <c r="BF120" s="212"/>
      <c r="BG120" s="199"/>
      <c r="BH120" s="199"/>
      <c r="BI120" s="199"/>
      <c r="BJ120" s="199"/>
      <c r="BK120" s="199"/>
      <c r="BL120" s="199"/>
      <c r="BM120" s="212">
        <v>2</v>
      </c>
      <c r="BN120" s="199">
        <v>0</v>
      </c>
      <c r="BO120" s="199">
        <v>3.2497222222737037</v>
      </c>
      <c r="BP120" s="199">
        <v>14.249166666821111</v>
      </c>
      <c r="BQ120" s="211"/>
      <c r="BR120" s="211"/>
      <c r="BS120" s="211"/>
      <c r="BT120" s="211"/>
      <c r="BU120" s="31" t="str">
        <f t="shared" si="40"/>
        <v>23_02</v>
      </c>
      <c r="BV120" s="31" t="str">
        <f t="shared" si="41"/>
        <v>ELECTROBOMBA DE SUMIDERO SUMERGIBLE</v>
      </c>
      <c r="BW120" s="31" t="str">
        <f t="shared" si="42"/>
        <v>140-PP-133</v>
      </c>
      <c r="BX120" s="1" t="str">
        <f t="shared" si="43"/>
        <v>-</v>
      </c>
      <c r="BY120" s="66">
        <f t="shared" si="44"/>
        <v>0</v>
      </c>
      <c r="BZ120" s="66">
        <f t="shared" si="45"/>
        <v>14.249166666821111</v>
      </c>
      <c r="CA120" s="1">
        <f t="shared" si="46"/>
        <v>14</v>
      </c>
      <c r="CB120" s="213">
        <f t="shared" si="47"/>
        <v>336</v>
      </c>
      <c r="CC120" s="67">
        <f t="shared" si="48"/>
        <v>1</v>
      </c>
      <c r="CD120" s="69" t="str">
        <f t="shared" si="49"/>
        <v>NO PRESENTA</v>
      </c>
      <c r="CE120" s="31">
        <f t="shared" si="34"/>
        <v>28</v>
      </c>
      <c r="CF120" s="213">
        <f t="shared" si="35"/>
        <v>672</v>
      </c>
      <c r="CG120" s="67">
        <f t="shared" si="36"/>
        <v>1</v>
      </c>
      <c r="CH120" s="69" t="str">
        <f t="shared" si="37"/>
        <v>NO PRESENTA</v>
      </c>
      <c r="CI120" s="69" t="str">
        <f t="shared" si="38"/>
        <v>NO PRESENTA</v>
      </c>
      <c r="CJ120" s="199" t="str">
        <f t="shared" si="39"/>
        <v>NO PRESENTA</v>
      </c>
      <c r="CK120" s="68" t="str">
        <f t="shared" si="50"/>
        <v>-</v>
      </c>
      <c r="CL120" s="68" t="str">
        <f t="shared" si="51"/>
        <v>-</v>
      </c>
      <c r="CM120" s="68" t="str">
        <f t="shared" si="52"/>
        <v>-</v>
      </c>
      <c r="CN120" s="68" t="str">
        <f t="shared" si="53"/>
        <v>-</v>
      </c>
      <c r="CO120" s="68" t="str">
        <f t="shared" si="54"/>
        <v>-</v>
      </c>
      <c r="CP120" s="68">
        <f t="shared" si="55"/>
        <v>0</v>
      </c>
      <c r="CQ120" s="68">
        <f t="shared" si="56"/>
        <v>0.21048014504627899</v>
      </c>
      <c r="CR120" s="68">
        <f t="shared" si="57"/>
        <v>0.78951985495372101</v>
      </c>
      <c r="CS120" s="68">
        <f t="shared" si="58"/>
        <v>0</v>
      </c>
      <c r="CT120" s="68">
        <f t="shared" si="59"/>
        <v>0</v>
      </c>
      <c r="CU120" s="68" t="str">
        <f t="shared" si="60"/>
        <v>-</v>
      </c>
      <c r="CV120" s="68" t="str">
        <f t="shared" si="61"/>
        <v>-</v>
      </c>
      <c r="CW120" s="68" t="str">
        <f t="shared" si="62"/>
        <v>-</v>
      </c>
      <c r="CX120" s="68" t="str">
        <f t="shared" si="63"/>
        <v>-</v>
      </c>
      <c r="CY120" s="68">
        <f t="shared" si="64"/>
        <v>0.21048014504627899</v>
      </c>
      <c r="CZ120" s="68">
        <f t="shared" si="65"/>
        <v>0</v>
      </c>
      <c r="DA120" s="68">
        <f t="shared" si="66"/>
        <v>0.78951985495372101</v>
      </c>
      <c r="DB120" s="68">
        <f t="shared" si="67"/>
        <v>0</v>
      </c>
    </row>
    <row r="121" spans="1:106" ht="14.25" customHeight="1" x14ac:dyDescent="0.2">
      <c r="A121" s="31" t="s">
        <v>233</v>
      </c>
      <c r="B121" s="211" t="s">
        <v>313</v>
      </c>
      <c r="C121" s="211" t="s">
        <v>312</v>
      </c>
      <c r="D121" s="211" t="s">
        <v>36</v>
      </c>
      <c r="E121" s="212"/>
      <c r="F121" s="212"/>
      <c r="G121" s="212"/>
      <c r="H121" s="199"/>
      <c r="I121" s="199"/>
      <c r="J121" s="199"/>
      <c r="K121" s="199"/>
      <c r="L121" s="199"/>
      <c r="M121" s="199"/>
      <c r="N121" s="199"/>
      <c r="O121" s="199"/>
      <c r="P121" s="199"/>
      <c r="Q121" s="212"/>
      <c r="R121" s="212">
        <v>1</v>
      </c>
      <c r="S121" s="212"/>
      <c r="T121" s="199"/>
      <c r="U121" s="199">
        <v>0</v>
      </c>
      <c r="V121" s="199"/>
      <c r="W121" s="199"/>
      <c r="X121" s="199">
        <v>0.13305555557599291</v>
      </c>
      <c r="Y121" s="199"/>
      <c r="Z121" s="199"/>
      <c r="AA121" s="199">
        <v>0.66527777787996456</v>
      </c>
      <c r="AB121" s="199"/>
      <c r="AC121" s="212"/>
      <c r="AD121" s="212"/>
      <c r="AE121" s="212"/>
      <c r="AF121" s="212"/>
      <c r="AG121" s="199"/>
      <c r="AH121" s="199"/>
      <c r="AI121" s="199"/>
      <c r="AJ121" s="199"/>
      <c r="AK121" s="199"/>
      <c r="AL121" s="199"/>
      <c r="AM121" s="199"/>
      <c r="AN121" s="199"/>
      <c r="AO121" s="199"/>
      <c r="AP121" s="199"/>
      <c r="AQ121" s="199"/>
      <c r="AR121" s="199"/>
      <c r="AS121" s="212"/>
      <c r="AT121" s="212"/>
      <c r="AU121" s="212"/>
      <c r="AV121" s="199"/>
      <c r="AW121" s="199"/>
      <c r="AX121" s="199"/>
      <c r="AY121" s="199"/>
      <c r="AZ121" s="199"/>
      <c r="BA121" s="199"/>
      <c r="BB121" s="199"/>
      <c r="BC121" s="199"/>
      <c r="BD121" s="199"/>
      <c r="BE121" s="212"/>
      <c r="BF121" s="212"/>
      <c r="BG121" s="199"/>
      <c r="BH121" s="199"/>
      <c r="BI121" s="199"/>
      <c r="BJ121" s="199"/>
      <c r="BK121" s="199"/>
      <c r="BL121" s="199"/>
      <c r="BM121" s="212">
        <v>1</v>
      </c>
      <c r="BN121" s="199">
        <v>0</v>
      </c>
      <c r="BO121" s="199">
        <v>0.13305555557599291</v>
      </c>
      <c r="BP121" s="199">
        <v>0.66527777787996456</v>
      </c>
      <c r="BQ121" s="211"/>
      <c r="BR121" s="211"/>
      <c r="BS121" s="211"/>
      <c r="BT121" s="211"/>
      <c r="BU121" s="31" t="str">
        <f t="shared" si="40"/>
        <v>23_02</v>
      </c>
      <c r="BV121" s="31" t="str">
        <f t="shared" si="41"/>
        <v>ELECTROBOMBA DE SUMIDERO SUMERGIBLE</v>
      </c>
      <c r="BW121" s="31" t="str">
        <f t="shared" si="42"/>
        <v>GRINDEX_MASTER INOX H</v>
      </c>
      <c r="BX121" s="1" t="str">
        <f t="shared" si="43"/>
        <v>-</v>
      </c>
      <c r="BY121" s="66">
        <f t="shared" si="44"/>
        <v>0</v>
      </c>
      <c r="BZ121" s="66">
        <f t="shared" si="45"/>
        <v>0.66527777787996456</v>
      </c>
      <c r="CA121" s="1">
        <f t="shared" si="46"/>
        <v>14</v>
      </c>
      <c r="CB121" s="213">
        <f t="shared" si="47"/>
        <v>336</v>
      </c>
      <c r="CC121" s="67">
        <f t="shared" si="48"/>
        <v>1</v>
      </c>
      <c r="CD121" s="69" t="str">
        <f t="shared" si="49"/>
        <v>NO PRESENTA</v>
      </c>
      <c r="CE121" s="31">
        <f t="shared" si="34"/>
        <v>28</v>
      </c>
      <c r="CF121" s="213">
        <f t="shared" si="35"/>
        <v>672</v>
      </c>
      <c r="CG121" s="67">
        <f t="shared" si="36"/>
        <v>1</v>
      </c>
      <c r="CH121" s="69" t="str">
        <f t="shared" si="37"/>
        <v>NO PRESENTA</v>
      </c>
      <c r="CI121" s="69" t="str">
        <f t="shared" si="38"/>
        <v>NO PRESENTA</v>
      </c>
      <c r="CJ121" s="199" t="str">
        <f t="shared" si="39"/>
        <v>NO PRESENTA</v>
      </c>
      <c r="CK121" s="68" t="str">
        <f t="shared" si="50"/>
        <v>-</v>
      </c>
      <c r="CL121" s="68" t="str">
        <f t="shared" si="51"/>
        <v>-</v>
      </c>
      <c r="CM121" s="68" t="str">
        <f t="shared" si="52"/>
        <v>-</v>
      </c>
      <c r="CN121" s="68" t="str">
        <f t="shared" si="53"/>
        <v>-</v>
      </c>
      <c r="CO121" s="68" t="str">
        <f t="shared" si="54"/>
        <v>-</v>
      </c>
      <c r="CP121" s="68">
        <f t="shared" si="55"/>
        <v>0</v>
      </c>
      <c r="CQ121" s="68">
        <f t="shared" si="56"/>
        <v>1</v>
      </c>
      <c r="CR121" s="68">
        <f t="shared" si="57"/>
        <v>0</v>
      </c>
      <c r="CS121" s="68">
        <f t="shared" si="58"/>
        <v>0</v>
      </c>
      <c r="CT121" s="68">
        <f t="shared" si="59"/>
        <v>0</v>
      </c>
      <c r="CU121" s="68" t="str">
        <f t="shared" si="60"/>
        <v>-</v>
      </c>
      <c r="CV121" s="68" t="str">
        <f t="shared" si="61"/>
        <v>-</v>
      </c>
      <c r="CW121" s="68" t="str">
        <f t="shared" si="62"/>
        <v>-</v>
      </c>
      <c r="CX121" s="68" t="str">
        <f t="shared" si="63"/>
        <v>-</v>
      </c>
      <c r="CY121" s="68">
        <f t="shared" si="64"/>
        <v>1</v>
      </c>
      <c r="CZ121" s="68">
        <f t="shared" si="65"/>
        <v>0</v>
      </c>
      <c r="DA121" s="68">
        <f t="shared" si="66"/>
        <v>0</v>
      </c>
      <c r="DB121" s="68">
        <f t="shared" si="67"/>
        <v>0</v>
      </c>
    </row>
    <row r="122" spans="1:106" ht="14.25" customHeight="1" x14ac:dyDescent="0.2">
      <c r="A122" s="31" t="s">
        <v>233</v>
      </c>
      <c r="B122" s="211" t="s">
        <v>452</v>
      </c>
      <c r="C122" s="211" t="s">
        <v>50</v>
      </c>
      <c r="D122" s="211" t="s">
        <v>487</v>
      </c>
      <c r="E122" s="212">
        <v>1</v>
      </c>
      <c r="F122" s="212"/>
      <c r="G122" s="212"/>
      <c r="H122" s="199">
        <v>0.35000000009313226</v>
      </c>
      <c r="I122" s="199"/>
      <c r="J122" s="199"/>
      <c r="K122" s="199">
        <v>0.1666666668606922</v>
      </c>
      <c r="L122" s="199"/>
      <c r="M122" s="199"/>
      <c r="N122" s="199">
        <v>0.1666666668606922</v>
      </c>
      <c r="O122" s="199"/>
      <c r="P122" s="199"/>
      <c r="Q122" s="212"/>
      <c r="R122" s="212"/>
      <c r="S122" s="212"/>
      <c r="T122" s="199"/>
      <c r="U122" s="199"/>
      <c r="V122" s="199"/>
      <c r="W122" s="199"/>
      <c r="X122" s="199"/>
      <c r="Y122" s="199"/>
      <c r="Z122" s="199"/>
      <c r="AA122" s="199"/>
      <c r="AB122" s="199"/>
      <c r="AC122" s="212"/>
      <c r="AD122" s="212"/>
      <c r="AE122" s="212"/>
      <c r="AF122" s="212"/>
      <c r="AG122" s="199"/>
      <c r="AH122" s="199"/>
      <c r="AI122" s="199"/>
      <c r="AJ122" s="199"/>
      <c r="AK122" s="199"/>
      <c r="AL122" s="199"/>
      <c r="AM122" s="199"/>
      <c r="AN122" s="199"/>
      <c r="AO122" s="199"/>
      <c r="AP122" s="199"/>
      <c r="AQ122" s="199"/>
      <c r="AR122" s="199"/>
      <c r="AS122" s="212"/>
      <c r="AT122" s="212"/>
      <c r="AU122" s="212"/>
      <c r="AV122" s="199"/>
      <c r="AW122" s="199"/>
      <c r="AX122" s="199"/>
      <c r="AY122" s="199"/>
      <c r="AZ122" s="199"/>
      <c r="BA122" s="199"/>
      <c r="BB122" s="199"/>
      <c r="BC122" s="199"/>
      <c r="BD122" s="199"/>
      <c r="BE122" s="212"/>
      <c r="BF122" s="212"/>
      <c r="BG122" s="199"/>
      <c r="BH122" s="199"/>
      <c r="BI122" s="199"/>
      <c r="BJ122" s="199"/>
      <c r="BK122" s="199"/>
      <c r="BL122" s="199"/>
      <c r="BM122" s="212">
        <v>1</v>
      </c>
      <c r="BN122" s="199">
        <v>0.35000000009313226</v>
      </c>
      <c r="BO122" s="199">
        <v>0.1666666668606922</v>
      </c>
      <c r="BP122" s="199">
        <v>0.1666666668606922</v>
      </c>
      <c r="BQ122" s="211"/>
      <c r="BR122" s="211"/>
      <c r="BS122" s="211"/>
      <c r="BT122" s="211"/>
      <c r="BU122" s="31" t="str">
        <f t="shared" si="40"/>
        <v>23_02</v>
      </c>
      <c r="BV122" s="31" t="str">
        <f t="shared" si="41"/>
        <v>TABLERO ELECTRICO DE CONTROL</v>
      </c>
      <c r="BW122" s="31" t="str">
        <f t="shared" si="42"/>
        <v>140-LP-1001</v>
      </c>
      <c r="BX122" s="1" t="str">
        <f t="shared" si="43"/>
        <v>140-LP-1001_CB1</v>
      </c>
      <c r="BY122" s="66">
        <f t="shared" si="44"/>
        <v>0.35000000009313226</v>
      </c>
      <c r="BZ122" s="66">
        <f t="shared" si="45"/>
        <v>0.1666666668606922</v>
      </c>
      <c r="CA122" s="1">
        <f t="shared" si="46"/>
        <v>14</v>
      </c>
      <c r="CB122" s="213">
        <f t="shared" si="47"/>
        <v>336</v>
      </c>
      <c r="CC122" s="67">
        <f t="shared" si="48"/>
        <v>0.99895833333305617</v>
      </c>
      <c r="CD122" s="69">
        <f t="shared" si="49"/>
        <v>336</v>
      </c>
      <c r="CE122" s="31">
        <f t="shared" si="34"/>
        <v>28</v>
      </c>
      <c r="CF122" s="213">
        <f t="shared" si="35"/>
        <v>672</v>
      </c>
      <c r="CG122" s="67">
        <f t="shared" si="36"/>
        <v>0.99947916666652803</v>
      </c>
      <c r="CH122" s="69">
        <f t="shared" si="37"/>
        <v>672</v>
      </c>
      <c r="CI122" s="69">
        <f t="shared" si="38"/>
        <v>0.35000000009313226</v>
      </c>
      <c r="CJ122" s="199">
        <f t="shared" si="39"/>
        <v>0.1666666668606922</v>
      </c>
      <c r="CK122" s="68">
        <f t="shared" si="50"/>
        <v>1</v>
      </c>
      <c r="CL122" s="68">
        <f t="shared" si="51"/>
        <v>0</v>
      </c>
      <c r="CM122" s="68">
        <f t="shared" si="52"/>
        <v>0</v>
      </c>
      <c r="CN122" s="68">
        <f t="shared" si="53"/>
        <v>0</v>
      </c>
      <c r="CO122" s="68">
        <f t="shared" si="54"/>
        <v>0</v>
      </c>
      <c r="CP122" s="68">
        <f t="shared" si="55"/>
        <v>1</v>
      </c>
      <c r="CQ122" s="68">
        <f t="shared" si="56"/>
        <v>0</v>
      </c>
      <c r="CR122" s="68">
        <f t="shared" si="57"/>
        <v>0</v>
      </c>
      <c r="CS122" s="68">
        <f t="shared" si="58"/>
        <v>0</v>
      </c>
      <c r="CT122" s="68">
        <f t="shared" si="59"/>
        <v>0</v>
      </c>
      <c r="CU122" s="68">
        <f t="shared" si="60"/>
        <v>0</v>
      </c>
      <c r="CV122" s="68">
        <f t="shared" si="61"/>
        <v>0</v>
      </c>
      <c r="CW122" s="68">
        <f t="shared" si="62"/>
        <v>1</v>
      </c>
      <c r="CX122" s="68">
        <f t="shared" si="63"/>
        <v>0</v>
      </c>
      <c r="CY122" s="68">
        <f t="shared" si="64"/>
        <v>0</v>
      </c>
      <c r="CZ122" s="68">
        <f t="shared" si="65"/>
        <v>0</v>
      </c>
      <c r="DA122" s="68">
        <f t="shared" si="66"/>
        <v>1</v>
      </c>
      <c r="DB122" s="68">
        <f t="shared" si="67"/>
        <v>0</v>
      </c>
    </row>
    <row r="123" spans="1:106" ht="14.25" customHeight="1" x14ac:dyDescent="0.2">
      <c r="A123" s="31" t="s">
        <v>233</v>
      </c>
      <c r="B123" s="211" t="s">
        <v>452</v>
      </c>
      <c r="C123" s="211" t="s">
        <v>50</v>
      </c>
      <c r="D123" s="211" t="s">
        <v>486</v>
      </c>
      <c r="E123" s="212">
        <v>1</v>
      </c>
      <c r="F123" s="212"/>
      <c r="G123" s="212"/>
      <c r="H123" s="199">
        <v>0.35000000009313226</v>
      </c>
      <c r="I123" s="199"/>
      <c r="J123" s="199"/>
      <c r="K123" s="199">
        <v>7.8330555556458421</v>
      </c>
      <c r="L123" s="199"/>
      <c r="M123" s="199"/>
      <c r="N123" s="199">
        <v>7.8330555556458421</v>
      </c>
      <c r="O123" s="199"/>
      <c r="P123" s="199"/>
      <c r="Q123" s="212"/>
      <c r="R123" s="212"/>
      <c r="S123" s="212"/>
      <c r="T123" s="199"/>
      <c r="U123" s="199"/>
      <c r="V123" s="199"/>
      <c r="W123" s="199"/>
      <c r="X123" s="199"/>
      <c r="Y123" s="199"/>
      <c r="Z123" s="199"/>
      <c r="AA123" s="199"/>
      <c r="AB123" s="199"/>
      <c r="AC123" s="212"/>
      <c r="AD123" s="212"/>
      <c r="AE123" s="212"/>
      <c r="AF123" s="212"/>
      <c r="AG123" s="199"/>
      <c r="AH123" s="199"/>
      <c r="AI123" s="199"/>
      <c r="AJ123" s="199"/>
      <c r="AK123" s="199"/>
      <c r="AL123" s="199"/>
      <c r="AM123" s="199"/>
      <c r="AN123" s="199"/>
      <c r="AO123" s="199"/>
      <c r="AP123" s="199"/>
      <c r="AQ123" s="199"/>
      <c r="AR123" s="199"/>
      <c r="AS123" s="212"/>
      <c r="AT123" s="212"/>
      <c r="AU123" s="212"/>
      <c r="AV123" s="199"/>
      <c r="AW123" s="199"/>
      <c r="AX123" s="199"/>
      <c r="AY123" s="199"/>
      <c r="AZ123" s="199"/>
      <c r="BA123" s="199"/>
      <c r="BB123" s="199"/>
      <c r="BC123" s="199"/>
      <c r="BD123" s="199"/>
      <c r="BE123" s="212"/>
      <c r="BF123" s="212"/>
      <c r="BG123" s="199"/>
      <c r="BH123" s="199"/>
      <c r="BI123" s="199"/>
      <c r="BJ123" s="199"/>
      <c r="BK123" s="199"/>
      <c r="BL123" s="199"/>
      <c r="BM123" s="212">
        <v>1</v>
      </c>
      <c r="BN123" s="199">
        <v>0.35000000009313226</v>
      </c>
      <c r="BO123" s="199">
        <v>7.8330555556458421</v>
      </c>
      <c r="BP123" s="199">
        <v>7.8330555556458421</v>
      </c>
      <c r="BQ123" s="211"/>
      <c r="BR123" s="211"/>
      <c r="BS123" s="211"/>
      <c r="BT123" s="211"/>
      <c r="BU123" s="31" t="str">
        <f t="shared" si="40"/>
        <v>23_02</v>
      </c>
      <c r="BV123" s="31" t="str">
        <f t="shared" si="41"/>
        <v>TABLERO ELECTRICO DE CONTROL</v>
      </c>
      <c r="BW123" s="31" t="str">
        <f t="shared" si="42"/>
        <v>140-LP-1001</v>
      </c>
      <c r="BX123" s="1" t="str">
        <f t="shared" si="43"/>
        <v>140-LP-1001_CB4</v>
      </c>
      <c r="BY123" s="66">
        <f t="shared" si="44"/>
        <v>0.35000000009313226</v>
      </c>
      <c r="BZ123" s="66">
        <f t="shared" si="45"/>
        <v>7.8330555556458421</v>
      </c>
      <c r="CA123" s="1">
        <f t="shared" si="46"/>
        <v>14</v>
      </c>
      <c r="CB123" s="213">
        <f t="shared" si="47"/>
        <v>336</v>
      </c>
      <c r="CC123" s="67">
        <f t="shared" si="48"/>
        <v>0.99895833333305617</v>
      </c>
      <c r="CD123" s="69">
        <f t="shared" si="49"/>
        <v>336</v>
      </c>
      <c r="CE123" s="31">
        <f t="shared" si="34"/>
        <v>28</v>
      </c>
      <c r="CF123" s="213">
        <f t="shared" si="35"/>
        <v>672</v>
      </c>
      <c r="CG123" s="67">
        <f t="shared" si="36"/>
        <v>0.99947916666652803</v>
      </c>
      <c r="CH123" s="69">
        <f t="shared" si="37"/>
        <v>672</v>
      </c>
      <c r="CI123" s="69">
        <f t="shared" si="38"/>
        <v>0.35000000009313226</v>
      </c>
      <c r="CJ123" s="199">
        <f t="shared" si="39"/>
        <v>7.8330555556458421</v>
      </c>
      <c r="CK123" s="68">
        <f t="shared" si="50"/>
        <v>1</v>
      </c>
      <c r="CL123" s="68">
        <f t="shared" si="51"/>
        <v>0</v>
      </c>
      <c r="CM123" s="68">
        <f t="shared" si="52"/>
        <v>0</v>
      </c>
      <c r="CN123" s="68">
        <f t="shared" si="53"/>
        <v>0</v>
      </c>
      <c r="CO123" s="68">
        <f t="shared" si="54"/>
        <v>0</v>
      </c>
      <c r="CP123" s="68">
        <f t="shared" si="55"/>
        <v>1</v>
      </c>
      <c r="CQ123" s="68">
        <f t="shared" si="56"/>
        <v>0</v>
      </c>
      <c r="CR123" s="68">
        <f t="shared" si="57"/>
        <v>0</v>
      </c>
      <c r="CS123" s="68">
        <f t="shared" si="58"/>
        <v>0</v>
      </c>
      <c r="CT123" s="68">
        <f t="shared" si="59"/>
        <v>0</v>
      </c>
      <c r="CU123" s="68">
        <f t="shared" si="60"/>
        <v>0</v>
      </c>
      <c r="CV123" s="68">
        <f t="shared" si="61"/>
        <v>0</v>
      </c>
      <c r="CW123" s="68">
        <f t="shared" si="62"/>
        <v>1</v>
      </c>
      <c r="CX123" s="68">
        <f t="shared" si="63"/>
        <v>0</v>
      </c>
      <c r="CY123" s="68">
        <f t="shared" si="64"/>
        <v>0</v>
      </c>
      <c r="CZ123" s="68">
        <f t="shared" si="65"/>
        <v>0</v>
      </c>
      <c r="DA123" s="68">
        <f t="shared" si="66"/>
        <v>1</v>
      </c>
      <c r="DB123" s="68">
        <f t="shared" si="67"/>
        <v>0</v>
      </c>
    </row>
    <row r="124" spans="1:106" ht="14.25" customHeight="1" x14ac:dyDescent="0.2">
      <c r="A124" s="31" t="s">
        <v>233</v>
      </c>
      <c r="B124" s="211" t="s">
        <v>450</v>
      </c>
      <c r="C124" s="211" t="s">
        <v>111</v>
      </c>
      <c r="D124" s="211" t="s">
        <v>36</v>
      </c>
      <c r="E124" s="212"/>
      <c r="F124" s="212"/>
      <c r="G124" s="212">
        <v>1</v>
      </c>
      <c r="H124" s="199"/>
      <c r="I124" s="199"/>
      <c r="J124" s="199">
        <v>8.1833333332906477</v>
      </c>
      <c r="K124" s="199"/>
      <c r="L124" s="199"/>
      <c r="M124" s="199">
        <v>1.7500000001164153</v>
      </c>
      <c r="N124" s="199"/>
      <c r="O124" s="199"/>
      <c r="P124" s="199">
        <v>7.0000000004656613</v>
      </c>
      <c r="Q124" s="212"/>
      <c r="R124" s="212"/>
      <c r="S124" s="212"/>
      <c r="T124" s="199"/>
      <c r="U124" s="199"/>
      <c r="V124" s="199"/>
      <c r="W124" s="199"/>
      <c r="X124" s="199"/>
      <c r="Y124" s="199"/>
      <c r="Z124" s="199"/>
      <c r="AA124" s="199"/>
      <c r="AB124" s="199"/>
      <c r="AC124" s="212"/>
      <c r="AD124" s="212"/>
      <c r="AE124" s="212"/>
      <c r="AF124" s="212"/>
      <c r="AG124" s="199"/>
      <c r="AH124" s="199"/>
      <c r="AI124" s="199"/>
      <c r="AJ124" s="199"/>
      <c r="AK124" s="199"/>
      <c r="AL124" s="199"/>
      <c r="AM124" s="199"/>
      <c r="AN124" s="199"/>
      <c r="AO124" s="199"/>
      <c r="AP124" s="199"/>
      <c r="AQ124" s="199"/>
      <c r="AR124" s="199"/>
      <c r="AS124" s="212"/>
      <c r="AT124" s="212"/>
      <c r="AU124" s="212"/>
      <c r="AV124" s="199"/>
      <c r="AW124" s="199"/>
      <c r="AX124" s="199"/>
      <c r="AY124" s="199"/>
      <c r="AZ124" s="199"/>
      <c r="BA124" s="199"/>
      <c r="BB124" s="199"/>
      <c r="BC124" s="199"/>
      <c r="BD124" s="199"/>
      <c r="BE124" s="212"/>
      <c r="BF124" s="212"/>
      <c r="BG124" s="199"/>
      <c r="BH124" s="199"/>
      <c r="BI124" s="199"/>
      <c r="BJ124" s="199"/>
      <c r="BK124" s="199"/>
      <c r="BL124" s="199"/>
      <c r="BM124" s="212">
        <v>1</v>
      </c>
      <c r="BN124" s="199">
        <v>8.1833333332906477</v>
      </c>
      <c r="BO124" s="199">
        <v>1.7500000001164153</v>
      </c>
      <c r="BP124" s="199">
        <v>7.0000000004656613</v>
      </c>
      <c r="BQ124" s="211"/>
      <c r="BR124" s="211"/>
      <c r="BS124" s="211"/>
      <c r="BT124" s="211"/>
      <c r="BU124" s="31" t="str">
        <f t="shared" si="40"/>
        <v>23_02</v>
      </c>
      <c r="BV124" s="31" t="str">
        <f t="shared" si="41"/>
        <v>BOMBA NEUMATICA DE RECOLECCION DE ACEITE USADO</v>
      </c>
      <c r="BW124" s="31" t="str">
        <f t="shared" si="42"/>
        <v>140-PP-112</v>
      </c>
      <c r="BX124" s="1" t="str">
        <f t="shared" si="43"/>
        <v>-</v>
      </c>
      <c r="BY124" s="66">
        <f t="shared" si="44"/>
        <v>8.1833333332906477</v>
      </c>
      <c r="BZ124" s="66">
        <f t="shared" si="45"/>
        <v>7.0000000004656613</v>
      </c>
      <c r="CA124" s="1">
        <f t="shared" si="46"/>
        <v>14</v>
      </c>
      <c r="CB124" s="213">
        <f t="shared" si="47"/>
        <v>336</v>
      </c>
      <c r="CC124" s="67">
        <f t="shared" si="48"/>
        <v>0.97564484126996831</v>
      </c>
      <c r="CD124" s="69">
        <f t="shared" si="49"/>
        <v>336</v>
      </c>
      <c r="CE124" s="31">
        <f t="shared" si="34"/>
        <v>28</v>
      </c>
      <c r="CF124" s="213">
        <f t="shared" si="35"/>
        <v>672</v>
      </c>
      <c r="CG124" s="67">
        <f t="shared" si="36"/>
        <v>0.98782242063498416</v>
      </c>
      <c r="CH124" s="69">
        <f t="shared" si="37"/>
        <v>672</v>
      </c>
      <c r="CI124" s="69">
        <f t="shared" si="38"/>
        <v>8.1833333332906477</v>
      </c>
      <c r="CJ124" s="199">
        <f t="shared" si="39"/>
        <v>7.0000000004656613</v>
      </c>
      <c r="CK124" s="68">
        <f t="shared" si="50"/>
        <v>1</v>
      </c>
      <c r="CL124" s="68">
        <f t="shared" si="51"/>
        <v>0</v>
      </c>
      <c r="CM124" s="68">
        <f t="shared" si="52"/>
        <v>0</v>
      </c>
      <c r="CN124" s="68">
        <f t="shared" si="53"/>
        <v>0</v>
      </c>
      <c r="CO124" s="68">
        <f t="shared" si="54"/>
        <v>0</v>
      </c>
      <c r="CP124" s="68">
        <f t="shared" si="55"/>
        <v>1</v>
      </c>
      <c r="CQ124" s="68">
        <f t="shared" si="56"/>
        <v>0</v>
      </c>
      <c r="CR124" s="68">
        <f t="shared" si="57"/>
        <v>0</v>
      </c>
      <c r="CS124" s="68">
        <f t="shared" si="58"/>
        <v>0</v>
      </c>
      <c r="CT124" s="68">
        <f t="shared" si="59"/>
        <v>0</v>
      </c>
      <c r="CU124" s="68">
        <f t="shared" si="60"/>
        <v>0</v>
      </c>
      <c r="CV124" s="68">
        <f t="shared" si="61"/>
        <v>1</v>
      </c>
      <c r="CW124" s="68">
        <f t="shared" si="62"/>
        <v>0</v>
      </c>
      <c r="CX124" s="68">
        <f t="shared" si="63"/>
        <v>0</v>
      </c>
      <c r="CY124" s="68">
        <f t="shared" si="64"/>
        <v>0</v>
      </c>
      <c r="CZ124" s="68">
        <f t="shared" si="65"/>
        <v>1</v>
      </c>
      <c r="DA124" s="68">
        <f t="shared" si="66"/>
        <v>0</v>
      </c>
      <c r="DB124" s="68">
        <f t="shared" si="67"/>
        <v>0</v>
      </c>
    </row>
    <row r="125" spans="1:106" ht="14.25" customHeight="1" x14ac:dyDescent="0.2">
      <c r="A125" s="31" t="s">
        <v>233</v>
      </c>
      <c r="B125" s="211" t="s">
        <v>450</v>
      </c>
      <c r="C125" s="211" t="s">
        <v>61</v>
      </c>
      <c r="D125" s="211" t="s">
        <v>36</v>
      </c>
      <c r="E125" s="212"/>
      <c r="F125" s="212"/>
      <c r="G125" s="212">
        <v>1</v>
      </c>
      <c r="H125" s="199"/>
      <c r="I125" s="199"/>
      <c r="J125" s="199">
        <v>11.016666666604578</v>
      </c>
      <c r="K125" s="199"/>
      <c r="L125" s="199"/>
      <c r="M125" s="199">
        <v>1.7497222222737037</v>
      </c>
      <c r="N125" s="199"/>
      <c r="O125" s="199"/>
      <c r="P125" s="199">
        <v>6.9988888890948147</v>
      </c>
      <c r="Q125" s="212"/>
      <c r="R125" s="212"/>
      <c r="S125" s="212"/>
      <c r="T125" s="199"/>
      <c r="U125" s="199"/>
      <c r="V125" s="199"/>
      <c r="W125" s="199"/>
      <c r="X125" s="199"/>
      <c r="Y125" s="199"/>
      <c r="Z125" s="199"/>
      <c r="AA125" s="199"/>
      <c r="AB125" s="199"/>
      <c r="AC125" s="212"/>
      <c r="AD125" s="212"/>
      <c r="AE125" s="212"/>
      <c r="AF125" s="212"/>
      <c r="AG125" s="199"/>
      <c r="AH125" s="199"/>
      <c r="AI125" s="199"/>
      <c r="AJ125" s="199"/>
      <c r="AK125" s="199"/>
      <c r="AL125" s="199"/>
      <c r="AM125" s="199"/>
      <c r="AN125" s="199"/>
      <c r="AO125" s="199"/>
      <c r="AP125" s="199"/>
      <c r="AQ125" s="199"/>
      <c r="AR125" s="199"/>
      <c r="AS125" s="212"/>
      <c r="AT125" s="212"/>
      <c r="AU125" s="212"/>
      <c r="AV125" s="199"/>
      <c r="AW125" s="199"/>
      <c r="AX125" s="199"/>
      <c r="AY125" s="199"/>
      <c r="AZ125" s="199"/>
      <c r="BA125" s="199"/>
      <c r="BB125" s="199"/>
      <c r="BC125" s="199"/>
      <c r="BD125" s="199"/>
      <c r="BE125" s="212"/>
      <c r="BF125" s="212"/>
      <c r="BG125" s="199"/>
      <c r="BH125" s="199"/>
      <c r="BI125" s="199"/>
      <c r="BJ125" s="199"/>
      <c r="BK125" s="199"/>
      <c r="BL125" s="199"/>
      <c r="BM125" s="212">
        <v>1</v>
      </c>
      <c r="BN125" s="199">
        <v>11.016666666604578</v>
      </c>
      <c r="BO125" s="199">
        <v>1.7497222222737037</v>
      </c>
      <c r="BP125" s="199">
        <v>6.9988888890948147</v>
      </c>
      <c r="BQ125" s="211"/>
      <c r="BR125" s="211"/>
      <c r="BS125" s="211"/>
      <c r="BT125" s="211"/>
      <c r="BU125" s="31" t="str">
        <f t="shared" si="40"/>
        <v>23_02</v>
      </c>
      <c r="BV125" s="31" t="str">
        <f t="shared" si="41"/>
        <v>BOMBA NEUMATICA DE RECOLECCION DE ACEITE USADO</v>
      </c>
      <c r="BW125" s="31" t="str">
        <f t="shared" si="42"/>
        <v>140-PP-115</v>
      </c>
      <c r="BX125" s="1" t="str">
        <f t="shared" si="43"/>
        <v>-</v>
      </c>
      <c r="BY125" s="66">
        <f t="shared" si="44"/>
        <v>11.016666666604578</v>
      </c>
      <c r="BZ125" s="66">
        <f t="shared" si="45"/>
        <v>6.9988888890948147</v>
      </c>
      <c r="CA125" s="1">
        <f t="shared" si="46"/>
        <v>14</v>
      </c>
      <c r="CB125" s="213">
        <f t="shared" si="47"/>
        <v>336</v>
      </c>
      <c r="CC125" s="67">
        <f t="shared" si="48"/>
        <v>0.96721230158748639</v>
      </c>
      <c r="CD125" s="69">
        <f t="shared" si="49"/>
        <v>336</v>
      </c>
      <c r="CE125" s="31">
        <f t="shared" si="34"/>
        <v>28</v>
      </c>
      <c r="CF125" s="213">
        <f t="shared" si="35"/>
        <v>672</v>
      </c>
      <c r="CG125" s="67">
        <f t="shared" si="36"/>
        <v>0.98360615079374314</v>
      </c>
      <c r="CH125" s="69">
        <f t="shared" si="37"/>
        <v>672</v>
      </c>
      <c r="CI125" s="69">
        <f t="shared" si="38"/>
        <v>11.016666666604578</v>
      </c>
      <c r="CJ125" s="199">
        <f t="shared" si="39"/>
        <v>6.9988888890948147</v>
      </c>
      <c r="CK125" s="68">
        <f t="shared" si="50"/>
        <v>1</v>
      </c>
      <c r="CL125" s="68">
        <f t="shared" si="51"/>
        <v>0</v>
      </c>
      <c r="CM125" s="68">
        <f t="shared" si="52"/>
        <v>0</v>
      </c>
      <c r="CN125" s="68">
        <f t="shared" si="53"/>
        <v>0</v>
      </c>
      <c r="CO125" s="68">
        <f t="shared" si="54"/>
        <v>0</v>
      </c>
      <c r="CP125" s="68">
        <f t="shared" si="55"/>
        <v>1</v>
      </c>
      <c r="CQ125" s="68">
        <f t="shared" si="56"/>
        <v>0</v>
      </c>
      <c r="CR125" s="68">
        <f t="shared" si="57"/>
        <v>0</v>
      </c>
      <c r="CS125" s="68">
        <f t="shared" si="58"/>
        <v>0</v>
      </c>
      <c r="CT125" s="68">
        <f t="shared" si="59"/>
        <v>0</v>
      </c>
      <c r="CU125" s="68">
        <f t="shared" si="60"/>
        <v>0</v>
      </c>
      <c r="CV125" s="68">
        <f t="shared" si="61"/>
        <v>1</v>
      </c>
      <c r="CW125" s="68">
        <f t="shared" si="62"/>
        <v>0</v>
      </c>
      <c r="CX125" s="68">
        <f t="shared" si="63"/>
        <v>0</v>
      </c>
      <c r="CY125" s="68">
        <f t="shared" si="64"/>
        <v>0</v>
      </c>
      <c r="CZ125" s="68">
        <f t="shared" si="65"/>
        <v>1</v>
      </c>
      <c r="DA125" s="68">
        <f t="shared" si="66"/>
        <v>0</v>
      </c>
      <c r="DB125" s="68">
        <f t="shared" si="67"/>
        <v>0</v>
      </c>
    </row>
    <row r="126" spans="1:106" ht="14.25" customHeight="1" x14ac:dyDescent="0.2">
      <c r="A126" s="31" t="s">
        <v>233</v>
      </c>
      <c r="B126" s="211" t="s">
        <v>450</v>
      </c>
      <c r="C126" s="211" t="s">
        <v>68</v>
      </c>
      <c r="D126" s="211" t="s">
        <v>36</v>
      </c>
      <c r="E126" s="212"/>
      <c r="F126" s="212"/>
      <c r="G126" s="212">
        <v>3</v>
      </c>
      <c r="H126" s="199"/>
      <c r="I126" s="199"/>
      <c r="J126" s="199">
        <v>13.916666666977108</v>
      </c>
      <c r="K126" s="199"/>
      <c r="L126" s="199"/>
      <c r="M126" s="199">
        <v>5.0661111110821366</v>
      </c>
      <c r="N126" s="199"/>
      <c r="O126" s="199"/>
      <c r="P126" s="199">
        <v>22.581111110863276</v>
      </c>
      <c r="Q126" s="212"/>
      <c r="R126" s="212"/>
      <c r="S126" s="212"/>
      <c r="T126" s="199"/>
      <c r="U126" s="199"/>
      <c r="V126" s="199"/>
      <c r="W126" s="199"/>
      <c r="X126" s="199"/>
      <c r="Y126" s="199"/>
      <c r="Z126" s="199"/>
      <c r="AA126" s="199"/>
      <c r="AB126" s="199"/>
      <c r="AC126" s="212"/>
      <c r="AD126" s="212"/>
      <c r="AE126" s="212"/>
      <c r="AF126" s="212"/>
      <c r="AG126" s="199"/>
      <c r="AH126" s="199"/>
      <c r="AI126" s="199"/>
      <c r="AJ126" s="199"/>
      <c r="AK126" s="199"/>
      <c r="AL126" s="199"/>
      <c r="AM126" s="199"/>
      <c r="AN126" s="199"/>
      <c r="AO126" s="199"/>
      <c r="AP126" s="199"/>
      <c r="AQ126" s="199"/>
      <c r="AR126" s="199"/>
      <c r="AS126" s="212"/>
      <c r="AT126" s="212"/>
      <c r="AU126" s="212"/>
      <c r="AV126" s="199"/>
      <c r="AW126" s="199"/>
      <c r="AX126" s="199"/>
      <c r="AY126" s="199"/>
      <c r="AZ126" s="199"/>
      <c r="BA126" s="199"/>
      <c r="BB126" s="199"/>
      <c r="BC126" s="199"/>
      <c r="BD126" s="199"/>
      <c r="BE126" s="212"/>
      <c r="BF126" s="212"/>
      <c r="BG126" s="199"/>
      <c r="BH126" s="199"/>
      <c r="BI126" s="199"/>
      <c r="BJ126" s="199"/>
      <c r="BK126" s="199"/>
      <c r="BL126" s="199"/>
      <c r="BM126" s="212">
        <v>3</v>
      </c>
      <c r="BN126" s="199">
        <v>13.916666666977108</v>
      </c>
      <c r="BO126" s="199">
        <v>5.0661111110821366</v>
      </c>
      <c r="BP126" s="199">
        <v>22.581111110863276</v>
      </c>
      <c r="BQ126" s="211"/>
      <c r="BR126" s="211"/>
      <c r="BS126" s="211"/>
      <c r="BT126" s="211"/>
      <c r="BU126" s="31" t="str">
        <f t="shared" si="40"/>
        <v>23_02</v>
      </c>
      <c r="BV126" s="31" t="str">
        <f t="shared" si="41"/>
        <v>BOMBA NEUMATICA DE RECOLECCION DE ACEITE USADO</v>
      </c>
      <c r="BW126" s="31" t="str">
        <f t="shared" si="42"/>
        <v>140-PP-118</v>
      </c>
      <c r="BX126" s="1" t="str">
        <f t="shared" si="43"/>
        <v>-</v>
      </c>
      <c r="BY126" s="66">
        <f t="shared" si="44"/>
        <v>13.916666666977108</v>
      </c>
      <c r="BZ126" s="66">
        <f t="shared" si="45"/>
        <v>22.581111110863276</v>
      </c>
      <c r="CA126" s="1">
        <f t="shared" si="46"/>
        <v>14</v>
      </c>
      <c r="CB126" s="213">
        <f t="shared" si="47"/>
        <v>336</v>
      </c>
      <c r="CC126" s="67">
        <f t="shared" si="48"/>
        <v>0.95858134920542526</v>
      </c>
      <c r="CD126" s="69">
        <f t="shared" si="49"/>
        <v>112</v>
      </c>
      <c r="CE126" s="31">
        <f t="shared" si="34"/>
        <v>28</v>
      </c>
      <c r="CF126" s="213">
        <f t="shared" si="35"/>
        <v>672</v>
      </c>
      <c r="CG126" s="67">
        <f t="shared" si="36"/>
        <v>0.97929067460271269</v>
      </c>
      <c r="CH126" s="69">
        <f t="shared" si="37"/>
        <v>224</v>
      </c>
      <c r="CI126" s="69">
        <f t="shared" si="38"/>
        <v>4.6388888889923692</v>
      </c>
      <c r="CJ126" s="199">
        <f t="shared" si="39"/>
        <v>7.5270370369544253</v>
      </c>
      <c r="CK126" s="68">
        <f t="shared" si="50"/>
        <v>1</v>
      </c>
      <c r="CL126" s="68">
        <f t="shared" si="51"/>
        <v>0</v>
      </c>
      <c r="CM126" s="68">
        <f t="shared" si="52"/>
        <v>0</v>
      </c>
      <c r="CN126" s="68">
        <f t="shared" si="53"/>
        <v>0</v>
      </c>
      <c r="CO126" s="68">
        <f t="shared" si="54"/>
        <v>0</v>
      </c>
      <c r="CP126" s="68">
        <f t="shared" si="55"/>
        <v>1</v>
      </c>
      <c r="CQ126" s="68">
        <f t="shared" si="56"/>
        <v>0</v>
      </c>
      <c r="CR126" s="68">
        <f t="shared" si="57"/>
        <v>0</v>
      </c>
      <c r="CS126" s="68">
        <f t="shared" si="58"/>
        <v>0</v>
      </c>
      <c r="CT126" s="68">
        <f t="shared" si="59"/>
        <v>0</v>
      </c>
      <c r="CU126" s="68">
        <f t="shared" si="60"/>
        <v>0</v>
      </c>
      <c r="CV126" s="68">
        <f t="shared" si="61"/>
        <v>1</v>
      </c>
      <c r="CW126" s="68">
        <f t="shared" si="62"/>
        <v>0</v>
      </c>
      <c r="CX126" s="68">
        <f t="shared" si="63"/>
        <v>0</v>
      </c>
      <c r="CY126" s="68">
        <f t="shared" si="64"/>
        <v>0</v>
      </c>
      <c r="CZ126" s="68">
        <f t="shared" si="65"/>
        <v>1</v>
      </c>
      <c r="DA126" s="68">
        <f t="shared" si="66"/>
        <v>0</v>
      </c>
      <c r="DB126" s="68">
        <f t="shared" si="67"/>
        <v>0</v>
      </c>
    </row>
    <row r="127" spans="1:106" ht="14.25" customHeight="1" x14ac:dyDescent="0.2">
      <c r="A127" s="31" t="s">
        <v>233</v>
      </c>
      <c r="B127" s="211" t="s">
        <v>451</v>
      </c>
      <c r="C127" s="211" t="s">
        <v>127</v>
      </c>
      <c r="D127" s="211" t="s">
        <v>36</v>
      </c>
      <c r="E127" s="212">
        <v>1</v>
      </c>
      <c r="F127" s="212"/>
      <c r="G127" s="212"/>
      <c r="H127" s="199">
        <v>8.5000000001164153</v>
      </c>
      <c r="I127" s="199"/>
      <c r="J127" s="199"/>
      <c r="K127" s="199">
        <v>5.0000000000582077</v>
      </c>
      <c r="L127" s="199"/>
      <c r="M127" s="199"/>
      <c r="N127" s="199">
        <v>21.250000000291038</v>
      </c>
      <c r="O127" s="199"/>
      <c r="P127" s="199"/>
      <c r="Q127" s="212"/>
      <c r="R127" s="212"/>
      <c r="S127" s="212"/>
      <c r="T127" s="199"/>
      <c r="U127" s="199"/>
      <c r="V127" s="199"/>
      <c r="W127" s="199"/>
      <c r="X127" s="199"/>
      <c r="Y127" s="199"/>
      <c r="Z127" s="199"/>
      <c r="AA127" s="199"/>
      <c r="AB127" s="199"/>
      <c r="AC127" s="212"/>
      <c r="AD127" s="212"/>
      <c r="AE127" s="212"/>
      <c r="AF127" s="212"/>
      <c r="AG127" s="199"/>
      <c r="AH127" s="199"/>
      <c r="AI127" s="199"/>
      <c r="AJ127" s="199"/>
      <c r="AK127" s="199"/>
      <c r="AL127" s="199"/>
      <c r="AM127" s="199"/>
      <c r="AN127" s="199"/>
      <c r="AO127" s="199"/>
      <c r="AP127" s="199"/>
      <c r="AQ127" s="199"/>
      <c r="AR127" s="199"/>
      <c r="AS127" s="212"/>
      <c r="AT127" s="212"/>
      <c r="AU127" s="212"/>
      <c r="AV127" s="199"/>
      <c r="AW127" s="199"/>
      <c r="AX127" s="199"/>
      <c r="AY127" s="199"/>
      <c r="AZ127" s="199"/>
      <c r="BA127" s="199"/>
      <c r="BB127" s="199"/>
      <c r="BC127" s="199"/>
      <c r="BD127" s="199"/>
      <c r="BE127" s="212"/>
      <c r="BF127" s="212"/>
      <c r="BG127" s="199"/>
      <c r="BH127" s="199"/>
      <c r="BI127" s="199"/>
      <c r="BJ127" s="199"/>
      <c r="BK127" s="199"/>
      <c r="BL127" s="199"/>
      <c r="BM127" s="212">
        <v>1</v>
      </c>
      <c r="BN127" s="199">
        <v>8.5000000001164153</v>
      </c>
      <c r="BO127" s="199">
        <v>5.0000000000582077</v>
      </c>
      <c r="BP127" s="199">
        <v>21.250000000291038</v>
      </c>
      <c r="BQ127" s="211"/>
      <c r="BR127" s="211"/>
      <c r="BS127" s="211"/>
      <c r="BT127" s="211"/>
      <c r="BU127" s="31" t="str">
        <f t="shared" si="40"/>
        <v>23_02</v>
      </c>
      <c r="BV127" s="31" t="str">
        <f t="shared" si="41"/>
        <v xml:space="preserve">ESTACION DE LUBRICACION </v>
      </c>
      <c r="BW127" s="31" t="str">
        <f t="shared" si="42"/>
        <v>140-ZM-102</v>
      </c>
      <c r="BX127" s="1" t="str">
        <f t="shared" si="43"/>
        <v>-</v>
      </c>
      <c r="BY127" s="66">
        <f t="shared" si="44"/>
        <v>8.5000000001164153</v>
      </c>
      <c r="BZ127" s="66">
        <f t="shared" si="45"/>
        <v>21.250000000291038</v>
      </c>
      <c r="CA127" s="1">
        <f t="shared" si="46"/>
        <v>14</v>
      </c>
      <c r="CB127" s="213">
        <f t="shared" si="47"/>
        <v>336</v>
      </c>
      <c r="CC127" s="67">
        <f t="shared" si="48"/>
        <v>0.97470238095203443</v>
      </c>
      <c r="CD127" s="69">
        <f t="shared" si="49"/>
        <v>336</v>
      </c>
      <c r="CE127" s="31">
        <f t="shared" si="34"/>
        <v>28</v>
      </c>
      <c r="CF127" s="213">
        <f t="shared" si="35"/>
        <v>672</v>
      </c>
      <c r="CG127" s="67">
        <f t="shared" si="36"/>
        <v>0.98735119047601727</v>
      </c>
      <c r="CH127" s="69">
        <f t="shared" si="37"/>
        <v>672</v>
      </c>
      <c r="CI127" s="69">
        <f t="shared" si="38"/>
        <v>8.5000000001164153</v>
      </c>
      <c r="CJ127" s="199">
        <f t="shared" si="39"/>
        <v>21.250000000291038</v>
      </c>
      <c r="CK127" s="68">
        <f t="shared" si="50"/>
        <v>1</v>
      </c>
      <c r="CL127" s="68">
        <f t="shared" si="51"/>
        <v>0</v>
      </c>
      <c r="CM127" s="68">
        <f t="shared" si="52"/>
        <v>0</v>
      </c>
      <c r="CN127" s="68">
        <f t="shared" si="53"/>
        <v>0</v>
      </c>
      <c r="CO127" s="68">
        <f t="shared" si="54"/>
        <v>0</v>
      </c>
      <c r="CP127" s="68">
        <f t="shared" si="55"/>
        <v>1</v>
      </c>
      <c r="CQ127" s="68">
        <f t="shared" si="56"/>
        <v>0</v>
      </c>
      <c r="CR127" s="68">
        <f t="shared" si="57"/>
        <v>0</v>
      </c>
      <c r="CS127" s="68">
        <f t="shared" si="58"/>
        <v>0</v>
      </c>
      <c r="CT127" s="68">
        <f t="shared" si="59"/>
        <v>0</v>
      </c>
      <c r="CU127" s="68">
        <f t="shared" si="60"/>
        <v>0</v>
      </c>
      <c r="CV127" s="68">
        <f t="shared" si="61"/>
        <v>0</v>
      </c>
      <c r="CW127" s="68">
        <f t="shared" si="62"/>
        <v>1</v>
      </c>
      <c r="CX127" s="68">
        <f t="shared" si="63"/>
        <v>0</v>
      </c>
      <c r="CY127" s="68">
        <f t="shared" si="64"/>
        <v>0</v>
      </c>
      <c r="CZ127" s="68">
        <f t="shared" si="65"/>
        <v>0</v>
      </c>
      <c r="DA127" s="68">
        <f t="shared" si="66"/>
        <v>1</v>
      </c>
      <c r="DB127" s="68">
        <f t="shared" si="67"/>
        <v>0</v>
      </c>
    </row>
    <row r="128" spans="1:106" ht="14.25" customHeight="1" x14ac:dyDescent="0.2">
      <c r="A128" s="31" t="s">
        <v>233</v>
      </c>
      <c r="B128" s="211" t="s">
        <v>451</v>
      </c>
      <c r="C128" s="211" t="s">
        <v>124</v>
      </c>
      <c r="D128" s="211" t="s">
        <v>36</v>
      </c>
      <c r="E128" s="212">
        <v>1</v>
      </c>
      <c r="F128" s="212"/>
      <c r="G128" s="212"/>
      <c r="H128" s="199">
        <v>7.5</v>
      </c>
      <c r="I128" s="199"/>
      <c r="J128" s="199"/>
      <c r="K128" s="199">
        <v>6</v>
      </c>
      <c r="L128" s="199"/>
      <c r="M128" s="199"/>
      <c r="N128" s="199">
        <v>28.316666666666666</v>
      </c>
      <c r="O128" s="199"/>
      <c r="P128" s="199"/>
      <c r="Q128" s="212">
        <v>1</v>
      </c>
      <c r="R128" s="212"/>
      <c r="S128" s="212"/>
      <c r="T128" s="199">
        <v>3.5000000002328306</v>
      </c>
      <c r="U128" s="199"/>
      <c r="V128" s="199"/>
      <c r="W128" s="199">
        <v>4.0000000001164153</v>
      </c>
      <c r="X128" s="199"/>
      <c r="Y128" s="199"/>
      <c r="Z128" s="199">
        <v>16.000000000465661</v>
      </c>
      <c r="AA128" s="199"/>
      <c r="AB128" s="199"/>
      <c r="AC128" s="212"/>
      <c r="AD128" s="212"/>
      <c r="AE128" s="212"/>
      <c r="AF128" s="212"/>
      <c r="AG128" s="199"/>
      <c r="AH128" s="199"/>
      <c r="AI128" s="199"/>
      <c r="AJ128" s="199"/>
      <c r="AK128" s="199"/>
      <c r="AL128" s="199"/>
      <c r="AM128" s="199"/>
      <c r="AN128" s="199"/>
      <c r="AO128" s="199"/>
      <c r="AP128" s="199"/>
      <c r="AQ128" s="199"/>
      <c r="AR128" s="199"/>
      <c r="AS128" s="212"/>
      <c r="AT128" s="212"/>
      <c r="AU128" s="212"/>
      <c r="AV128" s="199"/>
      <c r="AW128" s="199"/>
      <c r="AX128" s="199"/>
      <c r="AY128" s="199"/>
      <c r="AZ128" s="199"/>
      <c r="BA128" s="199"/>
      <c r="BB128" s="199"/>
      <c r="BC128" s="199"/>
      <c r="BD128" s="199"/>
      <c r="BE128" s="212"/>
      <c r="BF128" s="212"/>
      <c r="BG128" s="199"/>
      <c r="BH128" s="199"/>
      <c r="BI128" s="199"/>
      <c r="BJ128" s="199"/>
      <c r="BK128" s="199"/>
      <c r="BL128" s="199"/>
      <c r="BM128" s="212">
        <v>2</v>
      </c>
      <c r="BN128" s="199">
        <v>11.000000000232831</v>
      </c>
      <c r="BO128" s="199">
        <v>10.000000000116415</v>
      </c>
      <c r="BP128" s="199">
        <v>44.316666667132324</v>
      </c>
      <c r="BQ128" s="211"/>
      <c r="BR128" s="211"/>
      <c r="BS128" s="211"/>
      <c r="BT128" s="211"/>
      <c r="BU128" s="31" t="str">
        <f t="shared" si="40"/>
        <v>23_02</v>
      </c>
      <c r="BV128" s="31" t="str">
        <f t="shared" si="41"/>
        <v xml:space="preserve">ESTACION DE LUBRICACION </v>
      </c>
      <c r="BW128" s="31" t="str">
        <f t="shared" si="42"/>
        <v>140-ZM-103</v>
      </c>
      <c r="BX128" s="1" t="str">
        <f t="shared" si="43"/>
        <v>-</v>
      </c>
      <c r="BY128" s="66">
        <f t="shared" si="44"/>
        <v>11.000000000232831</v>
      </c>
      <c r="BZ128" s="66">
        <f t="shared" si="45"/>
        <v>44.316666667132324</v>
      </c>
      <c r="CA128" s="1">
        <f t="shared" si="46"/>
        <v>14</v>
      </c>
      <c r="CB128" s="213">
        <f t="shared" si="47"/>
        <v>336</v>
      </c>
      <c r="CC128" s="67">
        <f t="shared" si="48"/>
        <v>0.96726190476121177</v>
      </c>
      <c r="CD128" s="69">
        <f t="shared" si="49"/>
        <v>336</v>
      </c>
      <c r="CE128" s="31">
        <f t="shared" si="34"/>
        <v>28</v>
      </c>
      <c r="CF128" s="213">
        <f t="shared" si="35"/>
        <v>672</v>
      </c>
      <c r="CG128" s="67">
        <f t="shared" si="36"/>
        <v>0.98363095238060594</v>
      </c>
      <c r="CH128" s="69">
        <f t="shared" si="37"/>
        <v>672</v>
      </c>
      <c r="CI128" s="69">
        <f t="shared" si="38"/>
        <v>7.5</v>
      </c>
      <c r="CJ128" s="199">
        <f t="shared" si="39"/>
        <v>28.316666666666666</v>
      </c>
      <c r="CK128" s="68">
        <f t="shared" si="50"/>
        <v>0.6818181818037502</v>
      </c>
      <c r="CL128" s="68">
        <f t="shared" si="51"/>
        <v>0.31818181819624985</v>
      </c>
      <c r="CM128" s="68">
        <f t="shared" si="52"/>
        <v>0</v>
      </c>
      <c r="CN128" s="68">
        <f t="shared" si="53"/>
        <v>0</v>
      </c>
      <c r="CO128" s="68">
        <f t="shared" si="54"/>
        <v>0</v>
      </c>
      <c r="CP128" s="68">
        <f t="shared" si="55"/>
        <v>0.63896201578869793</v>
      </c>
      <c r="CQ128" s="68">
        <f t="shared" si="56"/>
        <v>0.36103798421130218</v>
      </c>
      <c r="CR128" s="68">
        <f t="shared" si="57"/>
        <v>0</v>
      </c>
      <c r="CS128" s="68">
        <f t="shared" si="58"/>
        <v>0</v>
      </c>
      <c r="CT128" s="68">
        <f t="shared" si="59"/>
        <v>0</v>
      </c>
      <c r="CU128" s="68">
        <f t="shared" si="60"/>
        <v>0</v>
      </c>
      <c r="CV128" s="68">
        <f t="shared" si="61"/>
        <v>0</v>
      </c>
      <c r="CW128" s="68">
        <f t="shared" si="62"/>
        <v>1</v>
      </c>
      <c r="CX128" s="68">
        <f t="shared" si="63"/>
        <v>0</v>
      </c>
      <c r="CY128" s="68">
        <f t="shared" si="64"/>
        <v>0</v>
      </c>
      <c r="CZ128" s="68">
        <f t="shared" si="65"/>
        <v>0</v>
      </c>
      <c r="DA128" s="68">
        <f t="shared" si="66"/>
        <v>1</v>
      </c>
      <c r="DB128" s="68">
        <f t="shared" si="67"/>
        <v>0</v>
      </c>
    </row>
    <row r="129" spans="1:106" ht="14.25" customHeight="1" x14ac:dyDescent="0.2">
      <c r="A129" s="31" t="s">
        <v>233</v>
      </c>
      <c r="B129" s="211" t="s">
        <v>448</v>
      </c>
      <c r="C129" s="211" t="s">
        <v>128</v>
      </c>
      <c r="D129" s="211" t="s">
        <v>36</v>
      </c>
      <c r="E129" s="212"/>
      <c r="F129" s="212"/>
      <c r="G129" s="212"/>
      <c r="H129" s="199"/>
      <c r="I129" s="199"/>
      <c r="J129" s="199"/>
      <c r="K129" s="199"/>
      <c r="L129" s="199"/>
      <c r="M129" s="199"/>
      <c r="N129" s="199"/>
      <c r="O129" s="199"/>
      <c r="P129" s="199"/>
      <c r="Q129" s="212"/>
      <c r="R129" s="212">
        <v>1</v>
      </c>
      <c r="S129" s="212"/>
      <c r="T129" s="199"/>
      <c r="U129" s="199">
        <v>1.0000000001164153</v>
      </c>
      <c r="V129" s="199"/>
      <c r="W129" s="199"/>
      <c r="X129" s="199">
        <v>1.5</v>
      </c>
      <c r="Y129" s="199"/>
      <c r="Z129" s="199"/>
      <c r="AA129" s="199">
        <v>6</v>
      </c>
      <c r="AB129" s="199"/>
      <c r="AC129" s="212"/>
      <c r="AD129" s="212"/>
      <c r="AE129" s="212"/>
      <c r="AF129" s="212"/>
      <c r="AG129" s="199"/>
      <c r="AH129" s="199"/>
      <c r="AI129" s="199"/>
      <c r="AJ129" s="199"/>
      <c r="AK129" s="199"/>
      <c r="AL129" s="199"/>
      <c r="AM129" s="199"/>
      <c r="AN129" s="199"/>
      <c r="AO129" s="199"/>
      <c r="AP129" s="199"/>
      <c r="AQ129" s="199"/>
      <c r="AR129" s="199"/>
      <c r="AS129" s="212"/>
      <c r="AT129" s="212"/>
      <c r="AU129" s="212"/>
      <c r="AV129" s="199"/>
      <c r="AW129" s="199"/>
      <c r="AX129" s="199"/>
      <c r="AY129" s="199"/>
      <c r="AZ129" s="199"/>
      <c r="BA129" s="199"/>
      <c r="BB129" s="199"/>
      <c r="BC129" s="199"/>
      <c r="BD129" s="199"/>
      <c r="BE129" s="212"/>
      <c r="BF129" s="212"/>
      <c r="BG129" s="199"/>
      <c r="BH129" s="199"/>
      <c r="BI129" s="199"/>
      <c r="BJ129" s="199"/>
      <c r="BK129" s="199"/>
      <c r="BL129" s="199"/>
      <c r="BM129" s="212">
        <v>1</v>
      </c>
      <c r="BN129" s="199">
        <v>1.0000000001164153</v>
      </c>
      <c r="BO129" s="199">
        <v>1.5</v>
      </c>
      <c r="BP129" s="199">
        <v>6</v>
      </c>
      <c r="BQ129" s="211"/>
      <c r="BR129" s="211"/>
      <c r="BS129" s="211"/>
      <c r="BT129" s="211"/>
      <c r="BU129" s="31" t="str">
        <f t="shared" si="40"/>
        <v>23_02</v>
      </c>
      <c r="BV129" s="31" t="str">
        <f t="shared" si="41"/>
        <v>BOMBA NEUMATICA DE RECOLECCION DE REFRIGERANTE USADO</v>
      </c>
      <c r="BW129" s="31" t="str">
        <f t="shared" si="42"/>
        <v>140-PP-113</v>
      </c>
      <c r="BX129" s="1" t="str">
        <f t="shared" si="43"/>
        <v>-</v>
      </c>
      <c r="BY129" s="66">
        <f t="shared" si="44"/>
        <v>1.0000000001164153</v>
      </c>
      <c r="BZ129" s="66">
        <f t="shared" si="45"/>
        <v>6</v>
      </c>
      <c r="CA129" s="1">
        <f t="shared" si="46"/>
        <v>14</v>
      </c>
      <c r="CB129" s="213">
        <f t="shared" si="47"/>
        <v>336</v>
      </c>
      <c r="CC129" s="67">
        <f t="shared" si="48"/>
        <v>0.99702380952346303</v>
      </c>
      <c r="CD129" s="69" t="str">
        <f t="shared" si="49"/>
        <v>NO PRESENTA</v>
      </c>
      <c r="CE129" s="31">
        <f t="shared" si="34"/>
        <v>28</v>
      </c>
      <c r="CF129" s="213">
        <f t="shared" si="35"/>
        <v>672</v>
      </c>
      <c r="CG129" s="67">
        <f t="shared" si="36"/>
        <v>0.99851190476173157</v>
      </c>
      <c r="CH129" s="69" t="str">
        <f t="shared" si="37"/>
        <v>NO PRESENTA</v>
      </c>
      <c r="CI129" s="69" t="str">
        <f t="shared" si="38"/>
        <v>NO PRESENTA</v>
      </c>
      <c r="CJ129" s="199" t="str">
        <f t="shared" si="39"/>
        <v>NO PRESENTA</v>
      </c>
      <c r="CK129" s="68">
        <f t="shared" si="50"/>
        <v>0</v>
      </c>
      <c r="CL129" s="68">
        <f t="shared" si="51"/>
        <v>1</v>
      </c>
      <c r="CM129" s="68">
        <f t="shared" si="52"/>
        <v>0</v>
      </c>
      <c r="CN129" s="68">
        <f t="shared" si="53"/>
        <v>0</v>
      </c>
      <c r="CO129" s="68">
        <f t="shared" si="54"/>
        <v>0</v>
      </c>
      <c r="CP129" s="68">
        <f t="shared" si="55"/>
        <v>0</v>
      </c>
      <c r="CQ129" s="68">
        <f t="shared" si="56"/>
        <v>1</v>
      </c>
      <c r="CR129" s="68">
        <f t="shared" si="57"/>
        <v>0</v>
      </c>
      <c r="CS129" s="68">
        <f t="shared" si="58"/>
        <v>0</v>
      </c>
      <c r="CT129" s="68">
        <f t="shared" si="59"/>
        <v>0</v>
      </c>
      <c r="CU129" s="68">
        <f t="shared" si="60"/>
        <v>1</v>
      </c>
      <c r="CV129" s="68">
        <f t="shared" si="61"/>
        <v>0</v>
      </c>
      <c r="CW129" s="68">
        <f t="shared" si="62"/>
        <v>0</v>
      </c>
      <c r="CX129" s="68">
        <f t="shared" si="63"/>
        <v>0</v>
      </c>
      <c r="CY129" s="68">
        <f t="shared" si="64"/>
        <v>1</v>
      </c>
      <c r="CZ129" s="68">
        <f t="shared" si="65"/>
        <v>0</v>
      </c>
      <c r="DA129" s="68">
        <f t="shared" si="66"/>
        <v>0</v>
      </c>
      <c r="DB129" s="68">
        <f t="shared" si="67"/>
        <v>0</v>
      </c>
    </row>
    <row r="130" spans="1:106" ht="14.25" customHeight="1" x14ac:dyDescent="0.2">
      <c r="A130" s="31" t="s">
        <v>233</v>
      </c>
      <c r="B130" s="211" t="s">
        <v>448</v>
      </c>
      <c r="C130" s="211" t="s">
        <v>183</v>
      </c>
      <c r="D130" s="211" t="s">
        <v>36</v>
      </c>
      <c r="E130" s="212"/>
      <c r="F130" s="212"/>
      <c r="G130" s="212">
        <v>1</v>
      </c>
      <c r="H130" s="199"/>
      <c r="I130" s="199"/>
      <c r="J130" s="199">
        <v>3.4999999998835847</v>
      </c>
      <c r="K130" s="199"/>
      <c r="L130" s="199"/>
      <c r="M130" s="199">
        <v>3.4999999998835847</v>
      </c>
      <c r="N130" s="199"/>
      <c r="O130" s="199"/>
      <c r="P130" s="199">
        <v>6.9999999997671694</v>
      </c>
      <c r="Q130" s="212"/>
      <c r="R130" s="212"/>
      <c r="S130" s="212"/>
      <c r="T130" s="199"/>
      <c r="U130" s="199"/>
      <c r="V130" s="199"/>
      <c r="W130" s="199"/>
      <c r="X130" s="199"/>
      <c r="Y130" s="199"/>
      <c r="Z130" s="199"/>
      <c r="AA130" s="199"/>
      <c r="AB130" s="199"/>
      <c r="AC130" s="212"/>
      <c r="AD130" s="212"/>
      <c r="AE130" s="212"/>
      <c r="AF130" s="212"/>
      <c r="AG130" s="199"/>
      <c r="AH130" s="199"/>
      <c r="AI130" s="199"/>
      <c r="AJ130" s="199"/>
      <c r="AK130" s="199"/>
      <c r="AL130" s="199"/>
      <c r="AM130" s="199"/>
      <c r="AN130" s="199"/>
      <c r="AO130" s="199"/>
      <c r="AP130" s="199"/>
      <c r="AQ130" s="199"/>
      <c r="AR130" s="199"/>
      <c r="AS130" s="212"/>
      <c r="AT130" s="212"/>
      <c r="AU130" s="212"/>
      <c r="AV130" s="199"/>
      <c r="AW130" s="199"/>
      <c r="AX130" s="199"/>
      <c r="AY130" s="199"/>
      <c r="AZ130" s="199"/>
      <c r="BA130" s="199"/>
      <c r="BB130" s="199"/>
      <c r="BC130" s="199"/>
      <c r="BD130" s="199"/>
      <c r="BE130" s="212"/>
      <c r="BF130" s="212"/>
      <c r="BG130" s="199"/>
      <c r="BH130" s="199"/>
      <c r="BI130" s="199"/>
      <c r="BJ130" s="199"/>
      <c r="BK130" s="199"/>
      <c r="BL130" s="199"/>
      <c r="BM130" s="212">
        <v>1</v>
      </c>
      <c r="BN130" s="199">
        <v>3.4999999998835847</v>
      </c>
      <c r="BO130" s="199">
        <v>3.4999999998835847</v>
      </c>
      <c r="BP130" s="199">
        <v>6.9999999997671694</v>
      </c>
      <c r="BQ130" s="211"/>
      <c r="BR130" s="211"/>
      <c r="BS130" s="211"/>
      <c r="BT130" s="211"/>
      <c r="BU130" s="31" t="str">
        <f t="shared" si="40"/>
        <v>23_02</v>
      </c>
      <c r="BV130" s="31" t="str">
        <f t="shared" si="41"/>
        <v>BOMBA NEUMATICA DE RECOLECCION DE REFRIGERANTE USADO</v>
      </c>
      <c r="BW130" s="31" t="str">
        <f t="shared" si="42"/>
        <v>140-PP-116</v>
      </c>
      <c r="BX130" s="1" t="str">
        <f t="shared" si="43"/>
        <v>-</v>
      </c>
      <c r="BY130" s="66">
        <f t="shared" si="44"/>
        <v>3.4999999998835847</v>
      </c>
      <c r="BZ130" s="66">
        <f t="shared" si="45"/>
        <v>6.9999999997671694</v>
      </c>
      <c r="CA130" s="1">
        <f t="shared" si="46"/>
        <v>14</v>
      </c>
      <c r="CB130" s="213">
        <f t="shared" si="47"/>
        <v>336</v>
      </c>
      <c r="CC130" s="67">
        <f t="shared" si="48"/>
        <v>0.98958333333367976</v>
      </c>
      <c r="CD130" s="69">
        <f t="shared" si="49"/>
        <v>336</v>
      </c>
      <c r="CE130" s="31">
        <f t="shared" si="34"/>
        <v>28</v>
      </c>
      <c r="CF130" s="213">
        <f t="shared" si="35"/>
        <v>672</v>
      </c>
      <c r="CG130" s="67">
        <f t="shared" si="36"/>
        <v>0.99479166666683994</v>
      </c>
      <c r="CH130" s="69">
        <f t="shared" si="37"/>
        <v>672</v>
      </c>
      <c r="CI130" s="69">
        <f t="shared" si="38"/>
        <v>3.4999999998835847</v>
      </c>
      <c r="CJ130" s="199">
        <f t="shared" si="39"/>
        <v>6.9999999997671694</v>
      </c>
      <c r="CK130" s="68">
        <f t="shared" si="50"/>
        <v>1</v>
      </c>
      <c r="CL130" s="68">
        <f t="shared" si="51"/>
        <v>0</v>
      </c>
      <c r="CM130" s="68">
        <f t="shared" si="52"/>
        <v>0</v>
      </c>
      <c r="CN130" s="68">
        <f t="shared" si="53"/>
        <v>0</v>
      </c>
      <c r="CO130" s="68">
        <f t="shared" si="54"/>
        <v>0</v>
      </c>
      <c r="CP130" s="68">
        <f t="shared" si="55"/>
        <v>1</v>
      </c>
      <c r="CQ130" s="68">
        <f t="shared" si="56"/>
        <v>0</v>
      </c>
      <c r="CR130" s="68">
        <f t="shared" si="57"/>
        <v>0</v>
      </c>
      <c r="CS130" s="68">
        <f t="shared" si="58"/>
        <v>0</v>
      </c>
      <c r="CT130" s="68">
        <f t="shared" si="59"/>
        <v>0</v>
      </c>
      <c r="CU130" s="68">
        <f t="shared" si="60"/>
        <v>0</v>
      </c>
      <c r="CV130" s="68">
        <f t="shared" si="61"/>
        <v>1</v>
      </c>
      <c r="CW130" s="68">
        <f t="shared" si="62"/>
        <v>0</v>
      </c>
      <c r="CX130" s="68">
        <f t="shared" si="63"/>
        <v>0</v>
      </c>
      <c r="CY130" s="68">
        <f t="shared" si="64"/>
        <v>0</v>
      </c>
      <c r="CZ130" s="68">
        <f t="shared" si="65"/>
        <v>1</v>
      </c>
      <c r="DA130" s="68">
        <f t="shared" si="66"/>
        <v>0</v>
      </c>
      <c r="DB130" s="68">
        <f t="shared" si="67"/>
        <v>0</v>
      </c>
    </row>
    <row r="131" spans="1:106" ht="14.25" customHeight="1" x14ac:dyDescent="0.2">
      <c r="A131" s="31" t="s">
        <v>233</v>
      </c>
      <c r="B131" s="211" t="s">
        <v>448</v>
      </c>
      <c r="C131" s="211" t="s">
        <v>129</v>
      </c>
      <c r="D131" s="211" t="s">
        <v>36</v>
      </c>
      <c r="E131" s="212"/>
      <c r="F131" s="212"/>
      <c r="G131" s="212">
        <v>1</v>
      </c>
      <c r="H131" s="199"/>
      <c r="I131" s="199"/>
      <c r="J131" s="199">
        <v>1.9999999998835847</v>
      </c>
      <c r="K131" s="199"/>
      <c r="L131" s="199"/>
      <c r="M131" s="199">
        <v>2.4833333333954215</v>
      </c>
      <c r="N131" s="199"/>
      <c r="O131" s="199"/>
      <c r="P131" s="199">
        <v>9.933333333581686</v>
      </c>
      <c r="Q131" s="212"/>
      <c r="R131" s="212"/>
      <c r="S131" s="212"/>
      <c r="T131" s="199"/>
      <c r="U131" s="199"/>
      <c r="V131" s="199"/>
      <c r="W131" s="199"/>
      <c r="X131" s="199"/>
      <c r="Y131" s="199"/>
      <c r="Z131" s="199"/>
      <c r="AA131" s="199"/>
      <c r="AB131" s="199"/>
      <c r="AC131" s="212"/>
      <c r="AD131" s="212"/>
      <c r="AE131" s="212"/>
      <c r="AF131" s="212"/>
      <c r="AG131" s="199"/>
      <c r="AH131" s="199"/>
      <c r="AI131" s="199"/>
      <c r="AJ131" s="199"/>
      <c r="AK131" s="199"/>
      <c r="AL131" s="199"/>
      <c r="AM131" s="199"/>
      <c r="AN131" s="199"/>
      <c r="AO131" s="199"/>
      <c r="AP131" s="199"/>
      <c r="AQ131" s="199"/>
      <c r="AR131" s="199"/>
      <c r="AS131" s="212"/>
      <c r="AT131" s="212"/>
      <c r="AU131" s="212"/>
      <c r="AV131" s="199"/>
      <c r="AW131" s="199"/>
      <c r="AX131" s="199"/>
      <c r="AY131" s="199"/>
      <c r="AZ131" s="199"/>
      <c r="BA131" s="199"/>
      <c r="BB131" s="199"/>
      <c r="BC131" s="199"/>
      <c r="BD131" s="199"/>
      <c r="BE131" s="212"/>
      <c r="BF131" s="212"/>
      <c r="BG131" s="199"/>
      <c r="BH131" s="199"/>
      <c r="BI131" s="199"/>
      <c r="BJ131" s="199"/>
      <c r="BK131" s="199"/>
      <c r="BL131" s="199"/>
      <c r="BM131" s="212">
        <v>1</v>
      </c>
      <c r="BN131" s="199">
        <v>1.9999999998835847</v>
      </c>
      <c r="BO131" s="199">
        <v>2.4833333333954215</v>
      </c>
      <c r="BP131" s="199">
        <v>9.933333333581686</v>
      </c>
      <c r="BQ131" s="211"/>
      <c r="BR131" s="211"/>
      <c r="BS131" s="211"/>
      <c r="BT131" s="211"/>
      <c r="BU131" s="31" t="str">
        <f t="shared" si="40"/>
        <v>23_02</v>
      </c>
      <c r="BV131" s="31" t="str">
        <f t="shared" si="41"/>
        <v>BOMBA NEUMATICA DE RECOLECCION DE REFRIGERANTE USADO</v>
      </c>
      <c r="BW131" s="31" t="str">
        <f t="shared" si="42"/>
        <v>140-PP-119</v>
      </c>
      <c r="BX131" s="1" t="str">
        <f t="shared" si="43"/>
        <v>-</v>
      </c>
      <c r="BY131" s="66">
        <f t="shared" si="44"/>
        <v>1.9999999998835847</v>
      </c>
      <c r="BZ131" s="66">
        <f t="shared" si="45"/>
        <v>9.933333333581686</v>
      </c>
      <c r="CA131" s="1">
        <f t="shared" si="46"/>
        <v>14</v>
      </c>
      <c r="CB131" s="213">
        <f t="shared" si="47"/>
        <v>336</v>
      </c>
      <c r="CC131" s="67">
        <f t="shared" si="48"/>
        <v>0.99404761904796557</v>
      </c>
      <c r="CD131" s="69">
        <f t="shared" si="49"/>
        <v>336</v>
      </c>
      <c r="CE131" s="31">
        <f t="shared" si="34"/>
        <v>28</v>
      </c>
      <c r="CF131" s="213">
        <f t="shared" si="35"/>
        <v>672</v>
      </c>
      <c r="CG131" s="67">
        <f t="shared" si="36"/>
        <v>0.99702380952398273</v>
      </c>
      <c r="CH131" s="69">
        <f t="shared" si="37"/>
        <v>672</v>
      </c>
      <c r="CI131" s="69">
        <f t="shared" si="38"/>
        <v>1.9999999998835847</v>
      </c>
      <c r="CJ131" s="199">
        <f t="shared" si="39"/>
        <v>9.933333333581686</v>
      </c>
      <c r="CK131" s="68">
        <f t="shared" si="50"/>
        <v>1</v>
      </c>
      <c r="CL131" s="68">
        <f t="shared" si="51"/>
        <v>0</v>
      </c>
      <c r="CM131" s="68">
        <f t="shared" si="52"/>
        <v>0</v>
      </c>
      <c r="CN131" s="68">
        <f t="shared" si="53"/>
        <v>0</v>
      </c>
      <c r="CO131" s="68">
        <f t="shared" si="54"/>
        <v>0</v>
      </c>
      <c r="CP131" s="68">
        <f t="shared" si="55"/>
        <v>1</v>
      </c>
      <c r="CQ131" s="68">
        <f t="shared" si="56"/>
        <v>0</v>
      </c>
      <c r="CR131" s="68">
        <f t="shared" si="57"/>
        <v>0</v>
      </c>
      <c r="CS131" s="68">
        <f t="shared" si="58"/>
        <v>0</v>
      </c>
      <c r="CT131" s="68">
        <f t="shared" si="59"/>
        <v>0</v>
      </c>
      <c r="CU131" s="68">
        <f t="shared" si="60"/>
        <v>0</v>
      </c>
      <c r="CV131" s="68">
        <f t="shared" si="61"/>
        <v>1</v>
      </c>
      <c r="CW131" s="68">
        <f t="shared" si="62"/>
        <v>0</v>
      </c>
      <c r="CX131" s="68">
        <f t="shared" si="63"/>
        <v>0</v>
      </c>
      <c r="CY131" s="68">
        <f t="shared" si="64"/>
        <v>0</v>
      </c>
      <c r="CZ131" s="68">
        <f t="shared" si="65"/>
        <v>1</v>
      </c>
      <c r="DA131" s="68">
        <f t="shared" si="66"/>
        <v>0</v>
      </c>
      <c r="DB131" s="68">
        <f t="shared" si="67"/>
        <v>0</v>
      </c>
    </row>
    <row r="132" spans="1:106" ht="14.25" customHeight="1" x14ac:dyDescent="0.2">
      <c r="A132" s="31" t="s">
        <v>233</v>
      </c>
      <c r="B132" s="211" t="s">
        <v>448</v>
      </c>
      <c r="C132" s="211" t="s">
        <v>123</v>
      </c>
      <c r="D132" s="211" t="s">
        <v>36</v>
      </c>
      <c r="E132" s="212"/>
      <c r="F132" s="212"/>
      <c r="G132" s="212">
        <v>1</v>
      </c>
      <c r="H132" s="199"/>
      <c r="I132" s="199"/>
      <c r="J132" s="199">
        <v>3</v>
      </c>
      <c r="K132" s="199"/>
      <c r="L132" s="199"/>
      <c r="M132" s="199">
        <v>3.2500000001164153</v>
      </c>
      <c r="N132" s="199"/>
      <c r="O132" s="199"/>
      <c r="P132" s="199">
        <v>16.250000000582077</v>
      </c>
      <c r="Q132" s="212"/>
      <c r="R132" s="212"/>
      <c r="S132" s="212"/>
      <c r="T132" s="199"/>
      <c r="U132" s="199"/>
      <c r="V132" s="199"/>
      <c r="W132" s="199"/>
      <c r="X132" s="199"/>
      <c r="Y132" s="199"/>
      <c r="Z132" s="199"/>
      <c r="AA132" s="199"/>
      <c r="AB132" s="199"/>
      <c r="AC132" s="212"/>
      <c r="AD132" s="212"/>
      <c r="AE132" s="212"/>
      <c r="AF132" s="212"/>
      <c r="AG132" s="199"/>
      <c r="AH132" s="199"/>
      <c r="AI132" s="199"/>
      <c r="AJ132" s="199"/>
      <c r="AK132" s="199"/>
      <c r="AL132" s="199"/>
      <c r="AM132" s="199"/>
      <c r="AN132" s="199"/>
      <c r="AO132" s="199"/>
      <c r="AP132" s="199"/>
      <c r="AQ132" s="199"/>
      <c r="AR132" s="199"/>
      <c r="AS132" s="212"/>
      <c r="AT132" s="212"/>
      <c r="AU132" s="212"/>
      <c r="AV132" s="199"/>
      <c r="AW132" s="199"/>
      <c r="AX132" s="199"/>
      <c r="AY132" s="199"/>
      <c r="AZ132" s="199"/>
      <c r="BA132" s="199"/>
      <c r="BB132" s="199"/>
      <c r="BC132" s="199"/>
      <c r="BD132" s="199"/>
      <c r="BE132" s="212"/>
      <c r="BF132" s="212"/>
      <c r="BG132" s="199"/>
      <c r="BH132" s="199"/>
      <c r="BI132" s="199"/>
      <c r="BJ132" s="199"/>
      <c r="BK132" s="199"/>
      <c r="BL132" s="199"/>
      <c r="BM132" s="212">
        <v>1</v>
      </c>
      <c r="BN132" s="199">
        <v>3</v>
      </c>
      <c r="BO132" s="199">
        <v>3.2500000001164153</v>
      </c>
      <c r="BP132" s="199">
        <v>16.250000000582077</v>
      </c>
      <c r="BQ132" s="211"/>
      <c r="BR132" s="211"/>
      <c r="BS132" s="211"/>
      <c r="BT132" s="211"/>
      <c r="BU132" s="31" t="str">
        <f t="shared" si="40"/>
        <v>23_02</v>
      </c>
      <c r="BV132" s="31" t="str">
        <f t="shared" si="41"/>
        <v>BOMBA NEUMATICA DE RECOLECCION DE REFRIGERANTE USADO</v>
      </c>
      <c r="BW132" s="31" t="str">
        <f t="shared" si="42"/>
        <v>140-PP-122</v>
      </c>
      <c r="BX132" s="1" t="str">
        <f t="shared" si="43"/>
        <v>-</v>
      </c>
      <c r="BY132" s="66">
        <f t="shared" si="44"/>
        <v>3</v>
      </c>
      <c r="BZ132" s="66">
        <f t="shared" si="45"/>
        <v>16.250000000582077</v>
      </c>
      <c r="CA132" s="1">
        <f t="shared" si="46"/>
        <v>14</v>
      </c>
      <c r="CB132" s="213">
        <f t="shared" si="47"/>
        <v>336</v>
      </c>
      <c r="CC132" s="67">
        <f t="shared" si="48"/>
        <v>0.9910714285714286</v>
      </c>
      <c r="CD132" s="69">
        <f t="shared" si="49"/>
        <v>336</v>
      </c>
      <c r="CE132" s="31">
        <f t="shared" si="34"/>
        <v>28</v>
      </c>
      <c r="CF132" s="213">
        <f t="shared" si="35"/>
        <v>672</v>
      </c>
      <c r="CG132" s="67">
        <f t="shared" si="36"/>
        <v>0.9955357142857143</v>
      </c>
      <c r="CH132" s="69">
        <f t="shared" si="37"/>
        <v>672</v>
      </c>
      <c r="CI132" s="69">
        <f t="shared" si="38"/>
        <v>3</v>
      </c>
      <c r="CJ132" s="199">
        <f t="shared" si="39"/>
        <v>16.250000000582077</v>
      </c>
      <c r="CK132" s="68">
        <f t="shared" si="50"/>
        <v>1</v>
      </c>
      <c r="CL132" s="68">
        <f t="shared" si="51"/>
        <v>0</v>
      </c>
      <c r="CM132" s="68">
        <f t="shared" si="52"/>
        <v>0</v>
      </c>
      <c r="CN132" s="68">
        <f t="shared" si="53"/>
        <v>0</v>
      </c>
      <c r="CO132" s="68">
        <f t="shared" si="54"/>
        <v>0</v>
      </c>
      <c r="CP132" s="68">
        <f t="shared" si="55"/>
        <v>1</v>
      </c>
      <c r="CQ132" s="68">
        <f t="shared" si="56"/>
        <v>0</v>
      </c>
      <c r="CR132" s="68">
        <f t="shared" si="57"/>
        <v>0</v>
      </c>
      <c r="CS132" s="68">
        <f t="shared" si="58"/>
        <v>0</v>
      </c>
      <c r="CT132" s="68">
        <f t="shared" si="59"/>
        <v>0</v>
      </c>
      <c r="CU132" s="68">
        <f t="shared" si="60"/>
        <v>0</v>
      </c>
      <c r="CV132" s="68">
        <f t="shared" si="61"/>
        <v>1</v>
      </c>
      <c r="CW132" s="68">
        <f t="shared" si="62"/>
        <v>0</v>
      </c>
      <c r="CX132" s="68">
        <f t="shared" si="63"/>
        <v>0</v>
      </c>
      <c r="CY132" s="68">
        <f t="shared" si="64"/>
        <v>0</v>
      </c>
      <c r="CZ132" s="68">
        <f t="shared" si="65"/>
        <v>1</v>
      </c>
      <c r="DA132" s="68">
        <f t="shared" si="66"/>
        <v>0</v>
      </c>
      <c r="DB132" s="68">
        <f t="shared" si="67"/>
        <v>0</v>
      </c>
    </row>
    <row r="133" spans="1:106" ht="14.25" customHeight="1" x14ac:dyDescent="0.2">
      <c r="A133" s="31" t="s">
        <v>233</v>
      </c>
      <c r="B133" s="211" t="s">
        <v>446</v>
      </c>
      <c r="C133" s="211" t="s">
        <v>144</v>
      </c>
      <c r="D133" s="211" t="s">
        <v>36</v>
      </c>
      <c r="E133" s="212">
        <v>1</v>
      </c>
      <c r="F133" s="212"/>
      <c r="G133" s="212"/>
      <c r="H133" s="199">
        <v>1.8666666666395031</v>
      </c>
      <c r="I133" s="199"/>
      <c r="J133" s="199"/>
      <c r="K133" s="199">
        <v>1.1999999998952262</v>
      </c>
      <c r="L133" s="199"/>
      <c r="M133" s="199"/>
      <c r="N133" s="199">
        <v>5.9999999994761311</v>
      </c>
      <c r="O133" s="199"/>
      <c r="P133" s="199"/>
      <c r="Q133" s="212"/>
      <c r="R133" s="212"/>
      <c r="S133" s="212"/>
      <c r="T133" s="199"/>
      <c r="U133" s="199"/>
      <c r="V133" s="199"/>
      <c r="W133" s="199"/>
      <c r="X133" s="199"/>
      <c r="Y133" s="199"/>
      <c r="Z133" s="199"/>
      <c r="AA133" s="199"/>
      <c r="AB133" s="199"/>
      <c r="AC133" s="212"/>
      <c r="AD133" s="212"/>
      <c r="AE133" s="212"/>
      <c r="AF133" s="212"/>
      <c r="AG133" s="199"/>
      <c r="AH133" s="199"/>
      <c r="AI133" s="199"/>
      <c r="AJ133" s="199"/>
      <c r="AK133" s="199"/>
      <c r="AL133" s="199"/>
      <c r="AM133" s="199"/>
      <c r="AN133" s="199"/>
      <c r="AO133" s="199"/>
      <c r="AP133" s="199"/>
      <c r="AQ133" s="199"/>
      <c r="AR133" s="199"/>
      <c r="AS133" s="212"/>
      <c r="AT133" s="212"/>
      <c r="AU133" s="212"/>
      <c r="AV133" s="199"/>
      <c r="AW133" s="199"/>
      <c r="AX133" s="199"/>
      <c r="AY133" s="199"/>
      <c r="AZ133" s="199"/>
      <c r="BA133" s="199"/>
      <c r="BB133" s="199"/>
      <c r="BC133" s="199"/>
      <c r="BD133" s="199"/>
      <c r="BE133" s="212"/>
      <c r="BF133" s="212"/>
      <c r="BG133" s="199"/>
      <c r="BH133" s="199"/>
      <c r="BI133" s="199"/>
      <c r="BJ133" s="199"/>
      <c r="BK133" s="199"/>
      <c r="BL133" s="199"/>
      <c r="BM133" s="212">
        <v>1</v>
      </c>
      <c r="BN133" s="199">
        <v>1.8666666666395031</v>
      </c>
      <c r="BO133" s="199">
        <v>1.1999999998952262</v>
      </c>
      <c r="BP133" s="199">
        <v>5.9999999994761311</v>
      </c>
      <c r="BQ133" s="211"/>
      <c r="BR133" s="211"/>
      <c r="BS133" s="211"/>
      <c r="BT133" s="211"/>
      <c r="BU133" s="31" t="str">
        <f t="shared" si="40"/>
        <v>23_02</v>
      </c>
      <c r="BV133" s="31" t="str">
        <f t="shared" si="41"/>
        <v>BOMBA NEUMATICA DE DISTRIBUCION DE ACEITE</v>
      </c>
      <c r="BW133" s="31" t="str">
        <f t="shared" si="42"/>
        <v>140-PP-106</v>
      </c>
      <c r="BX133" s="1" t="str">
        <f t="shared" si="43"/>
        <v>-</v>
      </c>
      <c r="BY133" s="66">
        <f t="shared" si="44"/>
        <v>1.8666666666395031</v>
      </c>
      <c r="BZ133" s="66">
        <f t="shared" si="45"/>
        <v>5.9999999994761311</v>
      </c>
      <c r="CA133" s="1">
        <f t="shared" si="46"/>
        <v>14</v>
      </c>
      <c r="CB133" s="213">
        <f t="shared" si="47"/>
        <v>336</v>
      </c>
      <c r="CC133" s="67">
        <f t="shared" si="48"/>
        <v>0.99444444444452529</v>
      </c>
      <c r="CD133" s="69">
        <f t="shared" si="49"/>
        <v>336</v>
      </c>
      <c r="CE133" s="31">
        <f t="shared" si="34"/>
        <v>28</v>
      </c>
      <c r="CF133" s="213">
        <f t="shared" si="35"/>
        <v>672</v>
      </c>
      <c r="CG133" s="67">
        <f t="shared" si="36"/>
        <v>0.99722222222226264</v>
      </c>
      <c r="CH133" s="69">
        <f t="shared" si="37"/>
        <v>672</v>
      </c>
      <c r="CI133" s="69">
        <f t="shared" si="38"/>
        <v>1.8666666666395031</v>
      </c>
      <c r="CJ133" s="199">
        <f t="shared" si="39"/>
        <v>5.9999999994761311</v>
      </c>
      <c r="CK133" s="68">
        <f t="shared" si="50"/>
        <v>1</v>
      </c>
      <c r="CL133" s="68">
        <f t="shared" si="51"/>
        <v>0</v>
      </c>
      <c r="CM133" s="68">
        <f t="shared" si="52"/>
        <v>0</v>
      </c>
      <c r="CN133" s="68">
        <f t="shared" si="53"/>
        <v>0</v>
      </c>
      <c r="CO133" s="68">
        <f t="shared" si="54"/>
        <v>0</v>
      </c>
      <c r="CP133" s="68">
        <f t="shared" si="55"/>
        <v>1</v>
      </c>
      <c r="CQ133" s="68">
        <f t="shared" si="56"/>
        <v>0</v>
      </c>
      <c r="CR133" s="68">
        <f t="shared" si="57"/>
        <v>0</v>
      </c>
      <c r="CS133" s="68">
        <f t="shared" si="58"/>
        <v>0</v>
      </c>
      <c r="CT133" s="68">
        <f t="shared" si="59"/>
        <v>0</v>
      </c>
      <c r="CU133" s="68">
        <f t="shared" si="60"/>
        <v>0</v>
      </c>
      <c r="CV133" s="68">
        <f t="shared" si="61"/>
        <v>0</v>
      </c>
      <c r="CW133" s="68">
        <f t="shared" si="62"/>
        <v>1</v>
      </c>
      <c r="CX133" s="68">
        <f t="shared" si="63"/>
        <v>0</v>
      </c>
      <c r="CY133" s="68">
        <f t="shared" si="64"/>
        <v>0</v>
      </c>
      <c r="CZ133" s="68">
        <f t="shared" si="65"/>
        <v>0</v>
      </c>
      <c r="DA133" s="68">
        <f t="shared" si="66"/>
        <v>1</v>
      </c>
      <c r="DB133" s="68">
        <f t="shared" si="67"/>
        <v>0</v>
      </c>
    </row>
    <row r="134" spans="1:106" ht="14.25" customHeight="1" x14ac:dyDescent="0.2">
      <c r="A134" s="31" t="s">
        <v>233</v>
      </c>
      <c r="B134" s="211" t="s">
        <v>446</v>
      </c>
      <c r="C134" s="211" t="s">
        <v>173</v>
      </c>
      <c r="D134" s="211" t="s">
        <v>36</v>
      </c>
      <c r="E134" s="212">
        <v>1</v>
      </c>
      <c r="F134" s="212"/>
      <c r="G134" s="212"/>
      <c r="H134" s="199">
        <v>1.9500000000698492</v>
      </c>
      <c r="I134" s="199"/>
      <c r="J134" s="199"/>
      <c r="K134" s="199">
        <v>1.1330555555177853</v>
      </c>
      <c r="L134" s="199"/>
      <c r="M134" s="199"/>
      <c r="N134" s="199">
        <v>5.6652777775889263</v>
      </c>
      <c r="O134" s="199"/>
      <c r="P134" s="199"/>
      <c r="Q134" s="212"/>
      <c r="R134" s="212"/>
      <c r="S134" s="212"/>
      <c r="T134" s="199"/>
      <c r="U134" s="199"/>
      <c r="V134" s="199"/>
      <c r="W134" s="199"/>
      <c r="X134" s="199"/>
      <c r="Y134" s="199"/>
      <c r="Z134" s="199"/>
      <c r="AA134" s="199"/>
      <c r="AB134" s="199"/>
      <c r="AC134" s="212"/>
      <c r="AD134" s="212"/>
      <c r="AE134" s="212"/>
      <c r="AF134" s="212"/>
      <c r="AG134" s="199"/>
      <c r="AH134" s="199"/>
      <c r="AI134" s="199"/>
      <c r="AJ134" s="199"/>
      <c r="AK134" s="199"/>
      <c r="AL134" s="199"/>
      <c r="AM134" s="199"/>
      <c r="AN134" s="199"/>
      <c r="AO134" s="199"/>
      <c r="AP134" s="199"/>
      <c r="AQ134" s="199"/>
      <c r="AR134" s="199"/>
      <c r="AS134" s="212"/>
      <c r="AT134" s="212"/>
      <c r="AU134" s="212"/>
      <c r="AV134" s="199"/>
      <c r="AW134" s="199"/>
      <c r="AX134" s="199"/>
      <c r="AY134" s="199"/>
      <c r="AZ134" s="199"/>
      <c r="BA134" s="199"/>
      <c r="BB134" s="199"/>
      <c r="BC134" s="199"/>
      <c r="BD134" s="199"/>
      <c r="BE134" s="212"/>
      <c r="BF134" s="212"/>
      <c r="BG134" s="199"/>
      <c r="BH134" s="199"/>
      <c r="BI134" s="199"/>
      <c r="BJ134" s="199"/>
      <c r="BK134" s="199"/>
      <c r="BL134" s="199"/>
      <c r="BM134" s="212">
        <v>1</v>
      </c>
      <c r="BN134" s="199">
        <v>1.9500000000698492</v>
      </c>
      <c r="BO134" s="199">
        <v>1.1330555555177853</v>
      </c>
      <c r="BP134" s="199">
        <v>5.6652777775889263</v>
      </c>
      <c r="BQ134" s="211"/>
      <c r="BR134" s="211"/>
      <c r="BS134" s="211"/>
      <c r="BT134" s="211"/>
      <c r="BU134" s="31" t="str">
        <f t="shared" si="40"/>
        <v>23_02</v>
      </c>
      <c r="BV134" s="31" t="str">
        <f t="shared" si="41"/>
        <v>BOMBA NEUMATICA DE DISTRIBUCION DE ACEITE</v>
      </c>
      <c r="BW134" s="31" t="str">
        <f t="shared" si="42"/>
        <v>140-PP-108</v>
      </c>
      <c r="BX134" s="1" t="str">
        <f t="shared" si="43"/>
        <v>-</v>
      </c>
      <c r="BY134" s="66">
        <f t="shared" si="44"/>
        <v>1.9500000000698492</v>
      </c>
      <c r="BZ134" s="66">
        <f t="shared" si="45"/>
        <v>5.6652777775889263</v>
      </c>
      <c r="CA134" s="1">
        <f t="shared" si="46"/>
        <v>14</v>
      </c>
      <c r="CB134" s="213">
        <f t="shared" si="47"/>
        <v>336</v>
      </c>
      <c r="CC134" s="67">
        <f t="shared" si="48"/>
        <v>0.9941964285712207</v>
      </c>
      <c r="CD134" s="69">
        <f t="shared" si="49"/>
        <v>336</v>
      </c>
      <c r="CE134" s="31">
        <f t="shared" si="34"/>
        <v>28</v>
      </c>
      <c r="CF134" s="213">
        <f t="shared" si="35"/>
        <v>672</v>
      </c>
      <c r="CG134" s="67">
        <f t="shared" si="36"/>
        <v>0.9970982142856103</v>
      </c>
      <c r="CH134" s="69">
        <f t="shared" si="37"/>
        <v>672</v>
      </c>
      <c r="CI134" s="69">
        <f t="shared" si="38"/>
        <v>1.9500000000698492</v>
      </c>
      <c r="CJ134" s="199">
        <f t="shared" si="39"/>
        <v>5.6652777775889263</v>
      </c>
      <c r="CK134" s="68">
        <f t="shared" si="50"/>
        <v>1</v>
      </c>
      <c r="CL134" s="68">
        <f t="shared" si="51"/>
        <v>0</v>
      </c>
      <c r="CM134" s="68">
        <f t="shared" si="52"/>
        <v>0</v>
      </c>
      <c r="CN134" s="68">
        <f t="shared" si="53"/>
        <v>0</v>
      </c>
      <c r="CO134" s="68">
        <f t="shared" si="54"/>
        <v>0</v>
      </c>
      <c r="CP134" s="68">
        <f t="shared" si="55"/>
        <v>1</v>
      </c>
      <c r="CQ134" s="68">
        <f t="shared" si="56"/>
        <v>0</v>
      </c>
      <c r="CR134" s="68">
        <f t="shared" si="57"/>
        <v>0</v>
      </c>
      <c r="CS134" s="68">
        <f t="shared" si="58"/>
        <v>0</v>
      </c>
      <c r="CT134" s="68">
        <f t="shared" si="59"/>
        <v>0</v>
      </c>
      <c r="CU134" s="68">
        <f t="shared" si="60"/>
        <v>0</v>
      </c>
      <c r="CV134" s="68">
        <f t="shared" si="61"/>
        <v>0</v>
      </c>
      <c r="CW134" s="68">
        <f t="shared" si="62"/>
        <v>1</v>
      </c>
      <c r="CX134" s="68">
        <f t="shared" si="63"/>
        <v>0</v>
      </c>
      <c r="CY134" s="68">
        <f t="shared" si="64"/>
        <v>0</v>
      </c>
      <c r="CZ134" s="68">
        <f t="shared" si="65"/>
        <v>0</v>
      </c>
      <c r="DA134" s="68">
        <f t="shared" si="66"/>
        <v>1</v>
      </c>
      <c r="DB134" s="68">
        <f t="shared" si="67"/>
        <v>0</v>
      </c>
    </row>
    <row r="135" spans="1:106" ht="14.25" customHeight="1" x14ac:dyDescent="0.2">
      <c r="A135" s="31" t="s">
        <v>233</v>
      </c>
      <c r="B135" s="211" t="s">
        <v>507</v>
      </c>
      <c r="C135" s="211" t="s">
        <v>512</v>
      </c>
      <c r="D135" s="211" t="s">
        <v>229</v>
      </c>
      <c r="E135" s="212"/>
      <c r="F135" s="212"/>
      <c r="G135" s="212"/>
      <c r="H135" s="199"/>
      <c r="I135" s="199"/>
      <c r="J135" s="199"/>
      <c r="K135" s="199"/>
      <c r="L135" s="199"/>
      <c r="M135" s="199"/>
      <c r="N135" s="199"/>
      <c r="O135" s="199"/>
      <c r="P135" s="199"/>
      <c r="Q135" s="212">
        <v>1</v>
      </c>
      <c r="R135" s="212"/>
      <c r="S135" s="212"/>
      <c r="T135" s="199">
        <v>1918.4997222223319</v>
      </c>
      <c r="U135" s="199"/>
      <c r="V135" s="199"/>
      <c r="W135" s="199">
        <v>0.99972222227370366</v>
      </c>
      <c r="X135" s="199"/>
      <c r="Y135" s="199"/>
      <c r="Z135" s="199">
        <v>3.9988888890948147</v>
      </c>
      <c r="AA135" s="199"/>
      <c r="AB135" s="199"/>
      <c r="AC135" s="212"/>
      <c r="AD135" s="212"/>
      <c r="AE135" s="212"/>
      <c r="AF135" s="212"/>
      <c r="AG135" s="199"/>
      <c r="AH135" s="199"/>
      <c r="AI135" s="199"/>
      <c r="AJ135" s="199"/>
      <c r="AK135" s="199"/>
      <c r="AL135" s="199"/>
      <c r="AM135" s="199"/>
      <c r="AN135" s="199"/>
      <c r="AO135" s="199"/>
      <c r="AP135" s="199"/>
      <c r="AQ135" s="199"/>
      <c r="AR135" s="199"/>
      <c r="AS135" s="212"/>
      <c r="AT135" s="212"/>
      <c r="AU135" s="212"/>
      <c r="AV135" s="199"/>
      <c r="AW135" s="199"/>
      <c r="AX135" s="199"/>
      <c r="AY135" s="199"/>
      <c r="AZ135" s="199"/>
      <c r="BA135" s="199"/>
      <c r="BB135" s="199"/>
      <c r="BC135" s="199"/>
      <c r="BD135" s="199"/>
      <c r="BE135" s="212"/>
      <c r="BF135" s="212"/>
      <c r="BG135" s="199"/>
      <c r="BH135" s="199"/>
      <c r="BI135" s="199"/>
      <c r="BJ135" s="199"/>
      <c r="BK135" s="199"/>
      <c r="BL135" s="199"/>
      <c r="BM135" s="212">
        <v>1</v>
      </c>
      <c r="BN135" s="199">
        <v>1918.4997222223319</v>
      </c>
      <c r="BO135" s="199">
        <v>0.99972222227370366</v>
      </c>
      <c r="BP135" s="199">
        <v>3.9988888890948147</v>
      </c>
      <c r="BQ135" s="211"/>
      <c r="BR135" s="211"/>
      <c r="BS135" s="211"/>
      <c r="BT135" s="211"/>
      <c r="BU135" s="31" t="str">
        <f t="shared" si="40"/>
        <v>23_02</v>
      </c>
      <c r="BV135" s="31" t="str">
        <f t="shared" si="41"/>
        <v>LINEA DE LUBRICANTE</v>
      </c>
      <c r="BW135" s="31" t="str">
        <f t="shared" si="42"/>
        <v>LINEA DE LUBRICANTE_SAE60</v>
      </c>
      <c r="BX135" s="1" t="str">
        <f t="shared" si="43"/>
        <v>140-FL-110</v>
      </c>
      <c r="BY135" s="66">
        <f t="shared" si="44"/>
        <v>1918.4997222223319</v>
      </c>
      <c r="BZ135" s="66">
        <f t="shared" si="45"/>
        <v>3.9988888890948147</v>
      </c>
      <c r="CA135" s="1">
        <f t="shared" si="46"/>
        <v>14</v>
      </c>
      <c r="CB135" s="213">
        <f t="shared" si="47"/>
        <v>336</v>
      </c>
      <c r="CC135" s="67">
        <f t="shared" si="48"/>
        <v>-4.7098206018521784</v>
      </c>
      <c r="CD135" s="69" t="str">
        <f t="shared" si="49"/>
        <v>NO PRESENTA</v>
      </c>
      <c r="CE135" s="31">
        <f t="shared" si="34"/>
        <v>28</v>
      </c>
      <c r="CF135" s="213">
        <f t="shared" si="35"/>
        <v>672</v>
      </c>
      <c r="CG135" s="67">
        <f t="shared" si="36"/>
        <v>-1.8549103009260892</v>
      </c>
      <c r="CH135" s="69" t="str">
        <f t="shared" si="37"/>
        <v>NO PRESENTA</v>
      </c>
      <c r="CI135" s="69" t="str">
        <f t="shared" si="38"/>
        <v>NO PRESENTA</v>
      </c>
      <c r="CJ135" s="199" t="str">
        <f t="shared" si="39"/>
        <v>NO PRESENTA</v>
      </c>
      <c r="CK135" s="68">
        <f t="shared" si="50"/>
        <v>0</v>
      </c>
      <c r="CL135" s="68">
        <f t="shared" si="51"/>
        <v>1</v>
      </c>
      <c r="CM135" s="68">
        <f t="shared" si="52"/>
        <v>0</v>
      </c>
      <c r="CN135" s="68">
        <f t="shared" si="53"/>
        <v>0</v>
      </c>
      <c r="CO135" s="68">
        <f t="shared" si="54"/>
        <v>0</v>
      </c>
      <c r="CP135" s="68">
        <f t="shared" si="55"/>
        <v>0</v>
      </c>
      <c r="CQ135" s="68">
        <f t="shared" si="56"/>
        <v>1</v>
      </c>
      <c r="CR135" s="68">
        <f t="shared" si="57"/>
        <v>0</v>
      </c>
      <c r="CS135" s="68">
        <f t="shared" si="58"/>
        <v>0</v>
      </c>
      <c r="CT135" s="68">
        <f t="shared" si="59"/>
        <v>0</v>
      </c>
      <c r="CU135" s="68">
        <f t="shared" si="60"/>
        <v>0</v>
      </c>
      <c r="CV135" s="68">
        <f t="shared" si="61"/>
        <v>0</v>
      </c>
      <c r="CW135" s="68">
        <f t="shared" si="62"/>
        <v>1</v>
      </c>
      <c r="CX135" s="68">
        <f t="shared" si="63"/>
        <v>0</v>
      </c>
      <c r="CY135" s="68">
        <f t="shared" si="64"/>
        <v>0</v>
      </c>
      <c r="CZ135" s="68">
        <f t="shared" si="65"/>
        <v>0</v>
      </c>
      <c r="DA135" s="68">
        <f t="shared" si="66"/>
        <v>1</v>
      </c>
      <c r="DB135" s="68">
        <f t="shared" si="67"/>
        <v>0</v>
      </c>
    </row>
    <row r="136" spans="1:106" ht="14.25" customHeight="1" x14ac:dyDescent="0.2">
      <c r="A136" s="31" t="s">
        <v>233</v>
      </c>
      <c r="B136" s="211" t="s">
        <v>507</v>
      </c>
      <c r="C136" s="211" t="s">
        <v>512</v>
      </c>
      <c r="D136" s="211" t="s">
        <v>230</v>
      </c>
      <c r="E136" s="212"/>
      <c r="F136" s="212"/>
      <c r="G136" s="212"/>
      <c r="H136" s="199"/>
      <c r="I136" s="199"/>
      <c r="J136" s="199"/>
      <c r="K136" s="199"/>
      <c r="L136" s="199"/>
      <c r="M136" s="199"/>
      <c r="N136" s="199"/>
      <c r="O136" s="199"/>
      <c r="P136" s="199"/>
      <c r="Q136" s="212">
        <v>1</v>
      </c>
      <c r="R136" s="212"/>
      <c r="S136" s="212"/>
      <c r="T136" s="199">
        <v>0</v>
      </c>
      <c r="U136" s="199"/>
      <c r="V136" s="199"/>
      <c r="W136" s="199">
        <v>0.99972222227370366</v>
      </c>
      <c r="X136" s="199"/>
      <c r="Y136" s="199"/>
      <c r="Z136" s="199">
        <v>3.9988888890948147</v>
      </c>
      <c r="AA136" s="199"/>
      <c r="AB136" s="199"/>
      <c r="AC136" s="212"/>
      <c r="AD136" s="212"/>
      <c r="AE136" s="212"/>
      <c r="AF136" s="212"/>
      <c r="AG136" s="199"/>
      <c r="AH136" s="199"/>
      <c r="AI136" s="199"/>
      <c r="AJ136" s="199"/>
      <c r="AK136" s="199"/>
      <c r="AL136" s="199"/>
      <c r="AM136" s="199"/>
      <c r="AN136" s="199"/>
      <c r="AO136" s="199"/>
      <c r="AP136" s="199"/>
      <c r="AQ136" s="199"/>
      <c r="AR136" s="199"/>
      <c r="AS136" s="212"/>
      <c r="AT136" s="212"/>
      <c r="AU136" s="212"/>
      <c r="AV136" s="199"/>
      <c r="AW136" s="199"/>
      <c r="AX136" s="199"/>
      <c r="AY136" s="199"/>
      <c r="AZ136" s="199"/>
      <c r="BA136" s="199"/>
      <c r="BB136" s="199"/>
      <c r="BC136" s="199"/>
      <c r="BD136" s="199"/>
      <c r="BE136" s="212"/>
      <c r="BF136" s="212"/>
      <c r="BG136" s="199"/>
      <c r="BH136" s="199"/>
      <c r="BI136" s="199"/>
      <c r="BJ136" s="199"/>
      <c r="BK136" s="199"/>
      <c r="BL136" s="199"/>
      <c r="BM136" s="212">
        <v>1</v>
      </c>
      <c r="BN136" s="199">
        <v>0</v>
      </c>
      <c r="BO136" s="199">
        <v>0.99972222227370366</v>
      </c>
      <c r="BP136" s="199">
        <v>3.9988888890948147</v>
      </c>
      <c r="BQ136" s="211"/>
      <c r="BR136" s="211"/>
      <c r="BS136" s="211"/>
      <c r="BT136" s="211"/>
      <c r="BU136" s="31" t="str">
        <f t="shared" si="40"/>
        <v>23_02</v>
      </c>
      <c r="BV136" s="31" t="str">
        <f t="shared" si="41"/>
        <v>LINEA DE LUBRICANTE</v>
      </c>
      <c r="BW136" s="31" t="str">
        <f t="shared" si="42"/>
        <v>LINEA DE LUBRICANTE_SAE60</v>
      </c>
      <c r="BX136" s="1" t="str">
        <f t="shared" si="43"/>
        <v>140-FL-111</v>
      </c>
      <c r="BY136" s="66">
        <f t="shared" si="44"/>
        <v>0</v>
      </c>
      <c r="BZ136" s="66">
        <f t="shared" si="45"/>
        <v>3.9988888890948147</v>
      </c>
      <c r="CA136" s="1">
        <f t="shared" si="46"/>
        <v>14</v>
      </c>
      <c r="CB136" s="213">
        <f t="shared" si="47"/>
        <v>336</v>
      </c>
      <c r="CC136" s="67">
        <f t="shared" si="48"/>
        <v>1</v>
      </c>
      <c r="CD136" s="69" t="str">
        <f t="shared" si="49"/>
        <v>NO PRESENTA</v>
      </c>
      <c r="CE136" s="31">
        <f t="shared" si="34"/>
        <v>28</v>
      </c>
      <c r="CF136" s="213">
        <f t="shared" si="35"/>
        <v>672</v>
      </c>
      <c r="CG136" s="67">
        <f t="shared" si="36"/>
        <v>1</v>
      </c>
      <c r="CH136" s="69" t="str">
        <f t="shared" si="37"/>
        <v>NO PRESENTA</v>
      </c>
      <c r="CI136" s="69" t="str">
        <f t="shared" si="38"/>
        <v>NO PRESENTA</v>
      </c>
      <c r="CJ136" s="199" t="str">
        <f t="shared" si="39"/>
        <v>NO PRESENTA</v>
      </c>
      <c r="CK136" s="68" t="str">
        <f t="shared" si="50"/>
        <v>-</v>
      </c>
      <c r="CL136" s="68" t="str">
        <f t="shared" si="51"/>
        <v>-</v>
      </c>
      <c r="CM136" s="68" t="str">
        <f t="shared" si="52"/>
        <v>-</v>
      </c>
      <c r="CN136" s="68" t="str">
        <f t="shared" si="53"/>
        <v>-</v>
      </c>
      <c r="CO136" s="68" t="str">
        <f t="shared" si="54"/>
        <v>-</v>
      </c>
      <c r="CP136" s="68">
        <f t="shared" si="55"/>
        <v>0</v>
      </c>
      <c r="CQ136" s="68">
        <f t="shared" si="56"/>
        <v>1</v>
      </c>
      <c r="CR136" s="68">
        <f t="shared" si="57"/>
        <v>0</v>
      </c>
      <c r="CS136" s="68">
        <f t="shared" si="58"/>
        <v>0</v>
      </c>
      <c r="CT136" s="68">
        <f t="shared" si="59"/>
        <v>0</v>
      </c>
      <c r="CU136" s="68" t="str">
        <f t="shared" si="60"/>
        <v>-</v>
      </c>
      <c r="CV136" s="68" t="str">
        <f t="shared" si="61"/>
        <v>-</v>
      </c>
      <c r="CW136" s="68" t="str">
        <f t="shared" si="62"/>
        <v>-</v>
      </c>
      <c r="CX136" s="68" t="str">
        <f t="shared" si="63"/>
        <v>-</v>
      </c>
      <c r="CY136" s="68">
        <f t="shared" si="64"/>
        <v>0</v>
      </c>
      <c r="CZ136" s="68">
        <f t="shared" si="65"/>
        <v>0</v>
      </c>
      <c r="DA136" s="68">
        <f t="shared" si="66"/>
        <v>1</v>
      </c>
      <c r="DB136" s="68">
        <f t="shared" si="67"/>
        <v>0</v>
      </c>
    </row>
    <row r="137" spans="1:106" ht="14.25" customHeight="1" x14ac:dyDescent="0.2">
      <c r="A137" s="31" t="s">
        <v>233</v>
      </c>
      <c r="B137" s="211" t="s">
        <v>518</v>
      </c>
      <c r="C137" s="211" t="s">
        <v>131</v>
      </c>
      <c r="D137" s="211" t="s">
        <v>36</v>
      </c>
      <c r="E137" s="212">
        <v>1</v>
      </c>
      <c r="F137" s="212"/>
      <c r="G137" s="212"/>
      <c r="H137" s="199">
        <v>0</v>
      </c>
      <c r="I137" s="199"/>
      <c r="J137" s="199"/>
      <c r="K137" s="199">
        <v>2.0000000002328306</v>
      </c>
      <c r="L137" s="199"/>
      <c r="M137" s="199"/>
      <c r="N137" s="199">
        <v>8.0000000009313226</v>
      </c>
      <c r="O137" s="199"/>
      <c r="P137" s="199"/>
      <c r="Q137" s="212"/>
      <c r="R137" s="212"/>
      <c r="S137" s="212"/>
      <c r="T137" s="199"/>
      <c r="U137" s="199"/>
      <c r="V137" s="199"/>
      <c r="W137" s="199"/>
      <c r="X137" s="199"/>
      <c r="Y137" s="199"/>
      <c r="Z137" s="199"/>
      <c r="AA137" s="199"/>
      <c r="AB137" s="199"/>
      <c r="AC137" s="212"/>
      <c r="AD137" s="212"/>
      <c r="AE137" s="212"/>
      <c r="AF137" s="212"/>
      <c r="AG137" s="199"/>
      <c r="AH137" s="199"/>
      <c r="AI137" s="199"/>
      <c r="AJ137" s="199"/>
      <c r="AK137" s="199"/>
      <c r="AL137" s="199"/>
      <c r="AM137" s="199"/>
      <c r="AN137" s="199"/>
      <c r="AO137" s="199"/>
      <c r="AP137" s="199"/>
      <c r="AQ137" s="199"/>
      <c r="AR137" s="199"/>
      <c r="AS137" s="212"/>
      <c r="AT137" s="212"/>
      <c r="AU137" s="212"/>
      <c r="AV137" s="199"/>
      <c r="AW137" s="199"/>
      <c r="AX137" s="199"/>
      <c r="AY137" s="199"/>
      <c r="AZ137" s="199"/>
      <c r="BA137" s="199"/>
      <c r="BB137" s="199"/>
      <c r="BC137" s="199"/>
      <c r="BD137" s="199"/>
      <c r="BE137" s="212"/>
      <c r="BF137" s="212"/>
      <c r="BG137" s="199"/>
      <c r="BH137" s="199"/>
      <c r="BI137" s="199"/>
      <c r="BJ137" s="199"/>
      <c r="BK137" s="199"/>
      <c r="BL137" s="199"/>
      <c r="BM137" s="212">
        <v>1</v>
      </c>
      <c r="BN137" s="199">
        <v>0</v>
      </c>
      <c r="BO137" s="199">
        <v>2.0000000002328306</v>
      </c>
      <c r="BP137" s="199">
        <v>8.0000000009313226</v>
      </c>
      <c r="BQ137" s="211"/>
      <c r="BR137" s="211"/>
      <c r="BS137" s="211"/>
      <c r="BT137" s="211"/>
      <c r="BU137" s="31" t="str">
        <f t="shared" si="40"/>
        <v>23_02</v>
      </c>
      <c r="BV137" s="31" t="str">
        <f t="shared" si="41"/>
        <v>SISTEMA DE FILTRADO</v>
      </c>
      <c r="BW137" s="31" t="str">
        <f t="shared" si="42"/>
        <v>140-FL-101</v>
      </c>
      <c r="BX137" s="1" t="str">
        <f t="shared" si="43"/>
        <v>-</v>
      </c>
      <c r="BY137" s="66">
        <f t="shared" si="44"/>
        <v>0</v>
      </c>
      <c r="BZ137" s="66">
        <f t="shared" si="45"/>
        <v>8.0000000009313226</v>
      </c>
      <c r="CA137" s="1">
        <f t="shared" si="46"/>
        <v>14</v>
      </c>
      <c r="CB137" s="213">
        <f t="shared" si="47"/>
        <v>336</v>
      </c>
      <c r="CC137" s="67">
        <f t="shared" si="48"/>
        <v>1</v>
      </c>
      <c r="CD137" s="69">
        <f t="shared" si="49"/>
        <v>336</v>
      </c>
      <c r="CE137" s="31">
        <f t="shared" ref="CE137:CE200" si="68">IF(RIGHT(BU137,2)*1=2,28,IF(OR(RIGHT(BU137,2)*1=12,RIGHT(BU137,2)*1=10,RIGHT(BU137,2)*1=8,RIGHT(BU137,2)*1=7,RIGHT(BU137,2)*1=5,RIGHT(BU137,2)*1=3,RIGHT(BU137,2)*1=1),31,30))</f>
        <v>28</v>
      </c>
      <c r="CF137" s="213">
        <f t="shared" ref="CF137:CF200" si="69">24*CE137</f>
        <v>672</v>
      </c>
      <c r="CG137" s="67">
        <f t="shared" ref="CG137:CG200" si="70">IFERROR((CF137-(BY137))/CF137,"-")</f>
        <v>1</v>
      </c>
      <c r="CH137" s="69">
        <f t="shared" ref="CH137:CH200" si="71">IFERROR(CF137/(E137+F137+G137), "NO PRESENTA")</f>
        <v>672</v>
      </c>
      <c r="CI137" s="69">
        <f t="shared" ref="CI137:CI200" si="72">IFERROR((H137+I137+J137)/(E137+F137+G137), "NO PRESENTA")</f>
        <v>0</v>
      </c>
      <c r="CJ137" s="199">
        <f t="shared" ref="CJ137:CJ200" si="73">IFERROR((N137+O137+P137)/(E137+F137+G137), "NO PRESENTA")</f>
        <v>8.0000000009313226</v>
      </c>
      <c r="CK137" s="68" t="str">
        <f t="shared" si="50"/>
        <v>-</v>
      </c>
      <c r="CL137" s="68" t="str">
        <f t="shared" si="51"/>
        <v>-</v>
      </c>
      <c r="CM137" s="68" t="str">
        <f t="shared" si="52"/>
        <v>-</v>
      </c>
      <c r="CN137" s="68" t="str">
        <f t="shared" si="53"/>
        <v>-</v>
      </c>
      <c r="CO137" s="68" t="str">
        <f t="shared" si="54"/>
        <v>-</v>
      </c>
      <c r="CP137" s="68">
        <f t="shared" si="55"/>
        <v>1</v>
      </c>
      <c r="CQ137" s="68">
        <f t="shared" si="56"/>
        <v>0</v>
      </c>
      <c r="CR137" s="68">
        <f t="shared" si="57"/>
        <v>0</v>
      </c>
      <c r="CS137" s="68">
        <f t="shared" si="58"/>
        <v>0</v>
      </c>
      <c r="CT137" s="68">
        <f t="shared" si="59"/>
        <v>0</v>
      </c>
      <c r="CU137" s="68" t="str">
        <f t="shared" si="60"/>
        <v>-</v>
      </c>
      <c r="CV137" s="68" t="str">
        <f t="shared" si="61"/>
        <v>-</v>
      </c>
      <c r="CW137" s="68" t="str">
        <f t="shared" si="62"/>
        <v>-</v>
      </c>
      <c r="CX137" s="68" t="str">
        <f t="shared" si="63"/>
        <v>-</v>
      </c>
      <c r="CY137" s="68">
        <f t="shared" si="64"/>
        <v>0</v>
      </c>
      <c r="CZ137" s="68">
        <f t="shared" si="65"/>
        <v>0</v>
      </c>
      <c r="DA137" s="68">
        <f t="shared" si="66"/>
        <v>1</v>
      </c>
      <c r="DB137" s="68">
        <f t="shared" si="67"/>
        <v>0</v>
      </c>
    </row>
    <row r="138" spans="1:106" ht="14.25" customHeight="1" x14ac:dyDescent="0.2">
      <c r="A138" s="31" t="s">
        <v>233</v>
      </c>
      <c r="B138" s="211" t="s">
        <v>631</v>
      </c>
      <c r="C138" s="211" t="s">
        <v>633</v>
      </c>
      <c r="D138" s="211" t="s">
        <v>135</v>
      </c>
      <c r="E138" s="212"/>
      <c r="F138" s="212">
        <v>3</v>
      </c>
      <c r="G138" s="212"/>
      <c r="H138" s="199"/>
      <c r="I138" s="199">
        <v>144</v>
      </c>
      <c r="J138" s="199"/>
      <c r="K138" s="199"/>
      <c r="L138" s="199">
        <v>25.499999999825377</v>
      </c>
      <c r="M138" s="199"/>
      <c r="N138" s="199"/>
      <c r="O138" s="199">
        <v>110.58333333263484</v>
      </c>
      <c r="P138" s="199"/>
      <c r="Q138" s="212"/>
      <c r="R138" s="212"/>
      <c r="S138" s="212"/>
      <c r="T138" s="199"/>
      <c r="U138" s="199"/>
      <c r="V138" s="199"/>
      <c r="W138" s="199"/>
      <c r="X138" s="199"/>
      <c r="Y138" s="199"/>
      <c r="Z138" s="199"/>
      <c r="AA138" s="199"/>
      <c r="AB138" s="199"/>
      <c r="AC138" s="212"/>
      <c r="AD138" s="212"/>
      <c r="AE138" s="212"/>
      <c r="AF138" s="212"/>
      <c r="AG138" s="199"/>
      <c r="AH138" s="199"/>
      <c r="AI138" s="199"/>
      <c r="AJ138" s="199"/>
      <c r="AK138" s="199"/>
      <c r="AL138" s="199"/>
      <c r="AM138" s="199"/>
      <c r="AN138" s="199"/>
      <c r="AO138" s="199"/>
      <c r="AP138" s="199"/>
      <c r="AQ138" s="199"/>
      <c r="AR138" s="199"/>
      <c r="AS138" s="212"/>
      <c r="AT138" s="212"/>
      <c r="AU138" s="212"/>
      <c r="AV138" s="199"/>
      <c r="AW138" s="199"/>
      <c r="AX138" s="199"/>
      <c r="AY138" s="199"/>
      <c r="AZ138" s="199"/>
      <c r="BA138" s="199"/>
      <c r="BB138" s="199"/>
      <c r="BC138" s="199"/>
      <c r="BD138" s="199"/>
      <c r="BE138" s="212"/>
      <c r="BF138" s="212"/>
      <c r="BG138" s="199"/>
      <c r="BH138" s="199"/>
      <c r="BI138" s="199"/>
      <c r="BJ138" s="199"/>
      <c r="BK138" s="199"/>
      <c r="BL138" s="199"/>
      <c r="BM138" s="212">
        <v>3</v>
      </c>
      <c r="BN138" s="199">
        <v>144</v>
      </c>
      <c r="BO138" s="199">
        <v>25.499999999825377</v>
      </c>
      <c r="BP138" s="199">
        <v>110.58333333263484</v>
      </c>
      <c r="BQ138" s="211"/>
      <c r="BR138" s="211"/>
      <c r="BS138" s="211"/>
      <c r="BT138" s="211"/>
      <c r="BU138" s="31" t="str">
        <f t="shared" ref="BU138:BU201" si="74">A138</f>
        <v>23_02</v>
      </c>
      <c r="BV138" s="31" t="str">
        <f t="shared" ref="BV138:BV201" si="75">B138</f>
        <v>LINEA DE AGUA</v>
      </c>
      <c r="BW138" s="31" t="str">
        <f t="shared" ref="BW138:BW201" si="76">C138</f>
        <v>LINEA DE AGUA_ZONA DE LAVADO</v>
      </c>
      <c r="BX138" s="1" t="str">
        <f t="shared" ref="BX138:BX201" si="77">D138</f>
        <v>140-TK-301</v>
      </c>
      <c r="BY138" s="66">
        <f t="shared" ref="BY138:BY201" si="78">BN138</f>
        <v>144</v>
      </c>
      <c r="BZ138" s="66">
        <f t="shared" ref="BZ138:BZ201" si="79">BP138</f>
        <v>110.58333333263484</v>
      </c>
      <c r="CA138" s="1">
        <f t="shared" ref="CA138:CA201" si="80">SUMIFS($BX$520:$BX$533,$BW$520:$BW$533,BU138)</f>
        <v>14</v>
      </c>
      <c r="CB138" s="213">
        <f t="shared" ref="CB138:CB201" si="81">24*CA138</f>
        <v>336</v>
      </c>
      <c r="CC138" s="67">
        <f t="shared" ref="CC138:CC201" si="82">IFERROR((CB138-(BY138))/CB138,"-")</f>
        <v>0.5714285714285714</v>
      </c>
      <c r="CD138" s="69">
        <f t="shared" ref="CD138:CD201" si="83">IFERROR(CB138/(E138+F138+G138), "NO PRESENTA")</f>
        <v>112</v>
      </c>
      <c r="CE138" s="31">
        <f t="shared" si="68"/>
        <v>28</v>
      </c>
      <c r="CF138" s="213">
        <f t="shared" si="69"/>
        <v>672</v>
      </c>
      <c r="CG138" s="67">
        <f t="shared" si="70"/>
        <v>0.7857142857142857</v>
      </c>
      <c r="CH138" s="69">
        <f t="shared" si="71"/>
        <v>224</v>
      </c>
      <c r="CI138" s="69">
        <f t="shared" si="72"/>
        <v>48</v>
      </c>
      <c r="CJ138" s="199">
        <f t="shared" si="73"/>
        <v>36.861111110878277</v>
      </c>
      <c r="CK138" s="68">
        <f t="shared" ref="CK138:CK201" si="84">IFERROR((H138+I138+J138)/BY138,"-")</f>
        <v>1</v>
      </c>
      <c r="CL138" s="68">
        <f t="shared" ref="CL138:CL201" si="85">IFERROR((T138+U138+V138)/BY138,"-")</f>
        <v>0</v>
      </c>
      <c r="CM138" s="68">
        <f t="shared" ref="CM138:CM201" si="86">IFERROR((AG138+AH138+AI138+AJ138)/BY138,"-")</f>
        <v>0</v>
      </c>
      <c r="CN138" s="68">
        <f t="shared" ref="CN138:CN201" si="87">IFERROR((AV138+AW138+AX138)/BY138,"-")</f>
        <v>0</v>
      </c>
      <c r="CO138" s="68">
        <f t="shared" ref="CO138:CO201" si="88">IFERROR((BG138+BH138)/BY138,"-")</f>
        <v>0</v>
      </c>
      <c r="CP138" s="68">
        <f t="shared" ref="CP138:CP201" si="89">IFERROR((N138+O138+P138)/BZ138,"-")</f>
        <v>1</v>
      </c>
      <c r="CQ138" s="68">
        <f t="shared" ref="CQ138:CQ201" si="90">IFERROR((Z138+AA138+AB138)/BZ138,"-")</f>
        <v>0</v>
      </c>
      <c r="CR138" s="68">
        <f t="shared" ref="CR138:CR201" si="91">IFERROR((AO138+AP138+AQ138+AR138)/BZ138,"-")</f>
        <v>0</v>
      </c>
      <c r="CS138" s="68">
        <f t="shared" ref="CS138:CS201" si="92">IFERROR((BB138+BC138+BD138)/BZ138,"-")</f>
        <v>0</v>
      </c>
      <c r="CT138" s="68">
        <f t="shared" ref="CT138:CT201" si="93">IFERROR((BK138+BL138)/BZ138,"-")</f>
        <v>0</v>
      </c>
      <c r="CU138" s="68">
        <f t="shared" ref="CU138:CU201" si="94">IFERROR((I138+U138+AI138+AX138+BH138)/BY138,"-")</f>
        <v>1</v>
      </c>
      <c r="CV138" s="68">
        <f t="shared" ref="CV138:CV201" si="95">IFERROR((J138+V138+AJ138)/BY138,"-")</f>
        <v>0</v>
      </c>
      <c r="CW138" s="68">
        <f t="shared" ref="CW138:CW201" si="96">IFERROR((H138+T138+AG138+AV138+BG138)/BY138,"-")</f>
        <v>0</v>
      </c>
      <c r="CX138" s="68">
        <f t="shared" ref="CX138:CX201" si="97">IFERROR((AH138+AW138)/BY138,"-")</f>
        <v>0</v>
      </c>
      <c r="CY138" s="68">
        <f t="shared" ref="CY138:CY201" si="98">IFERROR((O138+AA138+AQ138+BD138+BL138)/BZ138,"-")</f>
        <v>1</v>
      </c>
      <c r="CZ138" s="68">
        <f t="shared" ref="CZ138:CZ201" si="99">IFERROR((P138+AB138+AR138)/BZ138,"-")</f>
        <v>0</v>
      </c>
      <c r="DA138" s="68">
        <f t="shared" ref="DA138:DA201" si="100">IFERROR((N138+Z138+AO138+BB138+BK138)/BZ138,"-")</f>
        <v>0</v>
      </c>
      <c r="DB138" s="68">
        <f t="shared" ref="DB138:DB201" si="101">IFERROR((AP138+BC138)/BZ138,"-")</f>
        <v>0</v>
      </c>
    </row>
    <row r="139" spans="1:106" ht="14.25" customHeight="1" x14ac:dyDescent="0.2">
      <c r="A139" s="31" t="s">
        <v>234</v>
      </c>
      <c r="B139" s="211" t="s">
        <v>178</v>
      </c>
      <c r="C139" s="211" t="s">
        <v>168</v>
      </c>
      <c r="D139" s="211" t="s">
        <v>169</v>
      </c>
      <c r="E139" s="212"/>
      <c r="F139" s="212">
        <v>1</v>
      </c>
      <c r="G139" s="212"/>
      <c r="H139" s="199"/>
      <c r="I139" s="199">
        <v>1.5</v>
      </c>
      <c r="J139" s="199"/>
      <c r="K139" s="199"/>
      <c r="L139" s="199">
        <v>1.6666666666860692</v>
      </c>
      <c r="M139" s="199"/>
      <c r="N139" s="199"/>
      <c r="O139" s="199">
        <v>8.3333333334303461</v>
      </c>
      <c r="P139" s="199"/>
      <c r="Q139" s="212"/>
      <c r="R139" s="212"/>
      <c r="S139" s="212"/>
      <c r="T139" s="199"/>
      <c r="U139" s="199"/>
      <c r="V139" s="199"/>
      <c r="W139" s="199"/>
      <c r="X139" s="199"/>
      <c r="Y139" s="199"/>
      <c r="Z139" s="199"/>
      <c r="AA139" s="199"/>
      <c r="AB139" s="199"/>
      <c r="AC139" s="212"/>
      <c r="AD139" s="212"/>
      <c r="AE139" s="212"/>
      <c r="AF139" s="212"/>
      <c r="AG139" s="199"/>
      <c r="AH139" s="199"/>
      <c r="AI139" s="199"/>
      <c r="AJ139" s="199"/>
      <c r="AK139" s="199"/>
      <c r="AL139" s="199"/>
      <c r="AM139" s="199"/>
      <c r="AN139" s="199"/>
      <c r="AO139" s="199"/>
      <c r="AP139" s="199"/>
      <c r="AQ139" s="199"/>
      <c r="AR139" s="199"/>
      <c r="AS139" s="212"/>
      <c r="AT139" s="212"/>
      <c r="AU139" s="212"/>
      <c r="AV139" s="199"/>
      <c r="AW139" s="199"/>
      <c r="AX139" s="199"/>
      <c r="AY139" s="199"/>
      <c r="AZ139" s="199"/>
      <c r="BA139" s="199"/>
      <c r="BB139" s="199"/>
      <c r="BC139" s="199"/>
      <c r="BD139" s="199"/>
      <c r="BE139" s="212"/>
      <c r="BF139" s="212"/>
      <c r="BG139" s="199"/>
      <c r="BH139" s="199"/>
      <c r="BI139" s="199"/>
      <c r="BJ139" s="199"/>
      <c r="BK139" s="199"/>
      <c r="BL139" s="199"/>
      <c r="BM139" s="212">
        <v>1</v>
      </c>
      <c r="BN139" s="199">
        <v>1.5</v>
      </c>
      <c r="BO139" s="199">
        <v>1.6666666666860692</v>
      </c>
      <c r="BP139" s="199">
        <v>8.3333333334303461</v>
      </c>
      <c r="BQ139" s="211"/>
      <c r="BR139" s="211"/>
      <c r="BS139" s="211"/>
      <c r="BT139" s="211"/>
      <c r="BU139" s="31" t="str">
        <f t="shared" si="74"/>
        <v>23_03</v>
      </c>
      <c r="BV139" s="31" t="str">
        <f t="shared" si="75"/>
        <v>ACUMULADOR DE AIRE</v>
      </c>
      <c r="BW139" s="31" t="str">
        <f t="shared" si="76"/>
        <v>140-AR-112</v>
      </c>
      <c r="BX139" s="1" t="str">
        <f t="shared" si="77"/>
        <v>140-LV-100</v>
      </c>
      <c r="BY139" s="66">
        <f t="shared" si="78"/>
        <v>1.5</v>
      </c>
      <c r="BZ139" s="66">
        <f t="shared" si="79"/>
        <v>8.3333333334303461</v>
      </c>
      <c r="CA139" s="1">
        <f t="shared" si="80"/>
        <v>17</v>
      </c>
      <c r="CB139" s="213">
        <f t="shared" si="81"/>
        <v>408</v>
      </c>
      <c r="CC139" s="67">
        <f t="shared" si="82"/>
        <v>0.99632352941176472</v>
      </c>
      <c r="CD139" s="69">
        <f t="shared" si="83"/>
        <v>408</v>
      </c>
      <c r="CE139" s="31">
        <f t="shared" si="68"/>
        <v>31</v>
      </c>
      <c r="CF139" s="213">
        <f t="shared" si="69"/>
        <v>744</v>
      </c>
      <c r="CG139" s="67">
        <f t="shared" si="70"/>
        <v>0.99798387096774188</v>
      </c>
      <c r="CH139" s="69">
        <f t="shared" si="71"/>
        <v>744</v>
      </c>
      <c r="CI139" s="69">
        <f t="shared" si="72"/>
        <v>1.5</v>
      </c>
      <c r="CJ139" s="199">
        <f t="shared" si="73"/>
        <v>8.3333333334303461</v>
      </c>
      <c r="CK139" s="68">
        <f t="shared" si="84"/>
        <v>1</v>
      </c>
      <c r="CL139" s="68">
        <f t="shared" si="85"/>
        <v>0</v>
      </c>
      <c r="CM139" s="68">
        <f t="shared" si="86"/>
        <v>0</v>
      </c>
      <c r="CN139" s="68">
        <f t="shared" si="87"/>
        <v>0</v>
      </c>
      <c r="CO139" s="68">
        <f t="shared" si="88"/>
        <v>0</v>
      </c>
      <c r="CP139" s="68">
        <f t="shared" si="89"/>
        <v>1</v>
      </c>
      <c r="CQ139" s="68">
        <f t="shared" si="90"/>
        <v>0</v>
      </c>
      <c r="CR139" s="68">
        <f t="shared" si="91"/>
        <v>0</v>
      </c>
      <c r="CS139" s="68">
        <f t="shared" si="92"/>
        <v>0</v>
      </c>
      <c r="CT139" s="68">
        <f t="shared" si="93"/>
        <v>0</v>
      </c>
      <c r="CU139" s="68">
        <f t="shared" si="94"/>
        <v>1</v>
      </c>
      <c r="CV139" s="68">
        <f t="shared" si="95"/>
        <v>0</v>
      </c>
      <c r="CW139" s="68">
        <f t="shared" si="96"/>
        <v>0</v>
      </c>
      <c r="CX139" s="68">
        <f t="shared" si="97"/>
        <v>0</v>
      </c>
      <c r="CY139" s="68">
        <f t="shared" si="98"/>
        <v>1</v>
      </c>
      <c r="CZ139" s="68">
        <f t="shared" si="99"/>
        <v>0</v>
      </c>
      <c r="DA139" s="68">
        <f t="shared" si="100"/>
        <v>0</v>
      </c>
      <c r="DB139" s="68">
        <f t="shared" si="101"/>
        <v>0</v>
      </c>
    </row>
    <row r="140" spans="1:106" ht="14.25" customHeight="1" x14ac:dyDescent="0.2">
      <c r="A140" s="31" t="s">
        <v>234</v>
      </c>
      <c r="B140" s="211" t="s">
        <v>56</v>
      </c>
      <c r="C140" s="211" t="s">
        <v>170</v>
      </c>
      <c r="D140" s="211" t="s">
        <v>36</v>
      </c>
      <c r="E140" s="212"/>
      <c r="F140" s="212"/>
      <c r="G140" s="212"/>
      <c r="H140" s="199"/>
      <c r="I140" s="199"/>
      <c r="J140" s="199"/>
      <c r="K140" s="199"/>
      <c r="L140" s="199"/>
      <c r="M140" s="199"/>
      <c r="N140" s="199"/>
      <c r="O140" s="199"/>
      <c r="P140" s="199"/>
      <c r="Q140" s="212"/>
      <c r="R140" s="212"/>
      <c r="S140" s="212"/>
      <c r="T140" s="199"/>
      <c r="U140" s="199"/>
      <c r="V140" s="199"/>
      <c r="W140" s="199"/>
      <c r="X140" s="199"/>
      <c r="Y140" s="199"/>
      <c r="Z140" s="199"/>
      <c r="AA140" s="199"/>
      <c r="AB140" s="199"/>
      <c r="AC140" s="212"/>
      <c r="AD140" s="212">
        <v>2</v>
      </c>
      <c r="AE140" s="212"/>
      <c r="AF140" s="212"/>
      <c r="AG140" s="199"/>
      <c r="AH140" s="199">
        <v>0</v>
      </c>
      <c r="AI140" s="199"/>
      <c r="AJ140" s="199"/>
      <c r="AK140" s="199"/>
      <c r="AL140" s="199">
        <v>6.9997222222737037</v>
      </c>
      <c r="AM140" s="199"/>
      <c r="AN140" s="199"/>
      <c r="AO140" s="199"/>
      <c r="AP140" s="199">
        <v>34.998611111368518</v>
      </c>
      <c r="AQ140" s="199"/>
      <c r="AR140" s="199"/>
      <c r="AS140" s="212"/>
      <c r="AT140" s="212"/>
      <c r="AU140" s="212"/>
      <c r="AV140" s="199"/>
      <c r="AW140" s="199"/>
      <c r="AX140" s="199"/>
      <c r="AY140" s="199"/>
      <c r="AZ140" s="199"/>
      <c r="BA140" s="199"/>
      <c r="BB140" s="199"/>
      <c r="BC140" s="199"/>
      <c r="BD140" s="199"/>
      <c r="BE140" s="212"/>
      <c r="BF140" s="212"/>
      <c r="BG140" s="199"/>
      <c r="BH140" s="199"/>
      <c r="BI140" s="199"/>
      <c r="BJ140" s="199"/>
      <c r="BK140" s="199"/>
      <c r="BL140" s="199"/>
      <c r="BM140" s="212">
        <v>2</v>
      </c>
      <c r="BN140" s="199">
        <v>0</v>
      </c>
      <c r="BO140" s="199">
        <v>6.9997222222737037</v>
      </c>
      <c r="BP140" s="199">
        <v>34.998611111368518</v>
      </c>
      <c r="BQ140" s="211"/>
      <c r="BR140" s="211"/>
      <c r="BS140" s="211"/>
      <c r="BT140" s="211"/>
      <c r="BU140" s="31" t="str">
        <f t="shared" si="74"/>
        <v>23_03</v>
      </c>
      <c r="BV140" s="31" t="str">
        <f t="shared" si="75"/>
        <v>COMPRESOR DE AIRE</v>
      </c>
      <c r="BW140" s="31" t="str">
        <f t="shared" si="76"/>
        <v>140-GC-121</v>
      </c>
      <c r="BX140" s="1" t="str">
        <f t="shared" si="77"/>
        <v>-</v>
      </c>
      <c r="BY140" s="66">
        <f t="shared" si="78"/>
        <v>0</v>
      </c>
      <c r="BZ140" s="66">
        <f t="shared" si="79"/>
        <v>34.998611111368518</v>
      </c>
      <c r="CA140" s="1">
        <f t="shared" si="80"/>
        <v>17</v>
      </c>
      <c r="CB140" s="213">
        <f t="shared" si="81"/>
        <v>408</v>
      </c>
      <c r="CC140" s="67">
        <f t="shared" si="82"/>
        <v>1</v>
      </c>
      <c r="CD140" s="69" t="str">
        <f t="shared" si="83"/>
        <v>NO PRESENTA</v>
      </c>
      <c r="CE140" s="31">
        <f t="shared" si="68"/>
        <v>31</v>
      </c>
      <c r="CF140" s="213">
        <f t="shared" si="69"/>
        <v>744</v>
      </c>
      <c r="CG140" s="67">
        <f t="shared" si="70"/>
        <v>1</v>
      </c>
      <c r="CH140" s="69" t="str">
        <f t="shared" si="71"/>
        <v>NO PRESENTA</v>
      </c>
      <c r="CI140" s="69" t="str">
        <f t="shared" si="72"/>
        <v>NO PRESENTA</v>
      </c>
      <c r="CJ140" s="199" t="str">
        <f t="shared" si="73"/>
        <v>NO PRESENTA</v>
      </c>
      <c r="CK140" s="68" t="str">
        <f t="shared" si="84"/>
        <v>-</v>
      </c>
      <c r="CL140" s="68" t="str">
        <f t="shared" si="85"/>
        <v>-</v>
      </c>
      <c r="CM140" s="68" t="str">
        <f t="shared" si="86"/>
        <v>-</v>
      </c>
      <c r="CN140" s="68" t="str">
        <f t="shared" si="87"/>
        <v>-</v>
      </c>
      <c r="CO140" s="68" t="str">
        <f t="shared" si="88"/>
        <v>-</v>
      </c>
      <c r="CP140" s="68">
        <f t="shared" si="89"/>
        <v>0</v>
      </c>
      <c r="CQ140" s="68">
        <f t="shared" si="90"/>
        <v>0</v>
      </c>
      <c r="CR140" s="68">
        <f t="shared" si="91"/>
        <v>1</v>
      </c>
      <c r="CS140" s="68">
        <f t="shared" si="92"/>
        <v>0</v>
      </c>
      <c r="CT140" s="68">
        <f t="shared" si="93"/>
        <v>0</v>
      </c>
      <c r="CU140" s="68" t="str">
        <f t="shared" si="94"/>
        <v>-</v>
      </c>
      <c r="CV140" s="68" t="str">
        <f t="shared" si="95"/>
        <v>-</v>
      </c>
      <c r="CW140" s="68" t="str">
        <f t="shared" si="96"/>
        <v>-</v>
      </c>
      <c r="CX140" s="68" t="str">
        <f t="shared" si="97"/>
        <v>-</v>
      </c>
      <c r="CY140" s="68">
        <f t="shared" si="98"/>
        <v>0</v>
      </c>
      <c r="CZ140" s="68">
        <f t="shared" si="99"/>
        <v>0</v>
      </c>
      <c r="DA140" s="68">
        <f t="shared" si="100"/>
        <v>0</v>
      </c>
      <c r="DB140" s="68">
        <f t="shared" si="101"/>
        <v>1</v>
      </c>
    </row>
    <row r="141" spans="1:106" ht="14.25" customHeight="1" x14ac:dyDescent="0.2">
      <c r="A141" s="31" t="s">
        <v>234</v>
      </c>
      <c r="B141" s="211" t="s">
        <v>175</v>
      </c>
      <c r="C141" s="211" t="s">
        <v>54</v>
      </c>
      <c r="D141" s="211" t="s">
        <v>36</v>
      </c>
      <c r="E141" s="212">
        <v>1</v>
      </c>
      <c r="F141" s="212"/>
      <c r="G141" s="212"/>
      <c r="H141" s="199">
        <v>0.50000000005820766</v>
      </c>
      <c r="I141" s="199"/>
      <c r="J141" s="199"/>
      <c r="K141" s="199">
        <v>0.50000000005820766</v>
      </c>
      <c r="L141" s="199"/>
      <c r="M141" s="199"/>
      <c r="N141" s="199">
        <v>2.0000000002328306</v>
      </c>
      <c r="O141" s="199"/>
      <c r="P141" s="199"/>
      <c r="Q141" s="212"/>
      <c r="R141" s="212">
        <v>1</v>
      </c>
      <c r="S141" s="212"/>
      <c r="T141" s="199"/>
      <c r="U141" s="199">
        <v>0</v>
      </c>
      <c r="V141" s="199"/>
      <c r="W141" s="199"/>
      <c r="X141" s="199">
        <v>0.16666666651144624</v>
      </c>
      <c r="Y141" s="199"/>
      <c r="Z141" s="199"/>
      <c r="AA141" s="199">
        <v>0.83333333255723119</v>
      </c>
      <c r="AB141" s="199"/>
      <c r="AC141" s="212"/>
      <c r="AD141" s="212"/>
      <c r="AE141" s="212"/>
      <c r="AF141" s="212"/>
      <c r="AG141" s="199"/>
      <c r="AH141" s="199"/>
      <c r="AI141" s="199"/>
      <c r="AJ141" s="199"/>
      <c r="AK141" s="199"/>
      <c r="AL141" s="199"/>
      <c r="AM141" s="199"/>
      <c r="AN141" s="199"/>
      <c r="AO141" s="199"/>
      <c r="AP141" s="199"/>
      <c r="AQ141" s="199"/>
      <c r="AR141" s="199"/>
      <c r="AS141" s="212"/>
      <c r="AT141" s="212"/>
      <c r="AU141" s="212"/>
      <c r="AV141" s="199"/>
      <c r="AW141" s="199"/>
      <c r="AX141" s="199"/>
      <c r="AY141" s="199"/>
      <c r="AZ141" s="199"/>
      <c r="BA141" s="199"/>
      <c r="BB141" s="199"/>
      <c r="BC141" s="199"/>
      <c r="BD141" s="199"/>
      <c r="BE141" s="212"/>
      <c r="BF141" s="212"/>
      <c r="BG141" s="199"/>
      <c r="BH141" s="199"/>
      <c r="BI141" s="199"/>
      <c r="BJ141" s="199"/>
      <c r="BK141" s="199"/>
      <c r="BL141" s="199"/>
      <c r="BM141" s="212">
        <v>2</v>
      </c>
      <c r="BN141" s="199">
        <v>0.50000000005820766</v>
      </c>
      <c r="BO141" s="199">
        <v>0.6666666665696539</v>
      </c>
      <c r="BP141" s="199">
        <v>2.8333333327900618</v>
      </c>
      <c r="BQ141" s="211"/>
      <c r="BR141" s="211"/>
      <c r="BS141" s="211"/>
      <c r="BT141" s="211"/>
      <c r="BU141" s="31" t="str">
        <f t="shared" si="74"/>
        <v>23_03</v>
      </c>
      <c r="BV141" s="31" t="str">
        <f t="shared" si="75"/>
        <v>ELECTROBOMBA DE AGUA</v>
      </c>
      <c r="BW141" s="31" t="str">
        <f t="shared" si="76"/>
        <v>140-PP-152</v>
      </c>
      <c r="BX141" s="1" t="str">
        <f t="shared" si="77"/>
        <v>-</v>
      </c>
      <c r="BY141" s="66">
        <f t="shared" si="78"/>
        <v>0.50000000005820766</v>
      </c>
      <c r="BZ141" s="66">
        <f t="shared" si="79"/>
        <v>2.8333333327900618</v>
      </c>
      <c r="CA141" s="1">
        <f t="shared" si="80"/>
        <v>17</v>
      </c>
      <c r="CB141" s="213">
        <f t="shared" si="81"/>
        <v>408</v>
      </c>
      <c r="CC141" s="67">
        <f t="shared" si="82"/>
        <v>0.99877450980377891</v>
      </c>
      <c r="CD141" s="69">
        <f t="shared" si="83"/>
        <v>408</v>
      </c>
      <c r="CE141" s="31">
        <f t="shared" si="68"/>
        <v>31</v>
      </c>
      <c r="CF141" s="213">
        <f t="shared" si="69"/>
        <v>744</v>
      </c>
      <c r="CG141" s="67">
        <f t="shared" si="70"/>
        <v>0.9993279569891691</v>
      </c>
      <c r="CH141" s="69">
        <f t="shared" si="71"/>
        <v>744</v>
      </c>
      <c r="CI141" s="69">
        <f t="shared" si="72"/>
        <v>0.50000000005820766</v>
      </c>
      <c r="CJ141" s="199">
        <f t="shared" si="73"/>
        <v>2.0000000002328306</v>
      </c>
      <c r="CK141" s="68">
        <f t="shared" si="84"/>
        <v>1</v>
      </c>
      <c r="CL141" s="68">
        <f t="shared" si="85"/>
        <v>0</v>
      </c>
      <c r="CM141" s="68">
        <f t="shared" si="86"/>
        <v>0</v>
      </c>
      <c r="CN141" s="68">
        <f t="shared" si="87"/>
        <v>0</v>
      </c>
      <c r="CO141" s="68">
        <f t="shared" si="88"/>
        <v>0</v>
      </c>
      <c r="CP141" s="68">
        <f t="shared" si="89"/>
        <v>0.70588235315869996</v>
      </c>
      <c r="CQ141" s="68">
        <f t="shared" si="90"/>
        <v>0.2941176468413001</v>
      </c>
      <c r="CR141" s="68">
        <f t="shared" si="91"/>
        <v>0</v>
      </c>
      <c r="CS141" s="68">
        <f t="shared" si="92"/>
        <v>0</v>
      </c>
      <c r="CT141" s="68">
        <f t="shared" si="93"/>
        <v>0</v>
      </c>
      <c r="CU141" s="68">
        <f t="shared" si="94"/>
        <v>0</v>
      </c>
      <c r="CV141" s="68">
        <f t="shared" si="95"/>
        <v>0</v>
      </c>
      <c r="CW141" s="68">
        <f t="shared" si="96"/>
        <v>1</v>
      </c>
      <c r="CX141" s="68">
        <f t="shared" si="97"/>
        <v>0</v>
      </c>
      <c r="CY141" s="68">
        <f t="shared" si="98"/>
        <v>0.2941176468413001</v>
      </c>
      <c r="CZ141" s="68">
        <f t="shared" si="99"/>
        <v>0</v>
      </c>
      <c r="DA141" s="68">
        <f t="shared" si="100"/>
        <v>0.70588235315869996</v>
      </c>
      <c r="DB141" s="68">
        <f t="shared" si="101"/>
        <v>0</v>
      </c>
    </row>
    <row r="142" spans="1:106" ht="14.25" customHeight="1" x14ac:dyDescent="0.2">
      <c r="A142" s="31" t="s">
        <v>234</v>
      </c>
      <c r="B142" s="211" t="s">
        <v>175</v>
      </c>
      <c r="C142" s="211" t="s">
        <v>66</v>
      </c>
      <c r="D142" s="211" t="s">
        <v>36</v>
      </c>
      <c r="E142" s="212"/>
      <c r="F142" s="212"/>
      <c r="G142" s="212"/>
      <c r="H142" s="199"/>
      <c r="I142" s="199"/>
      <c r="J142" s="199"/>
      <c r="K142" s="199"/>
      <c r="L142" s="199"/>
      <c r="M142" s="199"/>
      <c r="N142" s="199"/>
      <c r="O142" s="199"/>
      <c r="P142" s="199"/>
      <c r="Q142" s="212"/>
      <c r="R142" s="212">
        <v>1</v>
      </c>
      <c r="S142" s="212"/>
      <c r="T142" s="199"/>
      <c r="U142" s="199">
        <v>0</v>
      </c>
      <c r="V142" s="199"/>
      <c r="W142" s="199"/>
      <c r="X142" s="199">
        <v>0.16638888884335756</v>
      </c>
      <c r="Y142" s="199"/>
      <c r="Z142" s="199"/>
      <c r="AA142" s="199">
        <v>0.83194444421678782</v>
      </c>
      <c r="AB142" s="199"/>
      <c r="AC142" s="212"/>
      <c r="AD142" s="212"/>
      <c r="AE142" s="212"/>
      <c r="AF142" s="212"/>
      <c r="AG142" s="199"/>
      <c r="AH142" s="199"/>
      <c r="AI142" s="199"/>
      <c r="AJ142" s="199"/>
      <c r="AK142" s="199"/>
      <c r="AL142" s="199"/>
      <c r="AM142" s="199"/>
      <c r="AN142" s="199"/>
      <c r="AO142" s="199"/>
      <c r="AP142" s="199"/>
      <c r="AQ142" s="199"/>
      <c r="AR142" s="199"/>
      <c r="AS142" s="212"/>
      <c r="AT142" s="212"/>
      <c r="AU142" s="212"/>
      <c r="AV142" s="199"/>
      <c r="AW142" s="199"/>
      <c r="AX142" s="199"/>
      <c r="AY142" s="199"/>
      <c r="AZ142" s="199"/>
      <c r="BA142" s="199"/>
      <c r="BB142" s="199"/>
      <c r="BC142" s="199"/>
      <c r="BD142" s="199"/>
      <c r="BE142" s="212"/>
      <c r="BF142" s="212"/>
      <c r="BG142" s="199"/>
      <c r="BH142" s="199"/>
      <c r="BI142" s="199"/>
      <c r="BJ142" s="199"/>
      <c r="BK142" s="199"/>
      <c r="BL142" s="199"/>
      <c r="BM142" s="212">
        <v>1</v>
      </c>
      <c r="BN142" s="199">
        <v>0</v>
      </c>
      <c r="BO142" s="199">
        <v>0.16638888884335756</v>
      </c>
      <c r="BP142" s="199">
        <v>0.83194444421678782</v>
      </c>
      <c r="BQ142" s="211"/>
      <c r="BR142" s="211"/>
      <c r="BS142" s="211"/>
      <c r="BT142" s="211"/>
      <c r="BU142" s="31" t="str">
        <f t="shared" si="74"/>
        <v>23_03</v>
      </c>
      <c r="BV142" s="31" t="str">
        <f t="shared" si="75"/>
        <v>ELECTROBOMBA DE AGUA</v>
      </c>
      <c r="BW142" s="31" t="str">
        <f t="shared" si="76"/>
        <v>140-PP-153</v>
      </c>
      <c r="BX142" s="1" t="str">
        <f t="shared" si="77"/>
        <v>-</v>
      </c>
      <c r="BY142" s="66">
        <f t="shared" si="78"/>
        <v>0</v>
      </c>
      <c r="BZ142" s="66">
        <f t="shared" si="79"/>
        <v>0.83194444421678782</v>
      </c>
      <c r="CA142" s="1">
        <f t="shared" si="80"/>
        <v>17</v>
      </c>
      <c r="CB142" s="213">
        <f t="shared" si="81"/>
        <v>408</v>
      </c>
      <c r="CC142" s="67">
        <f t="shared" si="82"/>
        <v>1</v>
      </c>
      <c r="CD142" s="69" t="str">
        <f t="shared" si="83"/>
        <v>NO PRESENTA</v>
      </c>
      <c r="CE142" s="31">
        <f t="shared" si="68"/>
        <v>31</v>
      </c>
      <c r="CF142" s="213">
        <f t="shared" si="69"/>
        <v>744</v>
      </c>
      <c r="CG142" s="67">
        <f t="shared" si="70"/>
        <v>1</v>
      </c>
      <c r="CH142" s="69" t="str">
        <f t="shared" si="71"/>
        <v>NO PRESENTA</v>
      </c>
      <c r="CI142" s="69" t="str">
        <f t="shared" si="72"/>
        <v>NO PRESENTA</v>
      </c>
      <c r="CJ142" s="199" t="str">
        <f t="shared" si="73"/>
        <v>NO PRESENTA</v>
      </c>
      <c r="CK142" s="68" t="str">
        <f t="shared" si="84"/>
        <v>-</v>
      </c>
      <c r="CL142" s="68" t="str">
        <f t="shared" si="85"/>
        <v>-</v>
      </c>
      <c r="CM142" s="68" t="str">
        <f t="shared" si="86"/>
        <v>-</v>
      </c>
      <c r="CN142" s="68" t="str">
        <f t="shared" si="87"/>
        <v>-</v>
      </c>
      <c r="CO142" s="68" t="str">
        <f t="shared" si="88"/>
        <v>-</v>
      </c>
      <c r="CP142" s="68">
        <f t="shared" si="89"/>
        <v>0</v>
      </c>
      <c r="CQ142" s="68">
        <f t="shared" si="90"/>
        <v>1</v>
      </c>
      <c r="CR142" s="68">
        <f t="shared" si="91"/>
        <v>0</v>
      </c>
      <c r="CS142" s="68">
        <f t="shared" si="92"/>
        <v>0</v>
      </c>
      <c r="CT142" s="68">
        <f t="shared" si="93"/>
        <v>0</v>
      </c>
      <c r="CU142" s="68" t="str">
        <f t="shared" si="94"/>
        <v>-</v>
      </c>
      <c r="CV142" s="68" t="str">
        <f t="shared" si="95"/>
        <v>-</v>
      </c>
      <c r="CW142" s="68" t="str">
        <f t="shared" si="96"/>
        <v>-</v>
      </c>
      <c r="CX142" s="68" t="str">
        <f t="shared" si="97"/>
        <v>-</v>
      </c>
      <c r="CY142" s="68">
        <f t="shared" si="98"/>
        <v>1</v>
      </c>
      <c r="CZ142" s="68">
        <f t="shared" si="99"/>
        <v>0</v>
      </c>
      <c r="DA142" s="68">
        <f t="shared" si="100"/>
        <v>0</v>
      </c>
      <c r="DB142" s="68">
        <f t="shared" si="101"/>
        <v>0</v>
      </c>
    </row>
    <row r="143" spans="1:106" ht="14.25" customHeight="1" x14ac:dyDescent="0.2">
      <c r="A143" s="31" t="s">
        <v>234</v>
      </c>
      <c r="B143" s="211" t="s">
        <v>175</v>
      </c>
      <c r="C143" s="211" t="s">
        <v>80</v>
      </c>
      <c r="D143" s="211" t="s">
        <v>36</v>
      </c>
      <c r="E143" s="212">
        <v>1</v>
      </c>
      <c r="F143" s="212"/>
      <c r="G143" s="212"/>
      <c r="H143" s="199">
        <v>3</v>
      </c>
      <c r="I143" s="199"/>
      <c r="J143" s="199"/>
      <c r="K143" s="199">
        <v>1.5833333332557231</v>
      </c>
      <c r="L143" s="199"/>
      <c r="M143" s="199"/>
      <c r="N143" s="199">
        <v>6.3333333330228925</v>
      </c>
      <c r="O143" s="199"/>
      <c r="P143" s="199"/>
      <c r="Q143" s="212"/>
      <c r="R143" s="212">
        <v>1</v>
      </c>
      <c r="S143" s="212"/>
      <c r="T143" s="199"/>
      <c r="U143" s="199">
        <v>0</v>
      </c>
      <c r="V143" s="199"/>
      <c r="W143" s="199"/>
      <c r="X143" s="199">
        <v>0.16638888884335756</v>
      </c>
      <c r="Y143" s="199"/>
      <c r="Z143" s="199"/>
      <c r="AA143" s="199">
        <v>0.83194444421678782</v>
      </c>
      <c r="AB143" s="199"/>
      <c r="AC143" s="212"/>
      <c r="AD143" s="212"/>
      <c r="AE143" s="212"/>
      <c r="AF143" s="212"/>
      <c r="AG143" s="199"/>
      <c r="AH143" s="199"/>
      <c r="AI143" s="199"/>
      <c r="AJ143" s="199"/>
      <c r="AK143" s="199"/>
      <c r="AL143" s="199"/>
      <c r="AM143" s="199"/>
      <c r="AN143" s="199"/>
      <c r="AO143" s="199"/>
      <c r="AP143" s="199"/>
      <c r="AQ143" s="199"/>
      <c r="AR143" s="199"/>
      <c r="AS143" s="212"/>
      <c r="AT143" s="212"/>
      <c r="AU143" s="212"/>
      <c r="AV143" s="199"/>
      <c r="AW143" s="199"/>
      <c r="AX143" s="199"/>
      <c r="AY143" s="199"/>
      <c r="AZ143" s="199"/>
      <c r="BA143" s="199"/>
      <c r="BB143" s="199"/>
      <c r="BC143" s="199"/>
      <c r="BD143" s="199"/>
      <c r="BE143" s="212"/>
      <c r="BF143" s="212"/>
      <c r="BG143" s="199"/>
      <c r="BH143" s="199"/>
      <c r="BI143" s="199"/>
      <c r="BJ143" s="199"/>
      <c r="BK143" s="199"/>
      <c r="BL143" s="199"/>
      <c r="BM143" s="212">
        <v>2</v>
      </c>
      <c r="BN143" s="199">
        <v>3</v>
      </c>
      <c r="BO143" s="199">
        <v>1.7497222220990807</v>
      </c>
      <c r="BP143" s="199">
        <v>7.1652777772396803</v>
      </c>
      <c r="BQ143" s="211"/>
      <c r="BR143" s="211"/>
      <c r="BS143" s="211"/>
      <c r="BT143" s="211"/>
      <c r="BU143" s="31" t="str">
        <f t="shared" si="74"/>
        <v>23_03</v>
      </c>
      <c r="BV143" s="31" t="str">
        <f t="shared" si="75"/>
        <v>ELECTROBOMBA DE AGUA</v>
      </c>
      <c r="BW143" s="31" t="str">
        <f t="shared" si="76"/>
        <v>140-PP-160</v>
      </c>
      <c r="BX143" s="1" t="str">
        <f t="shared" si="77"/>
        <v>-</v>
      </c>
      <c r="BY143" s="66">
        <f t="shared" si="78"/>
        <v>3</v>
      </c>
      <c r="BZ143" s="66">
        <f t="shared" si="79"/>
        <v>7.1652777772396803</v>
      </c>
      <c r="CA143" s="1">
        <f t="shared" si="80"/>
        <v>17</v>
      </c>
      <c r="CB143" s="213">
        <f t="shared" si="81"/>
        <v>408</v>
      </c>
      <c r="CC143" s="67">
        <f t="shared" si="82"/>
        <v>0.99264705882352944</v>
      </c>
      <c r="CD143" s="69">
        <f t="shared" si="83"/>
        <v>408</v>
      </c>
      <c r="CE143" s="31">
        <f t="shared" si="68"/>
        <v>31</v>
      </c>
      <c r="CF143" s="213">
        <f t="shared" si="69"/>
        <v>744</v>
      </c>
      <c r="CG143" s="67">
        <f t="shared" si="70"/>
        <v>0.99596774193548387</v>
      </c>
      <c r="CH143" s="69">
        <f t="shared" si="71"/>
        <v>744</v>
      </c>
      <c r="CI143" s="69">
        <f t="shared" si="72"/>
        <v>3</v>
      </c>
      <c r="CJ143" s="199">
        <f t="shared" si="73"/>
        <v>6.3333333330228925</v>
      </c>
      <c r="CK143" s="68">
        <f t="shared" si="84"/>
        <v>1</v>
      </c>
      <c r="CL143" s="68">
        <f t="shared" si="85"/>
        <v>0</v>
      </c>
      <c r="CM143" s="68">
        <f t="shared" si="86"/>
        <v>0</v>
      </c>
      <c r="CN143" s="68">
        <f t="shared" si="87"/>
        <v>0</v>
      </c>
      <c r="CO143" s="68">
        <f t="shared" si="88"/>
        <v>0</v>
      </c>
      <c r="CP143" s="68">
        <f t="shared" si="89"/>
        <v>0.88389222719886196</v>
      </c>
      <c r="CQ143" s="68">
        <f t="shared" si="90"/>
        <v>0.11610777280113799</v>
      </c>
      <c r="CR143" s="68">
        <f t="shared" si="91"/>
        <v>0</v>
      </c>
      <c r="CS143" s="68">
        <f t="shared" si="92"/>
        <v>0</v>
      </c>
      <c r="CT143" s="68">
        <f t="shared" si="93"/>
        <v>0</v>
      </c>
      <c r="CU143" s="68">
        <f t="shared" si="94"/>
        <v>0</v>
      </c>
      <c r="CV143" s="68">
        <f t="shared" si="95"/>
        <v>0</v>
      </c>
      <c r="CW143" s="68">
        <f t="shared" si="96"/>
        <v>1</v>
      </c>
      <c r="CX143" s="68">
        <f t="shared" si="97"/>
        <v>0</v>
      </c>
      <c r="CY143" s="68">
        <f t="shared" si="98"/>
        <v>0.11610777280113799</v>
      </c>
      <c r="CZ143" s="68">
        <f t="shared" si="99"/>
        <v>0</v>
      </c>
      <c r="DA143" s="68">
        <f t="shared" si="100"/>
        <v>0.88389222719886196</v>
      </c>
      <c r="DB143" s="68">
        <f t="shared" si="101"/>
        <v>0</v>
      </c>
    </row>
    <row r="144" spans="1:106" ht="14.25" customHeight="1" x14ac:dyDescent="0.2">
      <c r="A144" s="31" t="s">
        <v>234</v>
      </c>
      <c r="B144" s="211" t="s">
        <v>175</v>
      </c>
      <c r="C144" s="211" t="s">
        <v>209</v>
      </c>
      <c r="D144" s="211" t="s">
        <v>36</v>
      </c>
      <c r="E144" s="212">
        <v>1</v>
      </c>
      <c r="F144" s="212"/>
      <c r="G144" s="212"/>
      <c r="H144" s="199">
        <v>3.4999999998835847</v>
      </c>
      <c r="I144" s="199"/>
      <c r="J144" s="199"/>
      <c r="K144" s="199">
        <v>1.4163888889015652</v>
      </c>
      <c r="L144" s="199"/>
      <c r="M144" s="199"/>
      <c r="N144" s="199">
        <v>5.6655555556062609</v>
      </c>
      <c r="O144" s="199"/>
      <c r="P144" s="199"/>
      <c r="Q144" s="212"/>
      <c r="R144" s="212">
        <v>1</v>
      </c>
      <c r="S144" s="212"/>
      <c r="T144" s="199"/>
      <c r="U144" s="199">
        <v>0</v>
      </c>
      <c r="V144" s="199"/>
      <c r="W144" s="199"/>
      <c r="X144" s="199">
        <v>0.16638888884335756</v>
      </c>
      <c r="Y144" s="199"/>
      <c r="Z144" s="199"/>
      <c r="AA144" s="199">
        <v>0.83194444421678782</v>
      </c>
      <c r="AB144" s="199"/>
      <c r="AC144" s="212"/>
      <c r="AD144" s="212"/>
      <c r="AE144" s="212"/>
      <c r="AF144" s="212"/>
      <c r="AG144" s="199"/>
      <c r="AH144" s="199"/>
      <c r="AI144" s="199"/>
      <c r="AJ144" s="199"/>
      <c r="AK144" s="199"/>
      <c r="AL144" s="199"/>
      <c r="AM144" s="199"/>
      <c r="AN144" s="199"/>
      <c r="AO144" s="199"/>
      <c r="AP144" s="199"/>
      <c r="AQ144" s="199"/>
      <c r="AR144" s="199"/>
      <c r="AS144" s="212"/>
      <c r="AT144" s="212"/>
      <c r="AU144" s="212"/>
      <c r="AV144" s="199"/>
      <c r="AW144" s="199"/>
      <c r="AX144" s="199"/>
      <c r="AY144" s="199"/>
      <c r="AZ144" s="199"/>
      <c r="BA144" s="199"/>
      <c r="BB144" s="199"/>
      <c r="BC144" s="199"/>
      <c r="BD144" s="199"/>
      <c r="BE144" s="212"/>
      <c r="BF144" s="212"/>
      <c r="BG144" s="199"/>
      <c r="BH144" s="199"/>
      <c r="BI144" s="199"/>
      <c r="BJ144" s="199"/>
      <c r="BK144" s="199"/>
      <c r="BL144" s="199"/>
      <c r="BM144" s="212">
        <v>2</v>
      </c>
      <c r="BN144" s="199">
        <v>3.4999999998835847</v>
      </c>
      <c r="BO144" s="199">
        <v>1.5827777777449228</v>
      </c>
      <c r="BP144" s="199">
        <v>6.4974999998230487</v>
      </c>
      <c r="BQ144" s="211"/>
      <c r="BR144" s="211"/>
      <c r="BS144" s="211"/>
      <c r="BT144" s="211"/>
      <c r="BU144" s="31" t="str">
        <f t="shared" si="74"/>
        <v>23_03</v>
      </c>
      <c r="BV144" s="31" t="str">
        <f t="shared" si="75"/>
        <v>ELECTROBOMBA DE AGUA</v>
      </c>
      <c r="BW144" s="31" t="str">
        <f t="shared" si="76"/>
        <v>140-PP-161</v>
      </c>
      <c r="BX144" s="1" t="str">
        <f t="shared" si="77"/>
        <v>-</v>
      </c>
      <c r="BY144" s="66">
        <f t="shared" si="78"/>
        <v>3.4999999998835847</v>
      </c>
      <c r="BZ144" s="66">
        <f t="shared" si="79"/>
        <v>6.4974999998230487</v>
      </c>
      <c r="CA144" s="1">
        <f t="shared" si="80"/>
        <v>17</v>
      </c>
      <c r="CB144" s="213">
        <f t="shared" si="81"/>
        <v>408</v>
      </c>
      <c r="CC144" s="67">
        <f t="shared" si="82"/>
        <v>0.99142156862773634</v>
      </c>
      <c r="CD144" s="69">
        <f t="shared" si="83"/>
        <v>408</v>
      </c>
      <c r="CE144" s="31">
        <f t="shared" si="68"/>
        <v>31</v>
      </c>
      <c r="CF144" s="213">
        <f t="shared" si="69"/>
        <v>744</v>
      </c>
      <c r="CG144" s="67">
        <f t="shared" si="70"/>
        <v>0.99529569892488767</v>
      </c>
      <c r="CH144" s="69">
        <f t="shared" si="71"/>
        <v>744</v>
      </c>
      <c r="CI144" s="69">
        <f t="shared" si="72"/>
        <v>3.4999999998835847</v>
      </c>
      <c r="CJ144" s="199">
        <f t="shared" si="73"/>
        <v>5.6655555556062609</v>
      </c>
      <c r="CK144" s="68">
        <f t="shared" si="84"/>
        <v>1</v>
      </c>
      <c r="CL144" s="68">
        <f t="shared" si="85"/>
        <v>0</v>
      </c>
      <c r="CM144" s="68">
        <f t="shared" si="86"/>
        <v>0</v>
      </c>
      <c r="CN144" s="68">
        <f t="shared" si="87"/>
        <v>0</v>
      </c>
      <c r="CO144" s="68">
        <f t="shared" si="88"/>
        <v>0</v>
      </c>
      <c r="CP144" s="68">
        <f t="shared" si="89"/>
        <v>0.87195930061724591</v>
      </c>
      <c r="CQ144" s="68">
        <f t="shared" si="90"/>
        <v>0.12804069938275411</v>
      </c>
      <c r="CR144" s="68">
        <f t="shared" si="91"/>
        <v>0</v>
      </c>
      <c r="CS144" s="68">
        <f t="shared" si="92"/>
        <v>0</v>
      </c>
      <c r="CT144" s="68">
        <f t="shared" si="93"/>
        <v>0</v>
      </c>
      <c r="CU144" s="68">
        <f t="shared" si="94"/>
        <v>0</v>
      </c>
      <c r="CV144" s="68">
        <f t="shared" si="95"/>
        <v>0</v>
      </c>
      <c r="CW144" s="68">
        <f t="shared" si="96"/>
        <v>1</v>
      </c>
      <c r="CX144" s="68">
        <f t="shared" si="97"/>
        <v>0</v>
      </c>
      <c r="CY144" s="68">
        <f t="shared" si="98"/>
        <v>0.12804069938275411</v>
      </c>
      <c r="CZ144" s="68">
        <f t="shared" si="99"/>
        <v>0</v>
      </c>
      <c r="DA144" s="68">
        <f t="shared" si="100"/>
        <v>0.87195930061724591</v>
      </c>
      <c r="DB144" s="68">
        <f t="shared" si="101"/>
        <v>0</v>
      </c>
    </row>
    <row r="145" spans="1:106" ht="14.25" customHeight="1" x14ac:dyDescent="0.2">
      <c r="A145" s="31" t="s">
        <v>234</v>
      </c>
      <c r="B145" s="211" t="s">
        <v>175</v>
      </c>
      <c r="C145" s="211" t="s">
        <v>245</v>
      </c>
      <c r="D145" s="211" t="s">
        <v>36</v>
      </c>
      <c r="E145" s="212"/>
      <c r="F145" s="212"/>
      <c r="G145" s="212"/>
      <c r="H145" s="199"/>
      <c r="I145" s="199"/>
      <c r="J145" s="199"/>
      <c r="K145" s="199"/>
      <c r="L145" s="199"/>
      <c r="M145" s="199"/>
      <c r="N145" s="199"/>
      <c r="O145" s="199"/>
      <c r="P145" s="199"/>
      <c r="Q145" s="212"/>
      <c r="R145" s="212">
        <v>1</v>
      </c>
      <c r="S145" s="212"/>
      <c r="T145" s="199"/>
      <c r="U145" s="199">
        <v>0</v>
      </c>
      <c r="V145" s="199"/>
      <c r="W145" s="199"/>
      <c r="X145" s="199">
        <v>0.16638888884335756</v>
      </c>
      <c r="Y145" s="199"/>
      <c r="Z145" s="199"/>
      <c r="AA145" s="199">
        <v>0.83194444421678782</v>
      </c>
      <c r="AB145" s="199"/>
      <c r="AC145" s="212"/>
      <c r="AD145" s="212"/>
      <c r="AE145" s="212"/>
      <c r="AF145" s="212"/>
      <c r="AG145" s="199"/>
      <c r="AH145" s="199"/>
      <c r="AI145" s="199"/>
      <c r="AJ145" s="199"/>
      <c r="AK145" s="199"/>
      <c r="AL145" s="199"/>
      <c r="AM145" s="199"/>
      <c r="AN145" s="199"/>
      <c r="AO145" s="199"/>
      <c r="AP145" s="199"/>
      <c r="AQ145" s="199"/>
      <c r="AR145" s="199"/>
      <c r="AS145" s="212"/>
      <c r="AT145" s="212"/>
      <c r="AU145" s="212"/>
      <c r="AV145" s="199"/>
      <c r="AW145" s="199"/>
      <c r="AX145" s="199"/>
      <c r="AY145" s="199"/>
      <c r="AZ145" s="199"/>
      <c r="BA145" s="199"/>
      <c r="BB145" s="199"/>
      <c r="BC145" s="199"/>
      <c r="BD145" s="199"/>
      <c r="BE145" s="212"/>
      <c r="BF145" s="212"/>
      <c r="BG145" s="199"/>
      <c r="BH145" s="199"/>
      <c r="BI145" s="199"/>
      <c r="BJ145" s="199"/>
      <c r="BK145" s="199"/>
      <c r="BL145" s="199"/>
      <c r="BM145" s="212">
        <v>1</v>
      </c>
      <c r="BN145" s="199">
        <v>0</v>
      </c>
      <c r="BO145" s="199">
        <v>0.16638888884335756</v>
      </c>
      <c r="BP145" s="199">
        <v>0.83194444421678782</v>
      </c>
      <c r="BQ145" s="211"/>
      <c r="BR145" s="211"/>
      <c r="BS145" s="211"/>
      <c r="BT145" s="211"/>
      <c r="BU145" s="31" t="str">
        <f t="shared" si="74"/>
        <v>23_03</v>
      </c>
      <c r="BV145" s="31" t="str">
        <f t="shared" si="75"/>
        <v>ELECTROBOMBA DE AGUA</v>
      </c>
      <c r="BW145" s="31" t="str">
        <f t="shared" si="76"/>
        <v>140-FL-122/140-PP-301A</v>
      </c>
      <c r="BX145" s="1" t="str">
        <f t="shared" si="77"/>
        <v>-</v>
      </c>
      <c r="BY145" s="66">
        <f t="shared" si="78"/>
        <v>0</v>
      </c>
      <c r="BZ145" s="66">
        <f t="shared" si="79"/>
        <v>0.83194444421678782</v>
      </c>
      <c r="CA145" s="1">
        <f t="shared" si="80"/>
        <v>17</v>
      </c>
      <c r="CB145" s="213">
        <f t="shared" si="81"/>
        <v>408</v>
      </c>
      <c r="CC145" s="67">
        <f t="shared" si="82"/>
        <v>1</v>
      </c>
      <c r="CD145" s="69" t="str">
        <f t="shared" si="83"/>
        <v>NO PRESENTA</v>
      </c>
      <c r="CE145" s="31">
        <f t="shared" si="68"/>
        <v>31</v>
      </c>
      <c r="CF145" s="213">
        <f t="shared" si="69"/>
        <v>744</v>
      </c>
      <c r="CG145" s="67">
        <f t="shared" si="70"/>
        <v>1</v>
      </c>
      <c r="CH145" s="69" t="str">
        <f t="shared" si="71"/>
        <v>NO PRESENTA</v>
      </c>
      <c r="CI145" s="69" t="str">
        <f t="shared" si="72"/>
        <v>NO PRESENTA</v>
      </c>
      <c r="CJ145" s="199" t="str">
        <f t="shared" si="73"/>
        <v>NO PRESENTA</v>
      </c>
      <c r="CK145" s="68" t="str">
        <f t="shared" si="84"/>
        <v>-</v>
      </c>
      <c r="CL145" s="68" t="str">
        <f t="shared" si="85"/>
        <v>-</v>
      </c>
      <c r="CM145" s="68" t="str">
        <f t="shared" si="86"/>
        <v>-</v>
      </c>
      <c r="CN145" s="68" t="str">
        <f t="shared" si="87"/>
        <v>-</v>
      </c>
      <c r="CO145" s="68" t="str">
        <f t="shared" si="88"/>
        <v>-</v>
      </c>
      <c r="CP145" s="68">
        <f t="shared" si="89"/>
        <v>0</v>
      </c>
      <c r="CQ145" s="68">
        <f t="shared" si="90"/>
        <v>1</v>
      </c>
      <c r="CR145" s="68">
        <f t="shared" si="91"/>
        <v>0</v>
      </c>
      <c r="CS145" s="68">
        <f t="shared" si="92"/>
        <v>0</v>
      </c>
      <c r="CT145" s="68">
        <f t="shared" si="93"/>
        <v>0</v>
      </c>
      <c r="CU145" s="68" t="str">
        <f t="shared" si="94"/>
        <v>-</v>
      </c>
      <c r="CV145" s="68" t="str">
        <f t="shared" si="95"/>
        <v>-</v>
      </c>
      <c r="CW145" s="68" t="str">
        <f t="shared" si="96"/>
        <v>-</v>
      </c>
      <c r="CX145" s="68" t="str">
        <f t="shared" si="97"/>
        <v>-</v>
      </c>
      <c r="CY145" s="68">
        <f t="shared" si="98"/>
        <v>1</v>
      </c>
      <c r="CZ145" s="68">
        <f t="shared" si="99"/>
        <v>0</v>
      </c>
      <c r="DA145" s="68">
        <f t="shared" si="100"/>
        <v>0</v>
      </c>
      <c r="DB145" s="68">
        <f t="shared" si="101"/>
        <v>0</v>
      </c>
    </row>
    <row r="146" spans="1:106" ht="14.25" customHeight="1" x14ac:dyDescent="0.2">
      <c r="A146" s="31" t="s">
        <v>234</v>
      </c>
      <c r="B146" s="211" t="s">
        <v>175</v>
      </c>
      <c r="C146" s="211" t="s">
        <v>246</v>
      </c>
      <c r="D146" s="211" t="s">
        <v>36</v>
      </c>
      <c r="E146" s="212"/>
      <c r="F146" s="212"/>
      <c r="G146" s="212"/>
      <c r="H146" s="199"/>
      <c r="I146" s="199"/>
      <c r="J146" s="199"/>
      <c r="K146" s="199"/>
      <c r="L146" s="199"/>
      <c r="M146" s="199"/>
      <c r="N146" s="199"/>
      <c r="O146" s="199"/>
      <c r="P146" s="199"/>
      <c r="Q146" s="212"/>
      <c r="R146" s="212">
        <v>1</v>
      </c>
      <c r="S146" s="212"/>
      <c r="T146" s="199"/>
      <c r="U146" s="199">
        <v>0</v>
      </c>
      <c r="V146" s="199"/>
      <c r="W146" s="199"/>
      <c r="X146" s="199">
        <v>8.3055555587634444E-2</v>
      </c>
      <c r="Y146" s="199"/>
      <c r="Z146" s="199"/>
      <c r="AA146" s="199">
        <v>0.41527777793817222</v>
      </c>
      <c r="AB146" s="199"/>
      <c r="AC146" s="212"/>
      <c r="AD146" s="212"/>
      <c r="AE146" s="212"/>
      <c r="AF146" s="212"/>
      <c r="AG146" s="199"/>
      <c r="AH146" s="199"/>
      <c r="AI146" s="199"/>
      <c r="AJ146" s="199"/>
      <c r="AK146" s="199"/>
      <c r="AL146" s="199"/>
      <c r="AM146" s="199"/>
      <c r="AN146" s="199"/>
      <c r="AO146" s="199"/>
      <c r="AP146" s="199"/>
      <c r="AQ146" s="199"/>
      <c r="AR146" s="199"/>
      <c r="AS146" s="212"/>
      <c r="AT146" s="212"/>
      <c r="AU146" s="212"/>
      <c r="AV146" s="199"/>
      <c r="AW146" s="199"/>
      <c r="AX146" s="199"/>
      <c r="AY146" s="199"/>
      <c r="AZ146" s="199"/>
      <c r="BA146" s="199"/>
      <c r="BB146" s="199"/>
      <c r="BC146" s="199"/>
      <c r="BD146" s="199"/>
      <c r="BE146" s="212"/>
      <c r="BF146" s="212"/>
      <c r="BG146" s="199"/>
      <c r="BH146" s="199"/>
      <c r="BI146" s="199"/>
      <c r="BJ146" s="199"/>
      <c r="BK146" s="199"/>
      <c r="BL146" s="199"/>
      <c r="BM146" s="212">
        <v>1</v>
      </c>
      <c r="BN146" s="199">
        <v>0</v>
      </c>
      <c r="BO146" s="199">
        <v>8.3055555587634444E-2</v>
      </c>
      <c r="BP146" s="199">
        <v>0.41527777793817222</v>
      </c>
      <c r="BQ146" s="211"/>
      <c r="BR146" s="211"/>
      <c r="BS146" s="211"/>
      <c r="BT146" s="211"/>
      <c r="BU146" s="31" t="str">
        <f t="shared" si="74"/>
        <v>23_03</v>
      </c>
      <c r="BV146" s="31" t="str">
        <f t="shared" si="75"/>
        <v>ELECTROBOMBA DE AGUA</v>
      </c>
      <c r="BW146" s="31" t="str">
        <f t="shared" si="76"/>
        <v>140-FL-122/140-PP-301B</v>
      </c>
      <c r="BX146" s="1" t="str">
        <f t="shared" si="77"/>
        <v>-</v>
      </c>
      <c r="BY146" s="66">
        <f t="shared" si="78"/>
        <v>0</v>
      </c>
      <c r="BZ146" s="66">
        <f t="shared" si="79"/>
        <v>0.41527777793817222</v>
      </c>
      <c r="CA146" s="1">
        <f t="shared" si="80"/>
        <v>17</v>
      </c>
      <c r="CB146" s="213">
        <f t="shared" si="81"/>
        <v>408</v>
      </c>
      <c r="CC146" s="67">
        <f t="shared" si="82"/>
        <v>1</v>
      </c>
      <c r="CD146" s="69" t="str">
        <f t="shared" si="83"/>
        <v>NO PRESENTA</v>
      </c>
      <c r="CE146" s="31">
        <f t="shared" si="68"/>
        <v>31</v>
      </c>
      <c r="CF146" s="213">
        <f t="shared" si="69"/>
        <v>744</v>
      </c>
      <c r="CG146" s="67">
        <f t="shared" si="70"/>
        <v>1</v>
      </c>
      <c r="CH146" s="69" t="str">
        <f t="shared" si="71"/>
        <v>NO PRESENTA</v>
      </c>
      <c r="CI146" s="69" t="str">
        <f t="shared" si="72"/>
        <v>NO PRESENTA</v>
      </c>
      <c r="CJ146" s="199" t="str">
        <f t="shared" si="73"/>
        <v>NO PRESENTA</v>
      </c>
      <c r="CK146" s="68" t="str">
        <f t="shared" si="84"/>
        <v>-</v>
      </c>
      <c r="CL146" s="68" t="str">
        <f t="shared" si="85"/>
        <v>-</v>
      </c>
      <c r="CM146" s="68" t="str">
        <f t="shared" si="86"/>
        <v>-</v>
      </c>
      <c r="CN146" s="68" t="str">
        <f t="shared" si="87"/>
        <v>-</v>
      </c>
      <c r="CO146" s="68" t="str">
        <f t="shared" si="88"/>
        <v>-</v>
      </c>
      <c r="CP146" s="68">
        <f t="shared" si="89"/>
        <v>0</v>
      </c>
      <c r="CQ146" s="68">
        <f t="shared" si="90"/>
        <v>1</v>
      </c>
      <c r="CR146" s="68">
        <f t="shared" si="91"/>
        <v>0</v>
      </c>
      <c r="CS146" s="68">
        <f t="shared" si="92"/>
        <v>0</v>
      </c>
      <c r="CT146" s="68">
        <f t="shared" si="93"/>
        <v>0</v>
      </c>
      <c r="CU146" s="68" t="str">
        <f t="shared" si="94"/>
        <v>-</v>
      </c>
      <c r="CV146" s="68" t="str">
        <f t="shared" si="95"/>
        <v>-</v>
      </c>
      <c r="CW146" s="68" t="str">
        <f t="shared" si="96"/>
        <v>-</v>
      </c>
      <c r="CX146" s="68" t="str">
        <f t="shared" si="97"/>
        <v>-</v>
      </c>
      <c r="CY146" s="68">
        <f t="shared" si="98"/>
        <v>1</v>
      </c>
      <c r="CZ146" s="68">
        <f t="shared" si="99"/>
        <v>0</v>
      </c>
      <c r="DA146" s="68">
        <f t="shared" si="100"/>
        <v>0</v>
      </c>
      <c r="DB146" s="68">
        <f t="shared" si="101"/>
        <v>0</v>
      </c>
    </row>
    <row r="147" spans="1:106" ht="14.25" customHeight="1" x14ac:dyDescent="0.2">
      <c r="A147" s="31" t="s">
        <v>234</v>
      </c>
      <c r="B147" s="211" t="s">
        <v>177</v>
      </c>
      <c r="C147" s="211" t="s">
        <v>148</v>
      </c>
      <c r="D147" s="211" t="s">
        <v>36</v>
      </c>
      <c r="E147" s="212">
        <v>1</v>
      </c>
      <c r="F147" s="212"/>
      <c r="G147" s="212"/>
      <c r="H147" s="199">
        <v>131.70000000006985</v>
      </c>
      <c r="I147" s="199"/>
      <c r="J147" s="199"/>
      <c r="K147" s="199">
        <v>1.7499999999417923</v>
      </c>
      <c r="L147" s="199"/>
      <c r="M147" s="199"/>
      <c r="N147" s="199">
        <v>8.7499999997089617</v>
      </c>
      <c r="O147" s="199"/>
      <c r="P147" s="199"/>
      <c r="Q147" s="212"/>
      <c r="R147" s="212"/>
      <c r="S147" s="212"/>
      <c r="T147" s="199"/>
      <c r="U147" s="199"/>
      <c r="V147" s="199"/>
      <c r="W147" s="199"/>
      <c r="X147" s="199"/>
      <c r="Y147" s="199"/>
      <c r="Z147" s="199"/>
      <c r="AA147" s="199"/>
      <c r="AB147" s="199"/>
      <c r="AC147" s="212"/>
      <c r="AD147" s="212"/>
      <c r="AE147" s="212"/>
      <c r="AF147" s="212"/>
      <c r="AG147" s="199"/>
      <c r="AH147" s="199"/>
      <c r="AI147" s="199"/>
      <c r="AJ147" s="199"/>
      <c r="AK147" s="199"/>
      <c r="AL147" s="199"/>
      <c r="AM147" s="199"/>
      <c r="AN147" s="199"/>
      <c r="AO147" s="199"/>
      <c r="AP147" s="199"/>
      <c r="AQ147" s="199"/>
      <c r="AR147" s="199"/>
      <c r="AS147" s="212"/>
      <c r="AT147" s="212"/>
      <c r="AU147" s="212"/>
      <c r="AV147" s="199"/>
      <c r="AW147" s="199"/>
      <c r="AX147" s="199"/>
      <c r="AY147" s="199"/>
      <c r="AZ147" s="199"/>
      <c r="BA147" s="199"/>
      <c r="BB147" s="199"/>
      <c r="BC147" s="199"/>
      <c r="BD147" s="199"/>
      <c r="BE147" s="212"/>
      <c r="BF147" s="212"/>
      <c r="BG147" s="199"/>
      <c r="BH147" s="199"/>
      <c r="BI147" s="199"/>
      <c r="BJ147" s="199"/>
      <c r="BK147" s="199"/>
      <c r="BL147" s="199"/>
      <c r="BM147" s="212">
        <v>1</v>
      </c>
      <c r="BN147" s="199">
        <v>131.70000000006985</v>
      </c>
      <c r="BO147" s="199">
        <v>1.7499999999417923</v>
      </c>
      <c r="BP147" s="199">
        <v>8.7499999997089617</v>
      </c>
      <c r="BQ147" s="211"/>
      <c r="BR147" s="211"/>
      <c r="BS147" s="211"/>
      <c r="BT147" s="211"/>
      <c r="BU147" s="31" t="str">
        <f t="shared" si="74"/>
        <v>23_03</v>
      </c>
      <c r="BV147" s="31" t="str">
        <f t="shared" si="75"/>
        <v>EXTRACTOR DE HUMO</v>
      </c>
      <c r="BW147" s="31" t="str">
        <f t="shared" si="76"/>
        <v>140-RV-108</v>
      </c>
      <c r="BX147" s="1" t="str">
        <f t="shared" si="77"/>
        <v>-</v>
      </c>
      <c r="BY147" s="66">
        <f t="shared" si="78"/>
        <v>131.70000000006985</v>
      </c>
      <c r="BZ147" s="66">
        <f t="shared" si="79"/>
        <v>8.7499999997089617</v>
      </c>
      <c r="CA147" s="1">
        <f t="shared" si="80"/>
        <v>17</v>
      </c>
      <c r="CB147" s="213">
        <f t="shared" si="81"/>
        <v>408</v>
      </c>
      <c r="CC147" s="67">
        <f t="shared" si="82"/>
        <v>0.67720588235277002</v>
      </c>
      <c r="CD147" s="69">
        <f t="shared" si="83"/>
        <v>408</v>
      </c>
      <c r="CE147" s="31">
        <f t="shared" si="68"/>
        <v>31</v>
      </c>
      <c r="CF147" s="213">
        <f t="shared" si="69"/>
        <v>744</v>
      </c>
      <c r="CG147" s="67">
        <f t="shared" si="70"/>
        <v>0.82298387096764802</v>
      </c>
      <c r="CH147" s="69">
        <f t="shared" si="71"/>
        <v>744</v>
      </c>
      <c r="CI147" s="69">
        <f t="shared" si="72"/>
        <v>131.70000000006985</v>
      </c>
      <c r="CJ147" s="199">
        <f t="shared" si="73"/>
        <v>8.7499999997089617</v>
      </c>
      <c r="CK147" s="68">
        <f t="shared" si="84"/>
        <v>1</v>
      </c>
      <c r="CL147" s="68">
        <f t="shared" si="85"/>
        <v>0</v>
      </c>
      <c r="CM147" s="68">
        <f t="shared" si="86"/>
        <v>0</v>
      </c>
      <c r="CN147" s="68">
        <f t="shared" si="87"/>
        <v>0</v>
      </c>
      <c r="CO147" s="68">
        <f t="shared" si="88"/>
        <v>0</v>
      </c>
      <c r="CP147" s="68">
        <f t="shared" si="89"/>
        <v>1</v>
      </c>
      <c r="CQ147" s="68">
        <f t="shared" si="90"/>
        <v>0</v>
      </c>
      <c r="CR147" s="68">
        <f t="shared" si="91"/>
        <v>0</v>
      </c>
      <c r="CS147" s="68">
        <f t="shared" si="92"/>
        <v>0</v>
      </c>
      <c r="CT147" s="68">
        <f t="shared" si="93"/>
        <v>0</v>
      </c>
      <c r="CU147" s="68">
        <f t="shared" si="94"/>
        <v>0</v>
      </c>
      <c r="CV147" s="68">
        <f t="shared" si="95"/>
        <v>0</v>
      </c>
      <c r="CW147" s="68">
        <f t="shared" si="96"/>
        <v>1</v>
      </c>
      <c r="CX147" s="68">
        <f t="shared" si="97"/>
        <v>0</v>
      </c>
      <c r="CY147" s="68">
        <f t="shared" si="98"/>
        <v>0</v>
      </c>
      <c r="CZ147" s="68">
        <f t="shared" si="99"/>
        <v>0</v>
      </c>
      <c r="DA147" s="68">
        <f t="shared" si="100"/>
        <v>1</v>
      </c>
      <c r="DB147" s="68">
        <f t="shared" si="101"/>
        <v>0</v>
      </c>
    </row>
    <row r="148" spans="1:106" ht="14.25" customHeight="1" x14ac:dyDescent="0.2">
      <c r="A148" s="31" t="s">
        <v>234</v>
      </c>
      <c r="B148" s="211" t="s">
        <v>90</v>
      </c>
      <c r="C148" s="211" t="s">
        <v>282</v>
      </c>
      <c r="D148" s="211" t="s">
        <v>36</v>
      </c>
      <c r="E148" s="212">
        <v>1</v>
      </c>
      <c r="F148" s="212"/>
      <c r="G148" s="212"/>
      <c r="H148" s="199">
        <v>1.9999999998835847</v>
      </c>
      <c r="I148" s="199"/>
      <c r="J148" s="199"/>
      <c r="K148" s="199">
        <v>2.749722222215496</v>
      </c>
      <c r="L148" s="199"/>
      <c r="M148" s="199"/>
      <c r="N148" s="199">
        <v>13.74861111107748</v>
      </c>
      <c r="O148" s="199"/>
      <c r="P148" s="199"/>
      <c r="Q148" s="212"/>
      <c r="R148" s="212"/>
      <c r="S148" s="212"/>
      <c r="T148" s="199"/>
      <c r="U148" s="199"/>
      <c r="V148" s="199"/>
      <c r="W148" s="199"/>
      <c r="X148" s="199"/>
      <c r="Y148" s="199"/>
      <c r="Z148" s="199"/>
      <c r="AA148" s="199"/>
      <c r="AB148" s="199"/>
      <c r="AC148" s="212"/>
      <c r="AD148" s="212"/>
      <c r="AE148" s="212"/>
      <c r="AF148" s="212"/>
      <c r="AG148" s="199"/>
      <c r="AH148" s="199"/>
      <c r="AI148" s="199"/>
      <c r="AJ148" s="199"/>
      <c r="AK148" s="199"/>
      <c r="AL148" s="199"/>
      <c r="AM148" s="199"/>
      <c r="AN148" s="199"/>
      <c r="AO148" s="199"/>
      <c r="AP148" s="199"/>
      <c r="AQ148" s="199"/>
      <c r="AR148" s="199"/>
      <c r="AS148" s="212"/>
      <c r="AT148" s="212"/>
      <c r="AU148" s="212"/>
      <c r="AV148" s="199"/>
      <c r="AW148" s="199"/>
      <c r="AX148" s="199"/>
      <c r="AY148" s="199"/>
      <c r="AZ148" s="199"/>
      <c r="BA148" s="199"/>
      <c r="BB148" s="199"/>
      <c r="BC148" s="199"/>
      <c r="BD148" s="199"/>
      <c r="BE148" s="212"/>
      <c r="BF148" s="212"/>
      <c r="BG148" s="199"/>
      <c r="BH148" s="199"/>
      <c r="BI148" s="199"/>
      <c r="BJ148" s="199"/>
      <c r="BK148" s="199"/>
      <c r="BL148" s="199"/>
      <c r="BM148" s="212">
        <v>1</v>
      </c>
      <c r="BN148" s="199">
        <v>1.9999999998835847</v>
      </c>
      <c r="BO148" s="199">
        <v>2.749722222215496</v>
      </c>
      <c r="BP148" s="199">
        <v>13.74861111107748</v>
      </c>
      <c r="BQ148" s="211"/>
      <c r="BR148" s="211"/>
      <c r="BS148" s="211"/>
      <c r="BT148" s="211"/>
      <c r="BU148" s="31" t="str">
        <f t="shared" si="74"/>
        <v>23_03</v>
      </c>
      <c r="BV148" s="31" t="str">
        <f t="shared" si="75"/>
        <v>PUENTE GRUA</v>
      </c>
      <c r="BW148" s="31" t="str">
        <f t="shared" si="76"/>
        <v>140-CN-101</v>
      </c>
      <c r="BX148" s="1" t="str">
        <f t="shared" si="77"/>
        <v>-</v>
      </c>
      <c r="BY148" s="66">
        <f t="shared" si="78"/>
        <v>1.9999999998835847</v>
      </c>
      <c r="BZ148" s="66">
        <f t="shared" si="79"/>
        <v>13.74861111107748</v>
      </c>
      <c r="CA148" s="1">
        <f t="shared" si="80"/>
        <v>17</v>
      </c>
      <c r="CB148" s="213">
        <f t="shared" si="81"/>
        <v>408</v>
      </c>
      <c r="CC148" s="67">
        <f t="shared" si="82"/>
        <v>0.99509803921597162</v>
      </c>
      <c r="CD148" s="69">
        <f t="shared" si="83"/>
        <v>408</v>
      </c>
      <c r="CE148" s="31">
        <f t="shared" si="68"/>
        <v>31</v>
      </c>
      <c r="CF148" s="213">
        <f t="shared" si="69"/>
        <v>744</v>
      </c>
      <c r="CG148" s="67">
        <f t="shared" si="70"/>
        <v>0.99731182795714568</v>
      </c>
      <c r="CH148" s="69">
        <f t="shared" si="71"/>
        <v>744</v>
      </c>
      <c r="CI148" s="69">
        <f t="shared" si="72"/>
        <v>1.9999999998835847</v>
      </c>
      <c r="CJ148" s="199">
        <f t="shared" si="73"/>
        <v>13.74861111107748</v>
      </c>
      <c r="CK148" s="68">
        <f t="shared" si="84"/>
        <v>1</v>
      </c>
      <c r="CL148" s="68">
        <f t="shared" si="85"/>
        <v>0</v>
      </c>
      <c r="CM148" s="68">
        <f t="shared" si="86"/>
        <v>0</v>
      </c>
      <c r="CN148" s="68">
        <f t="shared" si="87"/>
        <v>0</v>
      </c>
      <c r="CO148" s="68">
        <f t="shared" si="88"/>
        <v>0</v>
      </c>
      <c r="CP148" s="68">
        <f t="shared" si="89"/>
        <v>1</v>
      </c>
      <c r="CQ148" s="68">
        <f t="shared" si="90"/>
        <v>0</v>
      </c>
      <c r="CR148" s="68">
        <f t="shared" si="91"/>
        <v>0</v>
      </c>
      <c r="CS148" s="68">
        <f t="shared" si="92"/>
        <v>0</v>
      </c>
      <c r="CT148" s="68">
        <f t="shared" si="93"/>
        <v>0</v>
      </c>
      <c r="CU148" s="68">
        <f t="shared" si="94"/>
        <v>0</v>
      </c>
      <c r="CV148" s="68">
        <f t="shared" si="95"/>
        <v>0</v>
      </c>
      <c r="CW148" s="68">
        <f t="shared" si="96"/>
        <v>1</v>
      </c>
      <c r="CX148" s="68">
        <f t="shared" si="97"/>
        <v>0</v>
      </c>
      <c r="CY148" s="68">
        <f t="shared" si="98"/>
        <v>0</v>
      </c>
      <c r="CZ148" s="68">
        <f t="shared" si="99"/>
        <v>0</v>
      </c>
      <c r="DA148" s="68">
        <f t="shared" si="100"/>
        <v>1</v>
      </c>
      <c r="DB148" s="68">
        <f t="shared" si="101"/>
        <v>0</v>
      </c>
    </row>
    <row r="149" spans="1:106" ht="14.25" customHeight="1" x14ac:dyDescent="0.2">
      <c r="A149" s="31" t="s">
        <v>234</v>
      </c>
      <c r="B149" s="211" t="s">
        <v>90</v>
      </c>
      <c r="C149" s="211" t="s">
        <v>442</v>
      </c>
      <c r="D149" s="211" t="s">
        <v>36</v>
      </c>
      <c r="E149" s="212"/>
      <c r="F149" s="212">
        <v>2</v>
      </c>
      <c r="G149" s="212"/>
      <c r="H149" s="199"/>
      <c r="I149" s="199">
        <v>4.1666666669771075</v>
      </c>
      <c r="J149" s="199"/>
      <c r="K149" s="199"/>
      <c r="L149" s="199">
        <v>6.4166666666278616</v>
      </c>
      <c r="M149" s="199"/>
      <c r="N149" s="199"/>
      <c r="O149" s="199">
        <v>32.083333333139308</v>
      </c>
      <c r="P149" s="199"/>
      <c r="Q149" s="212">
        <v>1</v>
      </c>
      <c r="R149" s="212"/>
      <c r="S149" s="212"/>
      <c r="T149" s="199">
        <v>0</v>
      </c>
      <c r="U149" s="199"/>
      <c r="V149" s="199"/>
      <c r="W149" s="199">
        <v>2.1663888889015652</v>
      </c>
      <c r="X149" s="199"/>
      <c r="Y149" s="199"/>
      <c r="Z149" s="199">
        <v>10.831944444507826</v>
      </c>
      <c r="AA149" s="199"/>
      <c r="AB149" s="199"/>
      <c r="AC149" s="212"/>
      <c r="AD149" s="212"/>
      <c r="AE149" s="212"/>
      <c r="AF149" s="212"/>
      <c r="AG149" s="199"/>
      <c r="AH149" s="199"/>
      <c r="AI149" s="199"/>
      <c r="AJ149" s="199"/>
      <c r="AK149" s="199"/>
      <c r="AL149" s="199"/>
      <c r="AM149" s="199"/>
      <c r="AN149" s="199"/>
      <c r="AO149" s="199"/>
      <c r="AP149" s="199"/>
      <c r="AQ149" s="199"/>
      <c r="AR149" s="199"/>
      <c r="AS149" s="212"/>
      <c r="AT149" s="212"/>
      <c r="AU149" s="212"/>
      <c r="AV149" s="199"/>
      <c r="AW149" s="199"/>
      <c r="AX149" s="199"/>
      <c r="AY149" s="199"/>
      <c r="AZ149" s="199"/>
      <c r="BA149" s="199"/>
      <c r="BB149" s="199"/>
      <c r="BC149" s="199"/>
      <c r="BD149" s="199"/>
      <c r="BE149" s="212"/>
      <c r="BF149" s="212"/>
      <c r="BG149" s="199"/>
      <c r="BH149" s="199"/>
      <c r="BI149" s="199"/>
      <c r="BJ149" s="199"/>
      <c r="BK149" s="199"/>
      <c r="BL149" s="199"/>
      <c r="BM149" s="212">
        <v>3</v>
      </c>
      <c r="BN149" s="199">
        <v>4.1666666669771075</v>
      </c>
      <c r="BO149" s="199">
        <v>8.5830555555294268</v>
      </c>
      <c r="BP149" s="199">
        <v>42.915277777647134</v>
      </c>
      <c r="BQ149" s="211"/>
      <c r="BR149" s="211"/>
      <c r="BS149" s="211"/>
      <c r="BT149" s="211"/>
      <c r="BU149" s="31" t="str">
        <f t="shared" si="74"/>
        <v>23_03</v>
      </c>
      <c r="BV149" s="31" t="str">
        <f t="shared" si="75"/>
        <v>PUENTE GRUA</v>
      </c>
      <c r="BW149" s="31" t="str">
        <f t="shared" si="76"/>
        <v>140-CN-102</v>
      </c>
      <c r="BX149" s="1" t="str">
        <f t="shared" si="77"/>
        <v>-</v>
      </c>
      <c r="BY149" s="66">
        <f t="shared" si="78"/>
        <v>4.1666666669771075</v>
      </c>
      <c r="BZ149" s="66">
        <f t="shared" si="79"/>
        <v>42.915277777647134</v>
      </c>
      <c r="CA149" s="1">
        <f t="shared" si="80"/>
        <v>17</v>
      </c>
      <c r="CB149" s="213">
        <f t="shared" si="81"/>
        <v>408</v>
      </c>
      <c r="CC149" s="67">
        <f t="shared" si="82"/>
        <v>0.98978758169858549</v>
      </c>
      <c r="CD149" s="69">
        <f t="shared" si="83"/>
        <v>204</v>
      </c>
      <c r="CE149" s="31">
        <f t="shared" si="68"/>
        <v>31</v>
      </c>
      <c r="CF149" s="213">
        <f t="shared" si="69"/>
        <v>744</v>
      </c>
      <c r="CG149" s="67">
        <f t="shared" si="70"/>
        <v>0.99439964157664362</v>
      </c>
      <c r="CH149" s="69">
        <f t="shared" si="71"/>
        <v>372</v>
      </c>
      <c r="CI149" s="69">
        <f t="shared" si="72"/>
        <v>2.0833333334885538</v>
      </c>
      <c r="CJ149" s="199">
        <f t="shared" si="73"/>
        <v>16.041666666569654</v>
      </c>
      <c r="CK149" s="68">
        <f t="shared" si="84"/>
        <v>1</v>
      </c>
      <c r="CL149" s="68">
        <f t="shared" si="85"/>
        <v>0</v>
      </c>
      <c r="CM149" s="68">
        <f t="shared" si="86"/>
        <v>0</v>
      </c>
      <c r="CN149" s="68">
        <f t="shared" si="87"/>
        <v>0</v>
      </c>
      <c r="CO149" s="68">
        <f t="shared" si="88"/>
        <v>0</v>
      </c>
      <c r="CP149" s="68">
        <f t="shared" si="89"/>
        <v>0.74759700960971631</v>
      </c>
      <c r="CQ149" s="68">
        <f t="shared" si="90"/>
        <v>0.25240299039028374</v>
      </c>
      <c r="CR149" s="68">
        <f t="shared" si="91"/>
        <v>0</v>
      </c>
      <c r="CS149" s="68">
        <f t="shared" si="92"/>
        <v>0</v>
      </c>
      <c r="CT149" s="68">
        <f t="shared" si="93"/>
        <v>0</v>
      </c>
      <c r="CU149" s="68">
        <f t="shared" si="94"/>
        <v>1</v>
      </c>
      <c r="CV149" s="68">
        <f t="shared" si="95"/>
        <v>0</v>
      </c>
      <c r="CW149" s="68">
        <f t="shared" si="96"/>
        <v>0</v>
      </c>
      <c r="CX149" s="68">
        <f t="shared" si="97"/>
        <v>0</v>
      </c>
      <c r="CY149" s="68">
        <f t="shared" si="98"/>
        <v>0.74759700960971631</v>
      </c>
      <c r="CZ149" s="68">
        <f t="shared" si="99"/>
        <v>0</v>
      </c>
      <c r="DA149" s="68">
        <f t="shared" si="100"/>
        <v>0.25240299039028374</v>
      </c>
      <c r="DB149" s="68">
        <f t="shared" si="101"/>
        <v>0</v>
      </c>
    </row>
    <row r="150" spans="1:106" ht="14.25" customHeight="1" x14ac:dyDescent="0.2">
      <c r="A150" s="31" t="s">
        <v>234</v>
      </c>
      <c r="B150" s="211" t="s">
        <v>42</v>
      </c>
      <c r="C150" s="211" t="s">
        <v>151</v>
      </c>
      <c r="D150" s="211" t="s">
        <v>36</v>
      </c>
      <c r="E150" s="212">
        <v>1</v>
      </c>
      <c r="F150" s="212"/>
      <c r="G150" s="212"/>
      <c r="H150" s="199">
        <v>0.50000000005820766</v>
      </c>
      <c r="I150" s="199"/>
      <c r="J150" s="199"/>
      <c r="K150" s="199">
        <v>0.66666666674427688</v>
      </c>
      <c r="L150" s="199"/>
      <c r="M150" s="199"/>
      <c r="N150" s="199">
        <v>3.3333333337213844</v>
      </c>
      <c r="O150" s="199"/>
      <c r="P150" s="199"/>
      <c r="Q150" s="212"/>
      <c r="R150" s="212"/>
      <c r="S150" s="212"/>
      <c r="T150" s="199"/>
      <c r="U150" s="199"/>
      <c r="V150" s="199"/>
      <c r="W150" s="199"/>
      <c r="X150" s="199"/>
      <c r="Y150" s="199"/>
      <c r="Z150" s="199"/>
      <c r="AA150" s="199"/>
      <c r="AB150" s="199"/>
      <c r="AC150" s="212"/>
      <c r="AD150" s="212"/>
      <c r="AE150" s="212">
        <v>1</v>
      </c>
      <c r="AF150" s="212"/>
      <c r="AG150" s="199"/>
      <c r="AH150" s="199"/>
      <c r="AI150" s="199">
        <v>0</v>
      </c>
      <c r="AJ150" s="199"/>
      <c r="AK150" s="199"/>
      <c r="AL150" s="199"/>
      <c r="AM150" s="199">
        <v>0.39999999990686774</v>
      </c>
      <c r="AN150" s="199"/>
      <c r="AO150" s="199"/>
      <c r="AP150" s="199"/>
      <c r="AQ150" s="199">
        <v>1.9999999995343387</v>
      </c>
      <c r="AR150" s="199"/>
      <c r="AS150" s="212"/>
      <c r="AT150" s="212"/>
      <c r="AU150" s="212"/>
      <c r="AV150" s="199"/>
      <c r="AW150" s="199"/>
      <c r="AX150" s="199"/>
      <c r="AY150" s="199"/>
      <c r="AZ150" s="199"/>
      <c r="BA150" s="199"/>
      <c r="BB150" s="199"/>
      <c r="BC150" s="199"/>
      <c r="BD150" s="199"/>
      <c r="BE150" s="212"/>
      <c r="BF150" s="212"/>
      <c r="BG150" s="199"/>
      <c r="BH150" s="199"/>
      <c r="BI150" s="199"/>
      <c r="BJ150" s="199"/>
      <c r="BK150" s="199"/>
      <c r="BL150" s="199"/>
      <c r="BM150" s="212">
        <v>2</v>
      </c>
      <c r="BN150" s="199">
        <v>0.50000000005820766</v>
      </c>
      <c r="BO150" s="199">
        <v>1.0666666666511446</v>
      </c>
      <c r="BP150" s="199">
        <v>5.3333333332557231</v>
      </c>
      <c r="BQ150" s="211"/>
      <c r="BR150" s="211"/>
      <c r="BS150" s="211"/>
      <c r="BT150" s="211"/>
      <c r="BU150" s="31" t="str">
        <f t="shared" si="74"/>
        <v>23_03</v>
      </c>
      <c r="BV150" s="31" t="str">
        <f t="shared" si="75"/>
        <v>PUERTA LEVADIZA</v>
      </c>
      <c r="BW150" s="31" t="str">
        <f t="shared" si="76"/>
        <v>140-DO-103</v>
      </c>
      <c r="BX150" s="1" t="str">
        <f t="shared" si="77"/>
        <v>-</v>
      </c>
      <c r="BY150" s="66">
        <f t="shared" si="78"/>
        <v>0.50000000005820766</v>
      </c>
      <c r="BZ150" s="66">
        <f t="shared" si="79"/>
        <v>5.3333333332557231</v>
      </c>
      <c r="CA150" s="1">
        <f t="shared" si="80"/>
        <v>17</v>
      </c>
      <c r="CB150" s="213">
        <f t="shared" si="81"/>
        <v>408</v>
      </c>
      <c r="CC150" s="67">
        <f t="shared" si="82"/>
        <v>0.99877450980377891</v>
      </c>
      <c r="CD150" s="69">
        <f t="shared" si="83"/>
        <v>408</v>
      </c>
      <c r="CE150" s="31">
        <f t="shared" si="68"/>
        <v>31</v>
      </c>
      <c r="CF150" s="213">
        <f t="shared" si="69"/>
        <v>744</v>
      </c>
      <c r="CG150" s="67">
        <f t="shared" si="70"/>
        <v>0.9993279569891691</v>
      </c>
      <c r="CH150" s="69">
        <f t="shared" si="71"/>
        <v>744</v>
      </c>
      <c r="CI150" s="69">
        <f t="shared" si="72"/>
        <v>0.50000000005820766</v>
      </c>
      <c r="CJ150" s="199">
        <f t="shared" si="73"/>
        <v>3.3333333337213844</v>
      </c>
      <c r="CK150" s="68">
        <f t="shared" si="84"/>
        <v>1</v>
      </c>
      <c r="CL150" s="68">
        <f t="shared" si="85"/>
        <v>0</v>
      </c>
      <c r="CM150" s="68">
        <f t="shared" si="86"/>
        <v>0</v>
      </c>
      <c r="CN150" s="68">
        <f t="shared" si="87"/>
        <v>0</v>
      </c>
      <c r="CO150" s="68">
        <f t="shared" si="88"/>
        <v>0</v>
      </c>
      <c r="CP150" s="68">
        <f t="shared" si="89"/>
        <v>0.62500000008185452</v>
      </c>
      <c r="CQ150" s="68">
        <f t="shared" si="90"/>
        <v>0</v>
      </c>
      <c r="CR150" s="68">
        <f t="shared" si="91"/>
        <v>0.37499999991814548</v>
      </c>
      <c r="CS150" s="68">
        <f t="shared" si="92"/>
        <v>0</v>
      </c>
      <c r="CT150" s="68">
        <f t="shared" si="93"/>
        <v>0</v>
      </c>
      <c r="CU150" s="68">
        <f t="shared" si="94"/>
        <v>0</v>
      </c>
      <c r="CV150" s="68">
        <f t="shared" si="95"/>
        <v>0</v>
      </c>
      <c r="CW150" s="68">
        <f t="shared" si="96"/>
        <v>1</v>
      </c>
      <c r="CX150" s="68">
        <f t="shared" si="97"/>
        <v>0</v>
      </c>
      <c r="CY150" s="68">
        <f t="shared" si="98"/>
        <v>0.37499999991814548</v>
      </c>
      <c r="CZ150" s="68">
        <f t="shared" si="99"/>
        <v>0</v>
      </c>
      <c r="DA150" s="68">
        <f t="shared" si="100"/>
        <v>0.62500000008185452</v>
      </c>
      <c r="DB150" s="68">
        <f t="shared" si="101"/>
        <v>0</v>
      </c>
    </row>
    <row r="151" spans="1:106" ht="14.25" customHeight="1" x14ac:dyDescent="0.2">
      <c r="A151" s="31" t="s">
        <v>234</v>
      </c>
      <c r="B151" s="211" t="s">
        <v>42</v>
      </c>
      <c r="C151" s="211" t="s">
        <v>181</v>
      </c>
      <c r="D151" s="211" t="s">
        <v>36</v>
      </c>
      <c r="E151" s="212"/>
      <c r="F151" s="212"/>
      <c r="G151" s="212"/>
      <c r="H151" s="199"/>
      <c r="I151" s="199"/>
      <c r="J151" s="199"/>
      <c r="K151" s="199"/>
      <c r="L151" s="199"/>
      <c r="M151" s="199"/>
      <c r="N151" s="199"/>
      <c r="O151" s="199"/>
      <c r="P151" s="199"/>
      <c r="Q151" s="212"/>
      <c r="R151" s="212"/>
      <c r="S151" s="212"/>
      <c r="T151" s="199"/>
      <c r="U151" s="199"/>
      <c r="V151" s="199"/>
      <c r="W151" s="199"/>
      <c r="X151" s="199"/>
      <c r="Y151" s="199"/>
      <c r="Z151" s="199"/>
      <c r="AA151" s="199"/>
      <c r="AB151" s="199"/>
      <c r="AC151" s="212"/>
      <c r="AD151" s="212"/>
      <c r="AE151" s="212">
        <v>2</v>
      </c>
      <c r="AF151" s="212"/>
      <c r="AG151" s="199"/>
      <c r="AH151" s="199"/>
      <c r="AI151" s="199">
        <v>0</v>
      </c>
      <c r="AJ151" s="199"/>
      <c r="AK151" s="199"/>
      <c r="AL151" s="199"/>
      <c r="AM151" s="199">
        <v>0.63333333347691223</v>
      </c>
      <c r="AN151" s="199"/>
      <c r="AO151" s="199"/>
      <c r="AP151" s="199"/>
      <c r="AQ151" s="199">
        <v>3.1666666673845612</v>
      </c>
      <c r="AR151" s="199"/>
      <c r="AS151" s="212"/>
      <c r="AT151" s="212"/>
      <c r="AU151" s="212"/>
      <c r="AV151" s="199"/>
      <c r="AW151" s="199"/>
      <c r="AX151" s="199"/>
      <c r="AY151" s="199"/>
      <c r="AZ151" s="199"/>
      <c r="BA151" s="199"/>
      <c r="BB151" s="199"/>
      <c r="BC151" s="199"/>
      <c r="BD151" s="199"/>
      <c r="BE151" s="212"/>
      <c r="BF151" s="212"/>
      <c r="BG151" s="199"/>
      <c r="BH151" s="199"/>
      <c r="BI151" s="199"/>
      <c r="BJ151" s="199"/>
      <c r="BK151" s="199"/>
      <c r="BL151" s="199"/>
      <c r="BM151" s="212">
        <v>2</v>
      </c>
      <c r="BN151" s="199">
        <v>0</v>
      </c>
      <c r="BO151" s="199">
        <v>0.63333333347691223</v>
      </c>
      <c r="BP151" s="199">
        <v>3.1666666673845612</v>
      </c>
      <c r="BQ151" s="211"/>
      <c r="BR151" s="211"/>
      <c r="BS151" s="211"/>
      <c r="BT151" s="211"/>
      <c r="BU151" s="31" t="str">
        <f t="shared" si="74"/>
        <v>23_03</v>
      </c>
      <c r="BV151" s="31" t="str">
        <f t="shared" si="75"/>
        <v>PUERTA LEVADIZA</v>
      </c>
      <c r="BW151" s="31" t="str">
        <f t="shared" si="76"/>
        <v>140-DO-104</v>
      </c>
      <c r="BX151" s="1" t="str">
        <f t="shared" si="77"/>
        <v>-</v>
      </c>
      <c r="BY151" s="66">
        <f t="shared" si="78"/>
        <v>0</v>
      </c>
      <c r="BZ151" s="66">
        <f t="shared" si="79"/>
        <v>3.1666666673845612</v>
      </c>
      <c r="CA151" s="1">
        <f t="shared" si="80"/>
        <v>17</v>
      </c>
      <c r="CB151" s="213">
        <f t="shared" si="81"/>
        <v>408</v>
      </c>
      <c r="CC151" s="67">
        <f t="shared" si="82"/>
        <v>1</v>
      </c>
      <c r="CD151" s="69" t="str">
        <f t="shared" si="83"/>
        <v>NO PRESENTA</v>
      </c>
      <c r="CE151" s="31">
        <f t="shared" si="68"/>
        <v>31</v>
      </c>
      <c r="CF151" s="213">
        <f t="shared" si="69"/>
        <v>744</v>
      </c>
      <c r="CG151" s="67">
        <f t="shared" si="70"/>
        <v>1</v>
      </c>
      <c r="CH151" s="69" t="str">
        <f t="shared" si="71"/>
        <v>NO PRESENTA</v>
      </c>
      <c r="CI151" s="69" t="str">
        <f t="shared" si="72"/>
        <v>NO PRESENTA</v>
      </c>
      <c r="CJ151" s="199" t="str">
        <f t="shared" si="73"/>
        <v>NO PRESENTA</v>
      </c>
      <c r="CK151" s="68" t="str">
        <f t="shared" si="84"/>
        <v>-</v>
      </c>
      <c r="CL151" s="68" t="str">
        <f t="shared" si="85"/>
        <v>-</v>
      </c>
      <c r="CM151" s="68" t="str">
        <f t="shared" si="86"/>
        <v>-</v>
      </c>
      <c r="CN151" s="68" t="str">
        <f t="shared" si="87"/>
        <v>-</v>
      </c>
      <c r="CO151" s="68" t="str">
        <f t="shared" si="88"/>
        <v>-</v>
      </c>
      <c r="CP151" s="68">
        <f t="shared" si="89"/>
        <v>0</v>
      </c>
      <c r="CQ151" s="68">
        <f t="shared" si="90"/>
        <v>0</v>
      </c>
      <c r="CR151" s="68">
        <f t="shared" si="91"/>
        <v>1</v>
      </c>
      <c r="CS151" s="68">
        <f t="shared" si="92"/>
        <v>0</v>
      </c>
      <c r="CT151" s="68">
        <f t="shared" si="93"/>
        <v>0</v>
      </c>
      <c r="CU151" s="68" t="str">
        <f t="shared" si="94"/>
        <v>-</v>
      </c>
      <c r="CV151" s="68" t="str">
        <f t="shared" si="95"/>
        <v>-</v>
      </c>
      <c r="CW151" s="68" t="str">
        <f t="shared" si="96"/>
        <v>-</v>
      </c>
      <c r="CX151" s="68" t="str">
        <f t="shared" si="97"/>
        <v>-</v>
      </c>
      <c r="CY151" s="68">
        <f t="shared" si="98"/>
        <v>1</v>
      </c>
      <c r="CZ151" s="68">
        <f t="shared" si="99"/>
        <v>0</v>
      </c>
      <c r="DA151" s="68">
        <f t="shared" si="100"/>
        <v>0</v>
      </c>
      <c r="DB151" s="68">
        <f t="shared" si="101"/>
        <v>0</v>
      </c>
    </row>
    <row r="152" spans="1:106" ht="14.25" customHeight="1" x14ac:dyDescent="0.2">
      <c r="A152" s="31" t="s">
        <v>234</v>
      </c>
      <c r="B152" s="211" t="s">
        <v>42</v>
      </c>
      <c r="C152" s="211" t="s">
        <v>86</v>
      </c>
      <c r="D152" s="211" t="s">
        <v>36</v>
      </c>
      <c r="E152" s="212"/>
      <c r="F152" s="212"/>
      <c r="G152" s="212"/>
      <c r="H152" s="199"/>
      <c r="I152" s="199"/>
      <c r="J152" s="199"/>
      <c r="K152" s="199"/>
      <c r="L152" s="199"/>
      <c r="M152" s="199"/>
      <c r="N152" s="199"/>
      <c r="O152" s="199"/>
      <c r="P152" s="199"/>
      <c r="Q152" s="212"/>
      <c r="R152" s="212"/>
      <c r="S152" s="212"/>
      <c r="T152" s="199"/>
      <c r="U152" s="199"/>
      <c r="V152" s="199"/>
      <c r="W152" s="199"/>
      <c r="X152" s="199"/>
      <c r="Y152" s="199"/>
      <c r="Z152" s="199"/>
      <c r="AA152" s="199"/>
      <c r="AB152" s="199"/>
      <c r="AC152" s="212"/>
      <c r="AD152" s="212"/>
      <c r="AE152" s="212">
        <v>1</v>
      </c>
      <c r="AF152" s="212"/>
      <c r="AG152" s="199"/>
      <c r="AH152" s="199"/>
      <c r="AI152" s="199">
        <v>0</v>
      </c>
      <c r="AJ152" s="199"/>
      <c r="AK152" s="199"/>
      <c r="AL152" s="199"/>
      <c r="AM152" s="199">
        <v>0.40000000008149073</v>
      </c>
      <c r="AN152" s="199"/>
      <c r="AO152" s="199"/>
      <c r="AP152" s="199"/>
      <c r="AQ152" s="199">
        <v>2.0000000004074536</v>
      </c>
      <c r="AR152" s="199"/>
      <c r="AS152" s="212"/>
      <c r="AT152" s="212"/>
      <c r="AU152" s="212"/>
      <c r="AV152" s="199"/>
      <c r="AW152" s="199"/>
      <c r="AX152" s="199"/>
      <c r="AY152" s="199"/>
      <c r="AZ152" s="199"/>
      <c r="BA152" s="199"/>
      <c r="BB152" s="199"/>
      <c r="BC152" s="199"/>
      <c r="BD152" s="199"/>
      <c r="BE152" s="212"/>
      <c r="BF152" s="212"/>
      <c r="BG152" s="199"/>
      <c r="BH152" s="199"/>
      <c r="BI152" s="199"/>
      <c r="BJ152" s="199"/>
      <c r="BK152" s="199"/>
      <c r="BL152" s="199"/>
      <c r="BM152" s="212">
        <v>1</v>
      </c>
      <c r="BN152" s="199">
        <v>0</v>
      </c>
      <c r="BO152" s="199">
        <v>0.40000000008149073</v>
      </c>
      <c r="BP152" s="199">
        <v>2.0000000004074536</v>
      </c>
      <c r="BQ152" s="211"/>
      <c r="BR152" s="211"/>
      <c r="BS152" s="211"/>
      <c r="BT152" s="211"/>
      <c r="BU152" s="31" t="str">
        <f t="shared" si="74"/>
        <v>23_03</v>
      </c>
      <c r="BV152" s="31" t="str">
        <f t="shared" si="75"/>
        <v>PUERTA LEVADIZA</v>
      </c>
      <c r="BW152" s="31" t="str">
        <f t="shared" si="76"/>
        <v>140-DO-105</v>
      </c>
      <c r="BX152" s="1" t="str">
        <f t="shared" si="77"/>
        <v>-</v>
      </c>
      <c r="BY152" s="66">
        <f t="shared" si="78"/>
        <v>0</v>
      </c>
      <c r="BZ152" s="66">
        <f t="shared" si="79"/>
        <v>2.0000000004074536</v>
      </c>
      <c r="CA152" s="1">
        <f t="shared" si="80"/>
        <v>17</v>
      </c>
      <c r="CB152" s="213">
        <f t="shared" si="81"/>
        <v>408</v>
      </c>
      <c r="CC152" s="67">
        <f t="shared" si="82"/>
        <v>1</v>
      </c>
      <c r="CD152" s="69" t="str">
        <f t="shared" si="83"/>
        <v>NO PRESENTA</v>
      </c>
      <c r="CE152" s="31">
        <f t="shared" si="68"/>
        <v>31</v>
      </c>
      <c r="CF152" s="213">
        <f t="shared" si="69"/>
        <v>744</v>
      </c>
      <c r="CG152" s="67">
        <f t="shared" si="70"/>
        <v>1</v>
      </c>
      <c r="CH152" s="69" t="str">
        <f t="shared" si="71"/>
        <v>NO PRESENTA</v>
      </c>
      <c r="CI152" s="69" t="str">
        <f t="shared" si="72"/>
        <v>NO PRESENTA</v>
      </c>
      <c r="CJ152" s="199" t="str">
        <f t="shared" si="73"/>
        <v>NO PRESENTA</v>
      </c>
      <c r="CK152" s="68" t="str">
        <f t="shared" si="84"/>
        <v>-</v>
      </c>
      <c r="CL152" s="68" t="str">
        <f t="shared" si="85"/>
        <v>-</v>
      </c>
      <c r="CM152" s="68" t="str">
        <f t="shared" si="86"/>
        <v>-</v>
      </c>
      <c r="CN152" s="68" t="str">
        <f t="shared" si="87"/>
        <v>-</v>
      </c>
      <c r="CO152" s="68" t="str">
        <f t="shared" si="88"/>
        <v>-</v>
      </c>
      <c r="CP152" s="68">
        <f t="shared" si="89"/>
        <v>0</v>
      </c>
      <c r="CQ152" s="68">
        <f t="shared" si="90"/>
        <v>0</v>
      </c>
      <c r="CR152" s="68">
        <f t="shared" si="91"/>
        <v>1</v>
      </c>
      <c r="CS152" s="68">
        <f t="shared" si="92"/>
        <v>0</v>
      </c>
      <c r="CT152" s="68">
        <f t="shared" si="93"/>
        <v>0</v>
      </c>
      <c r="CU152" s="68" t="str">
        <f t="shared" si="94"/>
        <v>-</v>
      </c>
      <c r="CV152" s="68" t="str">
        <f t="shared" si="95"/>
        <v>-</v>
      </c>
      <c r="CW152" s="68" t="str">
        <f t="shared" si="96"/>
        <v>-</v>
      </c>
      <c r="CX152" s="68" t="str">
        <f t="shared" si="97"/>
        <v>-</v>
      </c>
      <c r="CY152" s="68">
        <f t="shared" si="98"/>
        <v>1</v>
      </c>
      <c r="CZ152" s="68">
        <f t="shared" si="99"/>
        <v>0</v>
      </c>
      <c r="DA152" s="68">
        <f t="shared" si="100"/>
        <v>0</v>
      </c>
      <c r="DB152" s="68">
        <f t="shared" si="101"/>
        <v>0</v>
      </c>
    </row>
    <row r="153" spans="1:106" ht="14.25" customHeight="1" x14ac:dyDescent="0.2">
      <c r="A153" s="31" t="s">
        <v>234</v>
      </c>
      <c r="B153" s="211" t="s">
        <v>42</v>
      </c>
      <c r="C153" s="211" t="s">
        <v>43</v>
      </c>
      <c r="D153" s="211" t="s">
        <v>36</v>
      </c>
      <c r="E153" s="212">
        <v>1</v>
      </c>
      <c r="F153" s="212"/>
      <c r="G153" s="212"/>
      <c r="H153" s="199">
        <v>0.88333333341870457</v>
      </c>
      <c r="I153" s="199"/>
      <c r="J153" s="199"/>
      <c r="K153" s="199">
        <v>0.8333333334303461</v>
      </c>
      <c r="L153" s="199"/>
      <c r="M153" s="199"/>
      <c r="N153" s="199">
        <v>3.3333333337213844</v>
      </c>
      <c r="O153" s="199"/>
      <c r="P153" s="199"/>
      <c r="Q153" s="212"/>
      <c r="R153" s="212"/>
      <c r="S153" s="212"/>
      <c r="T153" s="199"/>
      <c r="U153" s="199"/>
      <c r="V153" s="199"/>
      <c r="W153" s="199"/>
      <c r="X153" s="199"/>
      <c r="Y153" s="199"/>
      <c r="Z153" s="199"/>
      <c r="AA153" s="199"/>
      <c r="AB153" s="199"/>
      <c r="AC153" s="212"/>
      <c r="AD153" s="212"/>
      <c r="AE153" s="212">
        <v>1</v>
      </c>
      <c r="AF153" s="212"/>
      <c r="AG153" s="199"/>
      <c r="AH153" s="199"/>
      <c r="AI153" s="199">
        <v>0</v>
      </c>
      <c r="AJ153" s="199"/>
      <c r="AK153" s="199"/>
      <c r="AL153" s="199"/>
      <c r="AM153" s="199">
        <v>0.40000000008149073</v>
      </c>
      <c r="AN153" s="199"/>
      <c r="AO153" s="199"/>
      <c r="AP153" s="199"/>
      <c r="AQ153" s="199">
        <v>2.0000000004074536</v>
      </c>
      <c r="AR153" s="199"/>
      <c r="AS153" s="212"/>
      <c r="AT153" s="212"/>
      <c r="AU153" s="212"/>
      <c r="AV153" s="199"/>
      <c r="AW153" s="199"/>
      <c r="AX153" s="199"/>
      <c r="AY153" s="199"/>
      <c r="AZ153" s="199"/>
      <c r="BA153" s="199"/>
      <c r="BB153" s="199"/>
      <c r="BC153" s="199"/>
      <c r="BD153" s="199"/>
      <c r="BE153" s="212"/>
      <c r="BF153" s="212"/>
      <c r="BG153" s="199"/>
      <c r="BH153" s="199"/>
      <c r="BI153" s="199"/>
      <c r="BJ153" s="199"/>
      <c r="BK153" s="199"/>
      <c r="BL153" s="199"/>
      <c r="BM153" s="212">
        <v>2</v>
      </c>
      <c r="BN153" s="199">
        <v>0.88333333341870457</v>
      </c>
      <c r="BO153" s="199">
        <v>1.2333333335118368</v>
      </c>
      <c r="BP153" s="199">
        <v>5.333333334128838</v>
      </c>
      <c r="BQ153" s="211"/>
      <c r="BR153" s="211"/>
      <c r="BS153" s="211"/>
      <c r="BT153" s="211"/>
      <c r="BU153" s="31" t="str">
        <f t="shared" si="74"/>
        <v>23_03</v>
      </c>
      <c r="BV153" s="31" t="str">
        <f t="shared" si="75"/>
        <v>PUERTA LEVADIZA</v>
      </c>
      <c r="BW153" s="31" t="str">
        <f t="shared" si="76"/>
        <v>140-DO-106</v>
      </c>
      <c r="BX153" s="1" t="str">
        <f t="shared" si="77"/>
        <v>-</v>
      </c>
      <c r="BY153" s="66">
        <f t="shared" si="78"/>
        <v>0.88333333341870457</v>
      </c>
      <c r="BZ153" s="66">
        <f t="shared" si="79"/>
        <v>5.333333334128838</v>
      </c>
      <c r="CA153" s="1">
        <f t="shared" si="80"/>
        <v>17</v>
      </c>
      <c r="CB153" s="213">
        <f t="shared" si="81"/>
        <v>408</v>
      </c>
      <c r="CC153" s="67">
        <f t="shared" si="82"/>
        <v>0.99783496732005217</v>
      </c>
      <c r="CD153" s="69">
        <f t="shared" si="83"/>
        <v>408</v>
      </c>
      <c r="CE153" s="31">
        <f t="shared" si="68"/>
        <v>31</v>
      </c>
      <c r="CF153" s="213">
        <f t="shared" si="69"/>
        <v>744</v>
      </c>
      <c r="CG153" s="67">
        <f t="shared" si="70"/>
        <v>0.99881272401422216</v>
      </c>
      <c r="CH153" s="69">
        <f t="shared" si="71"/>
        <v>744</v>
      </c>
      <c r="CI153" s="69">
        <f t="shared" si="72"/>
        <v>0.88333333341870457</v>
      </c>
      <c r="CJ153" s="199">
        <f t="shared" si="73"/>
        <v>3.3333333337213844</v>
      </c>
      <c r="CK153" s="68">
        <f t="shared" si="84"/>
        <v>1</v>
      </c>
      <c r="CL153" s="68">
        <f t="shared" si="85"/>
        <v>0</v>
      </c>
      <c r="CM153" s="68">
        <f t="shared" si="86"/>
        <v>0</v>
      </c>
      <c r="CN153" s="68">
        <f t="shared" si="87"/>
        <v>0</v>
      </c>
      <c r="CO153" s="68">
        <f t="shared" si="88"/>
        <v>0</v>
      </c>
      <c r="CP153" s="68">
        <f t="shared" si="89"/>
        <v>0.62499999997953637</v>
      </c>
      <c r="CQ153" s="68">
        <f t="shared" si="90"/>
        <v>0</v>
      </c>
      <c r="CR153" s="68">
        <f t="shared" si="91"/>
        <v>0.37500000002046363</v>
      </c>
      <c r="CS153" s="68">
        <f t="shared" si="92"/>
        <v>0</v>
      </c>
      <c r="CT153" s="68">
        <f t="shared" si="93"/>
        <v>0</v>
      </c>
      <c r="CU153" s="68">
        <f t="shared" si="94"/>
        <v>0</v>
      </c>
      <c r="CV153" s="68">
        <f t="shared" si="95"/>
        <v>0</v>
      </c>
      <c r="CW153" s="68">
        <f t="shared" si="96"/>
        <v>1</v>
      </c>
      <c r="CX153" s="68">
        <f t="shared" si="97"/>
        <v>0</v>
      </c>
      <c r="CY153" s="68">
        <f t="shared" si="98"/>
        <v>0.37500000002046363</v>
      </c>
      <c r="CZ153" s="68">
        <f t="shared" si="99"/>
        <v>0</v>
      </c>
      <c r="DA153" s="68">
        <f t="shared" si="100"/>
        <v>0.62499999997953637</v>
      </c>
      <c r="DB153" s="68">
        <f t="shared" si="101"/>
        <v>0</v>
      </c>
    </row>
    <row r="154" spans="1:106" ht="14.25" customHeight="1" x14ac:dyDescent="0.2">
      <c r="A154" s="31" t="s">
        <v>234</v>
      </c>
      <c r="B154" s="211" t="s">
        <v>42</v>
      </c>
      <c r="C154" s="211" t="s">
        <v>88</v>
      </c>
      <c r="D154" s="211" t="s">
        <v>36</v>
      </c>
      <c r="E154" s="212"/>
      <c r="F154" s="212"/>
      <c r="G154" s="212"/>
      <c r="H154" s="199"/>
      <c r="I154" s="199"/>
      <c r="J154" s="199"/>
      <c r="K154" s="199"/>
      <c r="L154" s="199"/>
      <c r="M154" s="199"/>
      <c r="N154" s="199"/>
      <c r="O154" s="199"/>
      <c r="P154" s="199"/>
      <c r="Q154" s="212"/>
      <c r="R154" s="212"/>
      <c r="S154" s="212"/>
      <c r="T154" s="199"/>
      <c r="U154" s="199"/>
      <c r="V154" s="199"/>
      <c r="W154" s="199"/>
      <c r="X154" s="199"/>
      <c r="Y154" s="199"/>
      <c r="Z154" s="199"/>
      <c r="AA154" s="199"/>
      <c r="AB154" s="199"/>
      <c r="AC154" s="212"/>
      <c r="AD154" s="212"/>
      <c r="AE154" s="212">
        <v>1</v>
      </c>
      <c r="AF154" s="212"/>
      <c r="AG154" s="199"/>
      <c r="AH154" s="199"/>
      <c r="AI154" s="199">
        <v>0</v>
      </c>
      <c r="AJ154" s="199"/>
      <c r="AK154" s="199"/>
      <c r="AL154" s="199"/>
      <c r="AM154" s="199">
        <v>0.39999999990686774</v>
      </c>
      <c r="AN154" s="199"/>
      <c r="AO154" s="199"/>
      <c r="AP154" s="199"/>
      <c r="AQ154" s="199">
        <v>1.9999999995343387</v>
      </c>
      <c r="AR154" s="199"/>
      <c r="AS154" s="212"/>
      <c r="AT154" s="212"/>
      <c r="AU154" s="212"/>
      <c r="AV154" s="199"/>
      <c r="AW154" s="199"/>
      <c r="AX154" s="199"/>
      <c r="AY154" s="199"/>
      <c r="AZ154" s="199"/>
      <c r="BA154" s="199"/>
      <c r="BB154" s="199"/>
      <c r="BC154" s="199"/>
      <c r="BD154" s="199"/>
      <c r="BE154" s="212"/>
      <c r="BF154" s="212"/>
      <c r="BG154" s="199"/>
      <c r="BH154" s="199"/>
      <c r="BI154" s="199"/>
      <c r="BJ154" s="199"/>
      <c r="BK154" s="199"/>
      <c r="BL154" s="199"/>
      <c r="BM154" s="212">
        <v>1</v>
      </c>
      <c r="BN154" s="199">
        <v>0</v>
      </c>
      <c r="BO154" s="199">
        <v>0.39999999990686774</v>
      </c>
      <c r="BP154" s="199">
        <v>1.9999999995343387</v>
      </c>
      <c r="BQ154" s="211"/>
      <c r="BR154" s="211"/>
      <c r="BS154" s="211"/>
      <c r="BT154" s="211"/>
      <c r="BU154" s="31" t="str">
        <f t="shared" si="74"/>
        <v>23_03</v>
      </c>
      <c r="BV154" s="31" t="str">
        <f t="shared" si="75"/>
        <v>PUERTA LEVADIZA</v>
      </c>
      <c r="BW154" s="31" t="str">
        <f t="shared" si="76"/>
        <v>140-DO-107</v>
      </c>
      <c r="BX154" s="1" t="str">
        <f t="shared" si="77"/>
        <v>-</v>
      </c>
      <c r="BY154" s="66">
        <f t="shared" si="78"/>
        <v>0</v>
      </c>
      <c r="BZ154" s="66">
        <f t="shared" si="79"/>
        <v>1.9999999995343387</v>
      </c>
      <c r="CA154" s="1">
        <f t="shared" si="80"/>
        <v>17</v>
      </c>
      <c r="CB154" s="213">
        <f t="shared" si="81"/>
        <v>408</v>
      </c>
      <c r="CC154" s="67">
        <f t="shared" si="82"/>
        <v>1</v>
      </c>
      <c r="CD154" s="69" t="str">
        <f t="shared" si="83"/>
        <v>NO PRESENTA</v>
      </c>
      <c r="CE154" s="31">
        <f t="shared" si="68"/>
        <v>31</v>
      </c>
      <c r="CF154" s="213">
        <f t="shared" si="69"/>
        <v>744</v>
      </c>
      <c r="CG154" s="67">
        <f t="shared" si="70"/>
        <v>1</v>
      </c>
      <c r="CH154" s="69" t="str">
        <f t="shared" si="71"/>
        <v>NO PRESENTA</v>
      </c>
      <c r="CI154" s="69" t="str">
        <f t="shared" si="72"/>
        <v>NO PRESENTA</v>
      </c>
      <c r="CJ154" s="199" t="str">
        <f t="shared" si="73"/>
        <v>NO PRESENTA</v>
      </c>
      <c r="CK154" s="68" t="str">
        <f t="shared" si="84"/>
        <v>-</v>
      </c>
      <c r="CL154" s="68" t="str">
        <f t="shared" si="85"/>
        <v>-</v>
      </c>
      <c r="CM154" s="68" t="str">
        <f t="shared" si="86"/>
        <v>-</v>
      </c>
      <c r="CN154" s="68" t="str">
        <f t="shared" si="87"/>
        <v>-</v>
      </c>
      <c r="CO154" s="68" t="str">
        <f t="shared" si="88"/>
        <v>-</v>
      </c>
      <c r="CP154" s="68">
        <f t="shared" si="89"/>
        <v>0</v>
      </c>
      <c r="CQ154" s="68">
        <f t="shared" si="90"/>
        <v>0</v>
      </c>
      <c r="CR154" s="68">
        <f t="shared" si="91"/>
        <v>1</v>
      </c>
      <c r="CS154" s="68">
        <f t="shared" si="92"/>
        <v>0</v>
      </c>
      <c r="CT154" s="68">
        <f t="shared" si="93"/>
        <v>0</v>
      </c>
      <c r="CU154" s="68" t="str">
        <f t="shared" si="94"/>
        <v>-</v>
      </c>
      <c r="CV154" s="68" t="str">
        <f t="shared" si="95"/>
        <v>-</v>
      </c>
      <c r="CW154" s="68" t="str">
        <f t="shared" si="96"/>
        <v>-</v>
      </c>
      <c r="CX154" s="68" t="str">
        <f t="shared" si="97"/>
        <v>-</v>
      </c>
      <c r="CY154" s="68">
        <f t="shared" si="98"/>
        <v>1</v>
      </c>
      <c r="CZ154" s="68">
        <f t="shared" si="99"/>
        <v>0</v>
      </c>
      <c r="DA154" s="68">
        <f t="shared" si="100"/>
        <v>0</v>
      </c>
      <c r="DB154" s="68">
        <f t="shared" si="101"/>
        <v>0</v>
      </c>
    </row>
    <row r="155" spans="1:106" ht="14.25" customHeight="1" x14ac:dyDescent="0.2">
      <c r="A155" s="31" t="s">
        <v>234</v>
      </c>
      <c r="B155" s="211" t="s">
        <v>42</v>
      </c>
      <c r="C155" s="211" t="s">
        <v>77</v>
      </c>
      <c r="D155" s="211" t="s">
        <v>36</v>
      </c>
      <c r="E155" s="212"/>
      <c r="F155" s="212"/>
      <c r="G155" s="212"/>
      <c r="H155" s="199"/>
      <c r="I155" s="199"/>
      <c r="J155" s="199"/>
      <c r="K155" s="199"/>
      <c r="L155" s="199"/>
      <c r="M155" s="199"/>
      <c r="N155" s="199"/>
      <c r="O155" s="199"/>
      <c r="P155" s="199"/>
      <c r="Q155" s="212"/>
      <c r="R155" s="212"/>
      <c r="S155" s="212"/>
      <c r="T155" s="199"/>
      <c r="U155" s="199"/>
      <c r="V155" s="199"/>
      <c r="W155" s="199"/>
      <c r="X155" s="199"/>
      <c r="Y155" s="199"/>
      <c r="Z155" s="199"/>
      <c r="AA155" s="199"/>
      <c r="AB155" s="199"/>
      <c r="AC155" s="212"/>
      <c r="AD155" s="212"/>
      <c r="AE155" s="212">
        <v>1</v>
      </c>
      <c r="AF155" s="212"/>
      <c r="AG155" s="199"/>
      <c r="AH155" s="199"/>
      <c r="AI155" s="199">
        <v>0</v>
      </c>
      <c r="AJ155" s="199"/>
      <c r="AK155" s="199"/>
      <c r="AL155" s="199"/>
      <c r="AM155" s="199">
        <v>0.39999999990686774</v>
      </c>
      <c r="AN155" s="199"/>
      <c r="AO155" s="199"/>
      <c r="AP155" s="199"/>
      <c r="AQ155" s="199">
        <v>1.9999999995343387</v>
      </c>
      <c r="AR155" s="199"/>
      <c r="AS155" s="212"/>
      <c r="AT155" s="212"/>
      <c r="AU155" s="212"/>
      <c r="AV155" s="199"/>
      <c r="AW155" s="199"/>
      <c r="AX155" s="199"/>
      <c r="AY155" s="199"/>
      <c r="AZ155" s="199"/>
      <c r="BA155" s="199"/>
      <c r="BB155" s="199"/>
      <c r="BC155" s="199"/>
      <c r="BD155" s="199"/>
      <c r="BE155" s="212"/>
      <c r="BF155" s="212"/>
      <c r="BG155" s="199"/>
      <c r="BH155" s="199"/>
      <c r="BI155" s="199"/>
      <c r="BJ155" s="199"/>
      <c r="BK155" s="199"/>
      <c r="BL155" s="199"/>
      <c r="BM155" s="212">
        <v>1</v>
      </c>
      <c r="BN155" s="199">
        <v>0</v>
      </c>
      <c r="BO155" s="199">
        <v>0.39999999990686774</v>
      </c>
      <c r="BP155" s="199">
        <v>1.9999999995343387</v>
      </c>
      <c r="BQ155" s="211"/>
      <c r="BR155" s="211"/>
      <c r="BS155" s="211"/>
      <c r="BT155" s="211"/>
      <c r="BU155" s="31" t="str">
        <f t="shared" si="74"/>
        <v>23_03</v>
      </c>
      <c r="BV155" s="31" t="str">
        <f t="shared" si="75"/>
        <v>PUERTA LEVADIZA</v>
      </c>
      <c r="BW155" s="31" t="str">
        <f t="shared" si="76"/>
        <v>140-DO-108</v>
      </c>
      <c r="BX155" s="1" t="str">
        <f t="shared" si="77"/>
        <v>-</v>
      </c>
      <c r="BY155" s="66">
        <f t="shared" si="78"/>
        <v>0</v>
      </c>
      <c r="BZ155" s="66">
        <f t="shared" si="79"/>
        <v>1.9999999995343387</v>
      </c>
      <c r="CA155" s="1">
        <f t="shared" si="80"/>
        <v>17</v>
      </c>
      <c r="CB155" s="213">
        <f t="shared" si="81"/>
        <v>408</v>
      </c>
      <c r="CC155" s="67">
        <f t="shared" si="82"/>
        <v>1</v>
      </c>
      <c r="CD155" s="69" t="str">
        <f t="shared" si="83"/>
        <v>NO PRESENTA</v>
      </c>
      <c r="CE155" s="31">
        <f t="shared" si="68"/>
        <v>31</v>
      </c>
      <c r="CF155" s="213">
        <f t="shared" si="69"/>
        <v>744</v>
      </c>
      <c r="CG155" s="67">
        <f t="shared" si="70"/>
        <v>1</v>
      </c>
      <c r="CH155" s="69" t="str">
        <f t="shared" si="71"/>
        <v>NO PRESENTA</v>
      </c>
      <c r="CI155" s="69" t="str">
        <f t="shared" si="72"/>
        <v>NO PRESENTA</v>
      </c>
      <c r="CJ155" s="199" t="str">
        <f t="shared" si="73"/>
        <v>NO PRESENTA</v>
      </c>
      <c r="CK155" s="68" t="str">
        <f t="shared" si="84"/>
        <v>-</v>
      </c>
      <c r="CL155" s="68" t="str">
        <f t="shared" si="85"/>
        <v>-</v>
      </c>
      <c r="CM155" s="68" t="str">
        <f t="shared" si="86"/>
        <v>-</v>
      </c>
      <c r="CN155" s="68" t="str">
        <f t="shared" si="87"/>
        <v>-</v>
      </c>
      <c r="CO155" s="68" t="str">
        <f t="shared" si="88"/>
        <v>-</v>
      </c>
      <c r="CP155" s="68">
        <f t="shared" si="89"/>
        <v>0</v>
      </c>
      <c r="CQ155" s="68">
        <f t="shared" si="90"/>
        <v>0</v>
      </c>
      <c r="CR155" s="68">
        <f t="shared" si="91"/>
        <v>1</v>
      </c>
      <c r="CS155" s="68">
        <f t="shared" si="92"/>
        <v>0</v>
      </c>
      <c r="CT155" s="68">
        <f t="shared" si="93"/>
        <v>0</v>
      </c>
      <c r="CU155" s="68" t="str">
        <f t="shared" si="94"/>
        <v>-</v>
      </c>
      <c r="CV155" s="68" t="str">
        <f t="shared" si="95"/>
        <v>-</v>
      </c>
      <c r="CW155" s="68" t="str">
        <f t="shared" si="96"/>
        <v>-</v>
      </c>
      <c r="CX155" s="68" t="str">
        <f t="shared" si="97"/>
        <v>-</v>
      </c>
      <c r="CY155" s="68">
        <f t="shared" si="98"/>
        <v>1</v>
      </c>
      <c r="CZ155" s="68">
        <f t="shared" si="99"/>
        <v>0</v>
      </c>
      <c r="DA155" s="68">
        <f t="shared" si="100"/>
        <v>0</v>
      </c>
      <c r="DB155" s="68">
        <f t="shared" si="101"/>
        <v>0</v>
      </c>
    </row>
    <row r="156" spans="1:106" ht="14.25" customHeight="1" x14ac:dyDescent="0.2">
      <c r="A156" s="31" t="s">
        <v>234</v>
      </c>
      <c r="B156" s="211" t="s">
        <v>42</v>
      </c>
      <c r="C156" s="211" t="s">
        <v>145</v>
      </c>
      <c r="D156" s="211" t="s">
        <v>36</v>
      </c>
      <c r="E156" s="212"/>
      <c r="F156" s="212"/>
      <c r="G156" s="212"/>
      <c r="H156" s="199"/>
      <c r="I156" s="199"/>
      <c r="J156" s="199"/>
      <c r="K156" s="199"/>
      <c r="L156" s="199"/>
      <c r="M156" s="199"/>
      <c r="N156" s="199"/>
      <c r="O156" s="199"/>
      <c r="P156" s="199"/>
      <c r="Q156" s="212"/>
      <c r="R156" s="212"/>
      <c r="S156" s="212"/>
      <c r="T156" s="199"/>
      <c r="U156" s="199"/>
      <c r="V156" s="199"/>
      <c r="W156" s="199"/>
      <c r="X156" s="199"/>
      <c r="Y156" s="199"/>
      <c r="Z156" s="199"/>
      <c r="AA156" s="199"/>
      <c r="AB156" s="199"/>
      <c r="AC156" s="212"/>
      <c r="AD156" s="212"/>
      <c r="AE156" s="212">
        <v>1</v>
      </c>
      <c r="AF156" s="212"/>
      <c r="AG156" s="199"/>
      <c r="AH156" s="199"/>
      <c r="AI156" s="199">
        <v>0</v>
      </c>
      <c r="AJ156" s="199"/>
      <c r="AK156" s="199"/>
      <c r="AL156" s="199"/>
      <c r="AM156" s="199">
        <v>0.23333333322079852</v>
      </c>
      <c r="AN156" s="199"/>
      <c r="AO156" s="199"/>
      <c r="AP156" s="199"/>
      <c r="AQ156" s="199">
        <v>1.1666666661039926</v>
      </c>
      <c r="AR156" s="199"/>
      <c r="AS156" s="212"/>
      <c r="AT156" s="212"/>
      <c r="AU156" s="212"/>
      <c r="AV156" s="199"/>
      <c r="AW156" s="199"/>
      <c r="AX156" s="199"/>
      <c r="AY156" s="199"/>
      <c r="AZ156" s="199"/>
      <c r="BA156" s="199"/>
      <c r="BB156" s="199"/>
      <c r="BC156" s="199"/>
      <c r="BD156" s="199"/>
      <c r="BE156" s="212"/>
      <c r="BF156" s="212"/>
      <c r="BG156" s="199"/>
      <c r="BH156" s="199"/>
      <c r="BI156" s="199"/>
      <c r="BJ156" s="199"/>
      <c r="BK156" s="199"/>
      <c r="BL156" s="199"/>
      <c r="BM156" s="212">
        <v>1</v>
      </c>
      <c r="BN156" s="199">
        <v>0</v>
      </c>
      <c r="BO156" s="199">
        <v>0.23333333322079852</v>
      </c>
      <c r="BP156" s="199">
        <v>1.1666666661039926</v>
      </c>
      <c r="BQ156" s="211"/>
      <c r="BR156" s="211"/>
      <c r="BS156" s="211"/>
      <c r="BT156" s="211"/>
      <c r="BU156" s="31" t="str">
        <f t="shared" si="74"/>
        <v>23_03</v>
      </c>
      <c r="BV156" s="31" t="str">
        <f t="shared" si="75"/>
        <v>PUERTA LEVADIZA</v>
      </c>
      <c r="BW156" s="31" t="str">
        <f t="shared" si="76"/>
        <v>140-DO-118</v>
      </c>
      <c r="BX156" s="1" t="str">
        <f t="shared" si="77"/>
        <v>-</v>
      </c>
      <c r="BY156" s="66">
        <f t="shared" si="78"/>
        <v>0</v>
      </c>
      <c r="BZ156" s="66">
        <f t="shared" si="79"/>
        <v>1.1666666661039926</v>
      </c>
      <c r="CA156" s="1">
        <f t="shared" si="80"/>
        <v>17</v>
      </c>
      <c r="CB156" s="213">
        <f t="shared" si="81"/>
        <v>408</v>
      </c>
      <c r="CC156" s="67">
        <f t="shared" si="82"/>
        <v>1</v>
      </c>
      <c r="CD156" s="69" t="str">
        <f t="shared" si="83"/>
        <v>NO PRESENTA</v>
      </c>
      <c r="CE156" s="31">
        <f t="shared" si="68"/>
        <v>31</v>
      </c>
      <c r="CF156" s="213">
        <f t="shared" si="69"/>
        <v>744</v>
      </c>
      <c r="CG156" s="67">
        <f t="shared" si="70"/>
        <v>1</v>
      </c>
      <c r="CH156" s="69" t="str">
        <f t="shared" si="71"/>
        <v>NO PRESENTA</v>
      </c>
      <c r="CI156" s="69" t="str">
        <f t="shared" si="72"/>
        <v>NO PRESENTA</v>
      </c>
      <c r="CJ156" s="199" t="str">
        <f t="shared" si="73"/>
        <v>NO PRESENTA</v>
      </c>
      <c r="CK156" s="68" t="str">
        <f t="shared" si="84"/>
        <v>-</v>
      </c>
      <c r="CL156" s="68" t="str">
        <f t="shared" si="85"/>
        <v>-</v>
      </c>
      <c r="CM156" s="68" t="str">
        <f t="shared" si="86"/>
        <v>-</v>
      </c>
      <c r="CN156" s="68" t="str">
        <f t="shared" si="87"/>
        <v>-</v>
      </c>
      <c r="CO156" s="68" t="str">
        <f t="shared" si="88"/>
        <v>-</v>
      </c>
      <c r="CP156" s="68">
        <f t="shared" si="89"/>
        <v>0</v>
      </c>
      <c r="CQ156" s="68">
        <f t="shared" si="90"/>
        <v>0</v>
      </c>
      <c r="CR156" s="68">
        <f t="shared" si="91"/>
        <v>1</v>
      </c>
      <c r="CS156" s="68">
        <f t="shared" si="92"/>
        <v>0</v>
      </c>
      <c r="CT156" s="68">
        <f t="shared" si="93"/>
        <v>0</v>
      </c>
      <c r="CU156" s="68" t="str">
        <f t="shared" si="94"/>
        <v>-</v>
      </c>
      <c r="CV156" s="68" t="str">
        <f t="shared" si="95"/>
        <v>-</v>
      </c>
      <c r="CW156" s="68" t="str">
        <f t="shared" si="96"/>
        <v>-</v>
      </c>
      <c r="CX156" s="68" t="str">
        <f t="shared" si="97"/>
        <v>-</v>
      </c>
      <c r="CY156" s="68">
        <f t="shared" si="98"/>
        <v>1</v>
      </c>
      <c r="CZ156" s="68">
        <f t="shared" si="99"/>
        <v>0</v>
      </c>
      <c r="DA156" s="68">
        <f t="shared" si="100"/>
        <v>0</v>
      </c>
      <c r="DB156" s="68">
        <f t="shared" si="101"/>
        <v>0</v>
      </c>
    </row>
    <row r="157" spans="1:106" ht="14.25" customHeight="1" x14ac:dyDescent="0.2">
      <c r="A157" s="31" t="s">
        <v>234</v>
      </c>
      <c r="B157" s="211" t="s">
        <v>42</v>
      </c>
      <c r="C157" s="211" t="s">
        <v>162</v>
      </c>
      <c r="D157" s="211" t="s">
        <v>36</v>
      </c>
      <c r="E157" s="212"/>
      <c r="F157" s="212"/>
      <c r="G157" s="212"/>
      <c r="H157" s="199"/>
      <c r="I157" s="199"/>
      <c r="J157" s="199"/>
      <c r="K157" s="199"/>
      <c r="L157" s="199"/>
      <c r="M157" s="199"/>
      <c r="N157" s="199"/>
      <c r="O157" s="199"/>
      <c r="P157" s="199"/>
      <c r="Q157" s="212"/>
      <c r="R157" s="212"/>
      <c r="S157" s="212"/>
      <c r="T157" s="199"/>
      <c r="U157" s="199"/>
      <c r="V157" s="199"/>
      <c r="W157" s="199"/>
      <c r="X157" s="199"/>
      <c r="Y157" s="199"/>
      <c r="Z157" s="199"/>
      <c r="AA157" s="199"/>
      <c r="AB157" s="199"/>
      <c r="AC157" s="212"/>
      <c r="AD157" s="212"/>
      <c r="AE157" s="212">
        <v>2</v>
      </c>
      <c r="AF157" s="212"/>
      <c r="AG157" s="199"/>
      <c r="AH157" s="199"/>
      <c r="AI157" s="199">
        <v>0</v>
      </c>
      <c r="AJ157" s="199"/>
      <c r="AK157" s="199"/>
      <c r="AL157" s="199"/>
      <c r="AM157" s="199">
        <v>8.6666666667442769</v>
      </c>
      <c r="AN157" s="199"/>
      <c r="AO157" s="199"/>
      <c r="AP157" s="199"/>
      <c r="AQ157" s="199">
        <v>42.833333333721384</v>
      </c>
      <c r="AR157" s="199"/>
      <c r="AS157" s="212"/>
      <c r="AT157" s="212"/>
      <c r="AU157" s="212"/>
      <c r="AV157" s="199"/>
      <c r="AW157" s="199"/>
      <c r="AX157" s="199"/>
      <c r="AY157" s="199"/>
      <c r="AZ157" s="199"/>
      <c r="BA157" s="199"/>
      <c r="BB157" s="199"/>
      <c r="BC157" s="199"/>
      <c r="BD157" s="199"/>
      <c r="BE157" s="212"/>
      <c r="BF157" s="212"/>
      <c r="BG157" s="199"/>
      <c r="BH157" s="199"/>
      <c r="BI157" s="199"/>
      <c r="BJ157" s="199"/>
      <c r="BK157" s="199"/>
      <c r="BL157" s="199"/>
      <c r="BM157" s="212">
        <v>2</v>
      </c>
      <c r="BN157" s="199">
        <v>0</v>
      </c>
      <c r="BO157" s="199">
        <v>8.6666666667442769</v>
      </c>
      <c r="BP157" s="199">
        <v>42.833333333721384</v>
      </c>
      <c r="BQ157" s="211"/>
      <c r="BR157" s="211"/>
      <c r="BS157" s="211"/>
      <c r="BT157" s="211"/>
      <c r="BU157" s="31" t="str">
        <f t="shared" si="74"/>
        <v>23_03</v>
      </c>
      <c r="BV157" s="31" t="str">
        <f t="shared" si="75"/>
        <v>PUERTA LEVADIZA</v>
      </c>
      <c r="BW157" s="31" t="str">
        <f t="shared" si="76"/>
        <v>140-DO-101</v>
      </c>
      <c r="BX157" s="1" t="str">
        <f t="shared" si="77"/>
        <v>-</v>
      </c>
      <c r="BY157" s="66">
        <f t="shared" si="78"/>
        <v>0</v>
      </c>
      <c r="BZ157" s="66">
        <f t="shared" si="79"/>
        <v>42.833333333721384</v>
      </c>
      <c r="CA157" s="1">
        <f t="shared" si="80"/>
        <v>17</v>
      </c>
      <c r="CB157" s="213">
        <f t="shared" si="81"/>
        <v>408</v>
      </c>
      <c r="CC157" s="67">
        <f t="shared" si="82"/>
        <v>1</v>
      </c>
      <c r="CD157" s="69" t="str">
        <f t="shared" si="83"/>
        <v>NO PRESENTA</v>
      </c>
      <c r="CE157" s="31">
        <f t="shared" si="68"/>
        <v>31</v>
      </c>
      <c r="CF157" s="213">
        <f t="shared" si="69"/>
        <v>744</v>
      </c>
      <c r="CG157" s="67">
        <f t="shared" si="70"/>
        <v>1</v>
      </c>
      <c r="CH157" s="69" t="str">
        <f t="shared" si="71"/>
        <v>NO PRESENTA</v>
      </c>
      <c r="CI157" s="69" t="str">
        <f t="shared" si="72"/>
        <v>NO PRESENTA</v>
      </c>
      <c r="CJ157" s="199" t="str">
        <f t="shared" si="73"/>
        <v>NO PRESENTA</v>
      </c>
      <c r="CK157" s="68" t="str">
        <f t="shared" si="84"/>
        <v>-</v>
      </c>
      <c r="CL157" s="68" t="str">
        <f t="shared" si="85"/>
        <v>-</v>
      </c>
      <c r="CM157" s="68" t="str">
        <f t="shared" si="86"/>
        <v>-</v>
      </c>
      <c r="CN157" s="68" t="str">
        <f t="shared" si="87"/>
        <v>-</v>
      </c>
      <c r="CO157" s="68" t="str">
        <f t="shared" si="88"/>
        <v>-</v>
      </c>
      <c r="CP157" s="68">
        <f t="shared" si="89"/>
        <v>0</v>
      </c>
      <c r="CQ157" s="68">
        <f t="shared" si="90"/>
        <v>0</v>
      </c>
      <c r="CR157" s="68">
        <f t="shared" si="91"/>
        <v>1</v>
      </c>
      <c r="CS157" s="68">
        <f t="shared" si="92"/>
        <v>0</v>
      </c>
      <c r="CT157" s="68">
        <f t="shared" si="93"/>
        <v>0</v>
      </c>
      <c r="CU157" s="68" t="str">
        <f t="shared" si="94"/>
        <v>-</v>
      </c>
      <c r="CV157" s="68" t="str">
        <f t="shared" si="95"/>
        <v>-</v>
      </c>
      <c r="CW157" s="68" t="str">
        <f t="shared" si="96"/>
        <v>-</v>
      </c>
      <c r="CX157" s="68" t="str">
        <f t="shared" si="97"/>
        <v>-</v>
      </c>
      <c r="CY157" s="68">
        <f t="shared" si="98"/>
        <v>1</v>
      </c>
      <c r="CZ157" s="68">
        <f t="shared" si="99"/>
        <v>0</v>
      </c>
      <c r="DA157" s="68">
        <f t="shared" si="100"/>
        <v>0</v>
      </c>
      <c r="DB157" s="68">
        <f t="shared" si="101"/>
        <v>0</v>
      </c>
    </row>
    <row r="158" spans="1:106" ht="14.25" customHeight="1" x14ac:dyDescent="0.2">
      <c r="A158" s="31" t="s">
        <v>234</v>
      </c>
      <c r="B158" s="211" t="s">
        <v>42</v>
      </c>
      <c r="C158" s="211" t="s">
        <v>216</v>
      </c>
      <c r="D158" s="211" t="s">
        <v>36</v>
      </c>
      <c r="E158" s="212"/>
      <c r="F158" s="212"/>
      <c r="G158" s="212"/>
      <c r="H158" s="199"/>
      <c r="I158" s="199"/>
      <c r="J158" s="199"/>
      <c r="K158" s="199"/>
      <c r="L158" s="199"/>
      <c r="M158" s="199"/>
      <c r="N158" s="199"/>
      <c r="O158" s="199"/>
      <c r="P158" s="199"/>
      <c r="Q158" s="212"/>
      <c r="R158" s="212"/>
      <c r="S158" s="212"/>
      <c r="T158" s="199"/>
      <c r="U158" s="199"/>
      <c r="V158" s="199"/>
      <c r="W158" s="199"/>
      <c r="X158" s="199"/>
      <c r="Y158" s="199"/>
      <c r="Z158" s="199"/>
      <c r="AA158" s="199"/>
      <c r="AB158" s="199"/>
      <c r="AC158" s="212"/>
      <c r="AD158" s="212"/>
      <c r="AE158" s="212">
        <v>1</v>
      </c>
      <c r="AF158" s="212"/>
      <c r="AG158" s="199"/>
      <c r="AH158" s="199"/>
      <c r="AI158" s="199">
        <v>0</v>
      </c>
      <c r="AJ158" s="199"/>
      <c r="AK158" s="199"/>
      <c r="AL158" s="199"/>
      <c r="AM158" s="199">
        <v>0.39999999990686774</v>
      </c>
      <c r="AN158" s="199"/>
      <c r="AO158" s="199"/>
      <c r="AP158" s="199"/>
      <c r="AQ158" s="199">
        <v>1.9999999995343387</v>
      </c>
      <c r="AR158" s="199"/>
      <c r="AS158" s="212"/>
      <c r="AT158" s="212"/>
      <c r="AU158" s="212"/>
      <c r="AV158" s="199"/>
      <c r="AW158" s="199"/>
      <c r="AX158" s="199"/>
      <c r="AY158" s="199"/>
      <c r="AZ158" s="199"/>
      <c r="BA158" s="199"/>
      <c r="BB158" s="199"/>
      <c r="BC158" s="199"/>
      <c r="BD158" s="199"/>
      <c r="BE158" s="212"/>
      <c r="BF158" s="212"/>
      <c r="BG158" s="199"/>
      <c r="BH158" s="199"/>
      <c r="BI158" s="199"/>
      <c r="BJ158" s="199"/>
      <c r="BK158" s="199"/>
      <c r="BL158" s="199"/>
      <c r="BM158" s="212">
        <v>1</v>
      </c>
      <c r="BN158" s="199">
        <v>0</v>
      </c>
      <c r="BO158" s="199">
        <v>0.39999999990686774</v>
      </c>
      <c r="BP158" s="199">
        <v>1.9999999995343387</v>
      </c>
      <c r="BQ158" s="211"/>
      <c r="BR158" s="211"/>
      <c r="BS158" s="211"/>
      <c r="BT158" s="211"/>
      <c r="BU158" s="31" t="str">
        <f t="shared" si="74"/>
        <v>23_03</v>
      </c>
      <c r="BV158" s="31" t="str">
        <f t="shared" si="75"/>
        <v>PUERTA LEVADIZA</v>
      </c>
      <c r="BW158" s="31" t="str">
        <f t="shared" si="76"/>
        <v>140-DO-102</v>
      </c>
      <c r="BX158" s="1" t="str">
        <f t="shared" si="77"/>
        <v>-</v>
      </c>
      <c r="BY158" s="66">
        <f t="shared" si="78"/>
        <v>0</v>
      </c>
      <c r="BZ158" s="66">
        <f t="shared" si="79"/>
        <v>1.9999999995343387</v>
      </c>
      <c r="CA158" s="1">
        <f t="shared" si="80"/>
        <v>17</v>
      </c>
      <c r="CB158" s="213">
        <f t="shared" si="81"/>
        <v>408</v>
      </c>
      <c r="CC158" s="67">
        <f t="shared" si="82"/>
        <v>1</v>
      </c>
      <c r="CD158" s="69" t="str">
        <f t="shared" si="83"/>
        <v>NO PRESENTA</v>
      </c>
      <c r="CE158" s="31">
        <f t="shared" si="68"/>
        <v>31</v>
      </c>
      <c r="CF158" s="213">
        <f t="shared" si="69"/>
        <v>744</v>
      </c>
      <c r="CG158" s="67">
        <f t="shared" si="70"/>
        <v>1</v>
      </c>
      <c r="CH158" s="69" t="str">
        <f t="shared" si="71"/>
        <v>NO PRESENTA</v>
      </c>
      <c r="CI158" s="69" t="str">
        <f t="shared" si="72"/>
        <v>NO PRESENTA</v>
      </c>
      <c r="CJ158" s="199" t="str">
        <f t="shared" si="73"/>
        <v>NO PRESENTA</v>
      </c>
      <c r="CK158" s="68" t="str">
        <f t="shared" si="84"/>
        <v>-</v>
      </c>
      <c r="CL158" s="68" t="str">
        <f t="shared" si="85"/>
        <v>-</v>
      </c>
      <c r="CM158" s="68" t="str">
        <f t="shared" si="86"/>
        <v>-</v>
      </c>
      <c r="CN158" s="68" t="str">
        <f t="shared" si="87"/>
        <v>-</v>
      </c>
      <c r="CO158" s="68" t="str">
        <f t="shared" si="88"/>
        <v>-</v>
      </c>
      <c r="CP158" s="68">
        <f t="shared" si="89"/>
        <v>0</v>
      </c>
      <c r="CQ158" s="68">
        <f t="shared" si="90"/>
        <v>0</v>
      </c>
      <c r="CR158" s="68">
        <f t="shared" si="91"/>
        <v>1</v>
      </c>
      <c r="CS158" s="68">
        <f t="shared" si="92"/>
        <v>0</v>
      </c>
      <c r="CT158" s="68">
        <f t="shared" si="93"/>
        <v>0</v>
      </c>
      <c r="CU158" s="68" t="str">
        <f t="shared" si="94"/>
        <v>-</v>
      </c>
      <c r="CV158" s="68" t="str">
        <f t="shared" si="95"/>
        <v>-</v>
      </c>
      <c r="CW158" s="68" t="str">
        <f t="shared" si="96"/>
        <v>-</v>
      </c>
      <c r="CX158" s="68" t="str">
        <f t="shared" si="97"/>
        <v>-</v>
      </c>
      <c r="CY158" s="68">
        <f t="shared" si="98"/>
        <v>1</v>
      </c>
      <c r="CZ158" s="68">
        <f t="shared" si="99"/>
        <v>0</v>
      </c>
      <c r="DA158" s="68">
        <f t="shared" si="100"/>
        <v>0</v>
      </c>
      <c r="DB158" s="68">
        <f t="shared" si="101"/>
        <v>0</v>
      </c>
    </row>
    <row r="159" spans="1:106" ht="14.25" customHeight="1" x14ac:dyDescent="0.2">
      <c r="A159" s="31" t="s">
        <v>234</v>
      </c>
      <c r="B159" s="211" t="s">
        <v>225</v>
      </c>
      <c r="C159" s="211" t="s">
        <v>52</v>
      </c>
      <c r="D159" s="211" t="s">
        <v>36</v>
      </c>
      <c r="E159" s="212"/>
      <c r="F159" s="212"/>
      <c r="G159" s="212">
        <v>1</v>
      </c>
      <c r="H159" s="199"/>
      <c r="I159" s="199"/>
      <c r="J159" s="199">
        <v>0.50000000023283064</v>
      </c>
      <c r="K159" s="199"/>
      <c r="L159" s="199"/>
      <c r="M159" s="199">
        <v>0.58305555547121912</v>
      </c>
      <c r="N159" s="199"/>
      <c r="O159" s="199"/>
      <c r="P159" s="199">
        <v>2.3322222218848765</v>
      </c>
      <c r="Q159" s="212"/>
      <c r="R159" s="212"/>
      <c r="S159" s="212"/>
      <c r="T159" s="199"/>
      <c r="U159" s="199"/>
      <c r="V159" s="199"/>
      <c r="W159" s="199"/>
      <c r="X159" s="199"/>
      <c r="Y159" s="199"/>
      <c r="Z159" s="199"/>
      <c r="AA159" s="199"/>
      <c r="AB159" s="199"/>
      <c r="AC159" s="212"/>
      <c r="AD159" s="212"/>
      <c r="AE159" s="212">
        <v>1</v>
      </c>
      <c r="AF159" s="212"/>
      <c r="AG159" s="199"/>
      <c r="AH159" s="199"/>
      <c r="AI159" s="199">
        <v>0</v>
      </c>
      <c r="AJ159" s="199"/>
      <c r="AK159" s="199"/>
      <c r="AL159" s="199"/>
      <c r="AM159" s="199">
        <v>0.40000000008149073</v>
      </c>
      <c r="AN159" s="199"/>
      <c r="AO159" s="199"/>
      <c r="AP159" s="199"/>
      <c r="AQ159" s="199">
        <v>2.0000000004074536</v>
      </c>
      <c r="AR159" s="199"/>
      <c r="AS159" s="212"/>
      <c r="AT159" s="212"/>
      <c r="AU159" s="212"/>
      <c r="AV159" s="199"/>
      <c r="AW159" s="199"/>
      <c r="AX159" s="199"/>
      <c r="AY159" s="199"/>
      <c r="AZ159" s="199"/>
      <c r="BA159" s="199"/>
      <c r="BB159" s="199"/>
      <c r="BC159" s="199"/>
      <c r="BD159" s="199"/>
      <c r="BE159" s="212"/>
      <c r="BF159" s="212"/>
      <c r="BG159" s="199"/>
      <c r="BH159" s="199"/>
      <c r="BI159" s="199"/>
      <c r="BJ159" s="199"/>
      <c r="BK159" s="199"/>
      <c r="BL159" s="199"/>
      <c r="BM159" s="212">
        <v>2</v>
      </c>
      <c r="BN159" s="199">
        <v>0.50000000023283064</v>
      </c>
      <c r="BO159" s="199">
        <v>0.98305555555270985</v>
      </c>
      <c r="BP159" s="199">
        <v>4.3322222222923301</v>
      </c>
      <c r="BQ159" s="211"/>
      <c r="BR159" s="211"/>
      <c r="BS159" s="211"/>
      <c r="BT159" s="211"/>
      <c r="BU159" s="31" t="str">
        <f t="shared" si="74"/>
        <v>23_03</v>
      </c>
      <c r="BV159" s="31" t="str">
        <f t="shared" si="75"/>
        <v>PUERTA ENROLLABLE</v>
      </c>
      <c r="BW159" s="31" t="str">
        <f t="shared" si="76"/>
        <v>140-DO-109</v>
      </c>
      <c r="BX159" s="1" t="str">
        <f t="shared" si="77"/>
        <v>-</v>
      </c>
      <c r="BY159" s="66">
        <f t="shared" si="78"/>
        <v>0.50000000023283064</v>
      </c>
      <c r="BZ159" s="66">
        <f t="shared" si="79"/>
        <v>4.3322222222923301</v>
      </c>
      <c r="CA159" s="1">
        <f t="shared" si="80"/>
        <v>17</v>
      </c>
      <c r="CB159" s="213">
        <f t="shared" si="81"/>
        <v>408</v>
      </c>
      <c r="CC159" s="67">
        <f t="shared" si="82"/>
        <v>0.99877450980335092</v>
      </c>
      <c r="CD159" s="69">
        <f t="shared" si="83"/>
        <v>408</v>
      </c>
      <c r="CE159" s="31">
        <f t="shared" si="68"/>
        <v>31</v>
      </c>
      <c r="CF159" s="213">
        <f t="shared" si="69"/>
        <v>744</v>
      </c>
      <c r="CG159" s="67">
        <f t="shared" si="70"/>
        <v>0.9993279569889344</v>
      </c>
      <c r="CH159" s="69">
        <f t="shared" si="71"/>
        <v>744</v>
      </c>
      <c r="CI159" s="69">
        <f t="shared" si="72"/>
        <v>0.50000000023283064</v>
      </c>
      <c r="CJ159" s="199">
        <f t="shared" si="73"/>
        <v>2.3322222218848765</v>
      </c>
      <c r="CK159" s="68">
        <f t="shared" si="84"/>
        <v>1</v>
      </c>
      <c r="CL159" s="68">
        <f t="shared" si="85"/>
        <v>0</v>
      </c>
      <c r="CM159" s="68">
        <f t="shared" si="86"/>
        <v>0</v>
      </c>
      <c r="CN159" s="68">
        <f t="shared" si="87"/>
        <v>0</v>
      </c>
      <c r="CO159" s="68">
        <f t="shared" si="88"/>
        <v>0</v>
      </c>
      <c r="CP159" s="68">
        <f t="shared" si="89"/>
        <v>0.53834316482749955</v>
      </c>
      <c r="CQ159" s="68">
        <f t="shared" si="90"/>
        <v>0</v>
      </c>
      <c r="CR159" s="68">
        <f t="shared" si="91"/>
        <v>0.46165683517250039</v>
      </c>
      <c r="CS159" s="68">
        <f t="shared" si="92"/>
        <v>0</v>
      </c>
      <c r="CT159" s="68">
        <f t="shared" si="93"/>
        <v>0</v>
      </c>
      <c r="CU159" s="68">
        <f t="shared" si="94"/>
        <v>0</v>
      </c>
      <c r="CV159" s="68">
        <f t="shared" si="95"/>
        <v>1</v>
      </c>
      <c r="CW159" s="68">
        <f t="shared" si="96"/>
        <v>0</v>
      </c>
      <c r="CX159" s="68">
        <f t="shared" si="97"/>
        <v>0</v>
      </c>
      <c r="CY159" s="68">
        <f t="shared" si="98"/>
        <v>0.46165683517250039</v>
      </c>
      <c r="CZ159" s="68">
        <f t="shared" si="99"/>
        <v>0.53834316482749955</v>
      </c>
      <c r="DA159" s="68">
        <f t="shared" si="100"/>
        <v>0</v>
      </c>
      <c r="DB159" s="68">
        <f t="shared" si="101"/>
        <v>0</v>
      </c>
    </row>
    <row r="160" spans="1:106" ht="14.25" customHeight="1" x14ac:dyDescent="0.2">
      <c r="A160" s="31" t="s">
        <v>234</v>
      </c>
      <c r="B160" s="211" t="s">
        <v>225</v>
      </c>
      <c r="C160" s="211" t="s">
        <v>47</v>
      </c>
      <c r="D160" s="211" t="s">
        <v>36</v>
      </c>
      <c r="E160" s="212"/>
      <c r="F160" s="212"/>
      <c r="G160" s="212"/>
      <c r="H160" s="199"/>
      <c r="I160" s="199"/>
      <c r="J160" s="199"/>
      <c r="K160" s="199"/>
      <c r="L160" s="199"/>
      <c r="M160" s="199"/>
      <c r="N160" s="199"/>
      <c r="O160" s="199"/>
      <c r="P160" s="199"/>
      <c r="Q160" s="212"/>
      <c r="R160" s="212"/>
      <c r="S160" s="212"/>
      <c r="T160" s="199"/>
      <c r="U160" s="199"/>
      <c r="V160" s="199"/>
      <c r="W160" s="199"/>
      <c r="X160" s="199"/>
      <c r="Y160" s="199"/>
      <c r="Z160" s="199"/>
      <c r="AA160" s="199"/>
      <c r="AB160" s="199"/>
      <c r="AC160" s="212"/>
      <c r="AD160" s="212"/>
      <c r="AE160" s="212">
        <v>1</v>
      </c>
      <c r="AF160" s="212"/>
      <c r="AG160" s="199"/>
      <c r="AH160" s="199"/>
      <c r="AI160" s="199">
        <v>0</v>
      </c>
      <c r="AJ160" s="199"/>
      <c r="AK160" s="199"/>
      <c r="AL160" s="199"/>
      <c r="AM160" s="199">
        <v>0.48333333333721384</v>
      </c>
      <c r="AN160" s="199"/>
      <c r="AO160" s="199"/>
      <c r="AP160" s="199"/>
      <c r="AQ160" s="199">
        <v>2.4166666666860692</v>
      </c>
      <c r="AR160" s="199"/>
      <c r="AS160" s="212"/>
      <c r="AT160" s="212"/>
      <c r="AU160" s="212"/>
      <c r="AV160" s="199"/>
      <c r="AW160" s="199"/>
      <c r="AX160" s="199"/>
      <c r="AY160" s="199"/>
      <c r="AZ160" s="199"/>
      <c r="BA160" s="199"/>
      <c r="BB160" s="199"/>
      <c r="BC160" s="199"/>
      <c r="BD160" s="199"/>
      <c r="BE160" s="212"/>
      <c r="BF160" s="212"/>
      <c r="BG160" s="199"/>
      <c r="BH160" s="199"/>
      <c r="BI160" s="199"/>
      <c r="BJ160" s="199"/>
      <c r="BK160" s="199"/>
      <c r="BL160" s="199"/>
      <c r="BM160" s="212">
        <v>1</v>
      </c>
      <c r="BN160" s="199">
        <v>0</v>
      </c>
      <c r="BO160" s="199">
        <v>0.48333333333721384</v>
      </c>
      <c r="BP160" s="199">
        <v>2.4166666666860692</v>
      </c>
      <c r="BQ160" s="211"/>
      <c r="BR160" s="211"/>
      <c r="BS160" s="211"/>
      <c r="BT160" s="211"/>
      <c r="BU160" s="31" t="str">
        <f t="shared" si="74"/>
        <v>23_03</v>
      </c>
      <c r="BV160" s="31" t="str">
        <f t="shared" si="75"/>
        <v>PUERTA ENROLLABLE</v>
      </c>
      <c r="BW160" s="31" t="str">
        <f t="shared" si="76"/>
        <v>140-DO-110</v>
      </c>
      <c r="BX160" s="1" t="str">
        <f t="shared" si="77"/>
        <v>-</v>
      </c>
      <c r="BY160" s="66">
        <f t="shared" si="78"/>
        <v>0</v>
      </c>
      <c r="BZ160" s="66">
        <f t="shared" si="79"/>
        <v>2.4166666666860692</v>
      </c>
      <c r="CA160" s="1">
        <f t="shared" si="80"/>
        <v>17</v>
      </c>
      <c r="CB160" s="213">
        <f t="shared" si="81"/>
        <v>408</v>
      </c>
      <c r="CC160" s="67">
        <f t="shared" si="82"/>
        <v>1</v>
      </c>
      <c r="CD160" s="69" t="str">
        <f t="shared" si="83"/>
        <v>NO PRESENTA</v>
      </c>
      <c r="CE160" s="31">
        <f t="shared" si="68"/>
        <v>31</v>
      </c>
      <c r="CF160" s="213">
        <f t="shared" si="69"/>
        <v>744</v>
      </c>
      <c r="CG160" s="67">
        <f t="shared" si="70"/>
        <v>1</v>
      </c>
      <c r="CH160" s="69" t="str">
        <f t="shared" si="71"/>
        <v>NO PRESENTA</v>
      </c>
      <c r="CI160" s="69" t="str">
        <f t="shared" si="72"/>
        <v>NO PRESENTA</v>
      </c>
      <c r="CJ160" s="199" t="str">
        <f t="shared" si="73"/>
        <v>NO PRESENTA</v>
      </c>
      <c r="CK160" s="68" t="str">
        <f t="shared" si="84"/>
        <v>-</v>
      </c>
      <c r="CL160" s="68" t="str">
        <f t="shared" si="85"/>
        <v>-</v>
      </c>
      <c r="CM160" s="68" t="str">
        <f t="shared" si="86"/>
        <v>-</v>
      </c>
      <c r="CN160" s="68" t="str">
        <f t="shared" si="87"/>
        <v>-</v>
      </c>
      <c r="CO160" s="68" t="str">
        <f t="shared" si="88"/>
        <v>-</v>
      </c>
      <c r="CP160" s="68">
        <f t="shared" si="89"/>
        <v>0</v>
      </c>
      <c r="CQ160" s="68">
        <f t="shared" si="90"/>
        <v>0</v>
      </c>
      <c r="CR160" s="68">
        <f t="shared" si="91"/>
        <v>1</v>
      </c>
      <c r="CS160" s="68">
        <f t="shared" si="92"/>
        <v>0</v>
      </c>
      <c r="CT160" s="68">
        <f t="shared" si="93"/>
        <v>0</v>
      </c>
      <c r="CU160" s="68" t="str">
        <f t="shared" si="94"/>
        <v>-</v>
      </c>
      <c r="CV160" s="68" t="str">
        <f t="shared" si="95"/>
        <v>-</v>
      </c>
      <c r="CW160" s="68" t="str">
        <f t="shared" si="96"/>
        <v>-</v>
      </c>
      <c r="CX160" s="68" t="str">
        <f t="shared" si="97"/>
        <v>-</v>
      </c>
      <c r="CY160" s="68">
        <f t="shared" si="98"/>
        <v>1</v>
      </c>
      <c r="CZ160" s="68">
        <f t="shared" si="99"/>
        <v>0</v>
      </c>
      <c r="DA160" s="68">
        <f t="shared" si="100"/>
        <v>0</v>
      </c>
      <c r="DB160" s="68">
        <f t="shared" si="101"/>
        <v>0</v>
      </c>
    </row>
    <row r="161" spans="1:106" ht="14.25" customHeight="1" x14ac:dyDescent="0.2">
      <c r="A161" s="31" t="s">
        <v>234</v>
      </c>
      <c r="B161" s="211" t="s">
        <v>225</v>
      </c>
      <c r="C161" s="211" t="s">
        <v>155</v>
      </c>
      <c r="D161" s="211" t="s">
        <v>36</v>
      </c>
      <c r="E161" s="212"/>
      <c r="F161" s="212"/>
      <c r="G161" s="212"/>
      <c r="H161" s="199"/>
      <c r="I161" s="199"/>
      <c r="J161" s="199"/>
      <c r="K161" s="199"/>
      <c r="L161" s="199"/>
      <c r="M161" s="199"/>
      <c r="N161" s="199"/>
      <c r="O161" s="199"/>
      <c r="P161" s="199"/>
      <c r="Q161" s="212"/>
      <c r="R161" s="212"/>
      <c r="S161" s="212"/>
      <c r="T161" s="199"/>
      <c r="U161" s="199"/>
      <c r="V161" s="199"/>
      <c r="W161" s="199"/>
      <c r="X161" s="199"/>
      <c r="Y161" s="199"/>
      <c r="Z161" s="199"/>
      <c r="AA161" s="199"/>
      <c r="AB161" s="199"/>
      <c r="AC161" s="212"/>
      <c r="AD161" s="212"/>
      <c r="AE161" s="212">
        <v>1</v>
      </c>
      <c r="AF161" s="212"/>
      <c r="AG161" s="199"/>
      <c r="AH161" s="199"/>
      <c r="AI161" s="199">
        <v>0</v>
      </c>
      <c r="AJ161" s="199"/>
      <c r="AK161" s="199"/>
      <c r="AL161" s="199"/>
      <c r="AM161" s="199">
        <v>3</v>
      </c>
      <c r="AN161" s="199"/>
      <c r="AO161" s="199"/>
      <c r="AP161" s="199"/>
      <c r="AQ161" s="199">
        <v>12</v>
      </c>
      <c r="AR161" s="199"/>
      <c r="AS161" s="212"/>
      <c r="AT161" s="212"/>
      <c r="AU161" s="212"/>
      <c r="AV161" s="199"/>
      <c r="AW161" s="199"/>
      <c r="AX161" s="199"/>
      <c r="AY161" s="199"/>
      <c r="AZ161" s="199"/>
      <c r="BA161" s="199"/>
      <c r="BB161" s="199"/>
      <c r="BC161" s="199"/>
      <c r="BD161" s="199"/>
      <c r="BE161" s="212"/>
      <c r="BF161" s="212"/>
      <c r="BG161" s="199"/>
      <c r="BH161" s="199"/>
      <c r="BI161" s="199"/>
      <c r="BJ161" s="199"/>
      <c r="BK161" s="199"/>
      <c r="BL161" s="199"/>
      <c r="BM161" s="212">
        <v>1</v>
      </c>
      <c r="BN161" s="199">
        <v>0</v>
      </c>
      <c r="BO161" s="199">
        <v>3</v>
      </c>
      <c r="BP161" s="199">
        <v>12</v>
      </c>
      <c r="BQ161" s="211"/>
      <c r="BR161" s="211"/>
      <c r="BS161" s="211"/>
      <c r="BT161" s="211"/>
      <c r="BU161" s="31" t="str">
        <f t="shared" si="74"/>
        <v>23_03</v>
      </c>
      <c r="BV161" s="31" t="str">
        <f t="shared" si="75"/>
        <v>PUERTA ENROLLABLE</v>
      </c>
      <c r="BW161" s="31" t="str">
        <f t="shared" si="76"/>
        <v>140-DO-112</v>
      </c>
      <c r="BX161" s="1" t="str">
        <f t="shared" si="77"/>
        <v>-</v>
      </c>
      <c r="BY161" s="66">
        <f t="shared" si="78"/>
        <v>0</v>
      </c>
      <c r="BZ161" s="66">
        <f t="shared" si="79"/>
        <v>12</v>
      </c>
      <c r="CA161" s="1">
        <f t="shared" si="80"/>
        <v>17</v>
      </c>
      <c r="CB161" s="213">
        <f t="shared" si="81"/>
        <v>408</v>
      </c>
      <c r="CC161" s="67">
        <f t="shared" si="82"/>
        <v>1</v>
      </c>
      <c r="CD161" s="69" t="str">
        <f t="shared" si="83"/>
        <v>NO PRESENTA</v>
      </c>
      <c r="CE161" s="31">
        <f t="shared" si="68"/>
        <v>31</v>
      </c>
      <c r="CF161" s="213">
        <f t="shared" si="69"/>
        <v>744</v>
      </c>
      <c r="CG161" s="67">
        <f t="shared" si="70"/>
        <v>1</v>
      </c>
      <c r="CH161" s="69" t="str">
        <f t="shared" si="71"/>
        <v>NO PRESENTA</v>
      </c>
      <c r="CI161" s="69" t="str">
        <f t="shared" si="72"/>
        <v>NO PRESENTA</v>
      </c>
      <c r="CJ161" s="199" t="str">
        <f t="shared" si="73"/>
        <v>NO PRESENTA</v>
      </c>
      <c r="CK161" s="68" t="str">
        <f t="shared" si="84"/>
        <v>-</v>
      </c>
      <c r="CL161" s="68" t="str">
        <f t="shared" si="85"/>
        <v>-</v>
      </c>
      <c r="CM161" s="68" t="str">
        <f t="shared" si="86"/>
        <v>-</v>
      </c>
      <c r="CN161" s="68" t="str">
        <f t="shared" si="87"/>
        <v>-</v>
      </c>
      <c r="CO161" s="68" t="str">
        <f t="shared" si="88"/>
        <v>-</v>
      </c>
      <c r="CP161" s="68">
        <f t="shared" si="89"/>
        <v>0</v>
      </c>
      <c r="CQ161" s="68">
        <f t="shared" si="90"/>
        <v>0</v>
      </c>
      <c r="CR161" s="68">
        <f t="shared" si="91"/>
        <v>1</v>
      </c>
      <c r="CS161" s="68">
        <f t="shared" si="92"/>
        <v>0</v>
      </c>
      <c r="CT161" s="68">
        <f t="shared" si="93"/>
        <v>0</v>
      </c>
      <c r="CU161" s="68" t="str">
        <f t="shared" si="94"/>
        <v>-</v>
      </c>
      <c r="CV161" s="68" t="str">
        <f t="shared" si="95"/>
        <v>-</v>
      </c>
      <c r="CW161" s="68" t="str">
        <f t="shared" si="96"/>
        <v>-</v>
      </c>
      <c r="CX161" s="68" t="str">
        <f t="shared" si="97"/>
        <v>-</v>
      </c>
      <c r="CY161" s="68">
        <f t="shared" si="98"/>
        <v>1</v>
      </c>
      <c r="CZ161" s="68">
        <f t="shared" si="99"/>
        <v>0</v>
      </c>
      <c r="DA161" s="68">
        <f t="shared" si="100"/>
        <v>0</v>
      </c>
      <c r="DB161" s="68">
        <f t="shared" si="101"/>
        <v>0</v>
      </c>
    </row>
    <row r="162" spans="1:106" ht="14.25" customHeight="1" x14ac:dyDescent="0.2">
      <c r="A162" s="31" t="s">
        <v>234</v>
      </c>
      <c r="B162" s="211" t="s">
        <v>225</v>
      </c>
      <c r="C162" s="211" t="s">
        <v>160</v>
      </c>
      <c r="D162" s="211" t="s">
        <v>36</v>
      </c>
      <c r="E162" s="212"/>
      <c r="F162" s="212"/>
      <c r="G162" s="212"/>
      <c r="H162" s="199"/>
      <c r="I162" s="199"/>
      <c r="J162" s="199"/>
      <c r="K162" s="199"/>
      <c r="L162" s="199"/>
      <c r="M162" s="199"/>
      <c r="N162" s="199"/>
      <c r="O162" s="199"/>
      <c r="P162" s="199"/>
      <c r="Q162" s="212"/>
      <c r="R162" s="212"/>
      <c r="S162" s="212"/>
      <c r="T162" s="199"/>
      <c r="U162" s="199"/>
      <c r="V162" s="199"/>
      <c r="W162" s="199"/>
      <c r="X162" s="199"/>
      <c r="Y162" s="199"/>
      <c r="Z162" s="199"/>
      <c r="AA162" s="199"/>
      <c r="AB162" s="199"/>
      <c r="AC162" s="212"/>
      <c r="AD162" s="212"/>
      <c r="AE162" s="212">
        <v>1</v>
      </c>
      <c r="AF162" s="212"/>
      <c r="AG162" s="199"/>
      <c r="AH162" s="199"/>
      <c r="AI162" s="199">
        <v>0</v>
      </c>
      <c r="AJ162" s="199"/>
      <c r="AK162" s="199"/>
      <c r="AL162" s="199"/>
      <c r="AM162" s="199">
        <v>2.4666666668412898</v>
      </c>
      <c r="AN162" s="199"/>
      <c r="AO162" s="199"/>
      <c r="AP162" s="199"/>
      <c r="AQ162" s="199">
        <v>12.333333334206449</v>
      </c>
      <c r="AR162" s="199"/>
      <c r="AS162" s="212"/>
      <c r="AT162" s="212"/>
      <c r="AU162" s="212"/>
      <c r="AV162" s="199"/>
      <c r="AW162" s="199"/>
      <c r="AX162" s="199"/>
      <c r="AY162" s="199"/>
      <c r="AZ162" s="199"/>
      <c r="BA162" s="199"/>
      <c r="BB162" s="199"/>
      <c r="BC162" s="199"/>
      <c r="BD162" s="199"/>
      <c r="BE162" s="212"/>
      <c r="BF162" s="212"/>
      <c r="BG162" s="199"/>
      <c r="BH162" s="199"/>
      <c r="BI162" s="199"/>
      <c r="BJ162" s="199"/>
      <c r="BK162" s="199"/>
      <c r="BL162" s="199"/>
      <c r="BM162" s="212">
        <v>1</v>
      </c>
      <c r="BN162" s="199">
        <v>0</v>
      </c>
      <c r="BO162" s="199">
        <v>2.4666666668412898</v>
      </c>
      <c r="BP162" s="199">
        <v>12.333333334206449</v>
      </c>
      <c r="BQ162" s="211"/>
      <c r="BR162" s="211"/>
      <c r="BS162" s="211"/>
      <c r="BT162" s="211"/>
      <c r="BU162" s="31" t="str">
        <f t="shared" si="74"/>
        <v>23_03</v>
      </c>
      <c r="BV162" s="31" t="str">
        <f t="shared" si="75"/>
        <v>PUERTA ENROLLABLE</v>
      </c>
      <c r="BW162" s="31" t="str">
        <f t="shared" si="76"/>
        <v>140-DO-111</v>
      </c>
      <c r="BX162" s="1" t="str">
        <f t="shared" si="77"/>
        <v>-</v>
      </c>
      <c r="BY162" s="66">
        <f t="shared" si="78"/>
        <v>0</v>
      </c>
      <c r="BZ162" s="66">
        <f t="shared" si="79"/>
        <v>12.333333334206449</v>
      </c>
      <c r="CA162" s="1">
        <f t="shared" si="80"/>
        <v>17</v>
      </c>
      <c r="CB162" s="213">
        <f t="shared" si="81"/>
        <v>408</v>
      </c>
      <c r="CC162" s="67">
        <f t="shared" si="82"/>
        <v>1</v>
      </c>
      <c r="CD162" s="69" t="str">
        <f t="shared" si="83"/>
        <v>NO PRESENTA</v>
      </c>
      <c r="CE162" s="31">
        <f t="shared" si="68"/>
        <v>31</v>
      </c>
      <c r="CF162" s="213">
        <f t="shared" si="69"/>
        <v>744</v>
      </c>
      <c r="CG162" s="67">
        <f t="shared" si="70"/>
        <v>1</v>
      </c>
      <c r="CH162" s="69" t="str">
        <f t="shared" si="71"/>
        <v>NO PRESENTA</v>
      </c>
      <c r="CI162" s="69" t="str">
        <f t="shared" si="72"/>
        <v>NO PRESENTA</v>
      </c>
      <c r="CJ162" s="199" t="str">
        <f t="shared" si="73"/>
        <v>NO PRESENTA</v>
      </c>
      <c r="CK162" s="68" t="str">
        <f t="shared" si="84"/>
        <v>-</v>
      </c>
      <c r="CL162" s="68" t="str">
        <f t="shared" si="85"/>
        <v>-</v>
      </c>
      <c r="CM162" s="68" t="str">
        <f t="shared" si="86"/>
        <v>-</v>
      </c>
      <c r="CN162" s="68" t="str">
        <f t="shared" si="87"/>
        <v>-</v>
      </c>
      <c r="CO162" s="68" t="str">
        <f t="shared" si="88"/>
        <v>-</v>
      </c>
      <c r="CP162" s="68">
        <f t="shared" si="89"/>
        <v>0</v>
      </c>
      <c r="CQ162" s="68">
        <f t="shared" si="90"/>
        <v>0</v>
      </c>
      <c r="CR162" s="68">
        <f t="shared" si="91"/>
        <v>1</v>
      </c>
      <c r="CS162" s="68">
        <f t="shared" si="92"/>
        <v>0</v>
      </c>
      <c r="CT162" s="68">
        <f t="shared" si="93"/>
        <v>0</v>
      </c>
      <c r="CU162" s="68" t="str">
        <f t="shared" si="94"/>
        <v>-</v>
      </c>
      <c r="CV162" s="68" t="str">
        <f t="shared" si="95"/>
        <v>-</v>
      </c>
      <c r="CW162" s="68" t="str">
        <f t="shared" si="96"/>
        <v>-</v>
      </c>
      <c r="CX162" s="68" t="str">
        <f t="shared" si="97"/>
        <v>-</v>
      </c>
      <c r="CY162" s="68">
        <f t="shared" si="98"/>
        <v>1</v>
      </c>
      <c r="CZ162" s="68">
        <f t="shared" si="99"/>
        <v>0</v>
      </c>
      <c r="DA162" s="68">
        <f t="shared" si="100"/>
        <v>0</v>
      </c>
      <c r="DB162" s="68">
        <f t="shared" si="101"/>
        <v>0</v>
      </c>
    </row>
    <row r="163" spans="1:106" ht="14.25" customHeight="1" x14ac:dyDescent="0.2">
      <c r="A163" s="31" t="s">
        <v>234</v>
      </c>
      <c r="B163" s="211" t="s">
        <v>225</v>
      </c>
      <c r="C163" s="211" t="s">
        <v>217</v>
      </c>
      <c r="D163" s="211" t="s">
        <v>36</v>
      </c>
      <c r="E163" s="212"/>
      <c r="F163" s="212"/>
      <c r="G163" s="212"/>
      <c r="H163" s="199"/>
      <c r="I163" s="199"/>
      <c r="J163" s="199"/>
      <c r="K163" s="199"/>
      <c r="L163" s="199"/>
      <c r="M163" s="199"/>
      <c r="N163" s="199"/>
      <c r="O163" s="199"/>
      <c r="P163" s="199"/>
      <c r="Q163" s="212"/>
      <c r="R163" s="212"/>
      <c r="S163" s="212"/>
      <c r="T163" s="199"/>
      <c r="U163" s="199"/>
      <c r="V163" s="199"/>
      <c r="W163" s="199"/>
      <c r="X163" s="199"/>
      <c r="Y163" s="199"/>
      <c r="Z163" s="199"/>
      <c r="AA163" s="199"/>
      <c r="AB163" s="199"/>
      <c r="AC163" s="212"/>
      <c r="AD163" s="212"/>
      <c r="AE163" s="212">
        <v>2</v>
      </c>
      <c r="AF163" s="212"/>
      <c r="AG163" s="199"/>
      <c r="AH163" s="199"/>
      <c r="AI163" s="199">
        <v>0</v>
      </c>
      <c r="AJ163" s="199"/>
      <c r="AK163" s="199"/>
      <c r="AL163" s="199"/>
      <c r="AM163" s="199">
        <v>4.2333333333372138</v>
      </c>
      <c r="AN163" s="199"/>
      <c r="AO163" s="199"/>
      <c r="AP163" s="199"/>
      <c r="AQ163" s="199">
        <v>17.166666666744277</v>
      </c>
      <c r="AR163" s="199"/>
      <c r="AS163" s="212"/>
      <c r="AT163" s="212"/>
      <c r="AU163" s="212"/>
      <c r="AV163" s="199"/>
      <c r="AW163" s="199"/>
      <c r="AX163" s="199"/>
      <c r="AY163" s="199"/>
      <c r="AZ163" s="199"/>
      <c r="BA163" s="199"/>
      <c r="BB163" s="199"/>
      <c r="BC163" s="199"/>
      <c r="BD163" s="199"/>
      <c r="BE163" s="212"/>
      <c r="BF163" s="212"/>
      <c r="BG163" s="199"/>
      <c r="BH163" s="199"/>
      <c r="BI163" s="199"/>
      <c r="BJ163" s="199"/>
      <c r="BK163" s="199"/>
      <c r="BL163" s="199"/>
      <c r="BM163" s="212">
        <v>2</v>
      </c>
      <c r="BN163" s="199">
        <v>0</v>
      </c>
      <c r="BO163" s="199">
        <v>4.2333333333372138</v>
      </c>
      <c r="BP163" s="199">
        <v>17.166666666744277</v>
      </c>
      <c r="BQ163" s="211"/>
      <c r="BR163" s="211"/>
      <c r="BS163" s="211"/>
      <c r="BT163" s="211"/>
      <c r="BU163" s="31" t="str">
        <f t="shared" si="74"/>
        <v>23_03</v>
      </c>
      <c r="BV163" s="31" t="str">
        <f t="shared" si="75"/>
        <v>PUERTA ENROLLABLE</v>
      </c>
      <c r="BW163" s="31" t="str">
        <f t="shared" si="76"/>
        <v>140-DO-119</v>
      </c>
      <c r="BX163" s="1" t="str">
        <f t="shared" si="77"/>
        <v>-</v>
      </c>
      <c r="BY163" s="66">
        <f t="shared" si="78"/>
        <v>0</v>
      </c>
      <c r="BZ163" s="66">
        <f t="shared" si="79"/>
        <v>17.166666666744277</v>
      </c>
      <c r="CA163" s="1">
        <f t="shared" si="80"/>
        <v>17</v>
      </c>
      <c r="CB163" s="213">
        <f t="shared" si="81"/>
        <v>408</v>
      </c>
      <c r="CC163" s="67">
        <f t="shared" si="82"/>
        <v>1</v>
      </c>
      <c r="CD163" s="69" t="str">
        <f t="shared" si="83"/>
        <v>NO PRESENTA</v>
      </c>
      <c r="CE163" s="31">
        <f t="shared" si="68"/>
        <v>31</v>
      </c>
      <c r="CF163" s="213">
        <f t="shared" si="69"/>
        <v>744</v>
      </c>
      <c r="CG163" s="67">
        <f t="shared" si="70"/>
        <v>1</v>
      </c>
      <c r="CH163" s="69" t="str">
        <f t="shared" si="71"/>
        <v>NO PRESENTA</v>
      </c>
      <c r="CI163" s="69" t="str">
        <f t="shared" si="72"/>
        <v>NO PRESENTA</v>
      </c>
      <c r="CJ163" s="199" t="str">
        <f t="shared" si="73"/>
        <v>NO PRESENTA</v>
      </c>
      <c r="CK163" s="68" t="str">
        <f t="shared" si="84"/>
        <v>-</v>
      </c>
      <c r="CL163" s="68" t="str">
        <f t="shared" si="85"/>
        <v>-</v>
      </c>
      <c r="CM163" s="68" t="str">
        <f t="shared" si="86"/>
        <v>-</v>
      </c>
      <c r="CN163" s="68" t="str">
        <f t="shared" si="87"/>
        <v>-</v>
      </c>
      <c r="CO163" s="68" t="str">
        <f t="shared" si="88"/>
        <v>-</v>
      </c>
      <c r="CP163" s="68">
        <f t="shared" si="89"/>
        <v>0</v>
      </c>
      <c r="CQ163" s="68">
        <f t="shared" si="90"/>
        <v>0</v>
      </c>
      <c r="CR163" s="68">
        <f t="shared" si="91"/>
        <v>1</v>
      </c>
      <c r="CS163" s="68">
        <f t="shared" si="92"/>
        <v>0</v>
      </c>
      <c r="CT163" s="68">
        <f t="shared" si="93"/>
        <v>0</v>
      </c>
      <c r="CU163" s="68" t="str">
        <f t="shared" si="94"/>
        <v>-</v>
      </c>
      <c r="CV163" s="68" t="str">
        <f t="shared" si="95"/>
        <v>-</v>
      </c>
      <c r="CW163" s="68" t="str">
        <f t="shared" si="96"/>
        <v>-</v>
      </c>
      <c r="CX163" s="68" t="str">
        <f t="shared" si="97"/>
        <v>-</v>
      </c>
      <c r="CY163" s="68">
        <f t="shared" si="98"/>
        <v>1</v>
      </c>
      <c r="CZ163" s="68">
        <f t="shared" si="99"/>
        <v>0</v>
      </c>
      <c r="DA163" s="68">
        <f t="shared" si="100"/>
        <v>0</v>
      </c>
      <c r="DB163" s="68">
        <f t="shared" si="101"/>
        <v>0</v>
      </c>
    </row>
    <row r="164" spans="1:106" ht="14.25" customHeight="1" x14ac:dyDescent="0.2">
      <c r="A164" s="31" t="s">
        <v>234</v>
      </c>
      <c r="B164" s="211" t="s">
        <v>225</v>
      </c>
      <c r="C164" s="211" t="s">
        <v>166</v>
      </c>
      <c r="D164" s="211" t="s">
        <v>36</v>
      </c>
      <c r="E164" s="212"/>
      <c r="F164" s="212"/>
      <c r="G164" s="212"/>
      <c r="H164" s="199"/>
      <c r="I164" s="199"/>
      <c r="J164" s="199"/>
      <c r="K164" s="199"/>
      <c r="L164" s="199"/>
      <c r="M164" s="199"/>
      <c r="N164" s="199"/>
      <c r="O164" s="199"/>
      <c r="P164" s="199"/>
      <c r="Q164" s="212"/>
      <c r="R164" s="212"/>
      <c r="S164" s="212"/>
      <c r="T164" s="199"/>
      <c r="U164" s="199"/>
      <c r="V164" s="199"/>
      <c r="W164" s="199"/>
      <c r="X164" s="199"/>
      <c r="Y164" s="199"/>
      <c r="Z164" s="199"/>
      <c r="AA164" s="199"/>
      <c r="AB164" s="199"/>
      <c r="AC164" s="212"/>
      <c r="AD164" s="212"/>
      <c r="AE164" s="212">
        <v>2</v>
      </c>
      <c r="AF164" s="212"/>
      <c r="AG164" s="199"/>
      <c r="AH164" s="199"/>
      <c r="AI164" s="199">
        <v>0</v>
      </c>
      <c r="AJ164" s="199"/>
      <c r="AK164" s="199"/>
      <c r="AL164" s="199"/>
      <c r="AM164" s="199">
        <v>3.4830555553198792</v>
      </c>
      <c r="AN164" s="199"/>
      <c r="AO164" s="199"/>
      <c r="AP164" s="199"/>
      <c r="AQ164" s="199">
        <v>17.415277776599396</v>
      </c>
      <c r="AR164" s="199"/>
      <c r="AS164" s="212"/>
      <c r="AT164" s="212"/>
      <c r="AU164" s="212"/>
      <c r="AV164" s="199"/>
      <c r="AW164" s="199"/>
      <c r="AX164" s="199"/>
      <c r="AY164" s="199"/>
      <c r="AZ164" s="199"/>
      <c r="BA164" s="199"/>
      <c r="BB164" s="199"/>
      <c r="BC164" s="199"/>
      <c r="BD164" s="199"/>
      <c r="BE164" s="212"/>
      <c r="BF164" s="212"/>
      <c r="BG164" s="199"/>
      <c r="BH164" s="199"/>
      <c r="BI164" s="199"/>
      <c r="BJ164" s="199"/>
      <c r="BK164" s="199"/>
      <c r="BL164" s="199"/>
      <c r="BM164" s="212">
        <v>2</v>
      </c>
      <c r="BN164" s="199">
        <v>0</v>
      </c>
      <c r="BO164" s="199">
        <v>3.4830555553198792</v>
      </c>
      <c r="BP164" s="199">
        <v>17.415277776599396</v>
      </c>
      <c r="BQ164" s="211"/>
      <c r="BR164" s="211"/>
      <c r="BS164" s="211"/>
      <c r="BT164" s="211"/>
      <c r="BU164" s="31" t="str">
        <f t="shared" si="74"/>
        <v>23_03</v>
      </c>
      <c r="BV164" s="31" t="str">
        <f t="shared" si="75"/>
        <v>PUERTA ENROLLABLE</v>
      </c>
      <c r="BW164" s="31" t="str">
        <f t="shared" si="76"/>
        <v>140-DO-017</v>
      </c>
      <c r="BX164" s="1" t="str">
        <f t="shared" si="77"/>
        <v>-</v>
      </c>
      <c r="BY164" s="66">
        <f t="shared" si="78"/>
        <v>0</v>
      </c>
      <c r="BZ164" s="66">
        <f t="shared" si="79"/>
        <v>17.415277776599396</v>
      </c>
      <c r="CA164" s="1">
        <f t="shared" si="80"/>
        <v>17</v>
      </c>
      <c r="CB164" s="213">
        <f t="shared" si="81"/>
        <v>408</v>
      </c>
      <c r="CC164" s="67">
        <f t="shared" si="82"/>
        <v>1</v>
      </c>
      <c r="CD164" s="69" t="str">
        <f t="shared" si="83"/>
        <v>NO PRESENTA</v>
      </c>
      <c r="CE164" s="31">
        <f t="shared" si="68"/>
        <v>31</v>
      </c>
      <c r="CF164" s="213">
        <f t="shared" si="69"/>
        <v>744</v>
      </c>
      <c r="CG164" s="67">
        <f t="shared" si="70"/>
        <v>1</v>
      </c>
      <c r="CH164" s="69" t="str">
        <f t="shared" si="71"/>
        <v>NO PRESENTA</v>
      </c>
      <c r="CI164" s="69" t="str">
        <f t="shared" si="72"/>
        <v>NO PRESENTA</v>
      </c>
      <c r="CJ164" s="199" t="str">
        <f t="shared" si="73"/>
        <v>NO PRESENTA</v>
      </c>
      <c r="CK164" s="68" t="str">
        <f t="shared" si="84"/>
        <v>-</v>
      </c>
      <c r="CL164" s="68" t="str">
        <f t="shared" si="85"/>
        <v>-</v>
      </c>
      <c r="CM164" s="68" t="str">
        <f t="shared" si="86"/>
        <v>-</v>
      </c>
      <c r="CN164" s="68" t="str">
        <f t="shared" si="87"/>
        <v>-</v>
      </c>
      <c r="CO164" s="68" t="str">
        <f t="shared" si="88"/>
        <v>-</v>
      </c>
      <c r="CP164" s="68">
        <f t="shared" si="89"/>
        <v>0</v>
      </c>
      <c r="CQ164" s="68">
        <f t="shared" si="90"/>
        <v>0</v>
      </c>
      <c r="CR164" s="68">
        <f t="shared" si="91"/>
        <v>1</v>
      </c>
      <c r="CS164" s="68">
        <f t="shared" si="92"/>
        <v>0</v>
      </c>
      <c r="CT164" s="68">
        <f t="shared" si="93"/>
        <v>0</v>
      </c>
      <c r="CU164" s="68" t="str">
        <f t="shared" si="94"/>
        <v>-</v>
      </c>
      <c r="CV164" s="68" t="str">
        <f t="shared" si="95"/>
        <v>-</v>
      </c>
      <c r="CW164" s="68" t="str">
        <f t="shared" si="96"/>
        <v>-</v>
      </c>
      <c r="CX164" s="68" t="str">
        <f t="shared" si="97"/>
        <v>-</v>
      </c>
      <c r="CY164" s="68">
        <f t="shared" si="98"/>
        <v>1</v>
      </c>
      <c r="CZ164" s="68">
        <f t="shared" si="99"/>
        <v>0</v>
      </c>
      <c r="DA164" s="68">
        <f t="shared" si="100"/>
        <v>0</v>
      </c>
      <c r="DB164" s="68">
        <f t="shared" si="101"/>
        <v>0</v>
      </c>
    </row>
    <row r="165" spans="1:106" ht="14.25" customHeight="1" x14ac:dyDescent="0.2">
      <c r="A165" s="31" t="s">
        <v>234</v>
      </c>
      <c r="B165" s="211" t="s">
        <v>225</v>
      </c>
      <c r="C165" s="211" t="s">
        <v>341</v>
      </c>
      <c r="D165" s="211" t="s">
        <v>36</v>
      </c>
      <c r="E165" s="212"/>
      <c r="F165" s="212"/>
      <c r="G165" s="212"/>
      <c r="H165" s="199"/>
      <c r="I165" s="199"/>
      <c r="J165" s="199"/>
      <c r="K165" s="199"/>
      <c r="L165" s="199"/>
      <c r="M165" s="199"/>
      <c r="N165" s="199"/>
      <c r="O165" s="199"/>
      <c r="P165" s="199"/>
      <c r="Q165" s="212"/>
      <c r="R165" s="212"/>
      <c r="S165" s="212"/>
      <c r="T165" s="199"/>
      <c r="U165" s="199"/>
      <c r="V165" s="199"/>
      <c r="W165" s="199"/>
      <c r="X165" s="199"/>
      <c r="Y165" s="199"/>
      <c r="Z165" s="199"/>
      <c r="AA165" s="199"/>
      <c r="AB165" s="199"/>
      <c r="AC165" s="212"/>
      <c r="AD165" s="212"/>
      <c r="AE165" s="212">
        <v>1</v>
      </c>
      <c r="AF165" s="212"/>
      <c r="AG165" s="199"/>
      <c r="AH165" s="199"/>
      <c r="AI165" s="199">
        <v>0</v>
      </c>
      <c r="AJ165" s="199"/>
      <c r="AK165" s="199"/>
      <c r="AL165" s="199"/>
      <c r="AM165" s="199">
        <v>0.25000000011641532</v>
      </c>
      <c r="AN165" s="199"/>
      <c r="AO165" s="199"/>
      <c r="AP165" s="199"/>
      <c r="AQ165" s="199">
        <v>1.2500000005820766</v>
      </c>
      <c r="AR165" s="199"/>
      <c r="AS165" s="212"/>
      <c r="AT165" s="212"/>
      <c r="AU165" s="212"/>
      <c r="AV165" s="199"/>
      <c r="AW165" s="199"/>
      <c r="AX165" s="199"/>
      <c r="AY165" s="199"/>
      <c r="AZ165" s="199"/>
      <c r="BA165" s="199"/>
      <c r="BB165" s="199"/>
      <c r="BC165" s="199"/>
      <c r="BD165" s="199"/>
      <c r="BE165" s="212"/>
      <c r="BF165" s="212"/>
      <c r="BG165" s="199"/>
      <c r="BH165" s="199"/>
      <c r="BI165" s="199"/>
      <c r="BJ165" s="199"/>
      <c r="BK165" s="199"/>
      <c r="BL165" s="199"/>
      <c r="BM165" s="212">
        <v>1</v>
      </c>
      <c r="BN165" s="199">
        <v>0</v>
      </c>
      <c r="BO165" s="199">
        <v>0.25000000011641532</v>
      </c>
      <c r="BP165" s="199">
        <v>1.2500000005820766</v>
      </c>
      <c r="BQ165" s="211"/>
      <c r="BR165" s="211"/>
      <c r="BS165" s="211"/>
      <c r="BT165" s="211"/>
      <c r="BU165" s="31" t="str">
        <f t="shared" si="74"/>
        <v>23_03</v>
      </c>
      <c r="BV165" s="31" t="str">
        <f t="shared" si="75"/>
        <v>PUERTA ENROLLABLE</v>
      </c>
      <c r="BW165" s="31" t="str">
        <f t="shared" si="76"/>
        <v>140-DO-016</v>
      </c>
      <c r="BX165" s="1" t="str">
        <f t="shared" si="77"/>
        <v>-</v>
      </c>
      <c r="BY165" s="66">
        <f t="shared" si="78"/>
        <v>0</v>
      </c>
      <c r="BZ165" s="66">
        <f t="shared" si="79"/>
        <v>1.2500000005820766</v>
      </c>
      <c r="CA165" s="1">
        <f t="shared" si="80"/>
        <v>17</v>
      </c>
      <c r="CB165" s="213">
        <f t="shared" si="81"/>
        <v>408</v>
      </c>
      <c r="CC165" s="67">
        <f t="shared" si="82"/>
        <v>1</v>
      </c>
      <c r="CD165" s="69" t="str">
        <f t="shared" si="83"/>
        <v>NO PRESENTA</v>
      </c>
      <c r="CE165" s="31">
        <f t="shared" si="68"/>
        <v>31</v>
      </c>
      <c r="CF165" s="213">
        <f t="shared" si="69"/>
        <v>744</v>
      </c>
      <c r="CG165" s="67">
        <f t="shared" si="70"/>
        <v>1</v>
      </c>
      <c r="CH165" s="69" t="str">
        <f t="shared" si="71"/>
        <v>NO PRESENTA</v>
      </c>
      <c r="CI165" s="69" t="str">
        <f t="shared" si="72"/>
        <v>NO PRESENTA</v>
      </c>
      <c r="CJ165" s="199" t="str">
        <f t="shared" si="73"/>
        <v>NO PRESENTA</v>
      </c>
      <c r="CK165" s="68" t="str">
        <f t="shared" si="84"/>
        <v>-</v>
      </c>
      <c r="CL165" s="68" t="str">
        <f t="shared" si="85"/>
        <v>-</v>
      </c>
      <c r="CM165" s="68" t="str">
        <f t="shared" si="86"/>
        <v>-</v>
      </c>
      <c r="CN165" s="68" t="str">
        <f t="shared" si="87"/>
        <v>-</v>
      </c>
      <c r="CO165" s="68" t="str">
        <f t="shared" si="88"/>
        <v>-</v>
      </c>
      <c r="CP165" s="68">
        <f t="shared" si="89"/>
        <v>0</v>
      </c>
      <c r="CQ165" s="68">
        <f t="shared" si="90"/>
        <v>0</v>
      </c>
      <c r="CR165" s="68">
        <f t="shared" si="91"/>
        <v>1</v>
      </c>
      <c r="CS165" s="68">
        <f t="shared" si="92"/>
        <v>0</v>
      </c>
      <c r="CT165" s="68">
        <f t="shared" si="93"/>
        <v>0</v>
      </c>
      <c r="CU165" s="68" t="str">
        <f t="shared" si="94"/>
        <v>-</v>
      </c>
      <c r="CV165" s="68" t="str">
        <f t="shared" si="95"/>
        <v>-</v>
      </c>
      <c r="CW165" s="68" t="str">
        <f t="shared" si="96"/>
        <v>-</v>
      </c>
      <c r="CX165" s="68" t="str">
        <f t="shared" si="97"/>
        <v>-</v>
      </c>
      <c r="CY165" s="68">
        <f t="shared" si="98"/>
        <v>1</v>
      </c>
      <c r="CZ165" s="68">
        <f t="shared" si="99"/>
        <v>0</v>
      </c>
      <c r="DA165" s="68">
        <f t="shared" si="100"/>
        <v>0</v>
      </c>
      <c r="DB165" s="68">
        <f t="shared" si="101"/>
        <v>0</v>
      </c>
    </row>
    <row r="166" spans="1:106" ht="14.25" customHeight="1" x14ac:dyDescent="0.2">
      <c r="A166" s="31" t="s">
        <v>234</v>
      </c>
      <c r="B166" s="211" t="s">
        <v>226</v>
      </c>
      <c r="C166" s="211" t="s">
        <v>138</v>
      </c>
      <c r="D166" s="211" t="s">
        <v>36</v>
      </c>
      <c r="E166" s="212"/>
      <c r="F166" s="212"/>
      <c r="G166" s="212"/>
      <c r="H166" s="199"/>
      <c r="I166" s="199"/>
      <c r="J166" s="199"/>
      <c r="K166" s="199"/>
      <c r="L166" s="199"/>
      <c r="M166" s="199"/>
      <c r="N166" s="199"/>
      <c r="O166" s="199"/>
      <c r="P166" s="199"/>
      <c r="Q166" s="212"/>
      <c r="R166" s="212">
        <v>4</v>
      </c>
      <c r="S166" s="212"/>
      <c r="T166" s="199"/>
      <c r="U166" s="199">
        <v>0</v>
      </c>
      <c r="V166" s="199"/>
      <c r="W166" s="199"/>
      <c r="X166" s="199">
        <v>0.16638888866873458</v>
      </c>
      <c r="Y166" s="199"/>
      <c r="Z166" s="199"/>
      <c r="AA166" s="199">
        <v>0.71527777682058513</v>
      </c>
      <c r="AB166" s="199"/>
      <c r="AC166" s="212"/>
      <c r="AD166" s="212"/>
      <c r="AE166" s="212"/>
      <c r="AF166" s="212"/>
      <c r="AG166" s="199"/>
      <c r="AH166" s="199"/>
      <c r="AI166" s="199"/>
      <c r="AJ166" s="199"/>
      <c r="AK166" s="199"/>
      <c r="AL166" s="199"/>
      <c r="AM166" s="199"/>
      <c r="AN166" s="199"/>
      <c r="AO166" s="199"/>
      <c r="AP166" s="199"/>
      <c r="AQ166" s="199"/>
      <c r="AR166" s="199"/>
      <c r="AS166" s="212"/>
      <c r="AT166" s="212"/>
      <c r="AU166" s="212"/>
      <c r="AV166" s="199"/>
      <c r="AW166" s="199"/>
      <c r="AX166" s="199"/>
      <c r="AY166" s="199"/>
      <c r="AZ166" s="199"/>
      <c r="BA166" s="199"/>
      <c r="BB166" s="199"/>
      <c r="BC166" s="199"/>
      <c r="BD166" s="199"/>
      <c r="BE166" s="212"/>
      <c r="BF166" s="212"/>
      <c r="BG166" s="199"/>
      <c r="BH166" s="199"/>
      <c r="BI166" s="199"/>
      <c r="BJ166" s="199"/>
      <c r="BK166" s="199"/>
      <c r="BL166" s="199"/>
      <c r="BM166" s="212">
        <v>4</v>
      </c>
      <c r="BN166" s="199">
        <v>0</v>
      </c>
      <c r="BO166" s="199">
        <v>0.16638888866873458</v>
      </c>
      <c r="BP166" s="199">
        <v>0.71527777682058513</v>
      </c>
      <c r="BQ166" s="211"/>
      <c r="BR166" s="211"/>
      <c r="BS166" s="211"/>
      <c r="BT166" s="211"/>
      <c r="BU166" s="31" t="str">
        <f t="shared" si="74"/>
        <v>23_03</v>
      </c>
      <c r="BV166" s="31" t="str">
        <f t="shared" si="75"/>
        <v>TANQUE DE LUBRICANTE</v>
      </c>
      <c r="BW166" s="31" t="str">
        <f t="shared" si="76"/>
        <v>140-TK-101</v>
      </c>
      <c r="BX166" s="1" t="str">
        <f t="shared" si="77"/>
        <v>-</v>
      </c>
      <c r="BY166" s="66">
        <f t="shared" si="78"/>
        <v>0</v>
      </c>
      <c r="BZ166" s="66">
        <f t="shared" si="79"/>
        <v>0.71527777682058513</v>
      </c>
      <c r="CA166" s="1">
        <f t="shared" si="80"/>
        <v>17</v>
      </c>
      <c r="CB166" s="213">
        <f t="shared" si="81"/>
        <v>408</v>
      </c>
      <c r="CC166" s="67">
        <f t="shared" si="82"/>
        <v>1</v>
      </c>
      <c r="CD166" s="69" t="str">
        <f t="shared" si="83"/>
        <v>NO PRESENTA</v>
      </c>
      <c r="CE166" s="31">
        <f t="shared" si="68"/>
        <v>31</v>
      </c>
      <c r="CF166" s="213">
        <f t="shared" si="69"/>
        <v>744</v>
      </c>
      <c r="CG166" s="67">
        <f t="shared" si="70"/>
        <v>1</v>
      </c>
      <c r="CH166" s="69" t="str">
        <f t="shared" si="71"/>
        <v>NO PRESENTA</v>
      </c>
      <c r="CI166" s="69" t="str">
        <f t="shared" si="72"/>
        <v>NO PRESENTA</v>
      </c>
      <c r="CJ166" s="199" t="str">
        <f t="shared" si="73"/>
        <v>NO PRESENTA</v>
      </c>
      <c r="CK166" s="68" t="str">
        <f t="shared" si="84"/>
        <v>-</v>
      </c>
      <c r="CL166" s="68" t="str">
        <f t="shared" si="85"/>
        <v>-</v>
      </c>
      <c r="CM166" s="68" t="str">
        <f t="shared" si="86"/>
        <v>-</v>
      </c>
      <c r="CN166" s="68" t="str">
        <f t="shared" si="87"/>
        <v>-</v>
      </c>
      <c r="CO166" s="68" t="str">
        <f t="shared" si="88"/>
        <v>-</v>
      </c>
      <c r="CP166" s="68">
        <f t="shared" si="89"/>
        <v>0</v>
      </c>
      <c r="CQ166" s="68">
        <f t="shared" si="90"/>
        <v>1</v>
      </c>
      <c r="CR166" s="68">
        <f t="shared" si="91"/>
        <v>0</v>
      </c>
      <c r="CS166" s="68">
        <f t="shared" si="92"/>
        <v>0</v>
      </c>
      <c r="CT166" s="68">
        <f t="shared" si="93"/>
        <v>0</v>
      </c>
      <c r="CU166" s="68" t="str">
        <f t="shared" si="94"/>
        <v>-</v>
      </c>
      <c r="CV166" s="68" t="str">
        <f t="shared" si="95"/>
        <v>-</v>
      </c>
      <c r="CW166" s="68" t="str">
        <f t="shared" si="96"/>
        <v>-</v>
      </c>
      <c r="CX166" s="68" t="str">
        <f t="shared" si="97"/>
        <v>-</v>
      </c>
      <c r="CY166" s="68">
        <f t="shared" si="98"/>
        <v>1</v>
      </c>
      <c r="CZ166" s="68">
        <f t="shared" si="99"/>
        <v>0</v>
      </c>
      <c r="DA166" s="68">
        <f t="shared" si="100"/>
        <v>0</v>
      </c>
      <c r="DB166" s="68">
        <f t="shared" si="101"/>
        <v>0</v>
      </c>
    </row>
    <row r="167" spans="1:106" ht="14.25" customHeight="1" x14ac:dyDescent="0.2">
      <c r="A167" s="31" t="s">
        <v>234</v>
      </c>
      <c r="B167" s="211" t="s">
        <v>226</v>
      </c>
      <c r="C167" s="211" t="s">
        <v>152</v>
      </c>
      <c r="D167" s="211" t="s">
        <v>36</v>
      </c>
      <c r="E167" s="212"/>
      <c r="F167" s="212"/>
      <c r="G167" s="212"/>
      <c r="H167" s="199"/>
      <c r="I167" s="199"/>
      <c r="J167" s="199"/>
      <c r="K167" s="199"/>
      <c r="L167" s="199"/>
      <c r="M167" s="199"/>
      <c r="N167" s="199"/>
      <c r="O167" s="199"/>
      <c r="P167" s="199"/>
      <c r="Q167" s="212"/>
      <c r="R167" s="212">
        <v>5</v>
      </c>
      <c r="S167" s="212"/>
      <c r="T167" s="199"/>
      <c r="U167" s="199">
        <v>2.4999999999417923</v>
      </c>
      <c r="V167" s="199"/>
      <c r="W167" s="199"/>
      <c r="X167" s="199">
        <v>2.6666666666278616</v>
      </c>
      <c r="Y167" s="199"/>
      <c r="Z167" s="199"/>
      <c r="AA167" s="199">
        <v>13.216666666266974</v>
      </c>
      <c r="AB167" s="199"/>
      <c r="AC167" s="212"/>
      <c r="AD167" s="212"/>
      <c r="AE167" s="212"/>
      <c r="AF167" s="212"/>
      <c r="AG167" s="199"/>
      <c r="AH167" s="199"/>
      <c r="AI167" s="199"/>
      <c r="AJ167" s="199"/>
      <c r="AK167" s="199"/>
      <c r="AL167" s="199"/>
      <c r="AM167" s="199"/>
      <c r="AN167" s="199"/>
      <c r="AO167" s="199"/>
      <c r="AP167" s="199"/>
      <c r="AQ167" s="199"/>
      <c r="AR167" s="199"/>
      <c r="AS167" s="212"/>
      <c r="AT167" s="212"/>
      <c r="AU167" s="212"/>
      <c r="AV167" s="199"/>
      <c r="AW167" s="199"/>
      <c r="AX167" s="199"/>
      <c r="AY167" s="199"/>
      <c r="AZ167" s="199"/>
      <c r="BA167" s="199"/>
      <c r="BB167" s="199"/>
      <c r="BC167" s="199"/>
      <c r="BD167" s="199"/>
      <c r="BE167" s="212"/>
      <c r="BF167" s="212"/>
      <c r="BG167" s="199"/>
      <c r="BH167" s="199"/>
      <c r="BI167" s="199"/>
      <c r="BJ167" s="199"/>
      <c r="BK167" s="199"/>
      <c r="BL167" s="199"/>
      <c r="BM167" s="212">
        <v>5</v>
      </c>
      <c r="BN167" s="199">
        <v>2.4999999999417923</v>
      </c>
      <c r="BO167" s="199">
        <v>2.6666666666278616</v>
      </c>
      <c r="BP167" s="199">
        <v>13.216666666266974</v>
      </c>
      <c r="BQ167" s="211"/>
      <c r="BR167" s="211"/>
      <c r="BS167" s="211"/>
      <c r="BT167" s="211"/>
      <c r="BU167" s="31" t="str">
        <f t="shared" si="74"/>
        <v>23_03</v>
      </c>
      <c r="BV167" s="31" t="str">
        <f t="shared" si="75"/>
        <v>TANQUE DE LUBRICANTE</v>
      </c>
      <c r="BW167" s="31" t="str">
        <f t="shared" si="76"/>
        <v>140-TK-103</v>
      </c>
      <c r="BX167" s="1" t="str">
        <f t="shared" si="77"/>
        <v>-</v>
      </c>
      <c r="BY167" s="66">
        <f t="shared" si="78"/>
        <v>2.4999999999417923</v>
      </c>
      <c r="BZ167" s="66">
        <f t="shared" si="79"/>
        <v>13.216666666266974</v>
      </c>
      <c r="CA167" s="1">
        <f t="shared" si="80"/>
        <v>17</v>
      </c>
      <c r="CB167" s="213">
        <f t="shared" si="81"/>
        <v>408</v>
      </c>
      <c r="CC167" s="67">
        <f t="shared" si="82"/>
        <v>0.99387254901975053</v>
      </c>
      <c r="CD167" s="69" t="str">
        <f t="shared" si="83"/>
        <v>NO PRESENTA</v>
      </c>
      <c r="CE167" s="31">
        <f t="shared" si="68"/>
        <v>31</v>
      </c>
      <c r="CF167" s="213">
        <f t="shared" si="69"/>
        <v>744</v>
      </c>
      <c r="CG167" s="67">
        <f t="shared" si="70"/>
        <v>0.99663978494631478</v>
      </c>
      <c r="CH167" s="69" t="str">
        <f t="shared" si="71"/>
        <v>NO PRESENTA</v>
      </c>
      <c r="CI167" s="69" t="str">
        <f t="shared" si="72"/>
        <v>NO PRESENTA</v>
      </c>
      <c r="CJ167" s="199" t="str">
        <f t="shared" si="73"/>
        <v>NO PRESENTA</v>
      </c>
      <c r="CK167" s="68">
        <f t="shared" si="84"/>
        <v>0</v>
      </c>
      <c r="CL167" s="68">
        <f t="shared" si="85"/>
        <v>1</v>
      </c>
      <c r="CM167" s="68">
        <f t="shared" si="86"/>
        <v>0</v>
      </c>
      <c r="CN167" s="68">
        <f t="shared" si="87"/>
        <v>0</v>
      </c>
      <c r="CO167" s="68">
        <f t="shared" si="88"/>
        <v>0</v>
      </c>
      <c r="CP167" s="68">
        <f t="shared" si="89"/>
        <v>0</v>
      </c>
      <c r="CQ167" s="68">
        <f t="shared" si="90"/>
        <v>1</v>
      </c>
      <c r="CR167" s="68">
        <f t="shared" si="91"/>
        <v>0</v>
      </c>
      <c r="CS167" s="68">
        <f t="shared" si="92"/>
        <v>0</v>
      </c>
      <c r="CT167" s="68">
        <f t="shared" si="93"/>
        <v>0</v>
      </c>
      <c r="CU167" s="68">
        <f t="shared" si="94"/>
        <v>1</v>
      </c>
      <c r="CV167" s="68">
        <f t="shared" si="95"/>
        <v>0</v>
      </c>
      <c r="CW167" s="68">
        <f t="shared" si="96"/>
        <v>0</v>
      </c>
      <c r="CX167" s="68">
        <f t="shared" si="97"/>
        <v>0</v>
      </c>
      <c r="CY167" s="68">
        <f t="shared" si="98"/>
        <v>1</v>
      </c>
      <c r="CZ167" s="68">
        <f t="shared" si="99"/>
        <v>0</v>
      </c>
      <c r="DA167" s="68">
        <f t="shared" si="100"/>
        <v>0</v>
      </c>
      <c r="DB167" s="68">
        <f t="shared" si="101"/>
        <v>0</v>
      </c>
    </row>
    <row r="168" spans="1:106" ht="14.25" customHeight="1" x14ac:dyDescent="0.2">
      <c r="A168" s="31" t="s">
        <v>234</v>
      </c>
      <c r="B168" s="211" t="s">
        <v>226</v>
      </c>
      <c r="C168" s="211" t="s">
        <v>211</v>
      </c>
      <c r="D168" s="211" t="s">
        <v>36</v>
      </c>
      <c r="E168" s="212"/>
      <c r="F168" s="212"/>
      <c r="G168" s="212"/>
      <c r="H168" s="199"/>
      <c r="I168" s="199"/>
      <c r="J168" s="199"/>
      <c r="K168" s="199"/>
      <c r="L168" s="199"/>
      <c r="M168" s="199"/>
      <c r="N168" s="199"/>
      <c r="O168" s="199"/>
      <c r="P168" s="199"/>
      <c r="Q168" s="212"/>
      <c r="R168" s="212">
        <v>4</v>
      </c>
      <c r="S168" s="212"/>
      <c r="T168" s="199"/>
      <c r="U168" s="199">
        <v>0</v>
      </c>
      <c r="V168" s="199"/>
      <c r="W168" s="199"/>
      <c r="X168" s="199">
        <v>0.16666666668606922</v>
      </c>
      <c r="Y168" s="199"/>
      <c r="Z168" s="199"/>
      <c r="AA168" s="199">
        <v>0.71666666690725833</v>
      </c>
      <c r="AB168" s="199"/>
      <c r="AC168" s="212"/>
      <c r="AD168" s="212"/>
      <c r="AE168" s="212"/>
      <c r="AF168" s="212"/>
      <c r="AG168" s="199"/>
      <c r="AH168" s="199"/>
      <c r="AI168" s="199"/>
      <c r="AJ168" s="199"/>
      <c r="AK168" s="199"/>
      <c r="AL168" s="199"/>
      <c r="AM168" s="199"/>
      <c r="AN168" s="199"/>
      <c r="AO168" s="199"/>
      <c r="AP168" s="199"/>
      <c r="AQ168" s="199"/>
      <c r="AR168" s="199"/>
      <c r="AS168" s="212"/>
      <c r="AT168" s="212"/>
      <c r="AU168" s="212"/>
      <c r="AV168" s="199"/>
      <c r="AW168" s="199"/>
      <c r="AX168" s="199"/>
      <c r="AY168" s="199"/>
      <c r="AZ168" s="199"/>
      <c r="BA168" s="199"/>
      <c r="BB168" s="199"/>
      <c r="BC168" s="199"/>
      <c r="BD168" s="199"/>
      <c r="BE168" s="212"/>
      <c r="BF168" s="212"/>
      <c r="BG168" s="199"/>
      <c r="BH168" s="199"/>
      <c r="BI168" s="199"/>
      <c r="BJ168" s="199"/>
      <c r="BK168" s="199"/>
      <c r="BL168" s="199"/>
      <c r="BM168" s="212">
        <v>4</v>
      </c>
      <c r="BN168" s="199">
        <v>0</v>
      </c>
      <c r="BO168" s="199">
        <v>0.16666666668606922</v>
      </c>
      <c r="BP168" s="199">
        <v>0.71666666690725833</v>
      </c>
      <c r="BQ168" s="211"/>
      <c r="BR168" s="211"/>
      <c r="BS168" s="211"/>
      <c r="BT168" s="211"/>
      <c r="BU168" s="31" t="str">
        <f t="shared" si="74"/>
        <v>23_03</v>
      </c>
      <c r="BV168" s="31" t="str">
        <f t="shared" si="75"/>
        <v>TANQUE DE LUBRICANTE</v>
      </c>
      <c r="BW168" s="31" t="str">
        <f t="shared" si="76"/>
        <v>140-TK-102</v>
      </c>
      <c r="BX168" s="1" t="str">
        <f t="shared" si="77"/>
        <v>-</v>
      </c>
      <c r="BY168" s="66">
        <f t="shared" si="78"/>
        <v>0</v>
      </c>
      <c r="BZ168" s="66">
        <f t="shared" si="79"/>
        <v>0.71666666690725833</v>
      </c>
      <c r="CA168" s="1">
        <f t="shared" si="80"/>
        <v>17</v>
      </c>
      <c r="CB168" s="213">
        <f t="shared" si="81"/>
        <v>408</v>
      </c>
      <c r="CC168" s="67">
        <f t="shared" si="82"/>
        <v>1</v>
      </c>
      <c r="CD168" s="69" t="str">
        <f t="shared" si="83"/>
        <v>NO PRESENTA</v>
      </c>
      <c r="CE168" s="31">
        <f t="shared" si="68"/>
        <v>31</v>
      </c>
      <c r="CF168" s="213">
        <f t="shared" si="69"/>
        <v>744</v>
      </c>
      <c r="CG168" s="67">
        <f t="shared" si="70"/>
        <v>1</v>
      </c>
      <c r="CH168" s="69" t="str">
        <f t="shared" si="71"/>
        <v>NO PRESENTA</v>
      </c>
      <c r="CI168" s="69" t="str">
        <f t="shared" si="72"/>
        <v>NO PRESENTA</v>
      </c>
      <c r="CJ168" s="199" t="str">
        <f t="shared" si="73"/>
        <v>NO PRESENTA</v>
      </c>
      <c r="CK168" s="68" t="str">
        <f t="shared" si="84"/>
        <v>-</v>
      </c>
      <c r="CL168" s="68" t="str">
        <f t="shared" si="85"/>
        <v>-</v>
      </c>
      <c r="CM168" s="68" t="str">
        <f t="shared" si="86"/>
        <v>-</v>
      </c>
      <c r="CN168" s="68" t="str">
        <f t="shared" si="87"/>
        <v>-</v>
      </c>
      <c r="CO168" s="68" t="str">
        <f t="shared" si="88"/>
        <v>-</v>
      </c>
      <c r="CP168" s="68">
        <f t="shared" si="89"/>
        <v>0</v>
      </c>
      <c r="CQ168" s="68">
        <f t="shared" si="90"/>
        <v>1</v>
      </c>
      <c r="CR168" s="68">
        <f t="shared" si="91"/>
        <v>0</v>
      </c>
      <c r="CS168" s="68">
        <f t="shared" si="92"/>
        <v>0</v>
      </c>
      <c r="CT168" s="68">
        <f t="shared" si="93"/>
        <v>0</v>
      </c>
      <c r="CU168" s="68" t="str">
        <f t="shared" si="94"/>
        <v>-</v>
      </c>
      <c r="CV168" s="68" t="str">
        <f t="shared" si="95"/>
        <v>-</v>
      </c>
      <c r="CW168" s="68" t="str">
        <f t="shared" si="96"/>
        <v>-</v>
      </c>
      <c r="CX168" s="68" t="str">
        <f t="shared" si="97"/>
        <v>-</v>
      </c>
      <c r="CY168" s="68">
        <f t="shared" si="98"/>
        <v>1</v>
      </c>
      <c r="CZ168" s="68">
        <f t="shared" si="99"/>
        <v>0</v>
      </c>
      <c r="DA168" s="68">
        <f t="shared" si="100"/>
        <v>0</v>
      </c>
      <c r="DB168" s="68">
        <f t="shared" si="101"/>
        <v>0</v>
      </c>
    </row>
    <row r="169" spans="1:106" ht="14.25" customHeight="1" x14ac:dyDescent="0.2">
      <c r="A169" s="31" t="s">
        <v>234</v>
      </c>
      <c r="B169" s="211" t="s">
        <v>226</v>
      </c>
      <c r="C169" s="211" t="s">
        <v>212</v>
      </c>
      <c r="D169" s="211" t="s">
        <v>36</v>
      </c>
      <c r="E169" s="212"/>
      <c r="F169" s="212"/>
      <c r="G169" s="212"/>
      <c r="H169" s="199"/>
      <c r="I169" s="199"/>
      <c r="J169" s="199"/>
      <c r="K169" s="199"/>
      <c r="L169" s="199"/>
      <c r="M169" s="199"/>
      <c r="N169" s="199"/>
      <c r="O169" s="199"/>
      <c r="P169" s="199"/>
      <c r="Q169" s="212"/>
      <c r="R169" s="212">
        <v>4</v>
      </c>
      <c r="S169" s="212"/>
      <c r="T169" s="199"/>
      <c r="U169" s="199">
        <v>0</v>
      </c>
      <c r="V169" s="199"/>
      <c r="W169" s="199"/>
      <c r="X169" s="199">
        <v>0.16666666668606922</v>
      </c>
      <c r="Y169" s="199"/>
      <c r="Z169" s="199"/>
      <c r="AA169" s="199">
        <v>0.71666666690725833</v>
      </c>
      <c r="AB169" s="199"/>
      <c r="AC169" s="212"/>
      <c r="AD169" s="212"/>
      <c r="AE169" s="212"/>
      <c r="AF169" s="212"/>
      <c r="AG169" s="199"/>
      <c r="AH169" s="199"/>
      <c r="AI169" s="199"/>
      <c r="AJ169" s="199"/>
      <c r="AK169" s="199"/>
      <c r="AL169" s="199"/>
      <c r="AM169" s="199"/>
      <c r="AN169" s="199"/>
      <c r="AO169" s="199"/>
      <c r="AP169" s="199"/>
      <c r="AQ169" s="199"/>
      <c r="AR169" s="199"/>
      <c r="AS169" s="212"/>
      <c r="AT169" s="212"/>
      <c r="AU169" s="212"/>
      <c r="AV169" s="199"/>
      <c r="AW169" s="199"/>
      <c r="AX169" s="199"/>
      <c r="AY169" s="199"/>
      <c r="AZ169" s="199"/>
      <c r="BA169" s="199"/>
      <c r="BB169" s="199"/>
      <c r="BC169" s="199"/>
      <c r="BD169" s="199"/>
      <c r="BE169" s="212"/>
      <c r="BF169" s="212"/>
      <c r="BG169" s="199"/>
      <c r="BH169" s="199"/>
      <c r="BI169" s="199"/>
      <c r="BJ169" s="199"/>
      <c r="BK169" s="199"/>
      <c r="BL169" s="199"/>
      <c r="BM169" s="212">
        <v>4</v>
      </c>
      <c r="BN169" s="199">
        <v>0</v>
      </c>
      <c r="BO169" s="199">
        <v>0.16666666668606922</v>
      </c>
      <c r="BP169" s="199">
        <v>0.71666666690725833</v>
      </c>
      <c r="BQ169" s="211"/>
      <c r="BR169" s="211"/>
      <c r="BS169" s="211"/>
      <c r="BT169" s="211"/>
      <c r="BU169" s="31" t="str">
        <f t="shared" si="74"/>
        <v>23_03</v>
      </c>
      <c r="BV169" s="31" t="str">
        <f t="shared" si="75"/>
        <v>TANQUE DE LUBRICANTE</v>
      </c>
      <c r="BW169" s="31" t="str">
        <f t="shared" si="76"/>
        <v>140-TK-104</v>
      </c>
      <c r="BX169" s="1" t="str">
        <f t="shared" si="77"/>
        <v>-</v>
      </c>
      <c r="BY169" s="66">
        <f t="shared" si="78"/>
        <v>0</v>
      </c>
      <c r="BZ169" s="66">
        <f t="shared" si="79"/>
        <v>0.71666666690725833</v>
      </c>
      <c r="CA169" s="1">
        <f t="shared" si="80"/>
        <v>17</v>
      </c>
      <c r="CB169" s="213">
        <f t="shared" si="81"/>
        <v>408</v>
      </c>
      <c r="CC169" s="67">
        <f t="shared" si="82"/>
        <v>1</v>
      </c>
      <c r="CD169" s="69" t="str">
        <f t="shared" si="83"/>
        <v>NO PRESENTA</v>
      </c>
      <c r="CE169" s="31">
        <f t="shared" si="68"/>
        <v>31</v>
      </c>
      <c r="CF169" s="213">
        <f t="shared" si="69"/>
        <v>744</v>
      </c>
      <c r="CG169" s="67">
        <f t="shared" si="70"/>
        <v>1</v>
      </c>
      <c r="CH169" s="69" t="str">
        <f t="shared" si="71"/>
        <v>NO PRESENTA</v>
      </c>
      <c r="CI169" s="69" t="str">
        <f t="shared" si="72"/>
        <v>NO PRESENTA</v>
      </c>
      <c r="CJ169" s="199" t="str">
        <f t="shared" si="73"/>
        <v>NO PRESENTA</v>
      </c>
      <c r="CK169" s="68" t="str">
        <f t="shared" si="84"/>
        <v>-</v>
      </c>
      <c r="CL169" s="68" t="str">
        <f t="shared" si="85"/>
        <v>-</v>
      </c>
      <c r="CM169" s="68" t="str">
        <f t="shared" si="86"/>
        <v>-</v>
      </c>
      <c r="CN169" s="68" t="str">
        <f t="shared" si="87"/>
        <v>-</v>
      </c>
      <c r="CO169" s="68" t="str">
        <f t="shared" si="88"/>
        <v>-</v>
      </c>
      <c r="CP169" s="68">
        <f t="shared" si="89"/>
        <v>0</v>
      </c>
      <c r="CQ169" s="68">
        <f t="shared" si="90"/>
        <v>1</v>
      </c>
      <c r="CR169" s="68">
        <f t="shared" si="91"/>
        <v>0</v>
      </c>
      <c r="CS169" s="68">
        <f t="shared" si="92"/>
        <v>0</v>
      </c>
      <c r="CT169" s="68">
        <f t="shared" si="93"/>
        <v>0</v>
      </c>
      <c r="CU169" s="68" t="str">
        <f t="shared" si="94"/>
        <v>-</v>
      </c>
      <c r="CV169" s="68" t="str">
        <f t="shared" si="95"/>
        <v>-</v>
      </c>
      <c r="CW169" s="68" t="str">
        <f t="shared" si="96"/>
        <v>-</v>
      </c>
      <c r="CX169" s="68" t="str">
        <f t="shared" si="97"/>
        <v>-</v>
      </c>
      <c r="CY169" s="68">
        <f t="shared" si="98"/>
        <v>1</v>
      </c>
      <c r="CZ169" s="68">
        <f t="shared" si="99"/>
        <v>0</v>
      </c>
      <c r="DA169" s="68">
        <f t="shared" si="100"/>
        <v>0</v>
      </c>
      <c r="DB169" s="68">
        <f t="shared" si="101"/>
        <v>0</v>
      </c>
    </row>
    <row r="170" spans="1:106" ht="14.25" customHeight="1" x14ac:dyDescent="0.2">
      <c r="A170" s="31" t="s">
        <v>234</v>
      </c>
      <c r="B170" s="211" t="s">
        <v>226</v>
      </c>
      <c r="C170" s="211" t="s">
        <v>213</v>
      </c>
      <c r="D170" s="211" t="s">
        <v>36</v>
      </c>
      <c r="E170" s="212"/>
      <c r="F170" s="212"/>
      <c r="G170" s="212"/>
      <c r="H170" s="199"/>
      <c r="I170" s="199"/>
      <c r="J170" s="199"/>
      <c r="K170" s="199"/>
      <c r="L170" s="199"/>
      <c r="M170" s="199"/>
      <c r="N170" s="199"/>
      <c r="O170" s="199"/>
      <c r="P170" s="199"/>
      <c r="Q170" s="212"/>
      <c r="R170" s="212">
        <v>4</v>
      </c>
      <c r="S170" s="212"/>
      <c r="T170" s="199"/>
      <c r="U170" s="199">
        <v>0</v>
      </c>
      <c r="V170" s="199"/>
      <c r="W170" s="199"/>
      <c r="X170" s="199">
        <v>0.16666666668606922</v>
      </c>
      <c r="Y170" s="199"/>
      <c r="Z170" s="199"/>
      <c r="AA170" s="199">
        <v>0.71666666655801237</v>
      </c>
      <c r="AB170" s="199"/>
      <c r="AC170" s="212"/>
      <c r="AD170" s="212"/>
      <c r="AE170" s="212"/>
      <c r="AF170" s="212"/>
      <c r="AG170" s="199"/>
      <c r="AH170" s="199"/>
      <c r="AI170" s="199"/>
      <c r="AJ170" s="199"/>
      <c r="AK170" s="199"/>
      <c r="AL170" s="199"/>
      <c r="AM170" s="199"/>
      <c r="AN170" s="199"/>
      <c r="AO170" s="199"/>
      <c r="AP170" s="199"/>
      <c r="AQ170" s="199"/>
      <c r="AR170" s="199"/>
      <c r="AS170" s="212"/>
      <c r="AT170" s="212"/>
      <c r="AU170" s="212"/>
      <c r="AV170" s="199"/>
      <c r="AW170" s="199"/>
      <c r="AX170" s="199"/>
      <c r="AY170" s="199"/>
      <c r="AZ170" s="199"/>
      <c r="BA170" s="199"/>
      <c r="BB170" s="199"/>
      <c r="BC170" s="199"/>
      <c r="BD170" s="199"/>
      <c r="BE170" s="212"/>
      <c r="BF170" s="212"/>
      <c r="BG170" s="199"/>
      <c r="BH170" s="199"/>
      <c r="BI170" s="199"/>
      <c r="BJ170" s="199"/>
      <c r="BK170" s="199"/>
      <c r="BL170" s="199"/>
      <c r="BM170" s="212">
        <v>4</v>
      </c>
      <c r="BN170" s="199">
        <v>0</v>
      </c>
      <c r="BO170" s="199">
        <v>0.16666666668606922</v>
      </c>
      <c r="BP170" s="199">
        <v>0.71666666655801237</v>
      </c>
      <c r="BQ170" s="211"/>
      <c r="BR170" s="211"/>
      <c r="BS170" s="211"/>
      <c r="BT170" s="211"/>
      <c r="BU170" s="31" t="str">
        <f t="shared" si="74"/>
        <v>23_03</v>
      </c>
      <c r="BV170" s="31" t="str">
        <f t="shared" si="75"/>
        <v>TANQUE DE LUBRICANTE</v>
      </c>
      <c r="BW170" s="31" t="str">
        <f t="shared" si="76"/>
        <v>140-TK-105</v>
      </c>
      <c r="BX170" s="1" t="str">
        <f t="shared" si="77"/>
        <v>-</v>
      </c>
      <c r="BY170" s="66">
        <f t="shared" si="78"/>
        <v>0</v>
      </c>
      <c r="BZ170" s="66">
        <f t="shared" si="79"/>
        <v>0.71666666655801237</v>
      </c>
      <c r="CA170" s="1">
        <f t="shared" si="80"/>
        <v>17</v>
      </c>
      <c r="CB170" s="213">
        <f t="shared" si="81"/>
        <v>408</v>
      </c>
      <c r="CC170" s="67">
        <f t="shared" si="82"/>
        <v>1</v>
      </c>
      <c r="CD170" s="69" t="str">
        <f t="shared" si="83"/>
        <v>NO PRESENTA</v>
      </c>
      <c r="CE170" s="31">
        <f t="shared" si="68"/>
        <v>31</v>
      </c>
      <c r="CF170" s="213">
        <f t="shared" si="69"/>
        <v>744</v>
      </c>
      <c r="CG170" s="67">
        <f t="shared" si="70"/>
        <v>1</v>
      </c>
      <c r="CH170" s="69" t="str">
        <f t="shared" si="71"/>
        <v>NO PRESENTA</v>
      </c>
      <c r="CI170" s="69" t="str">
        <f t="shared" si="72"/>
        <v>NO PRESENTA</v>
      </c>
      <c r="CJ170" s="199" t="str">
        <f t="shared" si="73"/>
        <v>NO PRESENTA</v>
      </c>
      <c r="CK170" s="68" t="str">
        <f t="shared" si="84"/>
        <v>-</v>
      </c>
      <c r="CL170" s="68" t="str">
        <f t="shared" si="85"/>
        <v>-</v>
      </c>
      <c r="CM170" s="68" t="str">
        <f t="shared" si="86"/>
        <v>-</v>
      </c>
      <c r="CN170" s="68" t="str">
        <f t="shared" si="87"/>
        <v>-</v>
      </c>
      <c r="CO170" s="68" t="str">
        <f t="shared" si="88"/>
        <v>-</v>
      </c>
      <c r="CP170" s="68">
        <f t="shared" si="89"/>
        <v>0</v>
      </c>
      <c r="CQ170" s="68">
        <f t="shared" si="90"/>
        <v>1</v>
      </c>
      <c r="CR170" s="68">
        <f t="shared" si="91"/>
        <v>0</v>
      </c>
      <c r="CS170" s="68">
        <f t="shared" si="92"/>
        <v>0</v>
      </c>
      <c r="CT170" s="68">
        <f t="shared" si="93"/>
        <v>0</v>
      </c>
      <c r="CU170" s="68" t="str">
        <f t="shared" si="94"/>
        <v>-</v>
      </c>
      <c r="CV170" s="68" t="str">
        <f t="shared" si="95"/>
        <v>-</v>
      </c>
      <c r="CW170" s="68" t="str">
        <f t="shared" si="96"/>
        <v>-</v>
      </c>
      <c r="CX170" s="68" t="str">
        <f t="shared" si="97"/>
        <v>-</v>
      </c>
      <c r="CY170" s="68">
        <f t="shared" si="98"/>
        <v>1</v>
      </c>
      <c r="CZ170" s="68">
        <f t="shared" si="99"/>
        <v>0</v>
      </c>
      <c r="DA170" s="68">
        <f t="shared" si="100"/>
        <v>0</v>
      </c>
      <c r="DB170" s="68">
        <f t="shared" si="101"/>
        <v>0</v>
      </c>
    </row>
    <row r="171" spans="1:106" ht="14.25" customHeight="1" x14ac:dyDescent="0.2">
      <c r="A171" s="31" t="s">
        <v>234</v>
      </c>
      <c r="B171" s="211" t="s">
        <v>226</v>
      </c>
      <c r="C171" s="211" t="s">
        <v>214</v>
      </c>
      <c r="D171" s="211" t="s">
        <v>36</v>
      </c>
      <c r="E171" s="212"/>
      <c r="F171" s="212"/>
      <c r="G171" s="212"/>
      <c r="H171" s="199"/>
      <c r="I171" s="199"/>
      <c r="J171" s="199"/>
      <c r="K171" s="199"/>
      <c r="L171" s="199"/>
      <c r="M171" s="199"/>
      <c r="N171" s="199"/>
      <c r="O171" s="199"/>
      <c r="P171" s="199"/>
      <c r="Q171" s="212"/>
      <c r="R171" s="212">
        <v>4</v>
      </c>
      <c r="S171" s="212"/>
      <c r="T171" s="199"/>
      <c r="U171" s="199">
        <v>0</v>
      </c>
      <c r="V171" s="199"/>
      <c r="W171" s="199"/>
      <c r="X171" s="199">
        <v>0.16666666651144624</v>
      </c>
      <c r="Y171" s="199"/>
      <c r="Z171" s="199"/>
      <c r="AA171" s="199">
        <v>0.71666666603414342</v>
      </c>
      <c r="AB171" s="199"/>
      <c r="AC171" s="212"/>
      <c r="AD171" s="212"/>
      <c r="AE171" s="212"/>
      <c r="AF171" s="212"/>
      <c r="AG171" s="199"/>
      <c r="AH171" s="199"/>
      <c r="AI171" s="199"/>
      <c r="AJ171" s="199"/>
      <c r="AK171" s="199"/>
      <c r="AL171" s="199"/>
      <c r="AM171" s="199"/>
      <c r="AN171" s="199"/>
      <c r="AO171" s="199"/>
      <c r="AP171" s="199"/>
      <c r="AQ171" s="199"/>
      <c r="AR171" s="199"/>
      <c r="AS171" s="212"/>
      <c r="AT171" s="212"/>
      <c r="AU171" s="212"/>
      <c r="AV171" s="199"/>
      <c r="AW171" s="199"/>
      <c r="AX171" s="199"/>
      <c r="AY171" s="199"/>
      <c r="AZ171" s="199"/>
      <c r="BA171" s="199"/>
      <c r="BB171" s="199"/>
      <c r="BC171" s="199"/>
      <c r="BD171" s="199"/>
      <c r="BE171" s="212"/>
      <c r="BF171" s="212"/>
      <c r="BG171" s="199"/>
      <c r="BH171" s="199"/>
      <c r="BI171" s="199"/>
      <c r="BJ171" s="199"/>
      <c r="BK171" s="199"/>
      <c r="BL171" s="199"/>
      <c r="BM171" s="212">
        <v>4</v>
      </c>
      <c r="BN171" s="199">
        <v>0</v>
      </c>
      <c r="BO171" s="199">
        <v>0.16666666651144624</v>
      </c>
      <c r="BP171" s="199">
        <v>0.71666666603414342</v>
      </c>
      <c r="BQ171" s="211"/>
      <c r="BR171" s="211"/>
      <c r="BS171" s="211"/>
      <c r="BT171" s="211"/>
      <c r="BU171" s="31" t="str">
        <f t="shared" si="74"/>
        <v>23_03</v>
      </c>
      <c r="BV171" s="31" t="str">
        <f t="shared" si="75"/>
        <v>TANQUE DE LUBRICANTE</v>
      </c>
      <c r="BW171" s="31" t="str">
        <f t="shared" si="76"/>
        <v>140-TK-106</v>
      </c>
      <c r="BX171" s="1" t="str">
        <f t="shared" si="77"/>
        <v>-</v>
      </c>
      <c r="BY171" s="66">
        <f t="shared" si="78"/>
        <v>0</v>
      </c>
      <c r="BZ171" s="66">
        <f t="shared" si="79"/>
        <v>0.71666666603414342</v>
      </c>
      <c r="CA171" s="1">
        <f t="shared" si="80"/>
        <v>17</v>
      </c>
      <c r="CB171" s="213">
        <f t="shared" si="81"/>
        <v>408</v>
      </c>
      <c r="CC171" s="67">
        <f t="shared" si="82"/>
        <v>1</v>
      </c>
      <c r="CD171" s="69" t="str">
        <f t="shared" si="83"/>
        <v>NO PRESENTA</v>
      </c>
      <c r="CE171" s="31">
        <f t="shared" si="68"/>
        <v>31</v>
      </c>
      <c r="CF171" s="213">
        <f t="shared" si="69"/>
        <v>744</v>
      </c>
      <c r="CG171" s="67">
        <f t="shared" si="70"/>
        <v>1</v>
      </c>
      <c r="CH171" s="69" t="str">
        <f t="shared" si="71"/>
        <v>NO PRESENTA</v>
      </c>
      <c r="CI171" s="69" t="str">
        <f t="shared" si="72"/>
        <v>NO PRESENTA</v>
      </c>
      <c r="CJ171" s="199" t="str">
        <f t="shared" si="73"/>
        <v>NO PRESENTA</v>
      </c>
      <c r="CK171" s="68" t="str">
        <f t="shared" si="84"/>
        <v>-</v>
      </c>
      <c r="CL171" s="68" t="str">
        <f t="shared" si="85"/>
        <v>-</v>
      </c>
      <c r="CM171" s="68" t="str">
        <f t="shared" si="86"/>
        <v>-</v>
      </c>
      <c r="CN171" s="68" t="str">
        <f t="shared" si="87"/>
        <v>-</v>
      </c>
      <c r="CO171" s="68" t="str">
        <f t="shared" si="88"/>
        <v>-</v>
      </c>
      <c r="CP171" s="68">
        <f t="shared" si="89"/>
        <v>0</v>
      </c>
      <c r="CQ171" s="68">
        <f t="shared" si="90"/>
        <v>1</v>
      </c>
      <c r="CR171" s="68">
        <f t="shared" si="91"/>
        <v>0</v>
      </c>
      <c r="CS171" s="68">
        <f t="shared" si="92"/>
        <v>0</v>
      </c>
      <c r="CT171" s="68">
        <f t="shared" si="93"/>
        <v>0</v>
      </c>
      <c r="CU171" s="68" t="str">
        <f t="shared" si="94"/>
        <v>-</v>
      </c>
      <c r="CV171" s="68" t="str">
        <f t="shared" si="95"/>
        <v>-</v>
      </c>
      <c r="CW171" s="68" t="str">
        <f t="shared" si="96"/>
        <v>-</v>
      </c>
      <c r="CX171" s="68" t="str">
        <f t="shared" si="97"/>
        <v>-</v>
      </c>
      <c r="CY171" s="68">
        <f t="shared" si="98"/>
        <v>1</v>
      </c>
      <c r="CZ171" s="68">
        <f t="shared" si="99"/>
        <v>0</v>
      </c>
      <c r="DA171" s="68">
        <f t="shared" si="100"/>
        <v>0</v>
      </c>
      <c r="DB171" s="68">
        <f t="shared" si="101"/>
        <v>0</v>
      </c>
    </row>
    <row r="172" spans="1:106" ht="14.25" customHeight="1" x14ac:dyDescent="0.2">
      <c r="A172" s="31" t="s">
        <v>234</v>
      </c>
      <c r="B172" s="211" t="s">
        <v>226</v>
      </c>
      <c r="C172" s="211" t="s">
        <v>215</v>
      </c>
      <c r="D172" s="211" t="s">
        <v>36</v>
      </c>
      <c r="E172" s="212"/>
      <c r="F172" s="212"/>
      <c r="G172" s="212"/>
      <c r="H172" s="199"/>
      <c r="I172" s="199"/>
      <c r="J172" s="199"/>
      <c r="K172" s="199"/>
      <c r="L172" s="199"/>
      <c r="M172" s="199"/>
      <c r="N172" s="199"/>
      <c r="O172" s="199"/>
      <c r="P172" s="199"/>
      <c r="Q172" s="212"/>
      <c r="R172" s="212">
        <v>4</v>
      </c>
      <c r="S172" s="212"/>
      <c r="T172" s="199"/>
      <c r="U172" s="199">
        <v>0</v>
      </c>
      <c r="V172" s="199"/>
      <c r="W172" s="199"/>
      <c r="X172" s="199">
        <v>0.18333333340706304</v>
      </c>
      <c r="Y172" s="199"/>
      <c r="Z172" s="199"/>
      <c r="AA172" s="199">
        <v>0.80000000051222742</v>
      </c>
      <c r="AB172" s="199"/>
      <c r="AC172" s="212"/>
      <c r="AD172" s="212"/>
      <c r="AE172" s="212"/>
      <c r="AF172" s="212"/>
      <c r="AG172" s="199"/>
      <c r="AH172" s="199"/>
      <c r="AI172" s="199"/>
      <c r="AJ172" s="199"/>
      <c r="AK172" s="199"/>
      <c r="AL172" s="199"/>
      <c r="AM172" s="199"/>
      <c r="AN172" s="199"/>
      <c r="AO172" s="199"/>
      <c r="AP172" s="199"/>
      <c r="AQ172" s="199"/>
      <c r="AR172" s="199"/>
      <c r="AS172" s="212"/>
      <c r="AT172" s="212"/>
      <c r="AU172" s="212"/>
      <c r="AV172" s="199"/>
      <c r="AW172" s="199"/>
      <c r="AX172" s="199"/>
      <c r="AY172" s="199"/>
      <c r="AZ172" s="199"/>
      <c r="BA172" s="199"/>
      <c r="BB172" s="199"/>
      <c r="BC172" s="199"/>
      <c r="BD172" s="199"/>
      <c r="BE172" s="212"/>
      <c r="BF172" s="212"/>
      <c r="BG172" s="199"/>
      <c r="BH172" s="199"/>
      <c r="BI172" s="199"/>
      <c r="BJ172" s="199"/>
      <c r="BK172" s="199"/>
      <c r="BL172" s="199"/>
      <c r="BM172" s="212">
        <v>4</v>
      </c>
      <c r="BN172" s="199">
        <v>0</v>
      </c>
      <c r="BO172" s="199">
        <v>0.18333333340706304</v>
      </c>
      <c r="BP172" s="199">
        <v>0.80000000051222742</v>
      </c>
      <c r="BQ172" s="211"/>
      <c r="BR172" s="211"/>
      <c r="BS172" s="211"/>
      <c r="BT172" s="211"/>
      <c r="BU172" s="31" t="str">
        <f t="shared" si="74"/>
        <v>23_03</v>
      </c>
      <c r="BV172" s="31" t="str">
        <f t="shared" si="75"/>
        <v>TANQUE DE LUBRICANTE</v>
      </c>
      <c r="BW172" s="31" t="str">
        <f t="shared" si="76"/>
        <v>140-TK-107</v>
      </c>
      <c r="BX172" s="1" t="str">
        <f t="shared" si="77"/>
        <v>-</v>
      </c>
      <c r="BY172" s="66">
        <f t="shared" si="78"/>
        <v>0</v>
      </c>
      <c r="BZ172" s="66">
        <f t="shared" si="79"/>
        <v>0.80000000051222742</v>
      </c>
      <c r="CA172" s="1">
        <f t="shared" si="80"/>
        <v>17</v>
      </c>
      <c r="CB172" s="213">
        <f t="shared" si="81"/>
        <v>408</v>
      </c>
      <c r="CC172" s="67">
        <f t="shared" si="82"/>
        <v>1</v>
      </c>
      <c r="CD172" s="69" t="str">
        <f t="shared" si="83"/>
        <v>NO PRESENTA</v>
      </c>
      <c r="CE172" s="31">
        <f t="shared" si="68"/>
        <v>31</v>
      </c>
      <c r="CF172" s="213">
        <f t="shared" si="69"/>
        <v>744</v>
      </c>
      <c r="CG172" s="67">
        <f t="shared" si="70"/>
        <v>1</v>
      </c>
      <c r="CH172" s="69" t="str">
        <f t="shared" si="71"/>
        <v>NO PRESENTA</v>
      </c>
      <c r="CI172" s="69" t="str">
        <f t="shared" si="72"/>
        <v>NO PRESENTA</v>
      </c>
      <c r="CJ172" s="199" t="str">
        <f t="shared" si="73"/>
        <v>NO PRESENTA</v>
      </c>
      <c r="CK172" s="68" t="str">
        <f t="shared" si="84"/>
        <v>-</v>
      </c>
      <c r="CL172" s="68" t="str">
        <f t="shared" si="85"/>
        <v>-</v>
      </c>
      <c r="CM172" s="68" t="str">
        <f t="shared" si="86"/>
        <v>-</v>
      </c>
      <c r="CN172" s="68" t="str">
        <f t="shared" si="87"/>
        <v>-</v>
      </c>
      <c r="CO172" s="68" t="str">
        <f t="shared" si="88"/>
        <v>-</v>
      </c>
      <c r="CP172" s="68">
        <f t="shared" si="89"/>
        <v>0</v>
      </c>
      <c r="CQ172" s="68">
        <f t="shared" si="90"/>
        <v>1</v>
      </c>
      <c r="CR172" s="68">
        <f t="shared" si="91"/>
        <v>0</v>
      </c>
      <c r="CS172" s="68">
        <f t="shared" si="92"/>
        <v>0</v>
      </c>
      <c r="CT172" s="68">
        <f t="shared" si="93"/>
        <v>0</v>
      </c>
      <c r="CU172" s="68" t="str">
        <f t="shared" si="94"/>
        <v>-</v>
      </c>
      <c r="CV172" s="68" t="str">
        <f t="shared" si="95"/>
        <v>-</v>
      </c>
      <c r="CW172" s="68" t="str">
        <f t="shared" si="96"/>
        <v>-</v>
      </c>
      <c r="CX172" s="68" t="str">
        <f t="shared" si="97"/>
        <v>-</v>
      </c>
      <c r="CY172" s="68">
        <f t="shared" si="98"/>
        <v>1</v>
      </c>
      <c r="CZ172" s="68">
        <f t="shared" si="99"/>
        <v>0</v>
      </c>
      <c r="DA172" s="68">
        <f t="shared" si="100"/>
        <v>0</v>
      </c>
      <c r="DB172" s="68">
        <f t="shared" si="101"/>
        <v>0</v>
      </c>
    </row>
    <row r="173" spans="1:106" ht="14.25" customHeight="1" x14ac:dyDescent="0.2">
      <c r="A173" s="31" t="s">
        <v>234</v>
      </c>
      <c r="B173" s="211" t="s">
        <v>180</v>
      </c>
      <c r="C173" s="211" t="s">
        <v>180</v>
      </c>
      <c r="D173" s="211" t="s">
        <v>36</v>
      </c>
      <c r="E173" s="212"/>
      <c r="F173" s="212"/>
      <c r="G173" s="212"/>
      <c r="H173" s="199"/>
      <c r="I173" s="199"/>
      <c r="J173" s="199"/>
      <c r="K173" s="199"/>
      <c r="L173" s="199"/>
      <c r="M173" s="199"/>
      <c r="N173" s="199"/>
      <c r="O173" s="199"/>
      <c r="P173" s="199"/>
      <c r="Q173" s="212"/>
      <c r="R173" s="212">
        <v>1</v>
      </c>
      <c r="S173" s="212"/>
      <c r="T173" s="199"/>
      <c r="U173" s="199">
        <v>0</v>
      </c>
      <c r="V173" s="199"/>
      <c r="W173" s="199"/>
      <c r="X173" s="199">
        <v>1.0000000001164153</v>
      </c>
      <c r="Y173" s="199"/>
      <c r="Z173" s="199"/>
      <c r="AA173" s="199">
        <v>5.0000000005820766</v>
      </c>
      <c r="AB173" s="199"/>
      <c r="AC173" s="212"/>
      <c r="AD173" s="212"/>
      <c r="AE173" s="212"/>
      <c r="AF173" s="212"/>
      <c r="AG173" s="199"/>
      <c r="AH173" s="199"/>
      <c r="AI173" s="199"/>
      <c r="AJ173" s="199"/>
      <c r="AK173" s="199"/>
      <c r="AL173" s="199"/>
      <c r="AM173" s="199"/>
      <c r="AN173" s="199"/>
      <c r="AO173" s="199"/>
      <c r="AP173" s="199"/>
      <c r="AQ173" s="199"/>
      <c r="AR173" s="199"/>
      <c r="AS173" s="212"/>
      <c r="AT173" s="212"/>
      <c r="AU173" s="212"/>
      <c r="AV173" s="199"/>
      <c r="AW173" s="199"/>
      <c r="AX173" s="199"/>
      <c r="AY173" s="199"/>
      <c r="AZ173" s="199"/>
      <c r="BA173" s="199"/>
      <c r="BB173" s="199"/>
      <c r="BC173" s="199"/>
      <c r="BD173" s="199"/>
      <c r="BE173" s="212"/>
      <c r="BF173" s="212"/>
      <c r="BG173" s="199"/>
      <c r="BH173" s="199"/>
      <c r="BI173" s="199"/>
      <c r="BJ173" s="199"/>
      <c r="BK173" s="199"/>
      <c r="BL173" s="199"/>
      <c r="BM173" s="212">
        <v>1</v>
      </c>
      <c r="BN173" s="199">
        <v>0</v>
      </c>
      <c r="BO173" s="199">
        <v>1.0000000001164153</v>
      </c>
      <c r="BP173" s="199">
        <v>5.0000000005820766</v>
      </c>
      <c r="BQ173" s="211"/>
      <c r="BR173" s="211"/>
      <c r="BS173" s="211"/>
      <c r="BT173" s="211"/>
      <c r="BU173" s="31" t="str">
        <f t="shared" si="74"/>
        <v>23_03</v>
      </c>
      <c r="BV173" s="31" t="str">
        <f t="shared" si="75"/>
        <v>AK-11 TRUCK SHOP</v>
      </c>
      <c r="BW173" s="31" t="str">
        <f t="shared" si="76"/>
        <v>AK-11 TRUCK SHOP</v>
      </c>
      <c r="BX173" s="1" t="str">
        <f t="shared" si="77"/>
        <v>-</v>
      </c>
      <c r="BY173" s="66">
        <f t="shared" si="78"/>
        <v>0</v>
      </c>
      <c r="BZ173" s="66">
        <f t="shared" si="79"/>
        <v>5.0000000005820766</v>
      </c>
      <c r="CA173" s="1">
        <f t="shared" si="80"/>
        <v>17</v>
      </c>
      <c r="CB173" s="213">
        <f t="shared" si="81"/>
        <v>408</v>
      </c>
      <c r="CC173" s="67">
        <f t="shared" si="82"/>
        <v>1</v>
      </c>
      <c r="CD173" s="69" t="str">
        <f t="shared" si="83"/>
        <v>NO PRESENTA</v>
      </c>
      <c r="CE173" s="31">
        <f t="shared" si="68"/>
        <v>31</v>
      </c>
      <c r="CF173" s="213">
        <f t="shared" si="69"/>
        <v>744</v>
      </c>
      <c r="CG173" s="67">
        <f t="shared" si="70"/>
        <v>1</v>
      </c>
      <c r="CH173" s="69" t="str">
        <f t="shared" si="71"/>
        <v>NO PRESENTA</v>
      </c>
      <c r="CI173" s="69" t="str">
        <f t="shared" si="72"/>
        <v>NO PRESENTA</v>
      </c>
      <c r="CJ173" s="199" t="str">
        <f t="shared" si="73"/>
        <v>NO PRESENTA</v>
      </c>
      <c r="CK173" s="68" t="str">
        <f t="shared" si="84"/>
        <v>-</v>
      </c>
      <c r="CL173" s="68" t="str">
        <f t="shared" si="85"/>
        <v>-</v>
      </c>
      <c r="CM173" s="68" t="str">
        <f t="shared" si="86"/>
        <v>-</v>
      </c>
      <c r="CN173" s="68" t="str">
        <f t="shared" si="87"/>
        <v>-</v>
      </c>
      <c r="CO173" s="68" t="str">
        <f t="shared" si="88"/>
        <v>-</v>
      </c>
      <c r="CP173" s="68">
        <f t="shared" si="89"/>
        <v>0</v>
      </c>
      <c r="CQ173" s="68">
        <f t="shared" si="90"/>
        <v>1</v>
      </c>
      <c r="CR173" s="68">
        <f t="shared" si="91"/>
        <v>0</v>
      </c>
      <c r="CS173" s="68">
        <f t="shared" si="92"/>
        <v>0</v>
      </c>
      <c r="CT173" s="68">
        <f t="shared" si="93"/>
        <v>0</v>
      </c>
      <c r="CU173" s="68" t="str">
        <f t="shared" si="94"/>
        <v>-</v>
      </c>
      <c r="CV173" s="68" t="str">
        <f t="shared" si="95"/>
        <v>-</v>
      </c>
      <c r="CW173" s="68" t="str">
        <f t="shared" si="96"/>
        <v>-</v>
      </c>
      <c r="CX173" s="68" t="str">
        <f t="shared" si="97"/>
        <v>-</v>
      </c>
      <c r="CY173" s="68">
        <f t="shared" si="98"/>
        <v>1</v>
      </c>
      <c r="CZ173" s="68">
        <f t="shared" si="99"/>
        <v>0</v>
      </c>
      <c r="DA173" s="68">
        <f t="shared" si="100"/>
        <v>0</v>
      </c>
      <c r="DB173" s="68">
        <f t="shared" si="101"/>
        <v>0</v>
      </c>
    </row>
    <row r="174" spans="1:106" ht="14.25" customHeight="1" x14ac:dyDescent="0.2">
      <c r="A174" s="31" t="s">
        <v>234</v>
      </c>
      <c r="B174" s="211" t="s">
        <v>250</v>
      </c>
      <c r="C174" s="211" t="s">
        <v>249</v>
      </c>
      <c r="D174" s="211" t="s">
        <v>36</v>
      </c>
      <c r="E174" s="212"/>
      <c r="F174" s="212"/>
      <c r="G174" s="212"/>
      <c r="H174" s="199"/>
      <c r="I174" s="199"/>
      <c r="J174" s="199"/>
      <c r="K174" s="199"/>
      <c r="L174" s="199"/>
      <c r="M174" s="199"/>
      <c r="N174" s="199"/>
      <c r="O174" s="199"/>
      <c r="P174" s="199"/>
      <c r="Q174" s="212"/>
      <c r="R174" s="212"/>
      <c r="S174" s="212"/>
      <c r="T174" s="199"/>
      <c r="U174" s="199"/>
      <c r="V174" s="199"/>
      <c r="W174" s="199"/>
      <c r="X174" s="199"/>
      <c r="Y174" s="199"/>
      <c r="Z174" s="199"/>
      <c r="AA174" s="199"/>
      <c r="AB174" s="199"/>
      <c r="AC174" s="212"/>
      <c r="AD174" s="212"/>
      <c r="AE174" s="212"/>
      <c r="AF174" s="212"/>
      <c r="AG174" s="199"/>
      <c r="AH174" s="199"/>
      <c r="AI174" s="199"/>
      <c r="AJ174" s="199"/>
      <c r="AK174" s="199"/>
      <c r="AL174" s="199"/>
      <c r="AM174" s="199"/>
      <c r="AN174" s="199"/>
      <c r="AO174" s="199"/>
      <c r="AP174" s="199"/>
      <c r="AQ174" s="199"/>
      <c r="AR174" s="199"/>
      <c r="AS174" s="212"/>
      <c r="AT174" s="212">
        <v>1</v>
      </c>
      <c r="AU174" s="212"/>
      <c r="AV174" s="199"/>
      <c r="AW174" s="199">
        <v>0</v>
      </c>
      <c r="AX174" s="199"/>
      <c r="AY174" s="199"/>
      <c r="AZ174" s="199">
        <v>9.3330555554712191</v>
      </c>
      <c r="BA174" s="199"/>
      <c r="BB174" s="199"/>
      <c r="BC174" s="199">
        <v>45.08194444402276</v>
      </c>
      <c r="BD174" s="199"/>
      <c r="BE174" s="212"/>
      <c r="BF174" s="212"/>
      <c r="BG174" s="199"/>
      <c r="BH174" s="199"/>
      <c r="BI174" s="199"/>
      <c r="BJ174" s="199"/>
      <c r="BK174" s="199"/>
      <c r="BL174" s="199"/>
      <c r="BM174" s="212">
        <v>1</v>
      </c>
      <c r="BN174" s="199">
        <v>0</v>
      </c>
      <c r="BO174" s="199">
        <v>9.3330555554712191</v>
      </c>
      <c r="BP174" s="199">
        <v>45.08194444402276</v>
      </c>
      <c r="BQ174" s="211"/>
      <c r="BR174" s="211"/>
      <c r="BS174" s="211"/>
      <c r="BT174" s="211"/>
      <c r="BU174" s="31" t="str">
        <f t="shared" si="74"/>
        <v>23_03</v>
      </c>
      <c r="BV174" s="31" t="str">
        <f t="shared" si="75"/>
        <v>DIALIZADOR ACEITE</v>
      </c>
      <c r="BW174" s="31" t="str">
        <f t="shared" si="76"/>
        <v>DIALIZADOR ACEITE_SAE60_LUBE</v>
      </c>
      <c r="BX174" s="1" t="str">
        <f t="shared" si="77"/>
        <v>-</v>
      </c>
      <c r="BY174" s="66">
        <f t="shared" si="78"/>
        <v>0</v>
      </c>
      <c r="BZ174" s="66">
        <f t="shared" si="79"/>
        <v>45.08194444402276</v>
      </c>
      <c r="CA174" s="1">
        <f t="shared" si="80"/>
        <v>17</v>
      </c>
      <c r="CB174" s="213">
        <f t="shared" si="81"/>
        <v>408</v>
      </c>
      <c r="CC174" s="67">
        <f t="shared" si="82"/>
        <v>1</v>
      </c>
      <c r="CD174" s="69" t="str">
        <f t="shared" si="83"/>
        <v>NO PRESENTA</v>
      </c>
      <c r="CE174" s="31">
        <f t="shared" si="68"/>
        <v>31</v>
      </c>
      <c r="CF174" s="213">
        <f t="shared" si="69"/>
        <v>744</v>
      </c>
      <c r="CG174" s="67">
        <f t="shared" si="70"/>
        <v>1</v>
      </c>
      <c r="CH174" s="69" t="str">
        <f t="shared" si="71"/>
        <v>NO PRESENTA</v>
      </c>
      <c r="CI174" s="69" t="str">
        <f t="shared" si="72"/>
        <v>NO PRESENTA</v>
      </c>
      <c r="CJ174" s="199" t="str">
        <f t="shared" si="73"/>
        <v>NO PRESENTA</v>
      </c>
      <c r="CK174" s="68" t="str">
        <f t="shared" si="84"/>
        <v>-</v>
      </c>
      <c r="CL174" s="68" t="str">
        <f t="shared" si="85"/>
        <v>-</v>
      </c>
      <c r="CM174" s="68" t="str">
        <f t="shared" si="86"/>
        <v>-</v>
      </c>
      <c r="CN174" s="68" t="str">
        <f t="shared" si="87"/>
        <v>-</v>
      </c>
      <c r="CO174" s="68" t="str">
        <f t="shared" si="88"/>
        <v>-</v>
      </c>
      <c r="CP174" s="68">
        <f t="shared" si="89"/>
        <v>0</v>
      </c>
      <c r="CQ174" s="68">
        <f t="shared" si="90"/>
        <v>0</v>
      </c>
      <c r="CR174" s="68">
        <f t="shared" si="91"/>
        <v>0</v>
      </c>
      <c r="CS174" s="68">
        <f t="shared" si="92"/>
        <v>1</v>
      </c>
      <c r="CT174" s="68">
        <f t="shared" si="93"/>
        <v>0</v>
      </c>
      <c r="CU174" s="68" t="str">
        <f t="shared" si="94"/>
        <v>-</v>
      </c>
      <c r="CV174" s="68" t="str">
        <f t="shared" si="95"/>
        <v>-</v>
      </c>
      <c r="CW174" s="68" t="str">
        <f t="shared" si="96"/>
        <v>-</v>
      </c>
      <c r="CX174" s="68" t="str">
        <f t="shared" si="97"/>
        <v>-</v>
      </c>
      <c r="CY174" s="68">
        <f t="shared" si="98"/>
        <v>0</v>
      </c>
      <c r="CZ174" s="68">
        <f t="shared" si="99"/>
        <v>0</v>
      </c>
      <c r="DA174" s="68">
        <f t="shared" si="100"/>
        <v>0</v>
      </c>
      <c r="DB174" s="68">
        <f t="shared" si="101"/>
        <v>1</v>
      </c>
    </row>
    <row r="175" spans="1:106" ht="14.25" customHeight="1" x14ac:dyDescent="0.2">
      <c r="A175" s="31" t="s">
        <v>234</v>
      </c>
      <c r="B175" s="211" t="s">
        <v>313</v>
      </c>
      <c r="C175" s="211" t="s">
        <v>64</v>
      </c>
      <c r="D175" s="211" t="s">
        <v>36</v>
      </c>
      <c r="E175" s="212"/>
      <c r="F175" s="212"/>
      <c r="G175" s="212"/>
      <c r="H175" s="199"/>
      <c r="I175" s="199"/>
      <c r="J175" s="199"/>
      <c r="K175" s="199"/>
      <c r="L175" s="199"/>
      <c r="M175" s="199"/>
      <c r="N175" s="199"/>
      <c r="O175" s="199"/>
      <c r="P175" s="199"/>
      <c r="Q175" s="212"/>
      <c r="R175" s="212">
        <v>5</v>
      </c>
      <c r="S175" s="212"/>
      <c r="T175" s="199"/>
      <c r="U175" s="199">
        <v>0</v>
      </c>
      <c r="V175" s="199"/>
      <c r="W175" s="199"/>
      <c r="X175" s="199">
        <v>0.6333333338261582</v>
      </c>
      <c r="Y175" s="199"/>
      <c r="Z175" s="199"/>
      <c r="AA175" s="199">
        <v>2.5500000020256266</v>
      </c>
      <c r="AB175" s="199"/>
      <c r="AC175" s="212"/>
      <c r="AD175" s="212"/>
      <c r="AE175" s="212"/>
      <c r="AF175" s="212"/>
      <c r="AG175" s="199"/>
      <c r="AH175" s="199"/>
      <c r="AI175" s="199"/>
      <c r="AJ175" s="199"/>
      <c r="AK175" s="199"/>
      <c r="AL175" s="199"/>
      <c r="AM175" s="199"/>
      <c r="AN175" s="199"/>
      <c r="AO175" s="199"/>
      <c r="AP175" s="199"/>
      <c r="AQ175" s="199"/>
      <c r="AR175" s="199"/>
      <c r="AS175" s="212"/>
      <c r="AT175" s="212"/>
      <c r="AU175" s="212"/>
      <c r="AV175" s="199"/>
      <c r="AW175" s="199"/>
      <c r="AX175" s="199"/>
      <c r="AY175" s="199"/>
      <c r="AZ175" s="199"/>
      <c r="BA175" s="199"/>
      <c r="BB175" s="199"/>
      <c r="BC175" s="199"/>
      <c r="BD175" s="199"/>
      <c r="BE175" s="212"/>
      <c r="BF175" s="212"/>
      <c r="BG175" s="199"/>
      <c r="BH175" s="199"/>
      <c r="BI175" s="199"/>
      <c r="BJ175" s="199"/>
      <c r="BK175" s="199"/>
      <c r="BL175" s="199"/>
      <c r="BM175" s="212">
        <v>5</v>
      </c>
      <c r="BN175" s="199">
        <v>0</v>
      </c>
      <c r="BO175" s="199">
        <v>0.6333333338261582</v>
      </c>
      <c r="BP175" s="199">
        <v>2.5500000020256266</v>
      </c>
      <c r="BQ175" s="211"/>
      <c r="BR175" s="211"/>
      <c r="BS175" s="211"/>
      <c r="BT175" s="211"/>
      <c r="BU175" s="31" t="str">
        <f t="shared" si="74"/>
        <v>23_03</v>
      </c>
      <c r="BV175" s="31" t="str">
        <f t="shared" si="75"/>
        <v>ELECTROBOMBA DE SUMIDERO SUMERGIBLE</v>
      </c>
      <c r="BW175" s="31" t="str">
        <f t="shared" si="76"/>
        <v>140-PP-132</v>
      </c>
      <c r="BX175" s="1" t="str">
        <f t="shared" si="77"/>
        <v>-</v>
      </c>
      <c r="BY175" s="66">
        <f t="shared" si="78"/>
        <v>0</v>
      </c>
      <c r="BZ175" s="66">
        <f t="shared" si="79"/>
        <v>2.5500000020256266</v>
      </c>
      <c r="CA175" s="1">
        <f t="shared" si="80"/>
        <v>17</v>
      </c>
      <c r="CB175" s="213">
        <f t="shared" si="81"/>
        <v>408</v>
      </c>
      <c r="CC175" s="67">
        <f t="shared" si="82"/>
        <v>1</v>
      </c>
      <c r="CD175" s="69" t="str">
        <f t="shared" si="83"/>
        <v>NO PRESENTA</v>
      </c>
      <c r="CE175" s="31">
        <f t="shared" si="68"/>
        <v>31</v>
      </c>
      <c r="CF175" s="213">
        <f t="shared" si="69"/>
        <v>744</v>
      </c>
      <c r="CG175" s="67">
        <f t="shared" si="70"/>
        <v>1</v>
      </c>
      <c r="CH175" s="69" t="str">
        <f t="shared" si="71"/>
        <v>NO PRESENTA</v>
      </c>
      <c r="CI175" s="69" t="str">
        <f t="shared" si="72"/>
        <v>NO PRESENTA</v>
      </c>
      <c r="CJ175" s="199" t="str">
        <f t="shared" si="73"/>
        <v>NO PRESENTA</v>
      </c>
      <c r="CK175" s="68" t="str">
        <f t="shared" si="84"/>
        <v>-</v>
      </c>
      <c r="CL175" s="68" t="str">
        <f t="shared" si="85"/>
        <v>-</v>
      </c>
      <c r="CM175" s="68" t="str">
        <f t="shared" si="86"/>
        <v>-</v>
      </c>
      <c r="CN175" s="68" t="str">
        <f t="shared" si="87"/>
        <v>-</v>
      </c>
      <c r="CO175" s="68" t="str">
        <f t="shared" si="88"/>
        <v>-</v>
      </c>
      <c r="CP175" s="68">
        <f t="shared" si="89"/>
        <v>0</v>
      </c>
      <c r="CQ175" s="68">
        <f t="shared" si="90"/>
        <v>1</v>
      </c>
      <c r="CR175" s="68">
        <f t="shared" si="91"/>
        <v>0</v>
      </c>
      <c r="CS175" s="68">
        <f t="shared" si="92"/>
        <v>0</v>
      </c>
      <c r="CT175" s="68">
        <f t="shared" si="93"/>
        <v>0</v>
      </c>
      <c r="CU175" s="68" t="str">
        <f t="shared" si="94"/>
        <v>-</v>
      </c>
      <c r="CV175" s="68" t="str">
        <f t="shared" si="95"/>
        <v>-</v>
      </c>
      <c r="CW175" s="68" t="str">
        <f t="shared" si="96"/>
        <v>-</v>
      </c>
      <c r="CX175" s="68" t="str">
        <f t="shared" si="97"/>
        <v>-</v>
      </c>
      <c r="CY175" s="68">
        <f t="shared" si="98"/>
        <v>1</v>
      </c>
      <c r="CZ175" s="68">
        <f t="shared" si="99"/>
        <v>0</v>
      </c>
      <c r="DA175" s="68">
        <f t="shared" si="100"/>
        <v>0</v>
      </c>
      <c r="DB175" s="68">
        <f t="shared" si="101"/>
        <v>0</v>
      </c>
    </row>
    <row r="176" spans="1:106" ht="14.25" customHeight="1" x14ac:dyDescent="0.2">
      <c r="A176" s="31" t="s">
        <v>234</v>
      </c>
      <c r="B176" s="211" t="s">
        <v>313</v>
      </c>
      <c r="C176" s="211" t="s">
        <v>137</v>
      </c>
      <c r="D176" s="211" t="s">
        <v>36</v>
      </c>
      <c r="E176" s="212">
        <v>1</v>
      </c>
      <c r="F176" s="212"/>
      <c r="G176" s="212"/>
      <c r="H176" s="199">
        <v>0.48333333333721384</v>
      </c>
      <c r="I176" s="199"/>
      <c r="J176" s="199"/>
      <c r="K176" s="199">
        <v>0.74972222215728834</v>
      </c>
      <c r="L176" s="199"/>
      <c r="M176" s="199"/>
      <c r="N176" s="199">
        <v>3.7486111107864417</v>
      </c>
      <c r="O176" s="199"/>
      <c r="P176" s="199"/>
      <c r="Q176" s="212"/>
      <c r="R176" s="212"/>
      <c r="S176" s="212"/>
      <c r="T176" s="199"/>
      <c r="U176" s="199"/>
      <c r="V176" s="199"/>
      <c r="W176" s="199"/>
      <c r="X176" s="199"/>
      <c r="Y176" s="199"/>
      <c r="Z176" s="199"/>
      <c r="AA176" s="199"/>
      <c r="AB176" s="199"/>
      <c r="AC176" s="212"/>
      <c r="AD176" s="212"/>
      <c r="AE176" s="212"/>
      <c r="AF176" s="212"/>
      <c r="AG176" s="199"/>
      <c r="AH176" s="199"/>
      <c r="AI176" s="199"/>
      <c r="AJ176" s="199"/>
      <c r="AK176" s="199"/>
      <c r="AL176" s="199"/>
      <c r="AM176" s="199"/>
      <c r="AN176" s="199"/>
      <c r="AO176" s="199"/>
      <c r="AP176" s="199"/>
      <c r="AQ176" s="199"/>
      <c r="AR176" s="199"/>
      <c r="AS176" s="212"/>
      <c r="AT176" s="212"/>
      <c r="AU176" s="212"/>
      <c r="AV176" s="199"/>
      <c r="AW176" s="199"/>
      <c r="AX176" s="199"/>
      <c r="AY176" s="199"/>
      <c r="AZ176" s="199"/>
      <c r="BA176" s="199"/>
      <c r="BB176" s="199"/>
      <c r="BC176" s="199"/>
      <c r="BD176" s="199"/>
      <c r="BE176" s="212"/>
      <c r="BF176" s="212"/>
      <c r="BG176" s="199"/>
      <c r="BH176" s="199"/>
      <c r="BI176" s="199"/>
      <c r="BJ176" s="199"/>
      <c r="BK176" s="199"/>
      <c r="BL176" s="199"/>
      <c r="BM176" s="212">
        <v>1</v>
      </c>
      <c r="BN176" s="199">
        <v>0.48333333333721384</v>
      </c>
      <c r="BO176" s="199">
        <v>0.74972222215728834</v>
      </c>
      <c r="BP176" s="199">
        <v>3.7486111107864417</v>
      </c>
      <c r="BQ176" s="211"/>
      <c r="BR176" s="211"/>
      <c r="BS176" s="211"/>
      <c r="BT176" s="211"/>
      <c r="BU176" s="31" t="str">
        <f t="shared" si="74"/>
        <v>23_03</v>
      </c>
      <c r="BV176" s="31" t="str">
        <f t="shared" si="75"/>
        <v>ELECTROBOMBA DE SUMIDERO SUMERGIBLE</v>
      </c>
      <c r="BW176" s="31" t="str">
        <f t="shared" si="76"/>
        <v>140-PP-133</v>
      </c>
      <c r="BX176" s="1" t="str">
        <f t="shared" si="77"/>
        <v>-</v>
      </c>
      <c r="BY176" s="66">
        <f t="shared" si="78"/>
        <v>0.48333333333721384</v>
      </c>
      <c r="BZ176" s="66">
        <f t="shared" si="79"/>
        <v>3.7486111107864417</v>
      </c>
      <c r="CA176" s="1">
        <f t="shared" si="80"/>
        <v>17</v>
      </c>
      <c r="CB176" s="213">
        <f t="shared" si="81"/>
        <v>408</v>
      </c>
      <c r="CC176" s="67">
        <f t="shared" si="82"/>
        <v>0.99881535947711464</v>
      </c>
      <c r="CD176" s="69">
        <f t="shared" si="83"/>
        <v>408</v>
      </c>
      <c r="CE176" s="31">
        <f t="shared" si="68"/>
        <v>31</v>
      </c>
      <c r="CF176" s="213">
        <f t="shared" si="69"/>
        <v>744</v>
      </c>
      <c r="CG176" s="67">
        <f t="shared" si="70"/>
        <v>0.99935035842293385</v>
      </c>
      <c r="CH176" s="69">
        <f t="shared" si="71"/>
        <v>744</v>
      </c>
      <c r="CI176" s="69">
        <f t="shared" si="72"/>
        <v>0.48333333333721384</v>
      </c>
      <c r="CJ176" s="199">
        <f t="shared" si="73"/>
        <v>3.7486111107864417</v>
      </c>
      <c r="CK176" s="68">
        <f t="shared" si="84"/>
        <v>1</v>
      </c>
      <c r="CL176" s="68">
        <f t="shared" si="85"/>
        <v>0</v>
      </c>
      <c r="CM176" s="68">
        <f t="shared" si="86"/>
        <v>0</v>
      </c>
      <c r="CN176" s="68">
        <f t="shared" si="87"/>
        <v>0</v>
      </c>
      <c r="CO176" s="68">
        <f t="shared" si="88"/>
        <v>0</v>
      </c>
      <c r="CP176" s="68">
        <f t="shared" si="89"/>
        <v>1</v>
      </c>
      <c r="CQ176" s="68">
        <f t="shared" si="90"/>
        <v>0</v>
      </c>
      <c r="CR176" s="68">
        <f t="shared" si="91"/>
        <v>0</v>
      </c>
      <c r="CS176" s="68">
        <f t="shared" si="92"/>
        <v>0</v>
      </c>
      <c r="CT176" s="68">
        <f t="shared" si="93"/>
        <v>0</v>
      </c>
      <c r="CU176" s="68">
        <f t="shared" si="94"/>
        <v>0</v>
      </c>
      <c r="CV176" s="68">
        <f t="shared" si="95"/>
        <v>0</v>
      </c>
      <c r="CW176" s="68">
        <f t="shared" si="96"/>
        <v>1</v>
      </c>
      <c r="CX176" s="68">
        <f t="shared" si="97"/>
        <v>0</v>
      </c>
      <c r="CY176" s="68">
        <f t="shared" si="98"/>
        <v>0</v>
      </c>
      <c r="CZ176" s="68">
        <f t="shared" si="99"/>
        <v>0</v>
      </c>
      <c r="DA176" s="68">
        <f t="shared" si="100"/>
        <v>1</v>
      </c>
      <c r="DB176" s="68">
        <f t="shared" si="101"/>
        <v>0</v>
      </c>
    </row>
    <row r="177" spans="1:106" ht="14.25" customHeight="1" x14ac:dyDescent="0.2">
      <c r="A177" s="31" t="s">
        <v>234</v>
      </c>
      <c r="B177" s="211" t="s">
        <v>313</v>
      </c>
      <c r="C177" s="211" t="s">
        <v>312</v>
      </c>
      <c r="D177" s="211" t="s">
        <v>36</v>
      </c>
      <c r="E177" s="212"/>
      <c r="F177" s="212"/>
      <c r="G177" s="212"/>
      <c r="H177" s="199"/>
      <c r="I177" s="199"/>
      <c r="J177" s="199"/>
      <c r="K177" s="199"/>
      <c r="L177" s="199"/>
      <c r="M177" s="199"/>
      <c r="N177" s="199"/>
      <c r="O177" s="199"/>
      <c r="P177" s="199"/>
      <c r="Q177" s="212"/>
      <c r="R177" s="212">
        <v>1</v>
      </c>
      <c r="S177" s="212"/>
      <c r="T177" s="199"/>
      <c r="U177" s="199">
        <v>0</v>
      </c>
      <c r="V177" s="199"/>
      <c r="W177" s="199"/>
      <c r="X177" s="199">
        <v>0.16638888884335756</v>
      </c>
      <c r="Y177" s="199"/>
      <c r="Z177" s="199"/>
      <c r="AA177" s="199">
        <v>0.83194444421678782</v>
      </c>
      <c r="AB177" s="199"/>
      <c r="AC177" s="212"/>
      <c r="AD177" s="212"/>
      <c r="AE177" s="212"/>
      <c r="AF177" s="212"/>
      <c r="AG177" s="199"/>
      <c r="AH177" s="199"/>
      <c r="AI177" s="199"/>
      <c r="AJ177" s="199"/>
      <c r="AK177" s="199"/>
      <c r="AL177" s="199"/>
      <c r="AM177" s="199"/>
      <c r="AN177" s="199"/>
      <c r="AO177" s="199"/>
      <c r="AP177" s="199"/>
      <c r="AQ177" s="199"/>
      <c r="AR177" s="199"/>
      <c r="AS177" s="212"/>
      <c r="AT177" s="212"/>
      <c r="AU177" s="212"/>
      <c r="AV177" s="199"/>
      <c r="AW177" s="199"/>
      <c r="AX177" s="199"/>
      <c r="AY177" s="199"/>
      <c r="AZ177" s="199"/>
      <c r="BA177" s="199"/>
      <c r="BB177" s="199"/>
      <c r="BC177" s="199"/>
      <c r="BD177" s="199"/>
      <c r="BE177" s="212"/>
      <c r="BF177" s="212"/>
      <c r="BG177" s="199"/>
      <c r="BH177" s="199"/>
      <c r="BI177" s="199"/>
      <c r="BJ177" s="199"/>
      <c r="BK177" s="199"/>
      <c r="BL177" s="199"/>
      <c r="BM177" s="212">
        <v>1</v>
      </c>
      <c r="BN177" s="199">
        <v>0</v>
      </c>
      <c r="BO177" s="199">
        <v>0.16638888884335756</v>
      </c>
      <c r="BP177" s="199">
        <v>0.83194444421678782</v>
      </c>
      <c r="BQ177" s="211"/>
      <c r="BR177" s="211"/>
      <c r="BS177" s="211"/>
      <c r="BT177" s="211"/>
      <c r="BU177" s="31" t="str">
        <f t="shared" si="74"/>
        <v>23_03</v>
      </c>
      <c r="BV177" s="31" t="str">
        <f t="shared" si="75"/>
        <v>ELECTROBOMBA DE SUMIDERO SUMERGIBLE</v>
      </c>
      <c r="BW177" s="31" t="str">
        <f t="shared" si="76"/>
        <v>GRINDEX_MASTER INOX H</v>
      </c>
      <c r="BX177" s="1" t="str">
        <f t="shared" si="77"/>
        <v>-</v>
      </c>
      <c r="BY177" s="66">
        <f t="shared" si="78"/>
        <v>0</v>
      </c>
      <c r="BZ177" s="66">
        <f t="shared" si="79"/>
        <v>0.83194444421678782</v>
      </c>
      <c r="CA177" s="1">
        <f t="shared" si="80"/>
        <v>17</v>
      </c>
      <c r="CB177" s="213">
        <f t="shared" si="81"/>
        <v>408</v>
      </c>
      <c r="CC177" s="67">
        <f t="shared" si="82"/>
        <v>1</v>
      </c>
      <c r="CD177" s="69" t="str">
        <f t="shared" si="83"/>
        <v>NO PRESENTA</v>
      </c>
      <c r="CE177" s="31">
        <f t="shared" si="68"/>
        <v>31</v>
      </c>
      <c r="CF177" s="213">
        <f t="shared" si="69"/>
        <v>744</v>
      </c>
      <c r="CG177" s="67">
        <f t="shared" si="70"/>
        <v>1</v>
      </c>
      <c r="CH177" s="69" t="str">
        <f t="shared" si="71"/>
        <v>NO PRESENTA</v>
      </c>
      <c r="CI177" s="69" t="str">
        <f t="shared" si="72"/>
        <v>NO PRESENTA</v>
      </c>
      <c r="CJ177" s="199" t="str">
        <f t="shared" si="73"/>
        <v>NO PRESENTA</v>
      </c>
      <c r="CK177" s="68" t="str">
        <f t="shared" si="84"/>
        <v>-</v>
      </c>
      <c r="CL177" s="68" t="str">
        <f t="shared" si="85"/>
        <v>-</v>
      </c>
      <c r="CM177" s="68" t="str">
        <f t="shared" si="86"/>
        <v>-</v>
      </c>
      <c r="CN177" s="68" t="str">
        <f t="shared" si="87"/>
        <v>-</v>
      </c>
      <c r="CO177" s="68" t="str">
        <f t="shared" si="88"/>
        <v>-</v>
      </c>
      <c r="CP177" s="68">
        <f t="shared" si="89"/>
        <v>0</v>
      </c>
      <c r="CQ177" s="68">
        <f t="shared" si="90"/>
        <v>1</v>
      </c>
      <c r="CR177" s="68">
        <f t="shared" si="91"/>
        <v>0</v>
      </c>
      <c r="CS177" s="68">
        <f t="shared" si="92"/>
        <v>0</v>
      </c>
      <c r="CT177" s="68">
        <f t="shared" si="93"/>
        <v>0</v>
      </c>
      <c r="CU177" s="68" t="str">
        <f t="shared" si="94"/>
        <v>-</v>
      </c>
      <c r="CV177" s="68" t="str">
        <f t="shared" si="95"/>
        <v>-</v>
      </c>
      <c r="CW177" s="68" t="str">
        <f t="shared" si="96"/>
        <v>-</v>
      </c>
      <c r="CX177" s="68" t="str">
        <f t="shared" si="97"/>
        <v>-</v>
      </c>
      <c r="CY177" s="68">
        <f t="shared" si="98"/>
        <v>1</v>
      </c>
      <c r="CZ177" s="68">
        <f t="shared" si="99"/>
        <v>0</v>
      </c>
      <c r="DA177" s="68">
        <f t="shared" si="100"/>
        <v>0</v>
      </c>
      <c r="DB177" s="68">
        <f t="shared" si="101"/>
        <v>0</v>
      </c>
    </row>
    <row r="178" spans="1:106" ht="14.25" customHeight="1" x14ac:dyDescent="0.2">
      <c r="A178" s="31" t="s">
        <v>234</v>
      </c>
      <c r="B178" s="211" t="s">
        <v>452</v>
      </c>
      <c r="C178" s="211" t="s">
        <v>50</v>
      </c>
      <c r="D178" s="211" t="s">
        <v>253</v>
      </c>
      <c r="E178" s="212"/>
      <c r="F178" s="212">
        <v>1</v>
      </c>
      <c r="G178" s="212"/>
      <c r="H178" s="199"/>
      <c r="I178" s="199">
        <v>2.25</v>
      </c>
      <c r="J178" s="199"/>
      <c r="K178" s="199"/>
      <c r="L178" s="199">
        <v>1.7499999999417923</v>
      </c>
      <c r="M178" s="199"/>
      <c r="N178" s="199"/>
      <c r="O178" s="199">
        <v>6.9999999997671694</v>
      </c>
      <c r="P178" s="199"/>
      <c r="Q178" s="212"/>
      <c r="R178" s="212"/>
      <c r="S178" s="212"/>
      <c r="T178" s="199"/>
      <c r="U178" s="199"/>
      <c r="V178" s="199"/>
      <c r="W178" s="199"/>
      <c r="X178" s="199"/>
      <c r="Y178" s="199"/>
      <c r="Z178" s="199"/>
      <c r="AA178" s="199"/>
      <c r="AB178" s="199"/>
      <c r="AC178" s="212"/>
      <c r="AD178" s="212"/>
      <c r="AE178" s="212"/>
      <c r="AF178" s="212"/>
      <c r="AG178" s="199"/>
      <c r="AH178" s="199"/>
      <c r="AI178" s="199"/>
      <c r="AJ178" s="199"/>
      <c r="AK178" s="199"/>
      <c r="AL178" s="199"/>
      <c r="AM178" s="199"/>
      <c r="AN178" s="199"/>
      <c r="AO178" s="199"/>
      <c r="AP178" s="199"/>
      <c r="AQ178" s="199"/>
      <c r="AR178" s="199"/>
      <c r="AS178" s="212"/>
      <c r="AT178" s="212"/>
      <c r="AU178" s="212"/>
      <c r="AV178" s="199"/>
      <c r="AW178" s="199"/>
      <c r="AX178" s="199"/>
      <c r="AY178" s="199"/>
      <c r="AZ178" s="199"/>
      <c r="BA178" s="199"/>
      <c r="BB178" s="199"/>
      <c r="BC178" s="199"/>
      <c r="BD178" s="199"/>
      <c r="BE178" s="212"/>
      <c r="BF178" s="212"/>
      <c r="BG178" s="199"/>
      <c r="BH178" s="199"/>
      <c r="BI178" s="199"/>
      <c r="BJ178" s="199"/>
      <c r="BK178" s="199"/>
      <c r="BL178" s="199"/>
      <c r="BM178" s="212">
        <v>1</v>
      </c>
      <c r="BN178" s="199">
        <v>2.25</v>
      </c>
      <c r="BO178" s="199">
        <v>1.7499999999417923</v>
      </c>
      <c r="BP178" s="199">
        <v>6.9999999997671694</v>
      </c>
      <c r="BQ178" s="211"/>
      <c r="BR178" s="211"/>
      <c r="BS178" s="211"/>
      <c r="BT178" s="211"/>
      <c r="BU178" s="31" t="str">
        <f t="shared" si="74"/>
        <v>23_03</v>
      </c>
      <c r="BV178" s="31" t="str">
        <f t="shared" si="75"/>
        <v>TABLERO ELECTRICO DE CONTROL</v>
      </c>
      <c r="BW178" s="31" t="str">
        <f t="shared" si="76"/>
        <v>140-LP-1001</v>
      </c>
      <c r="BX178" s="1" t="str">
        <f t="shared" si="77"/>
        <v>LUMINARIAS EXTERIORES DE TALLER</v>
      </c>
      <c r="BY178" s="66">
        <f t="shared" si="78"/>
        <v>2.25</v>
      </c>
      <c r="BZ178" s="66">
        <f t="shared" si="79"/>
        <v>6.9999999997671694</v>
      </c>
      <c r="CA178" s="1">
        <f t="shared" si="80"/>
        <v>17</v>
      </c>
      <c r="CB178" s="213">
        <f t="shared" si="81"/>
        <v>408</v>
      </c>
      <c r="CC178" s="67">
        <f t="shared" si="82"/>
        <v>0.99448529411764708</v>
      </c>
      <c r="CD178" s="69">
        <f t="shared" si="83"/>
        <v>408</v>
      </c>
      <c r="CE178" s="31">
        <f t="shared" si="68"/>
        <v>31</v>
      </c>
      <c r="CF178" s="213">
        <f t="shared" si="69"/>
        <v>744</v>
      </c>
      <c r="CG178" s="67">
        <f t="shared" si="70"/>
        <v>0.99697580645161288</v>
      </c>
      <c r="CH178" s="69">
        <f t="shared" si="71"/>
        <v>744</v>
      </c>
      <c r="CI178" s="69">
        <f t="shared" si="72"/>
        <v>2.25</v>
      </c>
      <c r="CJ178" s="199">
        <f t="shared" si="73"/>
        <v>6.9999999997671694</v>
      </c>
      <c r="CK178" s="68">
        <f t="shared" si="84"/>
        <v>1</v>
      </c>
      <c r="CL178" s="68">
        <f t="shared" si="85"/>
        <v>0</v>
      </c>
      <c r="CM178" s="68">
        <f t="shared" si="86"/>
        <v>0</v>
      </c>
      <c r="CN178" s="68">
        <f t="shared" si="87"/>
        <v>0</v>
      </c>
      <c r="CO178" s="68">
        <f t="shared" si="88"/>
        <v>0</v>
      </c>
      <c r="CP178" s="68">
        <f t="shared" si="89"/>
        <v>1</v>
      </c>
      <c r="CQ178" s="68">
        <f t="shared" si="90"/>
        <v>0</v>
      </c>
      <c r="CR178" s="68">
        <f t="shared" si="91"/>
        <v>0</v>
      </c>
      <c r="CS178" s="68">
        <f t="shared" si="92"/>
        <v>0</v>
      </c>
      <c r="CT178" s="68">
        <f t="shared" si="93"/>
        <v>0</v>
      </c>
      <c r="CU178" s="68">
        <f t="shared" si="94"/>
        <v>1</v>
      </c>
      <c r="CV178" s="68">
        <f t="shared" si="95"/>
        <v>0</v>
      </c>
      <c r="CW178" s="68">
        <f t="shared" si="96"/>
        <v>0</v>
      </c>
      <c r="CX178" s="68">
        <f t="shared" si="97"/>
        <v>0</v>
      </c>
      <c r="CY178" s="68">
        <f t="shared" si="98"/>
        <v>1</v>
      </c>
      <c r="CZ178" s="68">
        <f t="shared" si="99"/>
        <v>0</v>
      </c>
      <c r="DA178" s="68">
        <f t="shared" si="100"/>
        <v>0</v>
      </c>
      <c r="DB178" s="68">
        <f t="shared" si="101"/>
        <v>0</v>
      </c>
    </row>
    <row r="179" spans="1:106" ht="14.25" customHeight="1" x14ac:dyDescent="0.2">
      <c r="A179" s="31" t="s">
        <v>234</v>
      </c>
      <c r="B179" s="211" t="s">
        <v>452</v>
      </c>
      <c r="C179" s="211" t="s">
        <v>50</v>
      </c>
      <c r="D179" s="211" t="s">
        <v>36</v>
      </c>
      <c r="E179" s="212">
        <v>1</v>
      </c>
      <c r="F179" s="212"/>
      <c r="G179" s="212"/>
      <c r="H179" s="199">
        <v>0.24999999976716936</v>
      </c>
      <c r="I179" s="199"/>
      <c r="J179" s="199"/>
      <c r="K179" s="199">
        <v>0.41666666662786156</v>
      </c>
      <c r="L179" s="199"/>
      <c r="M179" s="199"/>
      <c r="N179" s="199">
        <v>0.41666666662786156</v>
      </c>
      <c r="O179" s="199"/>
      <c r="P179" s="199"/>
      <c r="Q179" s="212"/>
      <c r="R179" s="212"/>
      <c r="S179" s="212"/>
      <c r="T179" s="199"/>
      <c r="U179" s="199"/>
      <c r="V179" s="199"/>
      <c r="W179" s="199"/>
      <c r="X179" s="199"/>
      <c r="Y179" s="199"/>
      <c r="Z179" s="199"/>
      <c r="AA179" s="199"/>
      <c r="AB179" s="199"/>
      <c r="AC179" s="212"/>
      <c r="AD179" s="212"/>
      <c r="AE179" s="212"/>
      <c r="AF179" s="212"/>
      <c r="AG179" s="199"/>
      <c r="AH179" s="199"/>
      <c r="AI179" s="199"/>
      <c r="AJ179" s="199"/>
      <c r="AK179" s="199"/>
      <c r="AL179" s="199"/>
      <c r="AM179" s="199"/>
      <c r="AN179" s="199"/>
      <c r="AO179" s="199"/>
      <c r="AP179" s="199"/>
      <c r="AQ179" s="199"/>
      <c r="AR179" s="199"/>
      <c r="AS179" s="212"/>
      <c r="AT179" s="212"/>
      <c r="AU179" s="212"/>
      <c r="AV179" s="199"/>
      <c r="AW179" s="199"/>
      <c r="AX179" s="199"/>
      <c r="AY179" s="199"/>
      <c r="AZ179" s="199"/>
      <c r="BA179" s="199"/>
      <c r="BB179" s="199"/>
      <c r="BC179" s="199"/>
      <c r="BD179" s="199"/>
      <c r="BE179" s="212"/>
      <c r="BF179" s="212"/>
      <c r="BG179" s="199"/>
      <c r="BH179" s="199"/>
      <c r="BI179" s="199"/>
      <c r="BJ179" s="199"/>
      <c r="BK179" s="199"/>
      <c r="BL179" s="199"/>
      <c r="BM179" s="212">
        <v>1</v>
      </c>
      <c r="BN179" s="199">
        <v>0.24999999976716936</v>
      </c>
      <c r="BO179" s="199">
        <v>0.41666666662786156</v>
      </c>
      <c r="BP179" s="199">
        <v>0.41666666662786156</v>
      </c>
      <c r="BQ179" s="211"/>
      <c r="BR179" s="211"/>
      <c r="BS179" s="211"/>
      <c r="BT179" s="211"/>
      <c r="BU179" s="31" t="str">
        <f t="shared" si="74"/>
        <v>23_03</v>
      </c>
      <c r="BV179" s="31" t="str">
        <f t="shared" si="75"/>
        <v>TABLERO ELECTRICO DE CONTROL</v>
      </c>
      <c r="BW179" s="31" t="str">
        <f t="shared" si="76"/>
        <v>140-LP-1001</v>
      </c>
      <c r="BX179" s="1" t="str">
        <f t="shared" si="77"/>
        <v>-</v>
      </c>
      <c r="BY179" s="66">
        <f t="shared" si="78"/>
        <v>0.24999999976716936</v>
      </c>
      <c r="BZ179" s="66">
        <f t="shared" si="79"/>
        <v>0.41666666662786156</v>
      </c>
      <c r="CA179" s="1">
        <f t="shared" si="80"/>
        <v>17</v>
      </c>
      <c r="CB179" s="213">
        <f t="shared" si="81"/>
        <v>408</v>
      </c>
      <c r="CC179" s="67">
        <f t="shared" si="82"/>
        <v>0.99938725490253144</v>
      </c>
      <c r="CD179" s="69">
        <f t="shared" si="83"/>
        <v>408</v>
      </c>
      <c r="CE179" s="31">
        <f t="shared" si="68"/>
        <v>31</v>
      </c>
      <c r="CF179" s="213">
        <f t="shared" si="69"/>
        <v>744</v>
      </c>
      <c r="CG179" s="67">
        <f t="shared" si="70"/>
        <v>0.9996639784949366</v>
      </c>
      <c r="CH179" s="69">
        <f t="shared" si="71"/>
        <v>744</v>
      </c>
      <c r="CI179" s="69">
        <f t="shared" si="72"/>
        <v>0.24999999976716936</v>
      </c>
      <c r="CJ179" s="199">
        <f t="shared" si="73"/>
        <v>0.41666666662786156</v>
      </c>
      <c r="CK179" s="68">
        <f t="shared" si="84"/>
        <v>1</v>
      </c>
      <c r="CL179" s="68">
        <f t="shared" si="85"/>
        <v>0</v>
      </c>
      <c r="CM179" s="68">
        <f t="shared" si="86"/>
        <v>0</v>
      </c>
      <c r="CN179" s="68">
        <f t="shared" si="87"/>
        <v>0</v>
      </c>
      <c r="CO179" s="68">
        <f t="shared" si="88"/>
        <v>0</v>
      </c>
      <c r="CP179" s="68">
        <f t="shared" si="89"/>
        <v>1</v>
      </c>
      <c r="CQ179" s="68">
        <f t="shared" si="90"/>
        <v>0</v>
      </c>
      <c r="CR179" s="68">
        <f t="shared" si="91"/>
        <v>0</v>
      </c>
      <c r="CS179" s="68">
        <f t="shared" si="92"/>
        <v>0</v>
      </c>
      <c r="CT179" s="68">
        <f t="shared" si="93"/>
        <v>0</v>
      </c>
      <c r="CU179" s="68">
        <f t="shared" si="94"/>
        <v>0</v>
      </c>
      <c r="CV179" s="68">
        <f t="shared" si="95"/>
        <v>0</v>
      </c>
      <c r="CW179" s="68">
        <f t="shared" si="96"/>
        <v>1</v>
      </c>
      <c r="CX179" s="68">
        <f t="shared" si="97"/>
        <v>0</v>
      </c>
      <c r="CY179" s="68">
        <f t="shared" si="98"/>
        <v>0</v>
      </c>
      <c r="CZ179" s="68">
        <f t="shared" si="99"/>
        <v>0</v>
      </c>
      <c r="DA179" s="68">
        <f t="shared" si="100"/>
        <v>1</v>
      </c>
      <c r="DB179" s="68">
        <f t="shared" si="101"/>
        <v>0</v>
      </c>
    </row>
    <row r="180" spans="1:106" ht="14.25" customHeight="1" x14ac:dyDescent="0.2">
      <c r="A180" s="31" t="s">
        <v>234</v>
      </c>
      <c r="B180" s="211" t="s">
        <v>452</v>
      </c>
      <c r="C180" s="211" t="s">
        <v>416</v>
      </c>
      <c r="D180" s="211" t="s">
        <v>36</v>
      </c>
      <c r="E180" s="212">
        <v>1</v>
      </c>
      <c r="F180" s="212"/>
      <c r="G180" s="212"/>
      <c r="H180" s="199">
        <v>1.3333333333139308</v>
      </c>
      <c r="I180" s="199"/>
      <c r="J180" s="199"/>
      <c r="K180" s="199">
        <v>0.499722222215496</v>
      </c>
      <c r="L180" s="199"/>
      <c r="M180" s="199"/>
      <c r="N180" s="199">
        <v>1.998888888861984</v>
      </c>
      <c r="O180" s="199"/>
      <c r="P180" s="199"/>
      <c r="Q180" s="212"/>
      <c r="R180" s="212"/>
      <c r="S180" s="212"/>
      <c r="T180" s="199"/>
      <c r="U180" s="199"/>
      <c r="V180" s="199"/>
      <c r="W180" s="199"/>
      <c r="X180" s="199"/>
      <c r="Y180" s="199"/>
      <c r="Z180" s="199"/>
      <c r="AA180" s="199"/>
      <c r="AB180" s="199"/>
      <c r="AC180" s="212"/>
      <c r="AD180" s="212"/>
      <c r="AE180" s="212"/>
      <c r="AF180" s="212"/>
      <c r="AG180" s="199"/>
      <c r="AH180" s="199"/>
      <c r="AI180" s="199"/>
      <c r="AJ180" s="199"/>
      <c r="AK180" s="199"/>
      <c r="AL180" s="199"/>
      <c r="AM180" s="199"/>
      <c r="AN180" s="199"/>
      <c r="AO180" s="199"/>
      <c r="AP180" s="199"/>
      <c r="AQ180" s="199"/>
      <c r="AR180" s="199"/>
      <c r="AS180" s="212"/>
      <c r="AT180" s="212"/>
      <c r="AU180" s="212"/>
      <c r="AV180" s="199"/>
      <c r="AW180" s="199"/>
      <c r="AX180" s="199"/>
      <c r="AY180" s="199"/>
      <c r="AZ180" s="199"/>
      <c r="BA180" s="199"/>
      <c r="BB180" s="199"/>
      <c r="BC180" s="199"/>
      <c r="BD180" s="199"/>
      <c r="BE180" s="212"/>
      <c r="BF180" s="212"/>
      <c r="BG180" s="199"/>
      <c r="BH180" s="199"/>
      <c r="BI180" s="199"/>
      <c r="BJ180" s="199"/>
      <c r="BK180" s="199"/>
      <c r="BL180" s="199"/>
      <c r="BM180" s="212">
        <v>1</v>
      </c>
      <c r="BN180" s="199">
        <v>1.3333333333139308</v>
      </c>
      <c r="BO180" s="199">
        <v>0.499722222215496</v>
      </c>
      <c r="BP180" s="199">
        <v>1.998888888861984</v>
      </c>
      <c r="BQ180" s="211"/>
      <c r="BR180" s="211"/>
      <c r="BS180" s="211"/>
      <c r="BT180" s="211"/>
      <c r="BU180" s="31" t="str">
        <f t="shared" si="74"/>
        <v>23_03</v>
      </c>
      <c r="BV180" s="31" t="str">
        <f t="shared" si="75"/>
        <v>TABLERO ELECTRICO DE CONTROL</v>
      </c>
      <c r="BW180" s="31" t="str">
        <f t="shared" si="76"/>
        <v>140-JBD-1002</v>
      </c>
      <c r="BX180" s="1" t="str">
        <f t="shared" si="77"/>
        <v>-</v>
      </c>
      <c r="BY180" s="66">
        <f t="shared" si="78"/>
        <v>1.3333333333139308</v>
      </c>
      <c r="BZ180" s="66">
        <f t="shared" si="79"/>
        <v>1.998888888861984</v>
      </c>
      <c r="CA180" s="1">
        <f t="shared" si="80"/>
        <v>17</v>
      </c>
      <c r="CB180" s="213">
        <f t="shared" si="81"/>
        <v>408</v>
      </c>
      <c r="CC180" s="67">
        <f t="shared" si="82"/>
        <v>0.99673202614383838</v>
      </c>
      <c r="CD180" s="69">
        <f t="shared" si="83"/>
        <v>408</v>
      </c>
      <c r="CE180" s="31">
        <f t="shared" si="68"/>
        <v>31</v>
      </c>
      <c r="CF180" s="213">
        <f t="shared" si="69"/>
        <v>744</v>
      </c>
      <c r="CG180" s="67">
        <f t="shared" si="70"/>
        <v>0.99820788530468563</v>
      </c>
      <c r="CH180" s="69">
        <f t="shared" si="71"/>
        <v>744</v>
      </c>
      <c r="CI180" s="69">
        <f t="shared" si="72"/>
        <v>1.3333333333139308</v>
      </c>
      <c r="CJ180" s="199">
        <f t="shared" si="73"/>
        <v>1.998888888861984</v>
      </c>
      <c r="CK180" s="68">
        <f t="shared" si="84"/>
        <v>1</v>
      </c>
      <c r="CL180" s="68">
        <f t="shared" si="85"/>
        <v>0</v>
      </c>
      <c r="CM180" s="68">
        <f t="shared" si="86"/>
        <v>0</v>
      </c>
      <c r="CN180" s="68">
        <f t="shared" si="87"/>
        <v>0</v>
      </c>
      <c r="CO180" s="68">
        <f t="shared" si="88"/>
        <v>0</v>
      </c>
      <c r="CP180" s="68">
        <f t="shared" si="89"/>
        <v>1</v>
      </c>
      <c r="CQ180" s="68">
        <f t="shared" si="90"/>
        <v>0</v>
      </c>
      <c r="CR180" s="68">
        <f t="shared" si="91"/>
        <v>0</v>
      </c>
      <c r="CS180" s="68">
        <f t="shared" si="92"/>
        <v>0</v>
      </c>
      <c r="CT180" s="68">
        <f t="shared" si="93"/>
        <v>0</v>
      </c>
      <c r="CU180" s="68">
        <f t="shared" si="94"/>
        <v>0</v>
      </c>
      <c r="CV180" s="68">
        <f t="shared" si="95"/>
        <v>0</v>
      </c>
      <c r="CW180" s="68">
        <f t="shared" si="96"/>
        <v>1</v>
      </c>
      <c r="CX180" s="68">
        <f t="shared" si="97"/>
        <v>0</v>
      </c>
      <c r="CY180" s="68">
        <f t="shared" si="98"/>
        <v>0</v>
      </c>
      <c r="CZ180" s="68">
        <f t="shared" si="99"/>
        <v>0</v>
      </c>
      <c r="DA180" s="68">
        <f t="shared" si="100"/>
        <v>1</v>
      </c>
      <c r="DB180" s="68">
        <f t="shared" si="101"/>
        <v>0</v>
      </c>
    </row>
    <row r="181" spans="1:106" ht="14.25" customHeight="1" x14ac:dyDescent="0.2">
      <c r="A181" s="31" t="s">
        <v>234</v>
      </c>
      <c r="B181" s="211" t="s">
        <v>452</v>
      </c>
      <c r="C181" s="211" t="s">
        <v>417</v>
      </c>
      <c r="D181" s="211" t="s">
        <v>36</v>
      </c>
      <c r="E181" s="212">
        <v>1</v>
      </c>
      <c r="F181" s="212"/>
      <c r="G181" s="212"/>
      <c r="H181" s="199">
        <v>1.3333333333139308</v>
      </c>
      <c r="I181" s="199"/>
      <c r="J181" s="199"/>
      <c r="K181" s="199">
        <v>0.33305555570404977</v>
      </c>
      <c r="L181" s="199"/>
      <c r="M181" s="199"/>
      <c r="N181" s="199">
        <v>1.3322222228161991</v>
      </c>
      <c r="O181" s="199"/>
      <c r="P181" s="199"/>
      <c r="Q181" s="212"/>
      <c r="R181" s="212"/>
      <c r="S181" s="212"/>
      <c r="T181" s="199"/>
      <c r="U181" s="199"/>
      <c r="V181" s="199"/>
      <c r="W181" s="199"/>
      <c r="X181" s="199"/>
      <c r="Y181" s="199"/>
      <c r="Z181" s="199"/>
      <c r="AA181" s="199"/>
      <c r="AB181" s="199"/>
      <c r="AC181" s="212"/>
      <c r="AD181" s="212"/>
      <c r="AE181" s="212"/>
      <c r="AF181" s="212"/>
      <c r="AG181" s="199"/>
      <c r="AH181" s="199"/>
      <c r="AI181" s="199"/>
      <c r="AJ181" s="199"/>
      <c r="AK181" s="199"/>
      <c r="AL181" s="199"/>
      <c r="AM181" s="199"/>
      <c r="AN181" s="199"/>
      <c r="AO181" s="199"/>
      <c r="AP181" s="199"/>
      <c r="AQ181" s="199"/>
      <c r="AR181" s="199"/>
      <c r="AS181" s="212"/>
      <c r="AT181" s="212"/>
      <c r="AU181" s="212"/>
      <c r="AV181" s="199"/>
      <c r="AW181" s="199"/>
      <c r="AX181" s="199"/>
      <c r="AY181" s="199"/>
      <c r="AZ181" s="199"/>
      <c r="BA181" s="199"/>
      <c r="BB181" s="199"/>
      <c r="BC181" s="199"/>
      <c r="BD181" s="199"/>
      <c r="BE181" s="212"/>
      <c r="BF181" s="212"/>
      <c r="BG181" s="199"/>
      <c r="BH181" s="199"/>
      <c r="BI181" s="199"/>
      <c r="BJ181" s="199"/>
      <c r="BK181" s="199"/>
      <c r="BL181" s="199"/>
      <c r="BM181" s="212">
        <v>1</v>
      </c>
      <c r="BN181" s="199">
        <v>1.3333333333139308</v>
      </c>
      <c r="BO181" s="199">
        <v>0.33305555570404977</v>
      </c>
      <c r="BP181" s="199">
        <v>1.3322222228161991</v>
      </c>
      <c r="BQ181" s="211"/>
      <c r="BR181" s="211"/>
      <c r="BS181" s="211"/>
      <c r="BT181" s="211"/>
      <c r="BU181" s="31" t="str">
        <f t="shared" si="74"/>
        <v>23_03</v>
      </c>
      <c r="BV181" s="31" t="str">
        <f t="shared" si="75"/>
        <v>TABLERO ELECTRICO DE CONTROL</v>
      </c>
      <c r="BW181" s="31" t="str">
        <f t="shared" si="76"/>
        <v>140-LCS-1003</v>
      </c>
      <c r="BX181" s="1" t="str">
        <f t="shared" si="77"/>
        <v>-</v>
      </c>
      <c r="BY181" s="66">
        <f t="shared" si="78"/>
        <v>1.3333333333139308</v>
      </c>
      <c r="BZ181" s="66">
        <f t="shared" si="79"/>
        <v>1.3322222228161991</v>
      </c>
      <c r="CA181" s="1">
        <f t="shared" si="80"/>
        <v>17</v>
      </c>
      <c r="CB181" s="213">
        <f t="shared" si="81"/>
        <v>408</v>
      </c>
      <c r="CC181" s="67">
        <f t="shared" si="82"/>
        <v>0.99673202614383838</v>
      </c>
      <c r="CD181" s="69">
        <f t="shared" si="83"/>
        <v>408</v>
      </c>
      <c r="CE181" s="31">
        <f t="shared" si="68"/>
        <v>31</v>
      </c>
      <c r="CF181" s="213">
        <f t="shared" si="69"/>
        <v>744</v>
      </c>
      <c r="CG181" s="67">
        <f t="shared" si="70"/>
        <v>0.99820788530468563</v>
      </c>
      <c r="CH181" s="69">
        <f t="shared" si="71"/>
        <v>744</v>
      </c>
      <c r="CI181" s="69">
        <f t="shared" si="72"/>
        <v>1.3333333333139308</v>
      </c>
      <c r="CJ181" s="199">
        <f t="shared" si="73"/>
        <v>1.3322222228161991</v>
      </c>
      <c r="CK181" s="68">
        <f t="shared" si="84"/>
        <v>1</v>
      </c>
      <c r="CL181" s="68">
        <f t="shared" si="85"/>
        <v>0</v>
      </c>
      <c r="CM181" s="68">
        <f t="shared" si="86"/>
        <v>0</v>
      </c>
      <c r="CN181" s="68">
        <f t="shared" si="87"/>
        <v>0</v>
      </c>
      <c r="CO181" s="68">
        <f t="shared" si="88"/>
        <v>0</v>
      </c>
      <c r="CP181" s="68">
        <f t="shared" si="89"/>
        <v>1</v>
      </c>
      <c r="CQ181" s="68">
        <f t="shared" si="90"/>
        <v>0</v>
      </c>
      <c r="CR181" s="68">
        <f t="shared" si="91"/>
        <v>0</v>
      </c>
      <c r="CS181" s="68">
        <f t="shared" si="92"/>
        <v>0</v>
      </c>
      <c r="CT181" s="68">
        <f t="shared" si="93"/>
        <v>0</v>
      </c>
      <c r="CU181" s="68">
        <f t="shared" si="94"/>
        <v>0</v>
      </c>
      <c r="CV181" s="68">
        <f t="shared" si="95"/>
        <v>0</v>
      </c>
      <c r="CW181" s="68">
        <f t="shared" si="96"/>
        <v>1</v>
      </c>
      <c r="CX181" s="68">
        <f t="shared" si="97"/>
        <v>0</v>
      </c>
      <c r="CY181" s="68">
        <f t="shared" si="98"/>
        <v>0</v>
      </c>
      <c r="CZ181" s="68">
        <f t="shared" si="99"/>
        <v>0</v>
      </c>
      <c r="DA181" s="68">
        <f t="shared" si="100"/>
        <v>1</v>
      </c>
      <c r="DB181" s="68">
        <f t="shared" si="101"/>
        <v>0</v>
      </c>
    </row>
    <row r="182" spans="1:106" ht="14.25" customHeight="1" x14ac:dyDescent="0.2">
      <c r="A182" s="31" t="s">
        <v>234</v>
      </c>
      <c r="B182" s="211" t="s">
        <v>450</v>
      </c>
      <c r="C182" s="211" t="s">
        <v>68</v>
      </c>
      <c r="D182" s="211" t="s">
        <v>36</v>
      </c>
      <c r="E182" s="212"/>
      <c r="F182" s="212">
        <v>3</v>
      </c>
      <c r="G182" s="212">
        <v>2</v>
      </c>
      <c r="H182" s="199"/>
      <c r="I182" s="199">
        <v>20.483333333570044</v>
      </c>
      <c r="J182" s="199">
        <v>4.3000000002211891</v>
      </c>
      <c r="K182" s="199"/>
      <c r="L182" s="199">
        <v>7.1158333331113681</v>
      </c>
      <c r="M182" s="199">
        <v>2.5000000001164153</v>
      </c>
      <c r="N182" s="199"/>
      <c r="O182" s="199">
        <v>34.912499998890176</v>
      </c>
      <c r="P182" s="199">
        <v>10.500000000349246</v>
      </c>
      <c r="Q182" s="212"/>
      <c r="R182" s="212"/>
      <c r="S182" s="212"/>
      <c r="T182" s="199"/>
      <c r="U182" s="199"/>
      <c r="V182" s="199"/>
      <c r="W182" s="199"/>
      <c r="X182" s="199"/>
      <c r="Y182" s="199"/>
      <c r="Z182" s="199"/>
      <c r="AA182" s="199"/>
      <c r="AB182" s="199"/>
      <c r="AC182" s="212"/>
      <c r="AD182" s="212"/>
      <c r="AE182" s="212"/>
      <c r="AF182" s="212"/>
      <c r="AG182" s="199"/>
      <c r="AH182" s="199"/>
      <c r="AI182" s="199"/>
      <c r="AJ182" s="199"/>
      <c r="AK182" s="199"/>
      <c r="AL182" s="199"/>
      <c r="AM182" s="199"/>
      <c r="AN182" s="199"/>
      <c r="AO182" s="199"/>
      <c r="AP182" s="199"/>
      <c r="AQ182" s="199"/>
      <c r="AR182" s="199"/>
      <c r="AS182" s="212"/>
      <c r="AT182" s="212"/>
      <c r="AU182" s="212"/>
      <c r="AV182" s="199"/>
      <c r="AW182" s="199"/>
      <c r="AX182" s="199"/>
      <c r="AY182" s="199"/>
      <c r="AZ182" s="199"/>
      <c r="BA182" s="199"/>
      <c r="BB182" s="199"/>
      <c r="BC182" s="199"/>
      <c r="BD182" s="199"/>
      <c r="BE182" s="212"/>
      <c r="BF182" s="212"/>
      <c r="BG182" s="199"/>
      <c r="BH182" s="199"/>
      <c r="BI182" s="199"/>
      <c r="BJ182" s="199"/>
      <c r="BK182" s="199"/>
      <c r="BL182" s="199"/>
      <c r="BM182" s="212">
        <v>5</v>
      </c>
      <c r="BN182" s="199">
        <v>24.783333333791234</v>
      </c>
      <c r="BO182" s="199">
        <v>9.6158333332277834</v>
      </c>
      <c r="BP182" s="199">
        <v>45.412499999239422</v>
      </c>
      <c r="BQ182" s="211"/>
      <c r="BR182" s="211"/>
      <c r="BS182" s="211"/>
      <c r="BT182" s="211"/>
      <c r="BU182" s="31" t="str">
        <f t="shared" si="74"/>
        <v>23_03</v>
      </c>
      <c r="BV182" s="31" t="str">
        <f t="shared" si="75"/>
        <v>BOMBA NEUMATICA DE RECOLECCION DE ACEITE USADO</v>
      </c>
      <c r="BW182" s="31" t="str">
        <f t="shared" si="76"/>
        <v>140-PP-118</v>
      </c>
      <c r="BX182" s="1" t="str">
        <f t="shared" si="77"/>
        <v>-</v>
      </c>
      <c r="BY182" s="66">
        <f t="shared" si="78"/>
        <v>24.783333333791234</v>
      </c>
      <c r="BZ182" s="66">
        <f t="shared" si="79"/>
        <v>45.412499999239422</v>
      </c>
      <c r="CA182" s="1">
        <f t="shared" si="80"/>
        <v>17</v>
      </c>
      <c r="CB182" s="213">
        <f t="shared" si="81"/>
        <v>408</v>
      </c>
      <c r="CC182" s="67">
        <f t="shared" si="82"/>
        <v>0.93925653594659009</v>
      </c>
      <c r="CD182" s="69">
        <f t="shared" si="83"/>
        <v>81.599999999999994</v>
      </c>
      <c r="CE182" s="31">
        <f t="shared" si="68"/>
        <v>31</v>
      </c>
      <c r="CF182" s="213">
        <f t="shared" si="69"/>
        <v>744</v>
      </c>
      <c r="CG182" s="67">
        <f t="shared" si="70"/>
        <v>0.96668906809974298</v>
      </c>
      <c r="CH182" s="69">
        <f t="shared" si="71"/>
        <v>148.80000000000001</v>
      </c>
      <c r="CI182" s="69">
        <f t="shared" si="72"/>
        <v>4.9566666667582471</v>
      </c>
      <c r="CJ182" s="199">
        <f t="shared" si="73"/>
        <v>9.0824999998478848</v>
      </c>
      <c r="CK182" s="68">
        <f t="shared" si="84"/>
        <v>1</v>
      </c>
      <c r="CL182" s="68">
        <f t="shared" si="85"/>
        <v>0</v>
      </c>
      <c r="CM182" s="68">
        <f t="shared" si="86"/>
        <v>0</v>
      </c>
      <c r="CN182" s="68">
        <f t="shared" si="87"/>
        <v>0</v>
      </c>
      <c r="CO182" s="68">
        <f t="shared" si="88"/>
        <v>0</v>
      </c>
      <c r="CP182" s="68">
        <f t="shared" si="89"/>
        <v>1</v>
      </c>
      <c r="CQ182" s="68">
        <f t="shared" si="90"/>
        <v>0</v>
      </c>
      <c r="CR182" s="68">
        <f t="shared" si="91"/>
        <v>0</v>
      </c>
      <c r="CS182" s="68">
        <f t="shared" si="92"/>
        <v>0</v>
      </c>
      <c r="CT182" s="68">
        <f t="shared" si="93"/>
        <v>0</v>
      </c>
      <c r="CU182" s="68">
        <f t="shared" si="94"/>
        <v>0.82649630127202123</v>
      </c>
      <c r="CV182" s="68">
        <f t="shared" si="95"/>
        <v>0.17350369872797883</v>
      </c>
      <c r="CW182" s="68">
        <f t="shared" si="96"/>
        <v>0</v>
      </c>
      <c r="CX182" s="68">
        <f t="shared" si="97"/>
        <v>0</v>
      </c>
      <c r="CY182" s="68">
        <f t="shared" si="98"/>
        <v>0.76878612715606709</v>
      </c>
      <c r="CZ182" s="68">
        <f t="shared" si="99"/>
        <v>0.23121387284393288</v>
      </c>
      <c r="DA182" s="68">
        <f t="shared" si="100"/>
        <v>0</v>
      </c>
      <c r="DB182" s="68">
        <f t="shared" si="101"/>
        <v>0</v>
      </c>
    </row>
    <row r="183" spans="1:106" ht="14.25" customHeight="1" x14ac:dyDescent="0.2">
      <c r="A183" s="31" t="s">
        <v>234</v>
      </c>
      <c r="B183" s="211" t="s">
        <v>450</v>
      </c>
      <c r="C183" s="211" t="s">
        <v>58</v>
      </c>
      <c r="D183" s="211" t="s">
        <v>36</v>
      </c>
      <c r="E183" s="212"/>
      <c r="F183" s="212"/>
      <c r="G183" s="212">
        <v>2</v>
      </c>
      <c r="H183" s="199"/>
      <c r="I183" s="199"/>
      <c r="J183" s="199">
        <v>1.5</v>
      </c>
      <c r="K183" s="199"/>
      <c r="L183" s="199"/>
      <c r="M183" s="199">
        <v>2.0833333334885538</v>
      </c>
      <c r="N183" s="199"/>
      <c r="O183" s="199"/>
      <c r="P183" s="199">
        <v>7.1666666673263535</v>
      </c>
      <c r="Q183" s="212"/>
      <c r="R183" s="212"/>
      <c r="S183" s="212"/>
      <c r="T183" s="199"/>
      <c r="U183" s="199"/>
      <c r="V183" s="199"/>
      <c r="W183" s="199"/>
      <c r="X183" s="199"/>
      <c r="Y183" s="199"/>
      <c r="Z183" s="199"/>
      <c r="AA183" s="199"/>
      <c r="AB183" s="199"/>
      <c r="AC183" s="212"/>
      <c r="AD183" s="212"/>
      <c r="AE183" s="212"/>
      <c r="AF183" s="212"/>
      <c r="AG183" s="199"/>
      <c r="AH183" s="199"/>
      <c r="AI183" s="199"/>
      <c r="AJ183" s="199"/>
      <c r="AK183" s="199"/>
      <c r="AL183" s="199"/>
      <c r="AM183" s="199"/>
      <c r="AN183" s="199"/>
      <c r="AO183" s="199"/>
      <c r="AP183" s="199"/>
      <c r="AQ183" s="199"/>
      <c r="AR183" s="199"/>
      <c r="AS183" s="212"/>
      <c r="AT183" s="212"/>
      <c r="AU183" s="212"/>
      <c r="AV183" s="199"/>
      <c r="AW183" s="199"/>
      <c r="AX183" s="199"/>
      <c r="AY183" s="199"/>
      <c r="AZ183" s="199"/>
      <c r="BA183" s="199"/>
      <c r="BB183" s="199"/>
      <c r="BC183" s="199"/>
      <c r="BD183" s="199"/>
      <c r="BE183" s="212"/>
      <c r="BF183" s="212"/>
      <c r="BG183" s="199"/>
      <c r="BH183" s="199"/>
      <c r="BI183" s="199"/>
      <c r="BJ183" s="199"/>
      <c r="BK183" s="199"/>
      <c r="BL183" s="199"/>
      <c r="BM183" s="212">
        <v>2</v>
      </c>
      <c r="BN183" s="199">
        <v>1.5</v>
      </c>
      <c r="BO183" s="199">
        <v>2.0833333334885538</v>
      </c>
      <c r="BP183" s="199">
        <v>7.1666666673263535</v>
      </c>
      <c r="BQ183" s="211"/>
      <c r="BR183" s="211"/>
      <c r="BS183" s="211"/>
      <c r="BT183" s="211"/>
      <c r="BU183" s="31" t="str">
        <f t="shared" si="74"/>
        <v>23_03</v>
      </c>
      <c r="BV183" s="31" t="str">
        <f t="shared" si="75"/>
        <v>BOMBA NEUMATICA DE RECOLECCION DE ACEITE USADO</v>
      </c>
      <c r="BW183" s="31" t="str">
        <f t="shared" si="76"/>
        <v>140-PP-121</v>
      </c>
      <c r="BX183" s="1" t="str">
        <f t="shared" si="77"/>
        <v>-</v>
      </c>
      <c r="BY183" s="66">
        <f t="shared" si="78"/>
        <v>1.5</v>
      </c>
      <c r="BZ183" s="66">
        <f t="shared" si="79"/>
        <v>7.1666666673263535</v>
      </c>
      <c r="CA183" s="1">
        <f t="shared" si="80"/>
        <v>17</v>
      </c>
      <c r="CB183" s="213">
        <f t="shared" si="81"/>
        <v>408</v>
      </c>
      <c r="CC183" s="67">
        <f t="shared" si="82"/>
        <v>0.99632352941176472</v>
      </c>
      <c r="CD183" s="69">
        <f t="shared" si="83"/>
        <v>204</v>
      </c>
      <c r="CE183" s="31">
        <f t="shared" si="68"/>
        <v>31</v>
      </c>
      <c r="CF183" s="213">
        <f t="shared" si="69"/>
        <v>744</v>
      </c>
      <c r="CG183" s="67">
        <f t="shared" si="70"/>
        <v>0.99798387096774188</v>
      </c>
      <c r="CH183" s="69">
        <f t="shared" si="71"/>
        <v>372</v>
      </c>
      <c r="CI183" s="69">
        <f t="shared" si="72"/>
        <v>0.75</v>
      </c>
      <c r="CJ183" s="199">
        <f t="shared" si="73"/>
        <v>3.5833333336631767</v>
      </c>
      <c r="CK183" s="68">
        <f t="shared" si="84"/>
        <v>1</v>
      </c>
      <c r="CL183" s="68">
        <f t="shared" si="85"/>
        <v>0</v>
      </c>
      <c r="CM183" s="68">
        <f t="shared" si="86"/>
        <v>0</v>
      </c>
      <c r="CN183" s="68">
        <f t="shared" si="87"/>
        <v>0</v>
      </c>
      <c r="CO183" s="68">
        <f t="shared" si="88"/>
        <v>0</v>
      </c>
      <c r="CP183" s="68">
        <f t="shared" si="89"/>
        <v>1</v>
      </c>
      <c r="CQ183" s="68">
        <f t="shared" si="90"/>
        <v>0</v>
      </c>
      <c r="CR183" s="68">
        <f t="shared" si="91"/>
        <v>0</v>
      </c>
      <c r="CS183" s="68">
        <f t="shared" si="92"/>
        <v>0</v>
      </c>
      <c r="CT183" s="68">
        <f t="shared" si="93"/>
        <v>0</v>
      </c>
      <c r="CU183" s="68">
        <f t="shared" si="94"/>
        <v>0</v>
      </c>
      <c r="CV183" s="68">
        <f t="shared" si="95"/>
        <v>1</v>
      </c>
      <c r="CW183" s="68">
        <f t="shared" si="96"/>
        <v>0</v>
      </c>
      <c r="CX183" s="68">
        <f t="shared" si="97"/>
        <v>0</v>
      </c>
      <c r="CY183" s="68">
        <f t="shared" si="98"/>
        <v>0</v>
      </c>
      <c r="CZ183" s="68">
        <f t="shared" si="99"/>
        <v>1</v>
      </c>
      <c r="DA183" s="68">
        <f t="shared" si="100"/>
        <v>0</v>
      </c>
      <c r="DB183" s="68">
        <f t="shared" si="101"/>
        <v>0</v>
      </c>
    </row>
    <row r="184" spans="1:106" ht="14.25" customHeight="1" x14ac:dyDescent="0.2">
      <c r="A184" s="31" t="s">
        <v>234</v>
      </c>
      <c r="B184" s="211" t="s">
        <v>451</v>
      </c>
      <c r="C184" s="211" t="s">
        <v>127</v>
      </c>
      <c r="D184" s="211" t="s">
        <v>36</v>
      </c>
      <c r="E184" s="212">
        <v>1</v>
      </c>
      <c r="F184" s="212"/>
      <c r="G184" s="212"/>
      <c r="H184" s="199">
        <v>1419</v>
      </c>
      <c r="I184" s="199"/>
      <c r="J184" s="199"/>
      <c r="K184" s="199">
        <v>0.83305555558763444</v>
      </c>
      <c r="L184" s="199"/>
      <c r="M184" s="199"/>
      <c r="N184" s="199">
        <v>3.3322222223505378</v>
      </c>
      <c r="O184" s="199"/>
      <c r="P184" s="199"/>
      <c r="Q184" s="212"/>
      <c r="R184" s="212"/>
      <c r="S184" s="212"/>
      <c r="T184" s="199"/>
      <c r="U184" s="199"/>
      <c r="V184" s="199"/>
      <c r="W184" s="199"/>
      <c r="X184" s="199"/>
      <c r="Y184" s="199"/>
      <c r="Z184" s="199"/>
      <c r="AA184" s="199"/>
      <c r="AB184" s="199"/>
      <c r="AC184" s="212"/>
      <c r="AD184" s="212"/>
      <c r="AE184" s="212"/>
      <c r="AF184" s="212"/>
      <c r="AG184" s="199"/>
      <c r="AH184" s="199"/>
      <c r="AI184" s="199"/>
      <c r="AJ184" s="199"/>
      <c r="AK184" s="199"/>
      <c r="AL184" s="199"/>
      <c r="AM184" s="199"/>
      <c r="AN184" s="199"/>
      <c r="AO184" s="199"/>
      <c r="AP184" s="199"/>
      <c r="AQ184" s="199"/>
      <c r="AR184" s="199"/>
      <c r="AS184" s="212"/>
      <c r="AT184" s="212"/>
      <c r="AU184" s="212"/>
      <c r="AV184" s="199"/>
      <c r="AW184" s="199"/>
      <c r="AX184" s="199"/>
      <c r="AY184" s="199"/>
      <c r="AZ184" s="199"/>
      <c r="BA184" s="199"/>
      <c r="BB184" s="199"/>
      <c r="BC184" s="199"/>
      <c r="BD184" s="199"/>
      <c r="BE184" s="212"/>
      <c r="BF184" s="212"/>
      <c r="BG184" s="199"/>
      <c r="BH184" s="199"/>
      <c r="BI184" s="199"/>
      <c r="BJ184" s="199"/>
      <c r="BK184" s="199"/>
      <c r="BL184" s="199"/>
      <c r="BM184" s="212">
        <v>1</v>
      </c>
      <c r="BN184" s="199">
        <v>1419</v>
      </c>
      <c r="BO184" s="199">
        <v>0.83305555558763444</v>
      </c>
      <c r="BP184" s="199">
        <v>3.3322222223505378</v>
      </c>
      <c r="BQ184" s="211"/>
      <c r="BR184" s="211"/>
      <c r="BS184" s="211"/>
      <c r="BT184" s="211"/>
      <c r="BU184" s="31" t="str">
        <f t="shared" si="74"/>
        <v>23_03</v>
      </c>
      <c r="BV184" s="31" t="str">
        <f t="shared" si="75"/>
        <v xml:space="preserve">ESTACION DE LUBRICACION </v>
      </c>
      <c r="BW184" s="31" t="str">
        <f t="shared" si="76"/>
        <v>140-ZM-102</v>
      </c>
      <c r="BX184" s="1" t="str">
        <f t="shared" si="77"/>
        <v>-</v>
      </c>
      <c r="BY184" s="66">
        <f t="shared" si="78"/>
        <v>1419</v>
      </c>
      <c r="BZ184" s="66">
        <f t="shared" si="79"/>
        <v>3.3322222223505378</v>
      </c>
      <c r="CA184" s="1">
        <f t="shared" si="80"/>
        <v>17</v>
      </c>
      <c r="CB184" s="213">
        <f t="shared" si="81"/>
        <v>408</v>
      </c>
      <c r="CC184" s="67">
        <f t="shared" si="82"/>
        <v>-2.4779411764705883</v>
      </c>
      <c r="CD184" s="69">
        <f t="shared" si="83"/>
        <v>408</v>
      </c>
      <c r="CE184" s="31">
        <f t="shared" si="68"/>
        <v>31</v>
      </c>
      <c r="CF184" s="213">
        <f t="shared" si="69"/>
        <v>744</v>
      </c>
      <c r="CG184" s="67">
        <f t="shared" si="70"/>
        <v>-0.907258064516129</v>
      </c>
      <c r="CH184" s="69">
        <f t="shared" si="71"/>
        <v>744</v>
      </c>
      <c r="CI184" s="69">
        <f t="shared" si="72"/>
        <v>1419</v>
      </c>
      <c r="CJ184" s="199">
        <f t="shared" si="73"/>
        <v>3.3322222223505378</v>
      </c>
      <c r="CK184" s="68">
        <f t="shared" si="84"/>
        <v>1</v>
      </c>
      <c r="CL184" s="68">
        <f t="shared" si="85"/>
        <v>0</v>
      </c>
      <c r="CM184" s="68">
        <f t="shared" si="86"/>
        <v>0</v>
      </c>
      <c r="CN184" s="68">
        <f t="shared" si="87"/>
        <v>0</v>
      </c>
      <c r="CO184" s="68">
        <f t="shared" si="88"/>
        <v>0</v>
      </c>
      <c r="CP184" s="68">
        <f t="shared" si="89"/>
        <v>1</v>
      </c>
      <c r="CQ184" s="68">
        <f t="shared" si="90"/>
        <v>0</v>
      </c>
      <c r="CR184" s="68">
        <f t="shared" si="91"/>
        <v>0</v>
      </c>
      <c r="CS184" s="68">
        <f t="shared" si="92"/>
        <v>0</v>
      </c>
      <c r="CT184" s="68">
        <f t="shared" si="93"/>
        <v>0</v>
      </c>
      <c r="CU184" s="68">
        <f t="shared" si="94"/>
        <v>0</v>
      </c>
      <c r="CV184" s="68">
        <f t="shared" si="95"/>
        <v>0</v>
      </c>
      <c r="CW184" s="68">
        <f t="shared" si="96"/>
        <v>1</v>
      </c>
      <c r="CX184" s="68">
        <f t="shared" si="97"/>
        <v>0</v>
      </c>
      <c r="CY184" s="68">
        <f t="shared" si="98"/>
        <v>0</v>
      </c>
      <c r="CZ184" s="68">
        <f t="shared" si="99"/>
        <v>0</v>
      </c>
      <c r="DA184" s="68">
        <f t="shared" si="100"/>
        <v>1</v>
      </c>
      <c r="DB184" s="68">
        <f t="shared" si="101"/>
        <v>0</v>
      </c>
    </row>
    <row r="185" spans="1:106" ht="14.25" customHeight="1" x14ac:dyDescent="0.2">
      <c r="A185" s="31" t="s">
        <v>234</v>
      </c>
      <c r="B185" s="211" t="s">
        <v>451</v>
      </c>
      <c r="C185" s="211" t="s">
        <v>124</v>
      </c>
      <c r="D185" s="211" t="s">
        <v>36</v>
      </c>
      <c r="E185" s="212">
        <v>1</v>
      </c>
      <c r="F185" s="212"/>
      <c r="G185" s="212"/>
      <c r="H185" s="199">
        <v>1419.8333333332557</v>
      </c>
      <c r="I185" s="199"/>
      <c r="J185" s="199"/>
      <c r="K185" s="199">
        <v>0.83305555541301146</v>
      </c>
      <c r="L185" s="199"/>
      <c r="M185" s="199"/>
      <c r="N185" s="199">
        <v>3.3322222216520458</v>
      </c>
      <c r="O185" s="199"/>
      <c r="P185" s="199"/>
      <c r="Q185" s="212"/>
      <c r="R185" s="212"/>
      <c r="S185" s="212"/>
      <c r="T185" s="199"/>
      <c r="U185" s="199"/>
      <c r="V185" s="199"/>
      <c r="W185" s="199"/>
      <c r="X185" s="199"/>
      <c r="Y185" s="199"/>
      <c r="Z185" s="199"/>
      <c r="AA185" s="199"/>
      <c r="AB185" s="199"/>
      <c r="AC185" s="212"/>
      <c r="AD185" s="212"/>
      <c r="AE185" s="212"/>
      <c r="AF185" s="212"/>
      <c r="AG185" s="199"/>
      <c r="AH185" s="199"/>
      <c r="AI185" s="199"/>
      <c r="AJ185" s="199"/>
      <c r="AK185" s="199"/>
      <c r="AL185" s="199"/>
      <c r="AM185" s="199"/>
      <c r="AN185" s="199"/>
      <c r="AO185" s="199"/>
      <c r="AP185" s="199"/>
      <c r="AQ185" s="199"/>
      <c r="AR185" s="199"/>
      <c r="AS185" s="212"/>
      <c r="AT185" s="212"/>
      <c r="AU185" s="212"/>
      <c r="AV185" s="199"/>
      <c r="AW185" s="199"/>
      <c r="AX185" s="199"/>
      <c r="AY185" s="199"/>
      <c r="AZ185" s="199"/>
      <c r="BA185" s="199"/>
      <c r="BB185" s="199"/>
      <c r="BC185" s="199"/>
      <c r="BD185" s="199"/>
      <c r="BE185" s="212"/>
      <c r="BF185" s="212"/>
      <c r="BG185" s="199"/>
      <c r="BH185" s="199"/>
      <c r="BI185" s="199"/>
      <c r="BJ185" s="199"/>
      <c r="BK185" s="199"/>
      <c r="BL185" s="199"/>
      <c r="BM185" s="212">
        <v>1</v>
      </c>
      <c r="BN185" s="199">
        <v>1419.8333333332557</v>
      </c>
      <c r="BO185" s="199">
        <v>0.83305555541301146</v>
      </c>
      <c r="BP185" s="199">
        <v>3.3322222216520458</v>
      </c>
      <c r="BQ185" s="211"/>
      <c r="BR185" s="211"/>
      <c r="BS185" s="211"/>
      <c r="BT185" s="211"/>
      <c r="BU185" s="31" t="str">
        <f t="shared" si="74"/>
        <v>23_03</v>
      </c>
      <c r="BV185" s="31" t="str">
        <f t="shared" si="75"/>
        <v xml:space="preserve">ESTACION DE LUBRICACION </v>
      </c>
      <c r="BW185" s="31" t="str">
        <f t="shared" si="76"/>
        <v>140-ZM-103</v>
      </c>
      <c r="BX185" s="1" t="str">
        <f t="shared" si="77"/>
        <v>-</v>
      </c>
      <c r="BY185" s="66">
        <f t="shared" si="78"/>
        <v>1419.8333333332557</v>
      </c>
      <c r="BZ185" s="66">
        <f t="shared" si="79"/>
        <v>3.3322222216520458</v>
      </c>
      <c r="CA185" s="1">
        <f t="shared" si="80"/>
        <v>17</v>
      </c>
      <c r="CB185" s="213">
        <f t="shared" si="81"/>
        <v>408</v>
      </c>
      <c r="CC185" s="67">
        <f t="shared" si="82"/>
        <v>-2.4799836601305287</v>
      </c>
      <c r="CD185" s="69">
        <f t="shared" si="83"/>
        <v>408</v>
      </c>
      <c r="CE185" s="31">
        <f t="shared" si="68"/>
        <v>31</v>
      </c>
      <c r="CF185" s="213">
        <f t="shared" si="69"/>
        <v>744</v>
      </c>
      <c r="CG185" s="67">
        <f t="shared" si="70"/>
        <v>-0.90837813620061258</v>
      </c>
      <c r="CH185" s="69">
        <f t="shared" si="71"/>
        <v>744</v>
      </c>
      <c r="CI185" s="69">
        <f t="shared" si="72"/>
        <v>1419.8333333332557</v>
      </c>
      <c r="CJ185" s="199">
        <f t="shared" si="73"/>
        <v>3.3322222216520458</v>
      </c>
      <c r="CK185" s="68">
        <f t="shared" si="84"/>
        <v>1</v>
      </c>
      <c r="CL185" s="68">
        <f t="shared" si="85"/>
        <v>0</v>
      </c>
      <c r="CM185" s="68">
        <f t="shared" si="86"/>
        <v>0</v>
      </c>
      <c r="CN185" s="68">
        <f t="shared" si="87"/>
        <v>0</v>
      </c>
      <c r="CO185" s="68">
        <f t="shared" si="88"/>
        <v>0</v>
      </c>
      <c r="CP185" s="68">
        <f t="shared" si="89"/>
        <v>1</v>
      </c>
      <c r="CQ185" s="68">
        <f t="shared" si="90"/>
        <v>0</v>
      </c>
      <c r="CR185" s="68">
        <f t="shared" si="91"/>
        <v>0</v>
      </c>
      <c r="CS185" s="68">
        <f t="shared" si="92"/>
        <v>0</v>
      </c>
      <c r="CT185" s="68">
        <f t="shared" si="93"/>
        <v>0</v>
      </c>
      <c r="CU185" s="68">
        <f t="shared" si="94"/>
        <v>0</v>
      </c>
      <c r="CV185" s="68">
        <f t="shared" si="95"/>
        <v>0</v>
      </c>
      <c r="CW185" s="68">
        <f t="shared" si="96"/>
        <v>1</v>
      </c>
      <c r="CX185" s="68">
        <f t="shared" si="97"/>
        <v>0</v>
      </c>
      <c r="CY185" s="68">
        <f t="shared" si="98"/>
        <v>0</v>
      </c>
      <c r="CZ185" s="68">
        <f t="shared" si="99"/>
        <v>0</v>
      </c>
      <c r="DA185" s="68">
        <f t="shared" si="100"/>
        <v>1</v>
      </c>
      <c r="DB185" s="68">
        <f t="shared" si="101"/>
        <v>0</v>
      </c>
    </row>
    <row r="186" spans="1:106" ht="14.25" customHeight="1" x14ac:dyDescent="0.2">
      <c r="A186" s="31" t="s">
        <v>234</v>
      </c>
      <c r="B186" s="211" t="s">
        <v>451</v>
      </c>
      <c r="C186" s="211" t="s">
        <v>117</v>
      </c>
      <c r="D186" s="211" t="s">
        <v>36</v>
      </c>
      <c r="E186" s="212">
        <v>1</v>
      </c>
      <c r="F186" s="212"/>
      <c r="G186" s="212"/>
      <c r="H186" s="199">
        <v>1420.6666666666861</v>
      </c>
      <c r="I186" s="199"/>
      <c r="J186" s="199"/>
      <c r="K186" s="199">
        <v>0.83305555558763444</v>
      </c>
      <c r="L186" s="199"/>
      <c r="M186" s="199"/>
      <c r="N186" s="199">
        <v>3.3322222223505378</v>
      </c>
      <c r="O186" s="199"/>
      <c r="P186" s="199"/>
      <c r="Q186" s="212"/>
      <c r="R186" s="212"/>
      <c r="S186" s="212"/>
      <c r="T186" s="199"/>
      <c r="U186" s="199"/>
      <c r="V186" s="199"/>
      <c r="W186" s="199"/>
      <c r="X186" s="199"/>
      <c r="Y186" s="199"/>
      <c r="Z186" s="199"/>
      <c r="AA186" s="199"/>
      <c r="AB186" s="199"/>
      <c r="AC186" s="212"/>
      <c r="AD186" s="212"/>
      <c r="AE186" s="212"/>
      <c r="AF186" s="212"/>
      <c r="AG186" s="199"/>
      <c r="AH186" s="199"/>
      <c r="AI186" s="199"/>
      <c r="AJ186" s="199"/>
      <c r="AK186" s="199"/>
      <c r="AL186" s="199"/>
      <c r="AM186" s="199"/>
      <c r="AN186" s="199"/>
      <c r="AO186" s="199"/>
      <c r="AP186" s="199"/>
      <c r="AQ186" s="199"/>
      <c r="AR186" s="199"/>
      <c r="AS186" s="212"/>
      <c r="AT186" s="212"/>
      <c r="AU186" s="212"/>
      <c r="AV186" s="199"/>
      <c r="AW186" s="199"/>
      <c r="AX186" s="199"/>
      <c r="AY186" s="199"/>
      <c r="AZ186" s="199"/>
      <c r="BA186" s="199"/>
      <c r="BB186" s="199"/>
      <c r="BC186" s="199"/>
      <c r="BD186" s="199"/>
      <c r="BE186" s="212"/>
      <c r="BF186" s="212"/>
      <c r="BG186" s="199"/>
      <c r="BH186" s="199"/>
      <c r="BI186" s="199"/>
      <c r="BJ186" s="199"/>
      <c r="BK186" s="199"/>
      <c r="BL186" s="199"/>
      <c r="BM186" s="212">
        <v>1</v>
      </c>
      <c r="BN186" s="199">
        <v>1420.6666666666861</v>
      </c>
      <c r="BO186" s="199">
        <v>0.83305555558763444</v>
      </c>
      <c r="BP186" s="199">
        <v>3.3322222223505378</v>
      </c>
      <c r="BQ186" s="211"/>
      <c r="BR186" s="211"/>
      <c r="BS186" s="211"/>
      <c r="BT186" s="211"/>
      <c r="BU186" s="31" t="str">
        <f t="shared" si="74"/>
        <v>23_03</v>
      </c>
      <c r="BV186" s="31" t="str">
        <f t="shared" si="75"/>
        <v xml:space="preserve">ESTACION DE LUBRICACION </v>
      </c>
      <c r="BW186" s="31" t="str">
        <f t="shared" si="76"/>
        <v>140-ZM-104</v>
      </c>
      <c r="BX186" s="1" t="str">
        <f t="shared" si="77"/>
        <v>-</v>
      </c>
      <c r="BY186" s="66">
        <f t="shared" si="78"/>
        <v>1420.6666666666861</v>
      </c>
      <c r="BZ186" s="66">
        <f t="shared" si="79"/>
        <v>3.3322222223505378</v>
      </c>
      <c r="CA186" s="1">
        <f t="shared" si="80"/>
        <v>17</v>
      </c>
      <c r="CB186" s="213">
        <f t="shared" si="81"/>
        <v>408</v>
      </c>
      <c r="CC186" s="67">
        <f t="shared" si="82"/>
        <v>-2.4820261437908973</v>
      </c>
      <c r="CD186" s="69">
        <f t="shared" si="83"/>
        <v>408</v>
      </c>
      <c r="CE186" s="31">
        <f t="shared" si="68"/>
        <v>31</v>
      </c>
      <c r="CF186" s="213">
        <f t="shared" si="69"/>
        <v>744</v>
      </c>
      <c r="CG186" s="67">
        <f t="shared" si="70"/>
        <v>-0.90949820788533076</v>
      </c>
      <c r="CH186" s="69">
        <f t="shared" si="71"/>
        <v>744</v>
      </c>
      <c r="CI186" s="69">
        <f t="shared" si="72"/>
        <v>1420.6666666666861</v>
      </c>
      <c r="CJ186" s="199">
        <f t="shared" si="73"/>
        <v>3.3322222223505378</v>
      </c>
      <c r="CK186" s="68">
        <f t="shared" si="84"/>
        <v>1</v>
      </c>
      <c r="CL186" s="68">
        <f t="shared" si="85"/>
        <v>0</v>
      </c>
      <c r="CM186" s="68">
        <f t="shared" si="86"/>
        <v>0</v>
      </c>
      <c r="CN186" s="68">
        <f t="shared" si="87"/>
        <v>0</v>
      </c>
      <c r="CO186" s="68">
        <f t="shared" si="88"/>
        <v>0</v>
      </c>
      <c r="CP186" s="68">
        <f t="shared" si="89"/>
        <v>1</v>
      </c>
      <c r="CQ186" s="68">
        <f t="shared" si="90"/>
        <v>0</v>
      </c>
      <c r="CR186" s="68">
        <f t="shared" si="91"/>
        <v>0</v>
      </c>
      <c r="CS186" s="68">
        <f t="shared" si="92"/>
        <v>0</v>
      </c>
      <c r="CT186" s="68">
        <f t="shared" si="93"/>
        <v>0</v>
      </c>
      <c r="CU186" s="68">
        <f t="shared" si="94"/>
        <v>0</v>
      </c>
      <c r="CV186" s="68">
        <f t="shared" si="95"/>
        <v>0</v>
      </c>
      <c r="CW186" s="68">
        <f t="shared" si="96"/>
        <v>1</v>
      </c>
      <c r="CX186" s="68">
        <f t="shared" si="97"/>
        <v>0</v>
      </c>
      <c r="CY186" s="68">
        <f t="shared" si="98"/>
        <v>0</v>
      </c>
      <c r="CZ186" s="68">
        <f t="shared" si="99"/>
        <v>0</v>
      </c>
      <c r="DA186" s="68">
        <f t="shared" si="100"/>
        <v>1</v>
      </c>
      <c r="DB186" s="68">
        <f t="shared" si="101"/>
        <v>0</v>
      </c>
    </row>
    <row r="187" spans="1:106" ht="14.25" customHeight="1" x14ac:dyDescent="0.2">
      <c r="A187" s="31" t="s">
        <v>234</v>
      </c>
      <c r="B187" s="211" t="s">
        <v>451</v>
      </c>
      <c r="C187" s="211" t="s">
        <v>184</v>
      </c>
      <c r="D187" s="211" t="s">
        <v>36</v>
      </c>
      <c r="E187" s="212">
        <v>1</v>
      </c>
      <c r="F187" s="212"/>
      <c r="G187" s="212"/>
      <c r="H187" s="199">
        <v>1421.4999999999418</v>
      </c>
      <c r="I187" s="199"/>
      <c r="J187" s="199"/>
      <c r="K187" s="199">
        <v>0.83305555541301146</v>
      </c>
      <c r="L187" s="199"/>
      <c r="M187" s="199"/>
      <c r="N187" s="199">
        <v>3.3322222216520458</v>
      </c>
      <c r="O187" s="199"/>
      <c r="P187" s="199"/>
      <c r="Q187" s="212"/>
      <c r="R187" s="212"/>
      <c r="S187" s="212"/>
      <c r="T187" s="199"/>
      <c r="U187" s="199"/>
      <c r="V187" s="199"/>
      <c r="W187" s="199"/>
      <c r="X187" s="199"/>
      <c r="Y187" s="199"/>
      <c r="Z187" s="199"/>
      <c r="AA187" s="199"/>
      <c r="AB187" s="199"/>
      <c r="AC187" s="212"/>
      <c r="AD187" s="212"/>
      <c r="AE187" s="212"/>
      <c r="AF187" s="212"/>
      <c r="AG187" s="199"/>
      <c r="AH187" s="199"/>
      <c r="AI187" s="199"/>
      <c r="AJ187" s="199"/>
      <c r="AK187" s="199"/>
      <c r="AL187" s="199"/>
      <c r="AM187" s="199"/>
      <c r="AN187" s="199"/>
      <c r="AO187" s="199"/>
      <c r="AP187" s="199"/>
      <c r="AQ187" s="199"/>
      <c r="AR187" s="199"/>
      <c r="AS187" s="212"/>
      <c r="AT187" s="212"/>
      <c r="AU187" s="212"/>
      <c r="AV187" s="199"/>
      <c r="AW187" s="199"/>
      <c r="AX187" s="199"/>
      <c r="AY187" s="199"/>
      <c r="AZ187" s="199"/>
      <c r="BA187" s="199"/>
      <c r="BB187" s="199"/>
      <c r="BC187" s="199"/>
      <c r="BD187" s="199"/>
      <c r="BE187" s="212"/>
      <c r="BF187" s="212"/>
      <c r="BG187" s="199"/>
      <c r="BH187" s="199"/>
      <c r="BI187" s="199"/>
      <c r="BJ187" s="199"/>
      <c r="BK187" s="199"/>
      <c r="BL187" s="199"/>
      <c r="BM187" s="212">
        <v>1</v>
      </c>
      <c r="BN187" s="199">
        <v>1421.4999999999418</v>
      </c>
      <c r="BO187" s="199">
        <v>0.83305555541301146</v>
      </c>
      <c r="BP187" s="199">
        <v>3.3322222216520458</v>
      </c>
      <c r="BQ187" s="211"/>
      <c r="BR187" s="211"/>
      <c r="BS187" s="211"/>
      <c r="BT187" s="211"/>
      <c r="BU187" s="31" t="str">
        <f t="shared" si="74"/>
        <v>23_03</v>
      </c>
      <c r="BV187" s="31" t="str">
        <f t="shared" si="75"/>
        <v xml:space="preserve">ESTACION DE LUBRICACION </v>
      </c>
      <c r="BW187" s="31" t="str">
        <f t="shared" si="76"/>
        <v>140-ZM-105</v>
      </c>
      <c r="BX187" s="1" t="str">
        <f t="shared" si="77"/>
        <v>-</v>
      </c>
      <c r="BY187" s="66">
        <f t="shared" si="78"/>
        <v>1421.4999999999418</v>
      </c>
      <c r="BZ187" s="66">
        <f t="shared" si="79"/>
        <v>3.3322222216520458</v>
      </c>
      <c r="CA187" s="1">
        <f t="shared" si="80"/>
        <v>17</v>
      </c>
      <c r="CB187" s="213">
        <f t="shared" si="81"/>
        <v>408</v>
      </c>
      <c r="CC187" s="67">
        <f t="shared" si="82"/>
        <v>-2.4840686274508377</v>
      </c>
      <c r="CD187" s="69">
        <f t="shared" si="83"/>
        <v>408</v>
      </c>
      <c r="CE187" s="31">
        <f t="shared" si="68"/>
        <v>31</v>
      </c>
      <c r="CF187" s="213">
        <f t="shared" si="69"/>
        <v>744</v>
      </c>
      <c r="CG187" s="67">
        <f t="shared" si="70"/>
        <v>-0.91061827956981423</v>
      </c>
      <c r="CH187" s="69">
        <f t="shared" si="71"/>
        <v>744</v>
      </c>
      <c r="CI187" s="69">
        <f t="shared" si="72"/>
        <v>1421.4999999999418</v>
      </c>
      <c r="CJ187" s="199">
        <f t="shared" si="73"/>
        <v>3.3322222216520458</v>
      </c>
      <c r="CK187" s="68">
        <f t="shared" si="84"/>
        <v>1</v>
      </c>
      <c r="CL187" s="68">
        <f t="shared" si="85"/>
        <v>0</v>
      </c>
      <c r="CM187" s="68">
        <f t="shared" si="86"/>
        <v>0</v>
      </c>
      <c r="CN187" s="68">
        <f t="shared" si="87"/>
        <v>0</v>
      </c>
      <c r="CO187" s="68">
        <f t="shared" si="88"/>
        <v>0</v>
      </c>
      <c r="CP187" s="68">
        <f t="shared" si="89"/>
        <v>1</v>
      </c>
      <c r="CQ187" s="68">
        <f t="shared" si="90"/>
        <v>0</v>
      </c>
      <c r="CR187" s="68">
        <f t="shared" si="91"/>
        <v>0</v>
      </c>
      <c r="CS187" s="68">
        <f t="shared" si="92"/>
        <v>0</v>
      </c>
      <c r="CT187" s="68">
        <f t="shared" si="93"/>
        <v>0</v>
      </c>
      <c r="CU187" s="68">
        <f t="shared" si="94"/>
        <v>0</v>
      </c>
      <c r="CV187" s="68">
        <f t="shared" si="95"/>
        <v>0</v>
      </c>
      <c r="CW187" s="68">
        <f t="shared" si="96"/>
        <v>1</v>
      </c>
      <c r="CX187" s="68">
        <f t="shared" si="97"/>
        <v>0</v>
      </c>
      <c r="CY187" s="68">
        <f t="shared" si="98"/>
        <v>0</v>
      </c>
      <c r="CZ187" s="68">
        <f t="shared" si="99"/>
        <v>0</v>
      </c>
      <c r="DA187" s="68">
        <f t="shared" si="100"/>
        <v>1</v>
      </c>
      <c r="DB187" s="68">
        <f t="shared" si="101"/>
        <v>0</v>
      </c>
    </row>
    <row r="188" spans="1:106" ht="14.25" customHeight="1" x14ac:dyDescent="0.2">
      <c r="A188" s="31" t="s">
        <v>234</v>
      </c>
      <c r="B188" s="211" t="s">
        <v>451</v>
      </c>
      <c r="C188" s="211" t="s">
        <v>206</v>
      </c>
      <c r="D188" s="211" t="s">
        <v>36</v>
      </c>
      <c r="E188" s="212">
        <v>1</v>
      </c>
      <c r="F188" s="212"/>
      <c r="G188" s="212"/>
      <c r="H188" s="199">
        <v>1418.1666666667443</v>
      </c>
      <c r="I188" s="199"/>
      <c r="J188" s="199"/>
      <c r="K188" s="199">
        <v>0.66666666674427688</v>
      </c>
      <c r="L188" s="199"/>
      <c r="M188" s="199"/>
      <c r="N188" s="199">
        <v>2.6666666669771075</v>
      </c>
      <c r="O188" s="199"/>
      <c r="P188" s="199"/>
      <c r="Q188" s="212"/>
      <c r="R188" s="212"/>
      <c r="S188" s="212"/>
      <c r="T188" s="199"/>
      <c r="U188" s="199"/>
      <c r="V188" s="199"/>
      <c r="W188" s="199"/>
      <c r="X188" s="199"/>
      <c r="Y188" s="199"/>
      <c r="Z188" s="199"/>
      <c r="AA188" s="199"/>
      <c r="AB188" s="199"/>
      <c r="AC188" s="212"/>
      <c r="AD188" s="212"/>
      <c r="AE188" s="212"/>
      <c r="AF188" s="212"/>
      <c r="AG188" s="199"/>
      <c r="AH188" s="199"/>
      <c r="AI188" s="199"/>
      <c r="AJ188" s="199"/>
      <c r="AK188" s="199"/>
      <c r="AL188" s="199"/>
      <c r="AM188" s="199"/>
      <c r="AN188" s="199"/>
      <c r="AO188" s="199"/>
      <c r="AP188" s="199"/>
      <c r="AQ188" s="199"/>
      <c r="AR188" s="199"/>
      <c r="AS188" s="212"/>
      <c r="AT188" s="212"/>
      <c r="AU188" s="212"/>
      <c r="AV188" s="199"/>
      <c r="AW188" s="199"/>
      <c r="AX188" s="199"/>
      <c r="AY188" s="199"/>
      <c r="AZ188" s="199"/>
      <c r="BA188" s="199"/>
      <c r="BB188" s="199"/>
      <c r="BC188" s="199"/>
      <c r="BD188" s="199"/>
      <c r="BE188" s="212"/>
      <c r="BF188" s="212"/>
      <c r="BG188" s="199"/>
      <c r="BH188" s="199"/>
      <c r="BI188" s="199"/>
      <c r="BJ188" s="199"/>
      <c r="BK188" s="199"/>
      <c r="BL188" s="199"/>
      <c r="BM188" s="212">
        <v>1</v>
      </c>
      <c r="BN188" s="199">
        <v>1418.1666666667443</v>
      </c>
      <c r="BO188" s="199">
        <v>0.66666666674427688</v>
      </c>
      <c r="BP188" s="199">
        <v>2.6666666669771075</v>
      </c>
      <c r="BQ188" s="211"/>
      <c r="BR188" s="211"/>
      <c r="BS188" s="211"/>
      <c r="BT188" s="211"/>
      <c r="BU188" s="31" t="str">
        <f t="shared" si="74"/>
        <v>23_03</v>
      </c>
      <c r="BV188" s="31" t="str">
        <f t="shared" si="75"/>
        <v xml:space="preserve">ESTACION DE LUBRICACION </v>
      </c>
      <c r="BW188" s="31" t="str">
        <f t="shared" si="76"/>
        <v>140-ZM-101</v>
      </c>
      <c r="BX188" s="1" t="str">
        <f t="shared" si="77"/>
        <v>-</v>
      </c>
      <c r="BY188" s="66">
        <f t="shared" si="78"/>
        <v>1418.1666666667443</v>
      </c>
      <c r="BZ188" s="66">
        <f t="shared" si="79"/>
        <v>2.6666666669771075</v>
      </c>
      <c r="CA188" s="1">
        <f t="shared" si="80"/>
        <v>17</v>
      </c>
      <c r="CB188" s="213">
        <f t="shared" si="81"/>
        <v>408</v>
      </c>
      <c r="CC188" s="67">
        <f t="shared" si="82"/>
        <v>-2.4758986928106479</v>
      </c>
      <c r="CD188" s="69">
        <f t="shared" si="83"/>
        <v>408</v>
      </c>
      <c r="CE188" s="31">
        <f t="shared" si="68"/>
        <v>31</v>
      </c>
      <c r="CF188" s="213">
        <f t="shared" si="69"/>
        <v>744</v>
      </c>
      <c r="CG188" s="67">
        <f t="shared" si="70"/>
        <v>-0.90613799283164553</v>
      </c>
      <c r="CH188" s="69">
        <f t="shared" si="71"/>
        <v>744</v>
      </c>
      <c r="CI188" s="69">
        <f t="shared" si="72"/>
        <v>1418.1666666667443</v>
      </c>
      <c r="CJ188" s="199">
        <f t="shared" si="73"/>
        <v>2.6666666669771075</v>
      </c>
      <c r="CK188" s="68">
        <f t="shared" si="84"/>
        <v>1</v>
      </c>
      <c r="CL188" s="68">
        <f t="shared" si="85"/>
        <v>0</v>
      </c>
      <c r="CM188" s="68">
        <f t="shared" si="86"/>
        <v>0</v>
      </c>
      <c r="CN188" s="68">
        <f t="shared" si="87"/>
        <v>0</v>
      </c>
      <c r="CO188" s="68">
        <f t="shared" si="88"/>
        <v>0</v>
      </c>
      <c r="CP188" s="68">
        <f t="shared" si="89"/>
        <v>1</v>
      </c>
      <c r="CQ188" s="68">
        <f t="shared" si="90"/>
        <v>0</v>
      </c>
      <c r="CR188" s="68">
        <f t="shared" si="91"/>
        <v>0</v>
      </c>
      <c r="CS188" s="68">
        <f t="shared" si="92"/>
        <v>0</v>
      </c>
      <c r="CT188" s="68">
        <f t="shared" si="93"/>
        <v>0</v>
      </c>
      <c r="CU188" s="68">
        <f t="shared" si="94"/>
        <v>0</v>
      </c>
      <c r="CV188" s="68">
        <f t="shared" si="95"/>
        <v>0</v>
      </c>
      <c r="CW188" s="68">
        <f t="shared" si="96"/>
        <v>1</v>
      </c>
      <c r="CX188" s="68">
        <f t="shared" si="97"/>
        <v>0</v>
      </c>
      <c r="CY188" s="68">
        <f t="shared" si="98"/>
        <v>0</v>
      </c>
      <c r="CZ188" s="68">
        <f t="shared" si="99"/>
        <v>0</v>
      </c>
      <c r="DA188" s="68">
        <f t="shared" si="100"/>
        <v>1</v>
      </c>
      <c r="DB188" s="68">
        <f t="shared" si="101"/>
        <v>0</v>
      </c>
    </row>
    <row r="189" spans="1:106" ht="14.25" customHeight="1" x14ac:dyDescent="0.2">
      <c r="A189" s="31" t="s">
        <v>234</v>
      </c>
      <c r="B189" s="211" t="s">
        <v>451</v>
      </c>
      <c r="C189" s="211" t="s">
        <v>207</v>
      </c>
      <c r="D189" s="211" t="s">
        <v>36</v>
      </c>
      <c r="E189" s="212">
        <v>1</v>
      </c>
      <c r="F189" s="212"/>
      <c r="G189" s="212"/>
      <c r="H189" s="199">
        <v>1422.2499999999418</v>
      </c>
      <c r="I189" s="199"/>
      <c r="J189" s="199"/>
      <c r="K189" s="199">
        <v>0.99972222209908068</v>
      </c>
      <c r="L189" s="199"/>
      <c r="M189" s="199"/>
      <c r="N189" s="199">
        <v>3.9988888883963227</v>
      </c>
      <c r="O189" s="199"/>
      <c r="P189" s="199"/>
      <c r="Q189" s="212"/>
      <c r="R189" s="212"/>
      <c r="S189" s="212"/>
      <c r="T189" s="199"/>
      <c r="U189" s="199"/>
      <c r="V189" s="199"/>
      <c r="W189" s="199"/>
      <c r="X189" s="199"/>
      <c r="Y189" s="199"/>
      <c r="Z189" s="199"/>
      <c r="AA189" s="199"/>
      <c r="AB189" s="199"/>
      <c r="AC189" s="212"/>
      <c r="AD189" s="212"/>
      <c r="AE189" s="212"/>
      <c r="AF189" s="212"/>
      <c r="AG189" s="199"/>
      <c r="AH189" s="199"/>
      <c r="AI189" s="199"/>
      <c r="AJ189" s="199"/>
      <c r="AK189" s="199"/>
      <c r="AL189" s="199"/>
      <c r="AM189" s="199"/>
      <c r="AN189" s="199"/>
      <c r="AO189" s="199"/>
      <c r="AP189" s="199"/>
      <c r="AQ189" s="199"/>
      <c r="AR189" s="199"/>
      <c r="AS189" s="212"/>
      <c r="AT189" s="212"/>
      <c r="AU189" s="212"/>
      <c r="AV189" s="199"/>
      <c r="AW189" s="199"/>
      <c r="AX189" s="199"/>
      <c r="AY189" s="199"/>
      <c r="AZ189" s="199"/>
      <c r="BA189" s="199"/>
      <c r="BB189" s="199"/>
      <c r="BC189" s="199"/>
      <c r="BD189" s="199"/>
      <c r="BE189" s="212"/>
      <c r="BF189" s="212"/>
      <c r="BG189" s="199"/>
      <c r="BH189" s="199"/>
      <c r="BI189" s="199"/>
      <c r="BJ189" s="199"/>
      <c r="BK189" s="199"/>
      <c r="BL189" s="199"/>
      <c r="BM189" s="212">
        <v>1</v>
      </c>
      <c r="BN189" s="199">
        <v>1422.2499999999418</v>
      </c>
      <c r="BO189" s="199">
        <v>0.99972222209908068</v>
      </c>
      <c r="BP189" s="199">
        <v>3.9988888883963227</v>
      </c>
      <c r="BQ189" s="211"/>
      <c r="BR189" s="211"/>
      <c r="BS189" s="211"/>
      <c r="BT189" s="211"/>
      <c r="BU189" s="31" t="str">
        <f t="shared" si="74"/>
        <v>23_03</v>
      </c>
      <c r="BV189" s="31" t="str">
        <f t="shared" si="75"/>
        <v xml:space="preserve">ESTACION DE LUBRICACION </v>
      </c>
      <c r="BW189" s="31" t="str">
        <f t="shared" si="76"/>
        <v>140-ZM-106</v>
      </c>
      <c r="BX189" s="1" t="str">
        <f t="shared" si="77"/>
        <v>-</v>
      </c>
      <c r="BY189" s="66">
        <f t="shared" si="78"/>
        <v>1422.2499999999418</v>
      </c>
      <c r="BZ189" s="66">
        <f t="shared" si="79"/>
        <v>3.9988888883963227</v>
      </c>
      <c r="CA189" s="1">
        <f t="shared" si="80"/>
        <v>17</v>
      </c>
      <c r="CB189" s="213">
        <f t="shared" si="81"/>
        <v>408</v>
      </c>
      <c r="CC189" s="67">
        <f t="shared" si="82"/>
        <v>-2.4859068627449554</v>
      </c>
      <c r="CD189" s="69">
        <f t="shared" si="83"/>
        <v>408</v>
      </c>
      <c r="CE189" s="31">
        <f t="shared" si="68"/>
        <v>31</v>
      </c>
      <c r="CF189" s="213">
        <f t="shared" si="69"/>
        <v>744</v>
      </c>
      <c r="CG189" s="67">
        <f t="shared" si="70"/>
        <v>-0.91162634408594323</v>
      </c>
      <c r="CH189" s="69">
        <f t="shared" si="71"/>
        <v>744</v>
      </c>
      <c r="CI189" s="69">
        <f t="shared" si="72"/>
        <v>1422.2499999999418</v>
      </c>
      <c r="CJ189" s="199">
        <f t="shared" si="73"/>
        <v>3.9988888883963227</v>
      </c>
      <c r="CK189" s="68">
        <f t="shared" si="84"/>
        <v>1</v>
      </c>
      <c r="CL189" s="68">
        <f t="shared" si="85"/>
        <v>0</v>
      </c>
      <c r="CM189" s="68">
        <f t="shared" si="86"/>
        <v>0</v>
      </c>
      <c r="CN189" s="68">
        <f t="shared" si="87"/>
        <v>0</v>
      </c>
      <c r="CO189" s="68">
        <f t="shared" si="88"/>
        <v>0</v>
      </c>
      <c r="CP189" s="68">
        <f t="shared" si="89"/>
        <v>1</v>
      </c>
      <c r="CQ189" s="68">
        <f t="shared" si="90"/>
        <v>0</v>
      </c>
      <c r="CR189" s="68">
        <f t="shared" si="91"/>
        <v>0</v>
      </c>
      <c r="CS189" s="68">
        <f t="shared" si="92"/>
        <v>0</v>
      </c>
      <c r="CT189" s="68">
        <f t="shared" si="93"/>
        <v>0</v>
      </c>
      <c r="CU189" s="68">
        <f t="shared" si="94"/>
        <v>0</v>
      </c>
      <c r="CV189" s="68">
        <f t="shared" si="95"/>
        <v>0</v>
      </c>
      <c r="CW189" s="68">
        <f t="shared" si="96"/>
        <v>1</v>
      </c>
      <c r="CX189" s="68">
        <f t="shared" si="97"/>
        <v>0</v>
      </c>
      <c r="CY189" s="68">
        <f t="shared" si="98"/>
        <v>0</v>
      </c>
      <c r="CZ189" s="68">
        <f t="shared" si="99"/>
        <v>0</v>
      </c>
      <c r="DA189" s="68">
        <f t="shared" si="100"/>
        <v>1</v>
      </c>
      <c r="DB189" s="68">
        <f t="shared" si="101"/>
        <v>0</v>
      </c>
    </row>
    <row r="190" spans="1:106" ht="14.25" customHeight="1" x14ac:dyDescent="0.2">
      <c r="A190" s="31" t="s">
        <v>234</v>
      </c>
      <c r="B190" s="211" t="s">
        <v>448</v>
      </c>
      <c r="C190" s="211" t="s">
        <v>123</v>
      </c>
      <c r="D190" s="211" t="s">
        <v>36</v>
      </c>
      <c r="E190" s="212"/>
      <c r="F190" s="212"/>
      <c r="G190" s="212">
        <v>1</v>
      </c>
      <c r="H190" s="199"/>
      <c r="I190" s="199"/>
      <c r="J190" s="199">
        <v>0.33333333337213844</v>
      </c>
      <c r="K190" s="199"/>
      <c r="L190" s="199"/>
      <c r="M190" s="199">
        <v>0.6666666665696539</v>
      </c>
      <c r="N190" s="199"/>
      <c r="O190" s="199"/>
      <c r="P190" s="199">
        <v>2.6666666662786156</v>
      </c>
      <c r="Q190" s="212"/>
      <c r="R190" s="212"/>
      <c r="S190" s="212"/>
      <c r="T190" s="199"/>
      <c r="U190" s="199"/>
      <c r="V190" s="199"/>
      <c r="W190" s="199"/>
      <c r="X190" s="199"/>
      <c r="Y190" s="199"/>
      <c r="Z190" s="199"/>
      <c r="AA190" s="199"/>
      <c r="AB190" s="199"/>
      <c r="AC190" s="212"/>
      <c r="AD190" s="212"/>
      <c r="AE190" s="212"/>
      <c r="AF190" s="212"/>
      <c r="AG190" s="199"/>
      <c r="AH190" s="199"/>
      <c r="AI190" s="199"/>
      <c r="AJ190" s="199"/>
      <c r="AK190" s="199"/>
      <c r="AL190" s="199"/>
      <c r="AM190" s="199"/>
      <c r="AN190" s="199"/>
      <c r="AO190" s="199"/>
      <c r="AP190" s="199"/>
      <c r="AQ190" s="199"/>
      <c r="AR190" s="199"/>
      <c r="AS190" s="212"/>
      <c r="AT190" s="212"/>
      <c r="AU190" s="212"/>
      <c r="AV190" s="199"/>
      <c r="AW190" s="199"/>
      <c r="AX190" s="199"/>
      <c r="AY190" s="199"/>
      <c r="AZ190" s="199"/>
      <c r="BA190" s="199"/>
      <c r="BB190" s="199"/>
      <c r="BC190" s="199"/>
      <c r="BD190" s="199"/>
      <c r="BE190" s="212"/>
      <c r="BF190" s="212"/>
      <c r="BG190" s="199"/>
      <c r="BH190" s="199"/>
      <c r="BI190" s="199"/>
      <c r="BJ190" s="199"/>
      <c r="BK190" s="199"/>
      <c r="BL190" s="199"/>
      <c r="BM190" s="212">
        <v>1</v>
      </c>
      <c r="BN190" s="199">
        <v>0.33333333337213844</v>
      </c>
      <c r="BO190" s="199">
        <v>0.6666666665696539</v>
      </c>
      <c r="BP190" s="199">
        <v>2.6666666662786156</v>
      </c>
      <c r="BQ190" s="211"/>
      <c r="BR190" s="211"/>
      <c r="BS190" s="211"/>
      <c r="BT190" s="211"/>
      <c r="BU190" s="31" t="str">
        <f t="shared" si="74"/>
        <v>23_03</v>
      </c>
      <c r="BV190" s="31" t="str">
        <f t="shared" si="75"/>
        <v>BOMBA NEUMATICA DE RECOLECCION DE REFRIGERANTE USADO</v>
      </c>
      <c r="BW190" s="31" t="str">
        <f t="shared" si="76"/>
        <v>140-PP-122</v>
      </c>
      <c r="BX190" s="1" t="str">
        <f t="shared" si="77"/>
        <v>-</v>
      </c>
      <c r="BY190" s="66">
        <f t="shared" si="78"/>
        <v>0.33333333337213844</v>
      </c>
      <c r="BZ190" s="66">
        <f t="shared" si="79"/>
        <v>2.6666666662786156</v>
      </c>
      <c r="CA190" s="1">
        <f t="shared" si="80"/>
        <v>17</v>
      </c>
      <c r="CB190" s="213">
        <f t="shared" si="81"/>
        <v>408</v>
      </c>
      <c r="CC190" s="67">
        <f t="shared" si="82"/>
        <v>0.99918300653585257</v>
      </c>
      <c r="CD190" s="69">
        <f t="shared" si="83"/>
        <v>408</v>
      </c>
      <c r="CE190" s="31">
        <f t="shared" si="68"/>
        <v>31</v>
      </c>
      <c r="CF190" s="213">
        <f t="shared" si="69"/>
        <v>744</v>
      </c>
      <c r="CG190" s="67">
        <f t="shared" si="70"/>
        <v>0.99955197132611273</v>
      </c>
      <c r="CH190" s="69">
        <f t="shared" si="71"/>
        <v>744</v>
      </c>
      <c r="CI190" s="69">
        <f t="shared" si="72"/>
        <v>0.33333333337213844</v>
      </c>
      <c r="CJ190" s="199">
        <f t="shared" si="73"/>
        <v>2.6666666662786156</v>
      </c>
      <c r="CK190" s="68">
        <f t="shared" si="84"/>
        <v>1</v>
      </c>
      <c r="CL190" s="68">
        <f t="shared" si="85"/>
        <v>0</v>
      </c>
      <c r="CM190" s="68">
        <f t="shared" si="86"/>
        <v>0</v>
      </c>
      <c r="CN190" s="68">
        <f t="shared" si="87"/>
        <v>0</v>
      </c>
      <c r="CO190" s="68">
        <f t="shared" si="88"/>
        <v>0</v>
      </c>
      <c r="CP190" s="68">
        <f t="shared" si="89"/>
        <v>1</v>
      </c>
      <c r="CQ190" s="68">
        <f t="shared" si="90"/>
        <v>0</v>
      </c>
      <c r="CR190" s="68">
        <f t="shared" si="91"/>
        <v>0</v>
      </c>
      <c r="CS190" s="68">
        <f t="shared" si="92"/>
        <v>0</v>
      </c>
      <c r="CT190" s="68">
        <f t="shared" si="93"/>
        <v>0</v>
      </c>
      <c r="CU190" s="68">
        <f t="shared" si="94"/>
        <v>0</v>
      </c>
      <c r="CV190" s="68">
        <f t="shared" si="95"/>
        <v>1</v>
      </c>
      <c r="CW190" s="68">
        <f t="shared" si="96"/>
        <v>0</v>
      </c>
      <c r="CX190" s="68">
        <f t="shared" si="97"/>
        <v>0</v>
      </c>
      <c r="CY190" s="68">
        <f t="shared" si="98"/>
        <v>0</v>
      </c>
      <c r="CZ190" s="68">
        <f t="shared" si="99"/>
        <v>1</v>
      </c>
      <c r="DA190" s="68">
        <f t="shared" si="100"/>
        <v>0</v>
      </c>
      <c r="DB190" s="68">
        <f t="shared" si="101"/>
        <v>0</v>
      </c>
    </row>
    <row r="191" spans="1:106" ht="14.25" customHeight="1" x14ac:dyDescent="0.2">
      <c r="A191" s="31" t="s">
        <v>234</v>
      </c>
      <c r="B191" s="211" t="s">
        <v>446</v>
      </c>
      <c r="C191" s="211" t="s">
        <v>173</v>
      </c>
      <c r="D191" s="211" t="s">
        <v>36</v>
      </c>
      <c r="E191" s="212"/>
      <c r="F191" s="212"/>
      <c r="G191" s="212">
        <v>1</v>
      </c>
      <c r="H191" s="199"/>
      <c r="I191" s="199"/>
      <c r="J191" s="199">
        <v>0.50000000005820766</v>
      </c>
      <c r="K191" s="199"/>
      <c r="L191" s="199"/>
      <c r="M191" s="199">
        <v>0.33305555552942678</v>
      </c>
      <c r="N191" s="199"/>
      <c r="O191" s="199"/>
      <c r="P191" s="199">
        <v>1.6652777776471339</v>
      </c>
      <c r="Q191" s="212"/>
      <c r="R191" s="212"/>
      <c r="S191" s="212"/>
      <c r="T191" s="199"/>
      <c r="U191" s="199"/>
      <c r="V191" s="199"/>
      <c r="W191" s="199"/>
      <c r="X191" s="199"/>
      <c r="Y191" s="199"/>
      <c r="Z191" s="199"/>
      <c r="AA191" s="199"/>
      <c r="AB191" s="199"/>
      <c r="AC191" s="212"/>
      <c r="AD191" s="212"/>
      <c r="AE191" s="212"/>
      <c r="AF191" s="212"/>
      <c r="AG191" s="199"/>
      <c r="AH191" s="199"/>
      <c r="AI191" s="199"/>
      <c r="AJ191" s="199"/>
      <c r="AK191" s="199"/>
      <c r="AL191" s="199"/>
      <c r="AM191" s="199"/>
      <c r="AN191" s="199"/>
      <c r="AO191" s="199"/>
      <c r="AP191" s="199"/>
      <c r="AQ191" s="199"/>
      <c r="AR191" s="199"/>
      <c r="AS191" s="212"/>
      <c r="AT191" s="212"/>
      <c r="AU191" s="212"/>
      <c r="AV191" s="199"/>
      <c r="AW191" s="199"/>
      <c r="AX191" s="199"/>
      <c r="AY191" s="199"/>
      <c r="AZ191" s="199"/>
      <c r="BA191" s="199"/>
      <c r="BB191" s="199"/>
      <c r="BC191" s="199"/>
      <c r="BD191" s="199"/>
      <c r="BE191" s="212"/>
      <c r="BF191" s="212"/>
      <c r="BG191" s="199"/>
      <c r="BH191" s="199"/>
      <c r="BI191" s="199"/>
      <c r="BJ191" s="199"/>
      <c r="BK191" s="199"/>
      <c r="BL191" s="199"/>
      <c r="BM191" s="212">
        <v>1</v>
      </c>
      <c r="BN191" s="199">
        <v>0.50000000005820766</v>
      </c>
      <c r="BO191" s="199">
        <v>0.33305555552942678</v>
      </c>
      <c r="BP191" s="199">
        <v>1.6652777776471339</v>
      </c>
      <c r="BQ191" s="211"/>
      <c r="BR191" s="211"/>
      <c r="BS191" s="211"/>
      <c r="BT191" s="211"/>
      <c r="BU191" s="31" t="str">
        <f t="shared" si="74"/>
        <v>23_03</v>
      </c>
      <c r="BV191" s="31" t="str">
        <f t="shared" si="75"/>
        <v>BOMBA NEUMATICA DE DISTRIBUCION DE ACEITE</v>
      </c>
      <c r="BW191" s="31" t="str">
        <f t="shared" si="76"/>
        <v>140-PP-108</v>
      </c>
      <c r="BX191" s="1" t="str">
        <f t="shared" si="77"/>
        <v>-</v>
      </c>
      <c r="BY191" s="66">
        <f t="shared" si="78"/>
        <v>0.50000000005820766</v>
      </c>
      <c r="BZ191" s="66">
        <f t="shared" si="79"/>
        <v>1.6652777776471339</v>
      </c>
      <c r="CA191" s="1">
        <f t="shared" si="80"/>
        <v>17</v>
      </c>
      <c r="CB191" s="213">
        <f t="shared" si="81"/>
        <v>408</v>
      </c>
      <c r="CC191" s="67">
        <f t="shared" si="82"/>
        <v>0.99877450980377891</v>
      </c>
      <c r="CD191" s="69">
        <f t="shared" si="83"/>
        <v>408</v>
      </c>
      <c r="CE191" s="31">
        <f t="shared" si="68"/>
        <v>31</v>
      </c>
      <c r="CF191" s="213">
        <f t="shared" si="69"/>
        <v>744</v>
      </c>
      <c r="CG191" s="67">
        <f t="shared" si="70"/>
        <v>0.9993279569891691</v>
      </c>
      <c r="CH191" s="69">
        <f t="shared" si="71"/>
        <v>744</v>
      </c>
      <c r="CI191" s="69">
        <f t="shared" si="72"/>
        <v>0.50000000005820766</v>
      </c>
      <c r="CJ191" s="199">
        <f t="shared" si="73"/>
        <v>1.6652777776471339</v>
      </c>
      <c r="CK191" s="68">
        <f t="shared" si="84"/>
        <v>1</v>
      </c>
      <c r="CL191" s="68">
        <f t="shared" si="85"/>
        <v>0</v>
      </c>
      <c r="CM191" s="68">
        <f t="shared" si="86"/>
        <v>0</v>
      </c>
      <c r="CN191" s="68">
        <f t="shared" si="87"/>
        <v>0</v>
      </c>
      <c r="CO191" s="68">
        <f t="shared" si="88"/>
        <v>0</v>
      </c>
      <c r="CP191" s="68">
        <f t="shared" si="89"/>
        <v>1</v>
      </c>
      <c r="CQ191" s="68">
        <f t="shared" si="90"/>
        <v>0</v>
      </c>
      <c r="CR191" s="68">
        <f t="shared" si="91"/>
        <v>0</v>
      </c>
      <c r="CS191" s="68">
        <f t="shared" si="92"/>
        <v>0</v>
      </c>
      <c r="CT191" s="68">
        <f t="shared" si="93"/>
        <v>0</v>
      </c>
      <c r="CU191" s="68">
        <f t="shared" si="94"/>
        <v>0</v>
      </c>
      <c r="CV191" s="68">
        <f t="shared" si="95"/>
        <v>1</v>
      </c>
      <c r="CW191" s="68">
        <f t="shared" si="96"/>
        <v>0</v>
      </c>
      <c r="CX191" s="68">
        <f t="shared" si="97"/>
        <v>0</v>
      </c>
      <c r="CY191" s="68">
        <f t="shared" si="98"/>
        <v>0</v>
      </c>
      <c r="CZ191" s="68">
        <f t="shared" si="99"/>
        <v>1</v>
      </c>
      <c r="DA191" s="68">
        <f t="shared" si="100"/>
        <v>0</v>
      </c>
      <c r="DB191" s="68">
        <f t="shared" si="101"/>
        <v>0</v>
      </c>
    </row>
    <row r="192" spans="1:106" ht="14.25" customHeight="1" x14ac:dyDescent="0.2">
      <c r="A192" s="31" t="s">
        <v>234</v>
      </c>
      <c r="B192" s="211" t="s">
        <v>491</v>
      </c>
      <c r="C192" s="211" t="s">
        <v>490</v>
      </c>
      <c r="D192" s="211" t="s">
        <v>492</v>
      </c>
      <c r="E192" s="212"/>
      <c r="F192" s="212">
        <v>1</v>
      </c>
      <c r="G192" s="212"/>
      <c r="H192" s="199"/>
      <c r="I192" s="199">
        <v>1.1166666666395031</v>
      </c>
      <c r="J192" s="199"/>
      <c r="K192" s="199"/>
      <c r="L192" s="199">
        <v>1.2500000000582077</v>
      </c>
      <c r="M192" s="199"/>
      <c r="N192" s="199"/>
      <c r="O192" s="199">
        <v>3.750000000174623</v>
      </c>
      <c r="P192" s="199"/>
      <c r="Q192" s="212"/>
      <c r="R192" s="212"/>
      <c r="S192" s="212"/>
      <c r="T192" s="199"/>
      <c r="U192" s="199"/>
      <c r="V192" s="199"/>
      <c r="W192" s="199"/>
      <c r="X192" s="199"/>
      <c r="Y192" s="199"/>
      <c r="Z192" s="199"/>
      <c r="AA192" s="199"/>
      <c r="AB192" s="199"/>
      <c r="AC192" s="212"/>
      <c r="AD192" s="212"/>
      <c r="AE192" s="212"/>
      <c r="AF192" s="212"/>
      <c r="AG192" s="199"/>
      <c r="AH192" s="199"/>
      <c r="AI192" s="199"/>
      <c r="AJ192" s="199"/>
      <c r="AK192" s="199"/>
      <c r="AL192" s="199"/>
      <c r="AM192" s="199"/>
      <c r="AN192" s="199"/>
      <c r="AO192" s="199"/>
      <c r="AP192" s="199"/>
      <c r="AQ192" s="199"/>
      <c r="AR192" s="199"/>
      <c r="AS192" s="212"/>
      <c r="AT192" s="212"/>
      <c r="AU192" s="212"/>
      <c r="AV192" s="199"/>
      <c r="AW192" s="199"/>
      <c r="AX192" s="199"/>
      <c r="AY192" s="199"/>
      <c r="AZ192" s="199"/>
      <c r="BA192" s="199"/>
      <c r="BB192" s="199"/>
      <c r="BC192" s="199"/>
      <c r="BD192" s="199"/>
      <c r="BE192" s="212"/>
      <c r="BF192" s="212"/>
      <c r="BG192" s="199"/>
      <c r="BH192" s="199"/>
      <c r="BI192" s="199"/>
      <c r="BJ192" s="199"/>
      <c r="BK192" s="199"/>
      <c r="BL192" s="199"/>
      <c r="BM192" s="212">
        <v>1</v>
      </c>
      <c r="BN192" s="199">
        <v>1.1166666666395031</v>
      </c>
      <c r="BO192" s="199">
        <v>1.2500000000582077</v>
      </c>
      <c r="BP192" s="199">
        <v>3.750000000174623</v>
      </c>
      <c r="BQ192" s="211"/>
      <c r="BR192" s="211"/>
      <c r="BS192" s="211"/>
      <c r="BT192" s="211"/>
      <c r="BU192" s="31" t="str">
        <f t="shared" si="74"/>
        <v>23_03</v>
      </c>
      <c r="BV192" s="31" t="str">
        <f t="shared" si="75"/>
        <v>ESTACION DE LUBRICACION MONTANTE</v>
      </c>
      <c r="BW192" s="31" t="str">
        <f t="shared" si="76"/>
        <v>ESTACION DE LUBRICACION MONTANTE_REFRIGERANTE USADO_BAHIA 2-3</v>
      </c>
      <c r="BX192" s="1" t="str">
        <f t="shared" si="77"/>
        <v>ESTACION DE LUBRICACION MONTANTE_REFRIGERANTE USADO_BAHIA 2-3_CONECTOR RAPIDO</v>
      </c>
      <c r="BY192" s="66">
        <f t="shared" si="78"/>
        <v>1.1166666666395031</v>
      </c>
      <c r="BZ192" s="66">
        <f t="shared" si="79"/>
        <v>3.750000000174623</v>
      </c>
      <c r="CA192" s="1">
        <f t="shared" si="80"/>
        <v>17</v>
      </c>
      <c r="CB192" s="213">
        <f t="shared" si="81"/>
        <v>408</v>
      </c>
      <c r="CC192" s="67">
        <f t="shared" si="82"/>
        <v>0.99726307189549146</v>
      </c>
      <c r="CD192" s="69">
        <f t="shared" si="83"/>
        <v>408</v>
      </c>
      <c r="CE192" s="31">
        <f t="shared" si="68"/>
        <v>31</v>
      </c>
      <c r="CF192" s="213">
        <f t="shared" si="69"/>
        <v>744</v>
      </c>
      <c r="CG192" s="67">
        <f t="shared" si="70"/>
        <v>0.99849910394268881</v>
      </c>
      <c r="CH192" s="69">
        <f t="shared" si="71"/>
        <v>744</v>
      </c>
      <c r="CI192" s="69">
        <f t="shared" si="72"/>
        <v>1.1166666666395031</v>
      </c>
      <c r="CJ192" s="199">
        <f t="shared" si="73"/>
        <v>3.750000000174623</v>
      </c>
      <c r="CK192" s="68">
        <f t="shared" si="84"/>
        <v>1</v>
      </c>
      <c r="CL192" s="68">
        <f t="shared" si="85"/>
        <v>0</v>
      </c>
      <c r="CM192" s="68">
        <f t="shared" si="86"/>
        <v>0</v>
      </c>
      <c r="CN192" s="68">
        <f t="shared" si="87"/>
        <v>0</v>
      </c>
      <c r="CO192" s="68">
        <f t="shared" si="88"/>
        <v>0</v>
      </c>
      <c r="CP192" s="68">
        <f t="shared" si="89"/>
        <v>1</v>
      </c>
      <c r="CQ192" s="68">
        <f t="shared" si="90"/>
        <v>0</v>
      </c>
      <c r="CR192" s="68">
        <f t="shared" si="91"/>
        <v>0</v>
      </c>
      <c r="CS192" s="68">
        <f t="shared" si="92"/>
        <v>0</v>
      </c>
      <c r="CT192" s="68">
        <f t="shared" si="93"/>
        <v>0</v>
      </c>
      <c r="CU192" s="68">
        <f t="shared" si="94"/>
        <v>1</v>
      </c>
      <c r="CV192" s="68">
        <f t="shared" si="95"/>
        <v>0</v>
      </c>
      <c r="CW192" s="68">
        <f t="shared" si="96"/>
        <v>0</v>
      </c>
      <c r="CX192" s="68">
        <f t="shared" si="97"/>
        <v>0</v>
      </c>
      <c r="CY192" s="68">
        <f t="shared" si="98"/>
        <v>1</v>
      </c>
      <c r="CZ192" s="68">
        <f t="shared" si="99"/>
        <v>0</v>
      </c>
      <c r="DA192" s="68">
        <f t="shared" si="100"/>
        <v>0</v>
      </c>
      <c r="DB192" s="68">
        <f t="shared" si="101"/>
        <v>0</v>
      </c>
    </row>
    <row r="193" spans="1:106" ht="14.25" customHeight="1" x14ac:dyDescent="0.2">
      <c r="A193" s="31" t="s">
        <v>234</v>
      </c>
      <c r="B193" s="211" t="s">
        <v>509</v>
      </c>
      <c r="C193" s="211" t="s">
        <v>454</v>
      </c>
      <c r="D193" s="211" t="s">
        <v>36</v>
      </c>
      <c r="E193" s="212">
        <v>1</v>
      </c>
      <c r="F193" s="212"/>
      <c r="G193" s="212"/>
      <c r="H193" s="199">
        <v>1.03333333338378</v>
      </c>
      <c r="I193" s="199"/>
      <c r="J193" s="199"/>
      <c r="K193" s="199">
        <v>1.2499999998835847</v>
      </c>
      <c r="L193" s="199"/>
      <c r="M193" s="199"/>
      <c r="N193" s="199">
        <v>4.9999999995343387</v>
      </c>
      <c r="O193" s="199"/>
      <c r="P193" s="199"/>
      <c r="Q193" s="212"/>
      <c r="R193" s="212"/>
      <c r="S193" s="212"/>
      <c r="T193" s="199"/>
      <c r="U193" s="199"/>
      <c r="V193" s="199"/>
      <c r="W193" s="199"/>
      <c r="X193" s="199"/>
      <c r="Y193" s="199"/>
      <c r="Z193" s="199"/>
      <c r="AA193" s="199"/>
      <c r="AB193" s="199"/>
      <c r="AC193" s="212"/>
      <c r="AD193" s="212"/>
      <c r="AE193" s="212"/>
      <c r="AF193" s="212"/>
      <c r="AG193" s="199"/>
      <c r="AH193" s="199"/>
      <c r="AI193" s="199"/>
      <c r="AJ193" s="199"/>
      <c r="AK193" s="199"/>
      <c r="AL193" s="199"/>
      <c r="AM193" s="199"/>
      <c r="AN193" s="199"/>
      <c r="AO193" s="199"/>
      <c r="AP193" s="199"/>
      <c r="AQ193" s="199"/>
      <c r="AR193" s="199"/>
      <c r="AS193" s="212"/>
      <c r="AT193" s="212"/>
      <c r="AU193" s="212"/>
      <c r="AV193" s="199"/>
      <c r="AW193" s="199"/>
      <c r="AX193" s="199"/>
      <c r="AY193" s="199"/>
      <c r="AZ193" s="199"/>
      <c r="BA193" s="199"/>
      <c r="BB193" s="199"/>
      <c r="BC193" s="199"/>
      <c r="BD193" s="199"/>
      <c r="BE193" s="212"/>
      <c r="BF193" s="212"/>
      <c r="BG193" s="199"/>
      <c r="BH193" s="199"/>
      <c r="BI193" s="199"/>
      <c r="BJ193" s="199"/>
      <c r="BK193" s="199"/>
      <c r="BL193" s="199"/>
      <c r="BM193" s="212">
        <v>1</v>
      </c>
      <c r="BN193" s="199">
        <v>1.03333333338378</v>
      </c>
      <c r="BO193" s="199">
        <v>1.2499999998835847</v>
      </c>
      <c r="BP193" s="199">
        <v>4.9999999995343387</v>
      </c>
      <c r="BQ193" s="211"/>
      <c r="BR193" s="211"/>
      <c r="BS193" s="211"/>
      <c r="BT193" s="211"/>
      <c r="BU193" s="31" t="str">
        <f t="shared" si="74"/>
        <v>23_03</v>
      </c>
      <c r="BV193" s="31" t="str">
        <f t="shared" si="75"/>
        <v>CANALETA PLUVIAL</v>
      </c>
      <c r="BW193" s="31" t="str">
        <f t="shared" si="76"/>
        <v>CANALETA PLUVIAL DE PUERTA_BAHIA 4</v>
      </c>
      <c r="BX193" s="1" t="str">
        <f t="shared" si="77"/>
        <v>-</v>
      </c>
      <c r="BY193" s="66">
        <f t="shared" si="78"/>
        <v>1.03333333338378</v>
      </c>
      <c r="BZ193" s="66">
        <f t="shared" si="79"/>
        <v>4.9999999995343387</v>
      </c>
      <c r="CA193" s="1">
        <f t="shared" si="80"/>
        <v>17</v>
      </c>
      <c r="CB193" s="213">
        <f t="shared" si="81"/>
        <v>408</v>
      </c>
      <c r="CC193" s="67">
        <f t="shared" si="82"/>
        <v>0.99746732026131424</v>
      </c>
      <c r="CD193" s="69">
        <f t="shared" si="83"/>
        <v>408</v>
      </c>
      <c r="CE193" s="31">
        <f t="shared" si="68"/>
        <v>31</v>
      </c>
      <c r="CF193" s="213">
        <f t="shared" si="69"/>
        <v>744</v>
      </c>
      <c r="CG193" s="67">
        <f t="shared" si="70"/>
        <v>0.99861111111104328</v>
      </c>
      <c r="CH193" s="69">
        <f t="shared" si="71"/>
        <v>744</v>
      </c>
      <c r="CI193" s="69">
        <f t="shared" si="72"/>
        <v>1.03333333338378</v>
      </c>
      <c r="CJ193" s="199">
        <f t="shared" si="73"/>
        <v>4.9999999995343387</v>
      </c>
      <c r="CK193" s="68">
        <f t="shared" si="84"/>
        <v>1</v>
      </c>
      <c r="CL193" s="68">
        <f t="shared" si="85"/>
        <v>0</v>
      </c>
      <c r="CM193" s="68">
        <f t="shared" si="86"/>
        <v>0</v>
      </c>
      <c r="CN193" s="68">
        <f t="shared" si="87"/>
        <v>0</v>
      </c>
      <c r="CO193" s="68">
        <f t="shared" si="88"/>
        <v>0</v>
      </c>
      <c r="CP193" s="68">
        <f t="shared" si="89"/>
        <v>1</v>
      </c>
      <c r="CQ193" s="68">
        <f t="shared" si="90"/>
        <v>0</v>
      </c>
      <c r="CR193" s="68">
        <f t="shared" si="91"/>
        <v>0</v>
      </c>
      <c r="CS193" s="68">
        <f t="shared" si="92"/>
        <v>0</v>
      </c>
      <c r="CT193" s="68">
        <f t="shared" si="93"/>
        <v>0</v>
      </c>
      <c r="CU193" s="68">
        <f t="shared" si="94"/>
        <v>0</v>
      </c>
      <c r="CV193" s="68">
        <f t="shared" si="95"/>
        <v>0</v>
      </c>
      <c r="CW193" s="68">
        <f t="shared" si="96"/>
        <v>1</v>
      </c>
      <c r="CX193" s="68">
        <f t="shared" si="97"/>
        <v>0</v>
      </c>
      <c r="CY193" s="68">
        <f t="shared" si="98"/>
        <v>0</v>
      </c>
      <c r="CZ193" s="68">
        <f t="shared" si="99"/>
        <v>0</v>
      </c>
      <c r="DA193" s="68">
        <f t="shared" si="100"/>
        <v>1</v>
      </c>
      <c r="DB193" s="68">
        <f t="shared" si="101"/>
        <v>0</v>
      </c>
    </row>
    <row r="194" spans="1:106" ht="14.25" customHeight="1" x14ac:dyDescent="0.2">
      <c r="A194" s="31" t="s">
        <v>235</v>
      </c>
      <c r="B194" s="211" t="s">
        <v>56</v>
      </c>
      <c r="C194" s="211" t="s">
        <v>57</v>
      </c>
      <c r="D194" s="211" t="s">
        <v>36</v>
      </c>
      <c r="E194" s="212"/>
      <c r="F194" s="212"/>
      <c r="G194" s="212">
        <v>1</v>
      </c>
      <c r="H194" s="199"/>
      <c r="I194" s="199"/>
      <c r="J194" s="199">
        <v>0.99999999976716936</v>
      </c>
      <c r="K194" s="199"/>
      <c r="L194" s="199"/>
      <c r="M194" s="199">
        <v>0.66666666674427688</v>
      </c>
      <c r="N194" s="199"/>
      <c r="O194" s="199"/>
      <c r="P194" s="199">
        <v>3.3333333337213844</v>
      </c>
      <c r="Q194" s="212"/>
      <c r="R194" s="212">
        <v>11</v>
      </c>
      <c r="S194" s="212"/>
      <c r="T194" s="199"/>
      <c r="U194" s="199">
        <v>1.7499999999417923</v>
      </c>
      <c r="V194" s="199"/>
      <c r="W194" s="199"/>
      <c r="X194" s="199">
        <v>3.21555555582745</v>
      </c>
      <c r="Y194" s="199"/>
      <c r="Z194" s="199"/>
      <c r="AA194" s="199">
        <v>15.528333334601484</v>
      </c>
      <c r="AB194" s="199"/>
      <c r="AC194" s="212"/>
      <c r="AD194" s="212"/>
      <c r="AE194" s="212"/>
      <c r="AF194" s="212"/>
      <c r="AG194" s="199"/>
      <c r="AH194" s="199"/>
      <c r="AI194" s="199"/>
      <c r="AJ194" s="199"/>
      <c r="AK194" s="199"/>
      <c r="AL194" s="199"/>
      <c r="AM194" s="199"/>
      <c r="AN194" s="199"/>
      <c r="AO194" s="199"/>
      <c r="AP194" s="199"/>
      <c r="AQ194" s="199"/>
      <c r="AR194" s="199"/>
      <c r="AS194" s="212"/>
      <c r="AT194" s="212"/>
      <c r="AU194" s="212"/>
      <c r="AV194" s="199"/>
      <c r="AW194" s="199"/>
      <c r="AX194" s="199"/>
      <c r="AY194" s="199"/>
      <c r="AZ194" s="199"/>
      <c r="BA194" s="199"/>
      <c r="BB194" s="199"/>
      <c r="BC194" s="199"/>
      <c r="BD194" s="199"/>
      <c r="BE194" s="212"/>
      <c r="BF194" s="212"/>
      <c r="BG194" s="199"/>
      <c r="BH194" s="199"/>
      <c r="BI194" s="199"/>
      <c r="BJ194" s="199"/>
      <c r="BK194" s="199"/>
      <c r="BL194" s="199"/>
      <c r="BM194" s="212">
        <v>12</v>
      </c>
      <c r="BN194" s="199">
        <v>2.7499999997089617</v>
      </c>
      <c r="BO194" s="199">
        <v>3.8822222225717269</v>
      </c>
      <c r="BP194" s="199">
        <v>18.861666668322869</v>
      </c>
      <c r="BQ194" s="211"/>
      <c r="BR194" s="211"/>
      <c r="BS194" s="211"/>
      <c r="BT194" s="211"/>
      <c r="BU194" s="31" t="str">
        <f t="shared" si="74"/>
        <v>23_04</v>
      </c>
      <c r="BV194" s="31" t="str">
        <f t="shared" si="75"/>
        <v>COMPRESOR DE AIRE</v>
      </c>
      <c r="BW194" s="31" t="str">
        <f t="shared" si="76"/>
        <v>140-GC-112</v>
      </c>
      <c r="BX194" s="1" t="str">
        <f t="shared" si="77"/>
        <v>-</v>
      </c>
      <c r="BY194" s="66">
        <f t="shared" si="78"/>
        <v>2.7499999997089617</v>
      </c>
      <c r="BZ194" s="66">
        <f t="shared" si="79"/>
        <v>18.861666668322869</v>
      </c>
      <c r="CA194" s="1">
        <f t="shared" si="80"/>
        <v>16</v>
      </c>
      <c r="CB194" s="213">
        <f t="shared" si="81"/>
        <v>384</v>
      </c>
      <c r="CC194" s="67">
        <f t="shared" si="82"/>
        <v>0.99283854166742458</v>
      </c>
      <c r="CD194" s="69">
        <f t="shared" si="83"/>
        <v>384</v>
      </c>
      <c r="CE194" s="31">
        <f t="shared" si="68"/>
        <v>30</v>
      </c>
      <c r="CF194" s="213">
        <f t="shared" si="69"/>
        <v>720</v>
      </c>
      <c r="CG194" s="67">
        <f t="shared" si="70"/>
        <v>0.99618055555595975</v>
      </c>
      <c r="CH194" s="69">
        <f t="shared" si="71"/>
        <v>720</v>
      </c>
      <c r="CI194" s="69">
        <f t="shared" si="72"/>
        <v>0.99999999976716936</v>
      </c>
      <c r="CJ194" s="199">
        <f t="shared" si="73"/>
        <v>3.3333333337213844</v>
      </c>
      <c r="CK194" s="68">
        <f t="shared" si="84"/>
        <v>0.36363636359018237</v>
      </c>
      <c r="CL194" s="68">
        <f t="shared" si="85"/>
        <v>0.63636363640981763</v>
      </c>
      <c r="CM194" s="68">
        <f t="shared" si="86"/>
        <v>0</v>
      </c>
      <c r="CN194" s="68">
        <f t="shared" si="87"/>
        <v>0</v>
      </c>
      <c r="CO194" s="68">
        <f t="shared" si="88"/>
        <v>0</v>
      </c>
      <c r="CP194" s="68">
        <f t="shared" si="89"/>
        <v>0.17672528055643855</v>
      </c>
      <c r="CQ194" s="68">
        <f t="shared" si="90"/>
        <v>0.82327471944356145</v>
      </c>
      <c r="CR194" s="68">
        <f t="shared" si="91"/>
        <v>0</v>
      </c>
      <c r="CS194" s="68">
        <f t="shared" si="92"/>
        <v>0</v>
      </c>
      <c r="CT194" s="68">
        <f t="shared" si="93"/>
        <v>0</v>
      </c>
      <c r="CU194" s="68">
        <f t="shared" si="94"/>
        <v>0.63636363640981763</v>
      </c>
      <c r="CV194" s="68">
        <f t="shared" si="95"/>
        <v>0.36363636359018237</v>
      </c>
      <c r="CW194" s="68">
        <f t="shared" si="96"/>
        <v>0</v>
      </c>
      <c r="CX194" s="68">
        <f t="shared" si="97"/>
        <v>0</v>
      </c>
      <c r="CY194" s="68">
        <f t="shared" si="98"/>
        <v>0.82327471944356145</v>
      </c>
      <c r="CZ194" s="68">
        <f t="shared" si="99"/>
        <v>0.17672528055643855</v>
      </c>
      <c r="DA194" s="68">
        <f t="shared" si="100"/>
        <v>0</v>
      </c>
      <c r="DB194" s="68">
        <f t="shared" si="101"/>
        <v>0</v>
      </c>
    </row>
    <row r="195" spans="1:106" ht="14.25" customHeight="1" x14ac:dyDescent="0.2">
      <c r="A195" s="31" t="s">
        <v>235</v>
      </c>
      <c r="B195" s="211" t="s">
        <v>56</v>
      </c>
      <c r="C195" s="211" t="s">
        <v>78</v>
      </c>
      <c r="D195" s="211" t="s">
        <v>36</v>
      </c>
      <c r="E195" s="212"/>
      <c r="F195" s="212">
        <v>1</v>
      </c>
      <c r="G195" s="212"/>
      <c r="H195" s="199"/>
      <c r="I195" s="199">
        <v>0</v>
      </c>
      <c r="J195" s="199"/>
      <c r="K195" s="199"/>
      <c r="L195" s="199">
        <v>8.3055555587634444E-2</v>
      </c>
      <c r="M195" s="199"/>
      <c r="N195" s="199"/>
      <c r="O195" s="199">
        <v>0.24916666676290333</v>
      </c>
      <c r="P195" s="199"/>
      <c r="Q195" s="212"/>
      <c r="R195" s="212">
        <v>11</v>
      </c>
      <c r="S195" s="212"/>
      <c r="T195" s="199"/>
      <c r="U195" s="199">
        <v>3.7497222221572883</v>
      </c>
      <c r="V195" s="199"/>
      <c r="W195" s="199"/>
      <c r="X195" s="199">
        <v>2.7155555561184883</v>
      </c>
      <c r="Y195" s="199"/>
      <c r="Z195" s="199"/>
      <c r="AA195" s="199">
        <v>13.02833333570743</v>
      </c>
      <c r="AB195" s="199"/>
      <c r="AC195" s="212"/>
      <c r="AD195" s="212"/>
      <c r="AE195" s="212"/>
      <c r="AF195" s="212"/>
      <c r="AG195" s="199"/>
      <c r="AH195" s="199"/>
      <c r="AI195" s="199"/>
      <c r="AJ195" s="199"/>
      <c r="AK195" s="199"/>
      <c r="AL195" s="199"/>
      <c r="AM195" s="199"/>
      <c r="AN195" s="199"/>
      <c r="AO195" s="199"/>
      <c r="AP195" s="199"/>
      <c r="AQ195" s="199"/>
      <c r="AR195" s="199"/>
      <c r="AS195" s="212"/>
      <c r="AT195" s="212"/>
      <c r="AU195" s="212"/>
      <c r="AV195" s="199"/>
      <c r="AW195" s="199"/>
      <c r="AX195" s="199"/>
      <c r="AY195" s="199"/>
      <c r="AZ195" s="199"/>
      <c r="BA195" s="199"/>
      <c r="BB195" s="199"/>
      <c r="BC195" s="199"/>
      <c r="BD195" s="199"/>
      <c r="BE195" s="212"/>
      <c r="BF195" s="212"/>
      <c r="BG195" s="199"/>
      <c r="BH195" s="199"/>
      <c r="BI195" s="199"/>
      <c r="BJ195" s="199"/>
      <c r="BK195" s="199"/>
      <c r="BL195" s="199"/>
      <c r="BM195" s="212">
        <v>12</v>
      </c>
      <c r="BN195" s="199">
        <v>3.7497222221572883</v>
      </c>
      <c r="BO195" s="199">
        <v>2.7986111117061228</v>
      </c>
      <c r="BP195" s="199">
        <v>13.277500002470333</v>
      </c>
      <c r="BQ195" s="211"/>
      <c r="BR195" s="211"/>
      <c r="BS195" s="211"/>
      <c r="BT195" s="211"/>
      <c r="BU195" s="31" t="str">
        <f t="shared" si="74"/>
        <v>23_04</v>
      </c>
      <c r="BV195" s="31" t="str">
        <f t="shared" si="75"/>
        <v>COMPRESOR DE AIRE</v>
      </c>
      <c r="BW195" s="31" t="str">
        <f t="shared" si="76"/>
        <v>140-GC-113</v>
      </c>
      <c r="BX195" s="1" t="str">
        <f t="shared" si="77"/>
        <v>-</v>
      </c>
      <c r="BY195" s="66">
        <f t="shared" si="78"/>
        <v>3.7497222221572883</v>
      </c>
      <c r="BZ195" s="66">
        <f t="shared" si="79"/>
        <v>13.277500002470333</v>
      </c>
      <c r="CA195" s="1">
        <f t="shared" si="80"/>
        <v>16</v>
      </c>
      <c r="CB195" s="213">
        <f t="shared" si="81"/>
        <v>384</v>
      </c>
      <c r="CC195" s="67">
        <f t="shared" si="82"/>
        <v>0.99023509837979873</v>
      </c>
      <c r="CD195" s="69">
        <f t="shared" si="83"/>
        <v>384</v>
      </c>
      <c r="CE195" s="31">
        <f t="shared" si="68"/>
        <v>30</v>
      </c>
      <c r="CF195" s="213">
        <f t="shared" si="69"/>
        <v>720</v>
      </c>
      <c r="CG195" s="67">
        <f t="shared" si="70"/>
        <v>0.99479205246922597</v>
      </c>
      <c r="CH195" s="69">
        <f t="shared" si="71"/>
        <v>720</v>
      </c>
      <c r="CI195" s="69">
        <f t="shared" si="72"/>
        <v>0</v>
      </c>
      <c r="CJ195" s="199">
        <f t="shared" si="73"/>
        <v>0.24916666676290333</v>
      </c>
      <c r="CK195" s="68">
        <f t="shared" si="84"/>
        <v>0</v>
      </c>
      <c r="CL195" s="68">
        <f t="shared" si="85"/>
        <v>1</v>
      </c>
      <c r="CM195" s="68">
        <f t="shared" si="86"/>
        <v>0</v>
      </c>
      <c r="CN195" s="68">
        <f t="shared" si="87"/>
        <v>0</v>
      </c>
      <c r="CO195" s="68">
        <f t="shared" si="88"/>
        <v>0</v>
      </c>
      <c r="CP195" s="68">
        <f t="shared" si="89"/>
        <v>1.8766082976203718E-2</v>
      </c>
      <c r="CQ195" s="68">
        <f t="shared" si="90"/>
        <v>0.98123391702379625</v>
      </c>
      <c r="CR195" s="68">
        <f t="shared" si="91"/>
        <v>0</v>
      </c>
      <c r="CS195" s="68">
        <f t="shared" si="92"/>
        <v>0</v>
      </c>
      <c r="CT195" s="68">
        <f t="shared" si="93"/>
        <v>0</v>
      </c>
      <c r="CU195" s="68">
        <f t="shared" si="94"/>
        <v>1</v>
      </c>
      <c r="CV195" s="68">
        <f t="shared" si="95"/>
        <v>0</v>
      </c>
      <c r="CW195" s="68">
        <f t="shared" si="96"/>
        <v>0</v>
      </c>
      <c r="CX195" s="68">
        <f t="shared" si="97"/>
        <v>0</v>
      </c>
      <c r="CY195" s="68">
        <f t="shared" si="98"/>
        <v>1</v>
      </c>
      <c r="CZ195" s="68">
        <f t="shared" si="99"/>
        <v>0</v>
      </c>
      <c r="DA195" s="68">
        <f t="shared" si="100"/>
        <v>0</v>
      </c>
      <c r="DB195" s="68">
        <f t="shared" si="101"/>
        <v>0</v>
      </c>
    </row>
    <row r="196" spans="1:106" ht="14.25" customHeight="1" x14ac:dyDescent="0.2">
      <c r="A196" s="31" t="s">
        <v>235</v>
      </c>
      <c r="B196" s="211" t="s">
        <v>56</v>
      </c>
      <c r="C196" s="211" t="s">
        <v>170</v>
      </c>
      <c r="D196" s="211" t="s">
        <v>36</v>
      </c>
      <c r="E196" s="212"/>
      <c r="F196" s="212"/>
      <c r="G196" s="212">
        <v>1</v>
      </c>
      <c r="H196" s="199"/>
      <c r="I196" s="199"/>
      <c r="J196" s="199">
        <v>1.9999999998835847</v>
      </c>
      <c r="K196" s="199"/>
      <c r="L196" s="199"/>
      <c r="M196" s="199">
        <v>0.33305555552942678</v>
      </c>
      <c r="N196" s="199"/>
      <c r="O196" s="199"/>
      <c r="P196" s="199">
        <v>1.6652777776471339</v>
      </c>
      <c r="Q196" s="212"/>
      <c r="R196" s="212">
        <v>9</v>
      </c>
      <c r="S196" s="212"/>
      <c r="T196" s="199"/>
      <c r="U196" s="199">
        <v>0</v>
      </c>
      <c r="V196" s="199"/>
      <c r="W196" s="199"/>
      <c r="X196" s="199">
        <v>0.54749999981140718</v>
      </c>
      <c r="Y196" s="199"/>
      <c r="Z196" s="199"/>
      <c r="AA196" s="199">
        <v>2.1899999992456287</v>
      </c>
      <c r="AB196" s="199"/>
      <c r="AC196" s="212"/>
      <c r="AD196" s="212">
        <v>1</v>
      </c>
      <c r="AE196" s="212"/>
      <c r="AF196" s="212"/>
      <c r="AG196" s="199"/>
      <c r="AH196" s="199">
        <v>0</v>
      </c>
      <c r="AI196" s="199"/>
      <c r="AJ196" s="199"/>
      <c r="AK196" s="199"/>
      <c r="AL196" s="199">
        <v>4.2500000000582077</v>
      </c>
      <c r="AM196" s="199"/>
      <c r="AN196" s="199"/>
      <c r="AO196" s="199"/>
      <c r="AP196" s="199">
        <v>21.250000000291038</v>
      </c>
      <c r="AQ196" s="199"/>
      <c r="AR196" s="199"/>
      <c r="AS196" s="212"/>
      <c r="AT196" s="212"/>
      <c r="AU196" s="212"/>
      <c r="AV196" s="199"/>
      <c r="AW196" s="199"/>
      <c r="AX196" s="199"/>
      <c r="AY196" s="199"/>
      <c r="AZ196" s="199"/>
      <c r="BA196" s="199"/>
      <c r="BB196" s="199"/>
      <c r="BC196" s="199"/>
      <c r="BD196" s="199"/>
      <c r="BE196" s="212"/>
      <c r="BF196" s="212"/>
      <c r="BG196" s="199"/>
      <c r="BH196" s="199"/>
      <c r="BI196" s="199"/>
      <c r="BJ196" s="199"/>
      <c r="BK196" s="199"/>
      <c r="BL196" s="199"/>
      <c r="BM196" s="212">
        <v>11</v>
      </c>
      <c r="BN196" s="199">
        <v>1.9999999998835847</v>
      </c>
      <c r="BO196" s="199">
        <v>5.1305555553990416</v>
      </c>
      <c r="BP196" s="199">
        <v>25.105277777183801</v>
      </c>
      <c r="BQ196" s="211"/>
      <c r="BR196" s="211"/>
      <c r="BS196" s="211"/>
      <c r="BT196" s="211"/>
      <c r="BU196" s="31" t="str">
        <f t="shared" si="74"/>
        <v>23_04</v>
      </c>
      <c r="BV196" s="31" t="str">
        <f t="shared" si="75"/>
        <v>COMPRESOR DE AIRE</v>
      </c>
      <c r="BW196" s="31" t="str">
        <f t="shared" si="76"/>
        <v>140-GC-121</v>
      </c>
      <c r="BX196" s="1" t="str">
        <f t="shared" si="77"/>
        <v>-</v>
      </c>
      <c r="BY196" s="66">
        <f t="shared" si="78"/>
        <v>1.9999999998835847</v>
      </c>
      <c r="BZ196" s="66">
        <f t="shared" si="79"/>
        <v>25.105277777183801</v>
      </c>
      <c r="CA196" s="1">
        <f t="shared" si="80"/>
        <v>16</v>
      </c>
      <c r="CB196" s="213">
        <f t="shared" si="81"/>
        <v>384</v>
      </c>
      <c r="CC196" s="67">
        <f t="shared" si="82"/>
        <v>0.99479166666696983</v>
      </c>
      <c r="CD196" s="69">
        <f t="shared" si="83"/>
        <v>384</v>
      </c>
      <c r="CE196" s="31">
        <f t="shared" si="68"/>
        <v>30</v>
      </c>
      <c r="CF196" s="213">
        <f t="shared" si="69"/>
        <v>720</v>
      </c>
      <c r="CG196" s="67">
        <f t="shared" si="70"/>
        <v>0.99722222222238388</v>
      </c>
      <c r="CH196" s="69">
        <f t="shared" si="71"/>
        <v>720</v>
      </c>
      <c r="CI196" s="69">
        <f t="shared" si="72"/>
        <v>1.9999999998835847</v>
      </c>
      <c r="CJ196" s="199">
        <f t="shared" si="73"/>
        <v>1.6652777776471339</v>
      </c>
      <c r="CK196" s="68">
        <f t="shared" si="84"/>
        <v>1</v>
      </c>
      <c r="CL196" s="68">
        <f t="shared" si="85"/>
        <v>0</v>
      </c>
      <c r="CM196" s="68">
        <f t="shared" si="86"/>
        <v>0</v>
      </c>
      <c r="CN196" s="68">
        <f t="shared" si="87"/>
        <v>0</v>
      </c>
      <c r="CO196" s="68">
        <f t="shared" si="88"/>
        <v>0</v>
      </c>
      <c r="CP196" s="68">
        <f t="shared" si="89"/>
        <v>6.6331780609118499E-2</v>
      </c>
      <c r="CQ196" s="68">
        <f t="shared" si="90"/>
        <v>8.7232653575175581E-2</v>
      </c>
      <c r="CR196" s="68">
        <f t="shared" si="91"/>
        <v>0.84643556581570589</v>
      </c>
      <c r="CS196" s="68">
        <f t="shared" si="92"/>
        <v>0</v>
      </c>
      <c r="CT196" s="68">
        <f t="shared" si="93"/>
        <v>0</v>
      </c>
      <c r="CU196" s="68">
        <f t="shared" si="94"/>
        <v>0</v>
      </c>
      <c r="CV196" s="68">
        <f t="shared" si="95"/>
        <v>1</v>
      </c>
      <c r="CW196" s="68">
        <f t="shared" si="96"/>
        <v>0</v>
      </c>
      <c r="CX196" s="68">
        <f t="shared" si="97"/>
        <v>0</v>
      </c>
      <c r="CY196" s="68">
        <f t="shared" si="98"/>
        <v>8.7232653575175581E-2</v>
      </c>
      <c r="CZ196" s="68">
        <f t="shared" si="99"/>
        <v>6.6331780609118499E-2</v>
      </c>
      <c r="DA196" s="68">
        <f t="shared" si="100"/>
        <v>0</v>
      </c>
      <c r="DB196" s="68">
        <f t="shared" si="101"/>
        <v>0.84643556581570589</v>
      </c>
    </row>
    <row r="197" spans="1:106" ht="14.25" customHeight="1" x14ac:dyDescent="0.2">
      <c r="A197" s="31" t="s">
        <v>235</v>
      </c>
      <c r="B197" s="211" t="s">
        <v>56</v>
      </c>
      <c r="C197" s="211" t="s">
        <v>93</v>
      </c>
      <c r="D197" s="211" t="s">
        <v>36</v>
      </c>
      <c r="E197" s="212"/>
      <c r="F197" s="212"/>
      <c r="G197" s="212"/>
      <c r="H197" s="199"/>
      <c r="I197" s="199"/>
      <c r="J197" s="199"/>
      <c r="K197" s="199"/>
      <c r="L197" s="199"/>
      <c r="M197" s="199"/>
      <c r="N197" s="199"/>
      <c r="O197" s="199"/>
      <c r="P197" s="199"/>
      <c r="Q197" s="212"/>
      <c r="R197" s="212">
        <v>10</v>
      </c>
      <c r="S197" s="212"/>
      <c r="T197" s="199"/>
      <c r="U197" s="199">
        <v>0</v>
      </c>
      <c r="V197" s="199"/>
      <c r="W197" s="199"/>
      <c r="X197" s="199">
        <v>0.79916666715871543</v>
      </c>
      <c r="Y197" s="199"/>
      <c r="Z197" s="199"/>
      <c r="AA197" s="199">
        <v>3.4463888909085654</v>
      </c>
      <c r="AB197" s="199"/>
      <c r="AC197" s="212"/>
      <c r="AD197" s="212"/>
      <c r="AE197" s="212"/>
      <c r="AF197" s="212"/>
      <c r="AG197" s="199"/>
      <c r="AH197" s="199"/>
      <c r="AI197" s="199"/>
      <c r="AJ197" s="199"/>
      <c r="AK197" s="199"/>
      <c r="AL197" s="199"/>
      <c r="AM197" s="199"/>
      <c r="AN197" s="199"/>
      <c r="AO197" s="199"/>
      <c r="AP197" s="199"/>
      <c r="AQ197" s="199"/>
      <c r="AR197" s="199"/>
      <c r="AS197" s="212"/>
      <c r="AT197" s="212"/>
      <c r="AU197" s="212"/>
      <c r="AV197" s="199"/>
      <c r="AW197" s="199"/>
      <c r="AX197" s="199"/>
      <c r="AY197" s="199"/>
      <c r="AZ197" s="199"/>
      <c r="BA197" s="199"/>
      <c r="BB197" s="199"/>
      <c r="BC197" s="199"/>
      <c r="BD197" s="199"/>
      <c r="BE197" s="212"/>
      <c r="BF197" s="212"/>
      <c r="BG197" s="199"/>
      <c r="BH197" s="199"/>
      <c r="BI197" s="199"/>
      <c r="BJ197" s="199"/>
      <c r="BK197" s="199"/>
      <c r="BL197" s="199"/>
      <c r="BM197" s="212">
        <v>10</v>
      </c>
      <c r="BN197" s="199">
        <v>0</v>
      </c>
      <c r="BO197" s="199">
        <v>0.79916666715871543</v>
      </c>
      <c r="BP197" s="199">
        <v>3.4463888909085654</v>
      </c>
      <c r="BQ197" s="211"/>
      <c r="BR197" s="211"/>
      <c r="BS197" s="211"/>
      <c r="BT197" s="211"/>
      <c r="BU197" s="31" t="str">
        <f t="shared" si="74"/>
        <v>23_04</v>
      </c>
      <c r="BV197" s="31" t="str">
        <f t="shared" si="75"/>
        <v>COMPRESOR DE AIRE</v>
      </c>
      <c r="BW197" s="31" t="str">
        <f t="shared" si="76"/>
        <v>140-GC-114</v>
      </c>
      <c r="BX197" s="1" t="str">
        <f t="shared" si="77"/>
        <v>-</v>
      </c>
      <c r="BY197" s="66">
        <f t="shared" si="78"/>
        <v>0</v>
      </c>
      <c r="BZ197" s="66">
        <f t="shared" si="79"/>
        <v>3.4463888909085654</v>
      </c>
      <c r="CA197" s="1">
        <f t="shared" si="80"/>
        <v>16</v>
      </c>
      <c r="CB197" s="213">
        <f t="shared" si="81"/>
        <v>384</v>
      </c>
      <c r="CC197" s="67">
        <f t="shared" si="82"/>
        <v>1</v>
      </c>
      <c r="CD197" s="69" t="str">
        <f t="shared" si="83"/>
        <v>NO PRESENTA</v>
      </c>
      <c r="CE197" s="31">
        <f t="shared" si="68"/>
        <v>30</v>
      </c>
      <c r="CF197" s="213">
        <f t="shared" si="69"/>
        <v>720</v>
      </c>
      <c r="CG197" s="67">
        <f t="shared" si="70"/>
        <v>1</v>
      </c>
      <c r="CH197" s="69" t="str">
        <f t="shared" si="71"/>
        <v>NO PRESENTA</v>
      </c>
      <c r="CI197" s="69" t="str">
        <f t="shared" si="72"/>
        <v>NO PRESENTA</v>
      </c>
      <c r="CJ197" s="199" t="str">
        <f t="shared" si="73"/>
        <v>NO PRESENTA</v>
      </c>
      <c r="CK197" s="68" t="str">
        <f t="shared" si="84"/>
        <v>-</v>
      </c>
      <c r="CL197" s="68" t="str">
        <f t="shared" si="85"/>
        <v>-</v>
      </c>
      <c r="CM197" s="68" t="str">
        <f t="shared" si="86"/>
        <v>-</v>
      </c>
      <c r="CN197" s="68" t="str">
        <f t="shared" si="87"/>
        <v>-</v>
      </c>
      <c r="CO197" s="68" t="str">
        <f t="shared" si="88"/>
        <v>-</v>
      </c>
      <c r="CP197" s="68">
        <f t="shared" si="89"/>
        <v>0</v>
      </c>
      <c r="CQ197" s="68">
        <f t="shared" si="90"/>
        <v>1</v>
      </c>
      <c r="CR197" s="68">
        <f t="shared" si="91"/>
        <v>0</v>
      </c>
      <c r="CS197" s="68">
        <f t="shared" si="92"/>
        <v>0</v>
      </c>
      <c r="CT197" s="68">
        <f t="shared" si="93"/>
        <v>0</v>
      </c>
      <c r="CU197" s="68" t="str">
        <f t="shared" si="94"/>
        <v>-</v>
      </c>
      <c r="CV197" s="68" t="str">
        <f t="shared" si="95"/>
        <v>-</v>
      </c>
      <c r="CW197" s="68" t="str">
        <f t="shared" si="96"/>
        <v>-</v>
      </c>
      <c r="CX197" s="68" t="str">
        <f t="shared" si="97"/>
        <v>-</v>
      </c>
      <c r="CY197" s="68">
        <f t="shared" si="98"/>
        <v>1</v>
      </c>
      <c r="CZ197" s="68">
        <f t="shared" si="99"/>
        <v>0</v>
      </c>
      <c r="DA197" s="68">
        <f t="shared" si="100"/>
        <v>0</v>
      </c>
      <c r="DB197" s="68">
        <f t="shared" si="101"/>
        <v>0</v>
      </c>
    </row>
    <row r="198" spans="1:106" ht="14.25" customHeight="1" x14ac:dyDescent="0.2">
      <c r="A198" s="31" t="s">
        <v>235</v>
      </c>
      <c r="B198" s="211" t="s">
        <v>56</v>
      </c>
      <c r="C198" s="211" t="s">
        <v>274</v>
      </c>
      <c r="D198" s="211" t="s">
        <v>36</v>
      </c>
      <c r="E198" s="212"/>
      <c r="F198" s="212"/>
      <c r="G198" s="212"/>
      <c r="H198" s="199"/>
      <c r="I198" s="199"/>
      <c r="J198" s="199"/>
      <c r="K198" s="199"/>
      <c r="L198" s="199"/>
      <c r="M198" s="199"/>
      <c r="N198" s="199"/>
      <c r="O198" s="199"/>
      <c r="P198" s="199"/>
      <c r="Q198" s="212"/>
      <c r="R198" s="212"/>
      <c r="S198" s="212"/>
      <c r="T198" s="199"/>
      <c r="U198" s="199"/>
      <c r="V198" s="199"/>
      <c r="W198" s="199"/>
      <c r="X198" s="199"/>
      <c r="Y198" s="199"/>
      <c r="Z198" s="199"/>
      <c r="AA198" s="199"/>
      <c r="AB198" s="199"/>
      <c r="AC198" s="212"/>
      <c r="AD198" s="212"/>
      <c r="AE198" s="212">
        <v>1</v>
      </c>
      <c r="AF198" s="212"/>
      <c r="AG198" s="199"/>
      <c r="AH198" s="199"/>
      <c r="AI198" s="199">
        <v>0</v>
      </c>
      <c r="AJ198" s="199"/>
      <c r="AK198" s="199"/>
      <c r="AL198" s="199"/>
      <c r="AM198" s="199">
        <v>2.4997222222737037</v>
      </c>
      <c r="AN198" s="199"/>
      <c r="AO198" s="199"/>
      <c r="AP198" s="199"/>
      <c r="AQ198" s="199">
        <v>9.9988888890948147</v>
      </c>
      <c r="AR198" s="199"/>
      <c r="AS198" s="212"/>
      <c r="AT198" s="212"/>
      <c r="AU198" s="212"/>
      <c r="AV198" s="199"/>
      <c r="AW198" s="199"/>
      <c r="AX198" s="199"/>
      <c r="AY198" s="199"/>
      <c r="AZ198" s="199"/>
      <c r="BA198" s="199"/>
      <c r="BB198" s="199"/>
      <c r="BC198" s="199"/>
      <c r="BD198" s="199"/>
      <c r="BE198" s="212"/>
      <c r="BF198" s="212"/>
      <c r="BG198" s="199"/>
      <c r="BH198" s="199"/>
      <c r="BI198" s="199"/>
      <c r="BJ198" s="199"/>
      <c r="BK198" s="199"/>
      <c r="BL198" s="199"/>
      <c r="BM198" s="212">
        <v>1</v>
      </c>
      <c r="BN198" s="199">
        <v>0</v>
      </c>
      <c r="BO198" s="199">
        <v>2.4997222222737037</v>
      </c>
      <c r="BP198" s="199">
        <v>9.9988888890948147</v>
      </c>
      <c r="BQ198" s="211"/>
      <c r="BR198" s="211"/>
      <c r="BS198" s="211"/>
      <c r="BT198" s="211"/>
      <c r="BU198" s="31" t="str">
        <f t="shared" si="74"/>
        <v>23_04</v>
      </c>
      <c r="BV198" s="31" t="str">
        <f t="shared" si="75"/>
        <v>COMPRESOR DE AIRE</v>
      </c>
      <c r="BW198" s="31" t="str">
        <f t="shared" si="76"/>
        <v>140-GD-111</v>
      </c>
      <c r="BX198" s="1" t="str">
        <f t="shared" si="77"/>
        <v>-</v>
      </c>
      <c r="BY198" s="66">
        <f t="shared" si="78"/>
        <v>0</v>
      </c>
      <c r="BZ198" s="66">
        <f t="shared" si="79"/>
        <v>9.9988888890948147</v>
      </c>
      <c r="CA198" s="1">
        <f t="shared" si="80"/>
        <v>16</v>
      </c>
      <c r="CB198" s="213">
        <f t="shared" si="81"/>
        <v>384</v>
      </c>
      <c r="CC198" s="67">
        <f t="shared" si="82"/>
        <v>1</v>
      </c>
      <c r="CD198" s="69" t="str">
        <f t="shared" si="83"/>
        <v>NO PRESENTA</v>
      </c>
      <c r="CE198" s="31">
        <f t="shared" si="68"/>
        <v>30</v>
      </c>
      <c r="CF198" s="213">
        <f t="shared" si="69"/>
        <v>720</v>
      </c>
      <c r="CG198" s="67">
        <f t="shared" si="70"/>
        <v>1</v>
      </c>
      <c r="CH198" s="69" t="str">
        <f t="shared" si="71"/>
        <v>NO PRESENTA</v>
      </c>
      <c r="CI198" s="69" t="str">
        <f t="shared" si="72"/>
        <v>NO PRESENTA</v>
      </c>
      <c r="CJ198" s="199" t="str">
        <f t="shared" si="73"/>
        <v>NO PRESENTA</v>
      </c>
      <c r="CK198" s="68" t="str">
        <f t="shared" si="84"/>
        <v>-</v>
      </c>
      <c r="CL198" s="68" t="str">
        <f t="shared" si="85"/>
        <v>-</v>
      </c>
      <c r="CM198" s="68" t="str">
        <f t="shared" si="86"/>
        <v>-</v>
      </c>
      <c r="CN198" s="68" t="str">
        <f t="shared" si="87"/>
        <v>-</v>
      </c>
      <c r="CO198" s="68" t="str">
        <f t="shared" si="88"/>
        <v>-</v>
      </c>
      <c r="CP198" s="68">
        <f t="shared" si="89"/>
        <v>0</v>
      </c>
      <c r="CQ198" s="68">
        <f t="shared" si="90"/>
        <v>0</v>
      </c>
      <c r="CR198" s="68">
        <f t="shared" si="91"/>
        <v>1</v>
      </c>
      <c r="CS198" s="68">
        <f t="shared" si="92"/>
        <v>0</v>
      </c>
      <c r="CT198" s="68">
        <f t="shared" si="93"/>
        <v>0</v>
      </c>
      <c r="CU198" s="68" t="str">
        <f t="shared" si="94"/>
        <v>-</v>
      </c>
      <c r="CV198" s="68" t="str">
        <f t="shared" si="95"/>
        <v>-</v>
      </c>
      <c r="CW198" s="68" t="str">
        <f t="shared" si="96"/>
        <v>-</v>
      </c>
      <c r="CX198" s="68" t="str">
        <f t="shared" si="97"/>
        <v>-</v>
      </c>
      <c r="CY198" s="68">
        <f t="shared" si="98"/>
        <v>1</v>
      </c>
      <c r="CZ198" s="68">
        <f t="shared" si="99"/>
        <v>0</v>
      </c>
      <c r="DA198" s="68">
        <f t="shared" si="100"/>
        <v>0</v>
      </c>
      <c r="DB198" s="68">
        <f t="shared" si="101"/>
        <v>0</v>
      </c>
    </row>
    <row r="199" spans="1:106" ht="14.25" customHeight="1" x14ac:dyDescent="0.2">
      <c r="A199" s="31" t="s">
        <v>235</v>
      </c>
      <c r="B199" s="211" t="s">
        <v>56</v>
      </c>
      <c r="C199" s="211" t="s">
        <v>421</v>
      </c>
      <c r="D199" s="211" t="s">
        <v>36</v>
      </c>
      <c r="E199" s="212"/>
      <c r="F199" s="212"/>
      <c r="G199" s="212"/>
      <c r="H199" s="199"/>
      <c r="I199" s="199"/>
      <c r="J199" s="199"/>
      <c r="K199" s="199"/>
      <c r="L199" s="199"/>
      <c r="M199" s="199"/>
      <c r="N199" s="199"/>
      <c r="O199" s="199"/>
      <c r="P199" s="199"/>
      <c r="Q199" s="212"/>
      <c r="R199" s="212">
        <v>10</v>
      </c>
      <c r="S199" s="212"/>
      <c r="T199" s="199"/>
      <c r="U199" s="199">
        <v>0</v>
      </c>
      <c r="V199" s="199"/>
      <c r="W199" s="199"/>
      <c r="X199" s="199">
        <v>1.2991666663438082</v>
      </c>
      <c r="Y199" s="199"/>
      <c r="Z199" s="199"/>
      <c r="AA199" s="199">
        <v>5.3630555542185903</v>
      </c>
      <c r="AB199" s="199"/>
      <c r="AC199" s="212"/>
      <c r="AD199" s="212"/>
      <c r="AE199" s="212"/>
      <c r="AF199" s="212"/>
      <c r="AG199" s="199"/>
      <c r="AH199" s="199"/>
      <c r="AI199" s="199"/>
      <c r="AJ199" s="199"/>
      <c r="AK199" s="199"/>
      <c r="AL199" s="199"/>
      <c r="AM199" s="199"/>
      <c r="AN199" s="199"/>
      <c r="AO199" s="199"/>
      <c r="AP199" s="199"/>
      <c r="AQ199" s="199"/>
      <c r="AR199" s="199"/>
      <c r="AS199" s="212"/>
      <c r="AT199" s="212"/>
      <c r="AU199" s="212"/>
      <c r="AV199" s="199"/>
      <c r="AW199" s="199"/>
      <c r="AX199" s="199"/>
      <c r="AY199" s="199"/>
      <c r="AZ199" s="199"/>
      <c r="BA199" s="199"/>
      <c r="BB199" s="199"/>
      <c r="BC199" s="199"/>
      <c r="BD199" s="199"/>
      <c r="BE199" s="212"/>
      <c r="BF199" s="212"/>
      <c r="BG199" s="199"/>
      <c r="BH199" s="199"/>
      <c r="BI199" s="199"/>
      <c r="BJ199" s="199"/>
      <c r="BK199" s="199"/>
      <c r="BL199" s="199"/>
      <c r="BM199" s="212">
        <v>10</v>
      </c>
      <c r="BN199" s="199">
        <v>0</v>
      </c>
      <c r="BO199" s="199">
        <v>1.2991666663438082</v>
      </c>
      <c r="BP199" s="199">
        <v>5.3630555542185903</v>
      </c>
      <c r="BQ199" s="211"/>
      <c r="BR199" s="211"/>
      <c r="BS199" s="211"/>
      <c r="BT199" s="211"/>
      <c r="BU199" s="31" t="str">
        <f t="shared" si="74"/>
        <v>23_04</v>
      </c>
      <c r="BV199" s="31" t="str">
        <f t="shared" si="75"/>
        <v>COMPRESOR DE AIRE</v>
      </c>
      <c r="BW199" s="31" t="str">
        <f t="shared" si="76"/>
        <v>140-GC-003</v>
      </c>
      <c r="BX199" s="1" t="str">
        <f t="shared" si="77"/>
        <v>-</v>
      </c>
      <c r="BY199" s="66">
        <f t="shared" si="78"/>
        <v>0</v>
      </c>
      <c r="BZ199" s="66">
        <f t="shared" si="79"/>
        <v>5.3630555542185903</v>
      </c>
      <c r="CA199" s="1">
        <f t="shared" si="80"/>
        <v>16</v>
      </c>
      <c r="CB199" s="213">
        <f t="shared" si="81"/>
        <v>384</v>
      </c>
      <c r="CC199" s="67">
        <f t="shared" si="82"/>
        <v>1</v>
      </c>
      <c r="CD199" s="69" t="str">
        <f t="shared" si="83"/>
        <v>NO PRESENTA</v>
      </c>
      <c r="CE199" s="31">
        <f t="shared" si="68"/>
        <v>30</v>
      </c>
      <c r="CF199" s="213">
        <f t="shared" si="69"/>
        <v>720</v>
      </c>
      <c r="CG199" s="67">
        <f t="shared" si="70"/>
        <v>1</v>
      </c>
      <c r="CH199" s="69" t="str">
        <f t="shared" si="71"/>
        <v>NO PRESENTA</v>
      </c>
      <c r="CI199" s="69" t="str">
        <f t="shared" si="72"/>
        <v>NO PRESENTA</v>
      </c>
      <c r="CJ199" s="199" t="str">
        <f t="shared" si="73"/>
        <v>NO PRESENTA</v>
      </c>
      <c r="CK199" s="68" t="str">
        <f t="shared" si="84"/>
        <v>-</v>
      </c>
      <c r="CL199" s="68" t="str">
        <f t="shared" si="85"/>
        <v>-</v>
      </c>
      <c r="CM199" s="68" t="str">
        <f t="shared" si="86"/>
        <v>-</v>
      </c>
      <c r="CN199" s="68" t="str">
        <f t="shared" si="87"/>
        <v>-</v>
      </c>
      <c r="CO199" s="68" t="str">
        <f t="shared" si="88"/>
        <v>-</v>
      </c>
      <c r="CP199" s="68">
        <f t="shared" si="89"/>
        <v>0</v>
      </c>
      <c r="CQ199" s="68">
        <f t="shared" si="90"/>
        <v>1</v>
      </c>
      <c r="CR199" s="68">
        <f t="shared" si="91"/>
        <v>0</v>
      </c>
      <c r="CS199" s="68">
        <f t="shared" si="92"/>
        <v>0</v>
      </c>
      <c r="CT199" s="68">
        <f t="shared" si="93"/>
        <v>0</v>
      </c>
      <c r="CU199" s="68" t="str">
        <f t="shared" si="94"/>
        <v>-</v>
      </c>
      <c r="CV199" s="68" t="str">
        <f t="shared" si="95"/>
        <v>-</v>
      </c>
      <c r="CW199" s="68" t="str">
        <f t="shared" si="96"/>
        <v>-</v>
      </c>
      <c r="CX199" s="68" t="str">
        <f t="shared" si="97"/>
        <v>-</v>
      </c>
      <c r="CY199" s="68">
        <f t="shared" si="98"/>
        <v>1</v>
      </c>
      <c r="CZ199" s="68">
        <f t="shared" si="99"/>
        <v>0</v>
      </c>
      <c r="DA199" s="68">
        <f t="shared" si="100"/>
        <v>0</v>
      </c>
      <c r="DB199" s="68">
        <f t="shared" si="101"/>
        <v>0</v>
      </c>
    </row>
    <row r="200" spans="1:106" ht="14.25" customHeight="1" x14ac:dyDescent="0.2">
      <c r="A200" s="31" t="s">
        <v>235</v>
      </c>
      <c r="B200" s="211" t="s">
        <v>56</v>
      </c>
      <c r="C200" s="211" t="s">
        <v>462</v>
      </c>
      <c r="D200" s="211" t="s">
        <v>36</v>
      </c>
      <c r="E200" s="212"/>
      <c r="F200" s="212"/>
      <c r="G200" s="212"/>
      <c r="H200" s="199"/>
      <c r="I200" s="199"/>
      <c r="J200" s="199"/>
      <c r="K200" s="199"/>
      <c r="L200" s="199"/>
      <c r="M200" s="199"/>
      <c r="N200" s="199"/>
      <c r="O200" s="199"/>
      <c r="P200" s="199"/>
      <c r="Q200" s="212"/>
      <c r="R200" s="212">
        <v>1</v>
      </c>
      <c r="S200" s="212"/>
      <c r="T200" s="199"/>
      <c r="U200" s="199">
        <v>0.75</v>
      </c>
      <c r="V200" s="199"/>
      <c r="W200" s="199"/>
      <c r="X200" s="199">
        <v>1.4997222221572883</v>
      </c>
      <c r="Y200" s="199"/>
      <c r="Z200" s="199"/>
      <c r="AA200" s="199">
        <v>7.4986111107864417</v>
      </c>
      <c r="AB200" s="199"/>
      <c r="AC200" s="212"/>
      <c r="AD200" s="212"/>
      <c r="AE200" s="212"/>
      <c r="AF200" s="212"/>
      <c r="AG200" s="199"/>
      <c r="AH200" s="199"/>
      <c r="AI200" s="199"/>
      <c r="AJ200" s="199"/>
      <c r="AK200" s="199"/>
      <c r="AL200" s="199"/>
      <c r="AM200" s="199"/>
      <c r="AN200" s="199"/>
      <c r="AO200" s="199"/>
      <c r="AP200" s="199"/>
      <c r="AQ200" s="199"/>
      <c r="AR200" s="199"/>
      <c r="AS200" s="212"/>
      <c r="AT200" s="212"/>
      <c r="AU200" s="212"/>
      <c r="AV200" s="199"/>
      <c r="AW200" s="199"/>
      <c r="AX200" s="199"/>
      <c r="AY200" s="199"/>
      <c r="AZ200" s="199"/>
      <c r="BA200" s="199"/>
      <c r="BB200" s="199"/>
      <c r="BC200" s="199"/>
      <c r="BD200" s="199"/>
      <c r="BE200" s="212"/>
      <c r="BF200" s="212"/>
      <c r="BG200" s="199"/>
      <c r="BH200" s="199"/>
      <c r="BI200" s="199"/>
      <c r="BJ200" s="199"/>
      <c r="BK200" s="199"/>
      <c r="BL200" s="199"/>
      <c r="BM200" s="212">
        <v>1</v>
      </c>
      <c r="BN200" s="199">
        <v>0.75</v>
      </c>
      <c r="BO200" s="199">
        <v>1.4997222221572883</v>
      </c>
      <c r="BP200" s="199">
        <v>7.4986111107864417</v>
      </c>
      <c r="BQ200" s="211"/>
      <c r="BR200" s="211"/>
      <c r="BS200" s="211"/>
      <c r="BT200" s="211"/>
      <c r="BU200" s="31" t="str">
        <f t="shared" si="74"/>
        <v>23_04</v>
      </c>
      <c r="BV200" s="31" t="str">
        <f t="shared" si="75"/>
        <v>COMPRESOR DE AIRE</v>
      </c>
      <c r="BW200" s="31" t="str">
        <f t="shared" si="76"/>
        <v>140-GC-111</v>
      </c>
      <c r="BX200" s="1" t="str">
        <f t="shared" si="77"/>
        <v>-</v>
      </c>
      <c r="BY200" s="66">
        <f t="shared" si="78"/>
        <v>0.75</v>
      </c>
      <c r="BZ200" s="66">
        <f t="shared" si="79"/>
        <v>7.4986111107864417</v>
      </c>
      <c r="CA200" s="1">
        <f t="shared" si="80"/>
        <v>16</v>
      </c>
      <c r="CB200" s="213">
        <f t="shared" si="81"/>
        <v>384</v>
      </c>
      <c r="CC200" s="67">
        <f t="shared" si="82"/>
        <v>0.998046875</v>
      </c>
      <c r="CD200" s="69" t="str">
        <f t="shared" si="83"/>
        <v>NO PRESENTA</v>
      </c>
      <c r="CE200" s="31">
        <f t="shared" si="68"/>
        <v>30</v>
      </c>
      <c r="CF200" s="213">
        <f t="shared" si="69"/>
        <v>720</v>
      </c>
      <c r="CG200" s="67">
        <f t="shared" si="70"/>
        <v>0.99895833333333328</v>
      </c>
      <c r="CH200" s="69" t="str">
        <f t="shared" si="71"/>
        <v>NO PRESENTA</v>
      </c>
      <c r="CI200" s="69" t="str">
        <f t="shared" si="72"/>
        <v>NO PRESENTA</v>
      </c>
      <c r="CJ200" s="199" t="str">
        <f t="shared" si="73"/>
        <v>NO PRESENTA</v>
      </c>
      <c r="CK200" s="68">
        <f t="shared" si="84"/>
        <v>0</v>
      </c>
      <c r="CL200" s="68">
        <f t="shared" si="85"/>
        <v>1</v>
      </c>
      <c r="CM200" s="68">
        <f t="shared" si="86"/>
        <v>0</v>
      </c>
      <c r="CN200" s="68">
        <f t="shared" si="87"/>
        <v>0</v>
      </c>
      <c r="CO200" s="68">
        <f t="shared" si="88"/>
        <v>0</v>
      </c>
      <c r="CP200" s="68">
        <f t="shared" si="89"/>
        <v>0</v>
      </c>
      <c r="CQ200" s="68">
        <f t="shared" si="90"/>
        <v>1</v>
      </c>
      <c r="CR200" s="68">
        <f t="shared" si="91"/>
        <v>0</v>
      </c>
      <c r="CS200" s="68">
        <f t="shared" si="92"/>
        <v>0</v>
      </c>
      <c r="CT200" s="68">
        <f t="shared" si="93"/>
        <v>0</v>
      </c>
      <c r="CU200" s="68">
        <f t="shared" si="94"/>
        <v>1</v>
      </c>
      <c r="CV200" s="68">
        <f t="shared" si="95"/>
        <v>0</v>
      </c>
      <c r="CW200" s="68">
        <f t="shared" si="96"/>
        <v>0</v>
      </c>
      <c r="CX200" s="68">
        <f t="shared" si="97"/>
        <v>0</v>
      </c>
      <c r="CY200" s="68">
        <f t="shared" si="98"/>
        <v>1</v>
      </c>
      <c r="CZ200" s="68">
        <f t="shared" si="99"/>
        <v>0</v>
      </c>
      <c r="DA200" s="68">
        <f t="shared" si="100"/>
        <v>0</v>
      </c>
      <c r="DB200" s="68">
        <f t="shared" si="101"/>
        <v>0</v>
      </c>
    </row>
    <row r="201" spans="1:106" ht="14.25" customHeight="1" x14ac:dyDescent="0.2">
      <c r="A201" s="31" t="s">
        <v>235</v>
      </c>
      <c r="B201" s="211" t="s">
        <v>175</v>
      </c>
      <c r="C201" s="211" t="s">
        <v>54</v>
      </c>
      <c r="D201" s="211" t="s">
        <v>36</v>
      </c>
      <c r="E201" s="212">
        <v>1</v>
      </c>
      <c r="F201" s="212"/>
      <c r="G201" s="212"/>
      <c r="H201" s="199">
        <v>1.7500000001164153</v>
      </c>
      <c r="I201" s="199"/>
      <c r="J201" s="199"/>
      <c r="K201" s="199">
        <v>2.25</v>
      </c>
      <c r="L201" s="199"/>
      <c r="M201" s="199"/>
      <c r="N201" s="199">
        <v>11.25</v>
      </c>
      <c r="O201" s="199"/>
      <c r="P201" s="199"/>
      <c r="Q201" s="212"/>
      <c r="R201" s="212">
        <v>1</v>
      </c>
      <c r="S201" s="212"/>
      <c r="T201" s="199"/>
      <c r="U201" s="199">
        <v>0</v>
      </c>
      <c r="V201" s="199"/>
      <c r="W201" s="199"/>
      <c r="X201" s="199">
        <v>0.499722222215496</v>
      </c>
      <c r="Y201" s="199"/>
      <c r="Z201" s="199"/>
      <c r="AA201" s="199">
        <v>2.49861111107748</v>
      </c>
      <c r="AB201" s="199"/>
      <c r="AC201" s="212">
        <v>1</v>
      </c>
      <c r="AD201" s="212"/>
      <c r="AE201" s="212"/>
      <c r="AF201" s="212"/>
      <c r="AG201" s="199">
        <v>0</v>
      </c>
      <c r="AH201" s="199"/>
      <c r="AI201" s="199"/>
      <c r="AJ201" s="199"/>
      <c r="AK201" s="199">
        <v>0.50000000005820766</v>
      </c>
      <c r="AL201" s="199"/>
      <c r="AM201" s="199"/>
      <c r="AN201" s="199"/>
      <c r="AO201" s="199">
        <v>2.5000000002910383</v>
      </c>
      <c r="AP201" s="199"/>
      <c r="AQ201" s="199"/>
      <c r="AR201" s="199"/>
      <c r="AS201" s="212"/>
      <c r="AT201" s="212"/>
      <c r="AU201" s="212"/>
      <c r="AV201" s="199"/>
      <c r="AW201" s="199"/>
      <c r="AX201" s="199"/>
      <c r="AY201" s="199"/>
      <c r="AZ201" s="199"/>
      <c r="BA201" s="199"/>
      <c r="BB201" s="199"/>
      <c r="BC201" s="199"/>
      <c r="BD201" s="199"/>
      <c r="BE201" s="212"/>
      <c r="BF201" s="212"/>
      <c r="BG201" s="199"/>
      <c r="BH201" s="199"/>
      <c r="BI201" s="199"/>
      <c r="BJ201" s="199"/>
      <c r="BK201" s="199"/>
      <c r="BL201" s="199"/>
      <c r="BM201" s="212">
        <v>3</v>
      </c>
      <c r="BN201" s="199">
        <v>1.7500000001164153</v>
      </c>
      <c r="BO201" s="199">
        <v>3.2497222222737037</v>
      </c>
      <c r="BP201" s="199">
        <v>16.248611111368518</v>
      </c>
      <c r="BQ201" s="211"/>
      <c r="BR201" s="211"/>
      <c r="BS201" s="211"/>
      <c r="BT201" s="211"/>
      <c r="BU201" s="31" t="str">
        <f t="shared" si="74"/>
        <v>23_04</v>
      </c>
      <c r="BV201" s="31" t="str">
        <f t="shared" si="75"/>
        <v>ELECTROBOMBA DE AGUA</v>
      </c>
      <c r="BW201" s="31" t="str">
        <f t="shared" si="76"/>
        <v>140-PP-152</v>
      </c>
      <c r="BX201" s="1" t="str">
        <f t="shared" si="77"/>
        <v>-</v>
      </c>
      <c r="BY201" s="66">
        <f t="shared" si="78"/>
        <v>1.7500000001164153</v>
      </c>
      <c r="BZ201" s="66">
        <f t="shared" si="79"/>
        <v>16.248611111368518</v>
      </c>
      <c r="CA201" s="1">
        <f t="shared" si="80"/>
        <v>16</v>
      </c>
      <c r="CB201" s="213">
        <f t="shared" si="81"/>
        <v>384</v>
      </c>
      <c r="CC201" s="67">
        <f t="shared" si="82"/>
        <v>0.99544270833303017</v>
      </c>
      <c r="CD201" s="69">
        <f t="shared" si="83"/>
        <v>384</v>
      </c>
      <c r="CE201" s="31">
        <f t="shared" ref="CE201:CE263" si="102">IF(RIGHT(BU201,2)*1=2,28,IF(OR(RIGHT(BU201,2)*1=12,RIGHT(BU201,2)*1=10,RIGHT(BU201,2)*1=8,RIGHT(BU201,2)*1=7,RIGHT(BU201,2)*1=5,RIGHT(BU201,2)*1=3,RIGHT(BU201,2)*1=1),31,30))</f>
        <v>30</v>
      </c>
      <c r="CF201" s="213">
        <f t="shared" ref="CF201:CF263" si="103">24*CE201</f>
        <v>720</v>
      </c>
      <c r="CG201" s="67">
        <f t="shared" ref="CG201:CG263" si="104">IFERROR((CF201-(BY201))/CF201,"-")</f>
        <v>0.99756944444428275</v>
      </c>
      <c r="CH201" s="69">
        <f t="shared" ref="CH201:CH263" si="105">IFERROR(CF201/(E201+F201+G201), "NO PRESENTA")</f>
        <v>720</v>
      </c>
      <c r="CI201" s="69">
        <f t="shared" ref="CI201:CI263" si="106">IFERROR((H201+I201+J201)/(E201+F201+G201), "NO PRESENTA")</f>
        <v>1.7500000001164153</v>
      </c>
      <c r="CJ201" s="199">
        <f t="shared" ref="CJ201:CJ263" si="107">IFERROR((N201+O201+P201)/(E201+F201+G201), "NO PRESENTA")</f>
        <v>11.25</v>
      </c>
      <c r="CK201" s="68">
        <f t="shared" si="84"/>
        <v>1</v>
      </c>
      <c r="CL201" s="68">
        <f t="shared" si="85"/>
        <v>0</v>
      </c>
      <c r="CM201" s="68">
        <f t="shared" si="86"/>
        <v>0</v>
      </c>
      <c r="CN201" s="68">
        <f t="shared" si="87"/>
        <v>0</v>
      </c>
      <c r="CO201" s="68">
        <f t="shared" si="88"/>
        <v>0</v>
      </c>
      <c r="CP201" s="68">
        <f t="shared" si="89"/>
        <v>0.69236686895219091</v>
      </c>
      <c r="CQ201" s="68">
        <f t="shared" si="90"/>
        <v>0.15377382681829954</v>
      </c>
      <c r="CR201" s="68">
        <f t="shared" si="91"/>
        <v>0.15385930422950955</v>
      </c>
      <c r="CS201" s="68">
        <f t="shared" si="92"/>
        <v>0</v>
      </c>
      <c r="CT201" s="68">
        <f t="shared" si="93"/>
        <v>0</v>
      </c>
      <c r="CU201" s="68">
        <f t="shared" si="94"/>
        <v>0</v>
      </c>
      <c r="CV201" s="68">
        <f t="shared" si="95"/>
        <v>0</v>
      </c>
      <c r="CW201" s="68">
        <f t="shared" si="96"/>
        <v>1</v>
      </c>
      <c r="CX201" s="68">
        <f t="shared" si="97"/>
        <v>0</v>
      </c>
      <c r="CY201" s="68">
        <f t="shared" si="98"/>
        <v>0.15377382681829954</v>
      </c>
      <c r="CZ201" s="68">
        <f t="shared" si="99"/>
        <v>0</v>
      </c>
      <c r="DA201" s="68">
        <f t="shared" si="100"/>
        <v>0.84622617318170046</v>
      </c>
      <c r="DB201" s="68">
        <f t="shared" si="101"/>
        <v>0</v>
      </c>
    </row>
    <row r="202" spans="1:106" ht="14.25" customHeight="1" x14ac:dyDescent="0.2">
      <c r="A202" s="31" t="s">
        <v>235</v>
      </c>
      <c r="B202" s="211" t="s">
        <v>175</v>
      </c>
      <c r="C202" s="211" t="s">
        <v>66</v>
      </c>
      <c r="D202" s="211" t="s">
        <v>36</v>
      </c>
      <c r="E202" s="212">
        <v>1</v>
      </c>
      <c r="F202" s="212"/>
      <c r="G202" s="212"/>
      <c r="H202" s="199">
        <v>1.7500000001164153</v>
      </c>
      <c r="I202" s="199"/>
      <c r="J202" s="199"/>
      <c r="K202" s="199">
        <v>2.25</v>
      </c>
      <c r="L202" s="199"/>
      <c r="M202" s="199"/>
      <c r="N202" s="199">
        <v>11.25</v>
      </c>
      <c r="O202" s="199"/>
      <c r="P202" s="199"/>
      <c r="Q202" s="212"/>
      <c r="R202" s="212">
        <v>1</v>
      </c>
      <c r="S202" s="212"/>
      <c r="T202" s="199"/>
      <c r="U202" s="199">
        <v>0</v>
      </c>
      <c r="V202" s="199"/>
      <c r="W202" s="199"/>
      <c r="X202" s="199">
        <v>0.24972222227370366</v>
      </c>
      <c r="Y202" s="199"/>
      <c r="Z202" s="199"/>
      <c r="AA202" s="199">
        <v>1.2486111113685183</v>
      </c>
      <c r="AB202" s="199"/>
      <c r="AC202" s="212">
        <v>1</v>
      </c>
      <c r="AD202" s="212"/>
      <c r="AE202" s="212"/>
      <c r="AF202" s="212"/>
      <c r="AG202" s="199">
        <v>0</v>
      </c>
      <c r="AH202" s="199"/>
      <c r="AI202" s="199"/>
      <c r="AJ202" s="199"/>
      <c r="AK202" s="199">
        <v>0.48333333333721384</v>
      </c>
      <c r="AL202" s="199"/>
      <c r="AM202" s="199"/>
      <c r="AN202" s="199"/>
      <c r="AO202" s="199">
        <v>2.4166666666860692</v>
      </c>
      <c r="AP202" s="199"/>
      <c r="AQ202" s="199"/>
      <c r="AR202" s="199"/>
      <c r="AS202" s="212"/>
      <c r="AT202" s="212"/>
      <c r="AU202" s="212"/>
      <c r="AV202" s="199"/>
      <c r="AW202" s="199"/>
      <c r="AX202" s="199"/>
      <c r="AY202" s="199"/>
      <c r="AZ202" s="199"/>
      <c r="BA202" s="199"/>
      <c r="BB202" s="199"/>
      <c r="BC202" s="199"/>
      <c r="BD202" s="199"/>
      <c r="BE202" s="212"/>
      <c r="BF202" s="212"/>
      <c r="BG202" s="199"/>
      <c r="BH202" s="199"/>
      <c r="BI202" s="199"/>
      <c r="BJ202" s="199"/>
      <c r="BK202" s="199"/>
      <c r="BL202" s="199"/>
      <c r="BM202" s="212">
        <v>3</v>
      </c>
      <c r="BN202" s="199">
        <v>1.7500000001164153</v>
      </c>
      <c r="BO202" s="199">
        <v>2.9830555556109175</v>
      </c>
      <c r="BP202" s="199">
        <v>14.915277778054588</v>
      </c>
      <c r="BQ202" s="211"/>
      <c r="BR202" s="211"/>
      <c r="BS202" s="211"/>
      <c r="BT202" s="211"/>
      <c r="BU202" s="31" t="str">
        <f t="shared" ref="BU202:BU206" si="108">A202</f>
        <v>23_04</v>
      </c>
      <c r="BV202" s="31" t="str">
        <f t="shared" ref="BV202:BV206" si="109">B202</f>
        <v>ELECTROBOMBA DE AGUA</v>
      </c>
      <c r="BW202" s="31" t="str">
        <f t="shared" ref="BW202:BW206" si="110">C202</f>
        <v>140-PP-153</v>
      </c>
      <c r="BX202" s="1" t="str">
        <f t="shared" ref="BX202:BX206" si="111">D202</f>
        <v>-</v>
      </c>
      <c r="BY202" s="66">
        <f t="shared" ref="BY202:BY262" si="112">BN202</f>
        <v>1.7500000001164153</v>
      </c>
      <c r="BZ202" s="66">
        <f t="shared" ref="BZ202:BZ263" si="113">BP202</f>
        <v>14.915277778054588</v>
      </c>
      <c r="CA202" s="1">
        <f t="shared" ref="CA202:CA263" si="114">SUMIFS($BX$520:$BX$533,$BW$520:$BW$533,BU202)</f>
        <v>16</v>
      </c>
      <c r="CB202" s="213">
        <f t="shared" ref="CB202:CB263" si="115">24*CA202</f>
        <v>384</v>
      </c>
      <c r="CC202" s="67">
        <f t="shared" ref="CC202:CC263" si="116">IFERROR((CB202-(BY202))/CB202,"-")</f>
        <v>0.99544270833303017</v>
      </c>
      <c r="CD202" s="69">
        <f t="shared" ref="CD202:CD263" si="117">IFERROR(CB202/(E202+F202+G202), "NO PRESENTA")</f>
        <v>384</v>
      </c>
      <c r="CE202" s="31">
        <f t="shared" si="102"/>
        <v>30</v>
      </c>
      <c r="CF202" s="213">
        <f t="shared" si="103"/>
        <v>720</v>
      </c>
      <c r="CG202" s="67">
        <f t="shared" si="104"/>
        <v>0.99756944444428275</v>
      </c>
      <c r="CH202" s="69">
        <f t="shared" si="105"/>
        <v>720</v>
      </c>
      <c r="CI202" s="69">
        <f t="shared" si="106"/>
        <v>1.7500000001164153</v>
      </c>
      <c r="CJ202" s="199">
        <f t="shared" si="107"/>
        <v>11.25</v>
      </c>
      <c r="CK202" s="68">
        <f t="shared" ref="CK202:CK263" si="118">IFERROR((H202+I202+J202)/BY202,"-")</f>
        <v>1</v>
      </c>
      <c r="CL202" s="68">
        <f t="shared" ref="CL202:CL263" si="119">IFERROR((T202+U202+V202)/BY202,"-")</f>
        <v>0</v>
      </c>
      <c r="CM202" s="68">
        <f t="shared" ref="CM202:CM263" si="120">IFERROR((AG202+AH202+AI202+AJ202)/BY202,"-")</f>
        <v>0</v>
      </c>
      <c r="CN202" s="68">
        <f t="shared" ref="CN202:CN263" si="121">IFERROR((AV202+AW202+AX202)/BY202,"-")</f>
        <v>0</v>
      </c>
      <c r="CO202" s="68">
        <f t="shared" ref="CO202:CO263" si="122">IFERROR((BG202+BH202)/BY202,"-")</f>
        <v>0</v>
      </c>
      <c r="CP202" s="68">
        <f t="shared" ref="CP202:CP263" si="123">IFERROR((N202+O202+P202)/BZ202,"-")</f>
        <v>0.75426017318648608</v>
      </c>
      <c r="CQ202" s="68">
        <f t="shared" ref="CQ202:CQ263" si="124">IFERROR((Z202+AA202+AB202)/BZ202,"-")</f>
        <v>8.3713567386967946E-2</v>
      </c>
      <c r="CR202" s="68">
        <f t="shared" ref="CR202:CR263" si="125">IFERROR((AO202+AP202+AQ202+AR202)/BZ202,"-")</f>
        <v>0.162026259426546</v>
      </c>
      <c r="CS202" s="68">
        <f t="shared" ref="CS202:CS263" si="126">IFERROR((BB202+BC202+BD202)/BZ202,"-")</f>
        <v>0</v>
      </c>
      <c r="CT202" s="68">
        <f t="shared" ref="CT202:CT263" si="127">IFERROR((BK202+BL202)/BZ202,"-")</f>
        <v>0</v>
      </c>
      <c r="CU202" s="68">
        <f t="shared" ref="CU202:CU263" si="128">IFERROR((I202+U202+AI202+AX202+BH202)/BY202,"-")</f>
        <v>0</v>
      </c>
      <c r="CV202" s="68">
        <f t="shared" ref="CV202:CV263" si="129">IFERROR((J202+V202+AJ202)/BY202,"-")</f>
        <v>0</v>
      </c>
      <c r="CW202" s="68">
        <f t="shared" ref="CW202:CW263" si="130">IFERROR((H202+T202+AG202+AV202+BG202)/BY202,"-")</f>
        <v>1</v>
      </c>
      <c r="CX202" s="68">
        <f t="shared" ref="CX202:CX263" si="131">IFERROR((AH202+AW202)/BY202,"-")</f>
        <v>0</v>
      </c>
      <c r="CY202" s="68">
        <f t="shared" ref="CY202:CY263" si="132">IFERROR((O202+AA202+AQ202+BD202+BL202)/BZ202,"-")</f>
        <v>8.3713567386967946E-2</v>
      </c>
      <c r="CZ202" s="68">
        <f t="shared" ref="CZ202:CZ263" si="133">IFERROR((P202+AB202+AR202)/BZ202,"-")</f>
        <v>0</v>
      </c>
      <c r="DA202" s="68">
        <f t="shared" ref="DA202:DA263" si="134">IFERROR((N202+Z202+AO202+BB202+BK202)/BZ202,"-")</f>
        <v>0.916286432613032</v>
      </c>
      <c r="DB202" s="68">
        <f t="shared" ref="DB202:DB263" si="135">IFERROR((AP202+BC202)/BZ202,"-")</f>
        <v>0</v>
      </c>
    </row>
    <row r="203" spans="1:106" ht="14.25" customHeight="1" x14ac:dyDescent="0.2">
      <c r="A203" s="31" t="s">
        <v>235</v>
      </c>
      <c r="B203" s="211" t="s">
        <v>175</v>
      </c>
      <c r="C203" s="211" t="s">
        <v>35</v>
      </c>
      <c r="D203" s="211" t="s">
        <v>36</v>
      </c>
      <c r="E203" s="212"/>
      <c r="F203" s="212">
        <v>2</v>
      </c>
      <c r="G203" s="212"/>
      <c r="H203" s="199"/>
      <c r="I203" s="199">
        <v>8.8333333334885538</v>
      </c>
      <c r="J203" s="199"/>
      <c r="K203" s="199"/>
      <c r="L203" s="199">
        <v>11.916388888901565</v>
      </c>
      <c r="M203" s="199"/>
      <c r="N203" s="199"/>
      <c r="O203" s="199">
        <v>59.581944444507826</v>
      </c>
      <c r="P203" s="199"/>
      <c r="Q203" s="212"/>
      <c r="R203" s="212"/>
      <c r="S203" s="212"/>
      <c r="T203" s="199"/>
      <c r="U203" s="199"/>
      <c r="V203" s="199"/>
      <c r="W203" s="199"/>
      <c r="X203" s="199"/>
      <c r="Y203" s="199"/>
      <c r="Z203" s="199"/>
      <c r="AA203" s="199"/>
      <c r="AB203" s="199"/>
      <c r="AC203" s="212"/>
      <c r="AD203" s="212"/>
      <c r="AE203" s="212"/>
      <c r="AF203" s="212"/>
      <c r="AG203" s="199"/>
      <c r="AH203" s="199"/>
      <c r="AI203" s="199"/>
      <c r="AJ203" s="199"/>
      <c r="AK203" s="199"/>
      <c r="AL203" s="199"/>
      <c r="AM203" s="199"/>
      <c r="AN203" s="199"/>
      <c r="AO203" s="199"/>
      <c r="AP203" s="199"/>
      <c r="AQ203" s="199"/>
      <c r="AR203" s="199"/>
      <c r="AS203" s="212"/>
      <c r="AT203" s="212"/>
      <c r="AU203" s="212"/>
      <c r="AV203" s="199"/>
      <c r="AW203" s="199"/>
      <c r="AX203" s="199"/>
      <c r="AY203" s="199"/>
      <c r="AZ203" s="199"/>
      <c r="BA203" s="199"/>
      <c r="BB203" s="199"/>
      <c r="BC203" s="199"/>
      <c r="BD203" s="199"/>
      <c r="BE203" s="212"/>
      <c r="BF203" s="212"/>
      <c r="BG203" s="199"/>
      <c r="BH203" s="199"/>
      <c r="BI203" s="199"/>
      <c r="BJ203" s="199"/>
      <c r="BK203" s="199"/>
      <c r="BL203" s="199"/>
      <c r="BM203" s="212">
        <v>2</v>
      </c>
      <c r="BN203" s="199">
        <v>8.8333333334885538</v>
      </c>
      <c r="BO203" s="199">
        <v>11.916388888901565</v>
      </c>
      <c r="BP203" s="199">
        <v>59.581944444507826</v>
      </c>
      <c r="BQ203" s="211"/>
      <c r="BR203" s="211"/>
      <c r="BS203" s="211"/>
      <c r="BT203" s="211"/>
      <c r="BU203" s="31" t="str">
        <f t="shared" si="108"/>
        <v>23_04</v>
      </c>
      <c r="BV203" s="31" t="str">
        <f t="shared" si="109"/>
        <v>ELECTROBOMBA DE AGUA</v>
      </c>
      <c r="BW203" s="31" t="str">
        <f t="shared" si="110"/>
        <v>140-PP-154</v>
      </c>
      <c r="BX203" s="1" t="str">
        <f t="shared" si="111"/>
        <v>-</v>
      </c>
      <c r="BY203" s="66">
        <f t="shared" si="112"/>
        <v>8.8333333334885538</v>
      </c>
      <c r="BZ203" s="66">
        <f t="shared" si="113"/>
        <v>59.581944444507826</v>
      </c>
      <c r="CA203" s="1">
        <f t="shared" si="114"/>
        <v>16</v>
      </c>
      <c r="CB203" s="213">
        <f t="shared" si="115"/>
        <v>384</v>
      </c>
      <c r="CC203" s="67">
        <f t="shared" si="116"/>
        <v>0.97699652777737356</v>
      </c>
      <c r="CD203" s="69">
        <f t="shared" si="117"/>
        <v>192</v>
      </c>
      <c r="CE203" s="31">
        <f t="shared" si="102"/>
        <v>30</v>
      </c>
      <c r="CF203" s="213">
        <f t="shared" si="103"/>
        <v>720</v>
      </c>
      <c r="CG203" s="67">
        <f t="shared" si="104"/>
        <v>0.98773148148126588</v>
      </c>
      <c r="CH203" s="69">
        <f t="shared" si="105"/>
        <v>360</v>
      </c>
      <c r="CI203" s="69">
        <f t="shared" si="106"/>
        <v>4.4166666667442769</v>
      </c>
      <c r="CJ203" s="199">
        <f t="shared" si="107"/>
        <v>29.790972222253913</v>
      </c>
      <c r="CK203" s="68">
        <f t="shared" si="118"/>
        <v>1</v>
      </c>
      <c r="CL203" s="68">
        <f t="shared" si="119"/>
        <v>0</v>
      </c>
      <c r="CM203" s="68">
        <f t="shared" si="120"/>
        <v>0</v>
      </c>
      <c r="CN203" s="68">
        <f t="shared" si="121"/>
        <v>0</v>
      </c>
      <c r="CO203" s="68">
        <f t="shared" si="122"/>
        <v>0</v>
      </c>
      <c r="CP203" s="68">
        <f t="shared" si="123"/>
        <v>1</v>
      </c>
      <c r="CQ203" s="68">
        <f t="shared" si="124"/>
        <v>0</v>
      </c>
      <c r="CR203" s="68">
        <f t="shared" si="125"/>
        <v>0</v>
      </c>
      <c r="CS203" s="68">
        <f t="shared" si="126"/>
        <v>0</v>
      </c>
      <c r="CT203" s="68">
        <f t="shared" si="127"/>
        <v>0</v>
      </c>
      <c r="CU203" s="68">
        <f t="shared" si="128"/>
        <v>1</v>
      </c>
      <c r="CV203" s="68">
        <f t="shared" si="129"/>
        <v>0</v>
      </c>
      <c r="CW203" s="68">
        <f t="shared" si="130"/>
        <v>0</v>
      </c>
      <c r="CX203" s="68">
        <f t="shared" si="131"/>
        <v>0</v>
      </c>
      <c r="CY203" s="68">
        <f t="shared" si="132"/>
        <v>1</v>
      </c>
      <c r="CZ203" s="68">
        <f t="shared" si="133"/>
        <v>0</v>
      </c>
      <c r="DA203" s="68">
        <f t="shared" si="134"/>
        <v>0</v>
      </c>
      <c r="DB203" s="68">
        <f t="shared" si="135"/>
        <v>0</v>
      </c>
    </row>
    <row r="204" spans="1:106" ht="14.25" customHeight="1" x14ac:dyDescent="0.2">
      <c r="A204" s="31" t="s">
        <v>235</v>
      </c>
      <c r="B204" s="211" t="s">
        <v>175</v>
      </c>
      <c r="C204" s="211" t="s">
        <v>80</v>
      </c>
      <c r="D204" s="211" t="s">
        <v>36</v>
      </c>
      <c r="E204" s="212"/>
      <c r="F204" s="212"/>
      <c r="G204" s="212"/>
      <c r="H204" s="199"/>
      <c r="I204" s="199"/>
      <c r="J204" s="199"/>
      <c r="K204" s="199"/>
      <c r="L204" s="199"/>
      <c r="M204" s="199"/>
      <c r="N204" s="199"/>
      <c r="O204" s="199"/>
      <c r="P204" s="199"/>
      <c r="Q204" s="212"/>
      <c r="R204" s="212">
        <v>1</v>
      </c>
      <c r="S204" s="212"/>
      <c r="T204" s="199"/>
      <c r="U204" s="199">
        <v>0</v>
      </c>
      <c r="V204" s="199"/>
      <c r="W204" s="199"/>
      <c r="X204" s="199">
        <v>0.24972222227370366</v>
      </c>
      <c r="Y204" s="199"/>
      <c r="Z204" s="199"/>
      <c r="AA204" s="199">
        <v>1.2486111113685183</v>
      </c>
      <c r="AB204" s="199"/>
      <c r="AC204" s="212"/>
      <c r="AD204" s="212"/>
      <c r="AE204" s="212"/>
      <c r="AF204" s="212"/>
      <c r="AG204" s="199"/>
      <c r="AH204" s="199"/>
      <c r="AI204" s="199"/>
      <c r="AJ204" s="199"/>
      <c r="AK204" s="199"/>
      <c r="AL204" s="199"/>
      <c r="AM204" s="199"/>
      <c r="AN204" s="199"/>
      <c r="AO204" s="199"/>
      <c r="AP204" s="199"/>
      <c r="AQ204" s="199"/>
      <c r="AR204" s="199"/>
      <c r="AS204" s="212"/>
      <c r="AT204" s="212"/>
      <c r="AU204" s="212"/>
      <c r="AV204" s="199"/>
      <c r="AW204" s="199"/>
      <c r="AX204" s="199"/>
      <c r="AY204" s="199"/>
      <c r="AZ204" s="199"/>
      <c r="BA204" s="199"/>
      <c r="BB204" s="199"/>
      <c r="BC204" s="199"/>
      <c r="BD204" s="199"/>
      <c r="BE204" s="212"/>
      <c r="BF204" s="212"/>
      <c r="BG204" s="199"/>
      <c r="BH204" s="199"/>
      <c r="BI204" s="199"/>
      <c r="BJ204" s="199"/>
      <c r="BK204" s="199"/>
      <c r="BL204" s="199"/>
      <c r="BM204" s="212">
        <v>1</v>
      </c>
      <c r="BN204" s="199">
        <v>0</v>
      </c>
      <c r="BO204" s="199">
        <v>0.24972222227370366</v>
      </c>
      <c r="BP204" s="199">
        <v>1.2486111113685183</v>
      </c>
      <c r="BQ204" s="211"/>
      <c r="BR204" s="211"/>
      <c r="BS204" s="211"/>
      <c r="BT204" s="211"/>
      <c r="BU204" s="31" t="str">
        <f t="shared" si="108"/>
        <v>23_04</v>
      </c>
      <c r="BV204" s="31" t="str">
        <f t="shared" si="109"/>
        <v>ELECTROBOMBA DE AGUA</v>
      </c>
      <c r="BW204" s="31" t="str">
        <f t="shared" si="110"/>
        <v>140-PP-160</v>
      </c>
      <c r="BX204" s="1" t="str">
        <f t="shared" si="111"/>
        <v>-</v>
      </c>
      <c r="BY204" s="66">
        <f t="shared" si="112"/>
        <v>0</v>
      </c>
      <c r="BZ204" s="66">
        <f t="shared" si="113"/>
        <v>1.2486111113685183</v>
      </c>
      <c r="CA204" s="1">
        <f t="shared" si="114"/>
        <v>16</v>
      </c>
      <c r="CB204" s="213">
        <f t="shared" si="115"/>
        <v>384</v>
      </c>
      <c r="CC204" s="67">
        <f t="shared" si="116"/>
        <v>1</v>
      </c>
      <c r="CD204" s="69" t="str">
        <f t="shared" si="117"/>
        <v>NO PRESENTA</v>
      </c>
      <c r="CE204" s="31">
        <f t="shared" si="102"/>
        <v>30</v>
      </c>
      <c r="CF204" s="213">
        <f t="shared" si="103"/>
        <v>720</v>
      </c>
      <c r="CG204" s="67">
        <f t="shared" si="104"/>
        <v>1</v>
      </c>
      <c r="CH204" s="69" t="str">
        <f t="shared" si="105"/>
        <v>NO PRESENTA</v>
      </c>
      <c r="CI204" s="69" t="str">
        <f t="shared" si="106"/>
        <v>NO PRESENTA</v>
      </c>
      <c r="CJ204" s="199" t="str">
        <f t="shared" si="107"/>
        <v>NO PRESENTA</v>
      </c>
      <c r="CK204" s="68" t="str">
        <f t="shared" si="118"/>
        <v>-</v>
      </c>
      <c r="CL204" s="68" t="str">
        <f t="shared" si="119"/>
        <v>-</v>
      </c>
      <c r="CM204" s="68" t="str">
        <f t="shared" si="120"/>
        <v>-</v>
      </c>
      <c r="CN204" s="68" t="str">
        <f t="shared" si="121"/>
        <v>-</v>
      </c>
      <c r="CO204" s="68" t="str">
        <f t="shared" si="122"/>
        <v>-</v>
      </c>
      <c r="CP204" s="68">
        <f t="shared" si="123"/>
        <v>0</v>
      </c>
      <c r="CQ204" s="68">
        <f t="shared" si="124"/>
        <v>1</v>
      </c>
      <c r="CR204" s="68">
        <f t="shared" si="125"/>
        <v>0</v>
      </c>
      <c r="CS204" s="68">
        <f t="shared" si="126"/>
        <v>0</v>
      </c>
      <c r="CT204" s="68">
        <f t="shared" si="127"/>
        <v>0</v>
      </c>
      <c r="CU204" s="68" t="str">
        <f t="shared" si="128"/>
        <v>-</v>
      </c>
      <c r="CV204" s="68" t="str">
        <f t="shared" si="129"/>
        <v>-</v>
      </c>
      <c r="CW204" s="68" t="str">
        <f t="shared" si="130"/>
        <v>-</v>
      </c>
      <c r="CX204" s="68" t="str">
        <f t="shared" si="131"/>
        <v>-</v>
      </c>
      <c r="CY204" s="68">
        <f t="shared" si="132"/>
        <v>1</v>
      </c>
      <c r="CZ204" s="68">
        <f t="shared" si="133"/>
        <v>0</v>
      </c>
      <c r="DA204" s="68">
        <f t="shared" si="134"/>
        <v>0</v>
      </c>
      <c r="DB204" s="68">
        <f t="shared" si="135"/>
        <v>0</v>
      </c>
    </row>
    <row r="205" spans="1:106" ht="14.25" customHeight="1" x14ac:dyDescent="0.2">
      <c r="A205" s="31" t="s">
        <v>235</v>
      </c>
      <c r="B205" s="211" t="s">
        <v>175</v>
      </c>
      <c r="C205" s="211" t="s">
        <v>209</v>
      </c>
      <c r="D205" s="211" t="s">
        <v>36</v>
      </c>
      <c r="E205" s="212"/>
      <c r="F205" s="212"/>
      <c r="G205" s="212"/>
      <c r="H205" s="199"/>
      <c r="I205" s="199"/>
      <c r="J205" s="199"/>
      <c r="K205" s="199"/>
      <c r="L205" s="199"/>
      <c r="M205" s="199"/>
      <c r="N205" s="199"/>
      <c r="O205" s="199"/>
      <c r="P205" s="199"/>
      <c r="Q205" s="212"/>
      <c r="R205" s="212">
        <v>1</v>
      </c>
      <c r="S205" s="212"/>
      <c r="T205" s="199"/>
      <c r="U205" s="199">
        <v>0</v>
      </c>
      <c r="V205" s="199"/>
      <c r="W205" s="199"/>
      <c r="X205" s="199">
        <v>0.33305555570404977</v>
      </c>
      <c r="Y205" s="199"/>
      <c r="Z205" s="199"/>
      <c r="AA205" s="199">
        <v>1.6652777785202488</v>
      </c>
      <c r="AB205" s="199"/>
      <c r="AC205" s="212"/>
      <c r="AD205" s="212"/>
      <c r="AE205" s="212"/>
      <c r="AF205" s="212"/>
      <c r="AG205" s="199"/>
      <c r="AH205" s="199"/>
      <c r="AI205" s="199"/>
      <c r="AJ205" s="199"/>
      <c r="AK205" s="199"/>
      <c r="AL205" s="199"/>
      <c r="AM205" s="199"/>
      <c r="AN205" s="199"/>
      <c r="AO205" s="199"/>
      <c r="AP205" s="199"/>
      <c r="AQ205" s="199"/>
      <c r="AR205" s="199"/>
      <c r="AS205" s="212"/>
      <c r="AT205" s="212"/>
      <c r="AU205" s="212"/>
      <c r="AV205" s="199"/>
      <c r="AW205" s="199"/>
      <c r="AX205" s="199"/>
      <c r="AY205" s="199"/>
      <c r="AZ205" s="199"/>
      <c r="BA205" s="199"/>
      <c r="BB205" s="199"/>
      <c r="BC205" s="199"/>
      <c r="BD205" s="199"/>
      <c r="BE205" s="212"/>
      <c r="BF205" s="212"/>
      <c r="BG205" s="199"/>
      <c r="BH205" s="199"/>
      <c r="BI205" s="199"/>
      <c r="BJ205" s="199"/>
      <c r="BK205" s="199"/>
      <c r="BL205" s="199"/>
      <c r="BM205" s="212">
        <v>1</v>
      </c>
      <c r="BN205" s="199">
        <v>0</v>
      </c>
      <c r="BO205" s="199">
        <v>0.33305555570404977</v>
      </c>
      <c r="BP205" s="199">
        <v>1.6652777785202488</v>
      </c>
      <c r="BQ205" s="211"/>
      <c r="BR205" s="211"/>
      <c r="BS205" s="211"/>
      <c r="BT205" s="211"/>
      <c r="BU205" s="31" t="str">
        <f t="shared" si="108"/>
        <v>23_04</v>
      </c>
      <c r="BV205" s="31" t="str">
        <f t="shared" si="109"/>
        <v>ELECTROBOMBA DE AGUA</v>
      </c>
      <c r="BW205" s="31" t="str">
        <f t="shared" si="110"/>
        <v>140-PP-161</v>
      </c>
      <c r="BX205" s="1" t="str">
        <f t="shared" si="111"/>
        <v>-</v>
      </c>
      <c r="BY205" s="66">
        <f t="shared" si="112"/>
        <v>0</v>
      </c>
      <c r="BZ205" s="66">
        <f t="shared" si="113"/>
        <v>1.6652777785202488</v>
      </c>
      <c r="CA205" s="1">
        <f t="shared" si="114"/>
        <v>16</v>
      </c>
      <c r="CB205" s="213">
        <f t="shared" si="115"/>
        <v>384</v>
      </c>
      <c r="CC205" s="67">
        <f t="shared" si="116"/>
        <v>1</v>
      </c>
      <c r="CD205" s="69" t="str">
        <f t="shared" si="117"/>
        <v>NO PRESENTA</v>
      </c>
      <c r="CE205" s="31">
        <f t="shared" si="102"/>
        <v>30</v>
      </c>
      <c r="CF205" s="213">
        <f t="shared" si="103"/>
        <v>720</v>
      </c>
      <c r="CG205" s="67">
        <f t="shared" si="104"/>
        <v>1</v>
      </c>
      <c r="CH205" s="69" t="str">
        <f t="shared" si="105"/>
        <v>NO PRESENTA</v>
      </c>
      <c r="CI205" s="69" t="str">
        <f t="shared" si="106"/>
        <v>NO PRESENTA</v>
      </c>
      <c r="CJ205" s="199" t="str">
        <f t="shared" si="107"/>
        <v>NO PRESENTA</v>
      </c>
      <c r="CK205" s="68" t="str">
        <f t="shared" si="118"/>
        <v>-</v>
      </c>
      <c r="CL205" s="68" t="str">
        <f t="shared" si="119"/>
        <v>-</v>
      </c>
      <c r="CM205" s="68" t="str">
        <f t="shared" si="120"/>
        <v>-</v>
      </c>
      <c r="CN205" s="68" t="str">
        <f t="shared" si="121"/>
        <v>-</v>
      </c>
      <c r="CO205" s="68" t="str">
        <f t="shared" si="122"/>
        <v>-</v>
      </c>
      <c r="CP205" s="68">
        <f t="shared" si="123"/>
        <v>0</v>
      </c>
      <c r="CQ205" s="68">
        <f t="shared" si="124"/>
        <v>1</v>
      </c>
      <c r="CR205" s="68">
        <f t="shared" si="125"/>
        <v>0</v>
      </c>
      <c r="CS205" s="68">
        <f t="shared" si="126"/>
        <v>0</v>
      </c>
      <c r="CT205" s="68">
        <f t="shared" si="127"/>
        <v>0</v>
      </c>
      <c r="CU205" s="68" t="str">
        <f t="shared" si="128"/>
        <v>-</v>
      </c>
      <c r="CV205" s="68" t="str">
        <f t="shared" si="129"/>
        <v>-</v>
      </c>
      <c r="CW205" s="68" t="str">
        <f t="shared" si="130"/>
        <v>-</v>
      </c>
      <c r="CX205" s="68" t="str">
        <f t="shared" si="131"/>
        <v>-</v>
      </c>
      <c r="CY205" s="68">
        <f t="shared" si="132"/>
        <v>1</v>
      </c>
      <c r="CZ205" s="68">
        <f t="shared" si="133"/>
        <v>0</v>
      </c>
      <c r="DA205" s="68">
        <f t="shared" si="134"/>
        <v>0</v>
      </c>
      <c r="DB205" s="68">
        <f t="shared" si="135"/>
        <v>0</v>
      </c>
    </row>
    <row r="206" spans="1:106" ht="14.25" customHeight="1" x14ac:dyDescent="0.2">
      <c r="A206" s="31" t="s">
        <v>235</v>
      </c>
      <c r="B206" s="211" t="s">
        <v>176</v>
      </c>
      <c r="C206" s="211" t="s">
        <v>95</v>
      </c>
      <c r="D206" s="211" t="s">
        <v>36</v>
      </c>
      <c r="E206" s="212"/>
      <c r="F206" s="212"/>
      <c r="G206" s="212"/>
      <c r="H206" s="199"/>
      <c r="I206" s="199"/>
      <c r="J206" s="199"/>
      <c r="K206" s="199"/>
      <c r="L206" s="199"/>
      <c r="M206" s="199"/>
      <c r="N206" s="199"/>
      <c r="O206" s="199"/>
      <c r="P206" s="199"/>
      <c r="Q206" s="212"/>
      <c r="R206" s="212"/>
      <c r="S206" s="212"/>
      <c r="T206" s="199"/>
      <c r="U206" s="199"/>
      <c r="V206" s="199"/>
      <c r="W206" s="199"/>
      <c r="X206" s="199"/>
      <c r="Y206" s="199"/>
      <c r="Z206" s="199"/>
      <c r="AA206" s="199"/>
      <c r="AB206" s="199"/>
      <c r="AC206" s="212">
        <v>1</v>
      </c>
      <c r="AD206" s="212"/>
      <c r="AE206" s="212"/>
      <c r="AF206" s="212"/>
      <c r="AG206" s="199">
        <v>0</v>
      </c>
      <c r="AH206" s="199"/>
      <c r="AI206" s="199"/>
      <c r="AJ206" s="199"/>
      <c r="AK206" s="199">
        <v>0.99972222209908068</v>
      </c>
      <c r="AL206" s="199"/>
      <c r="AM206" s="199"/>
      <c r="AN206" s="199"/>
      <c r="AO206" s="199">
        <v>4.9986111104954034</v>
      </c>
      <c r="AP206" s="199"/>
      <c r="AQ206" s="199"/>
      <c r="AR206" s="199"/>
      <c r="AS206" s="212"/>
      <c r="AT206" s="212"/>
      <c r="AU206" s="212"/>
      <c r="AV206" s="199"/>
      <c r="AW206" s="199"/>
      <c r="AX206" s="199"/>
      <c r="AY206" s="199"/>
      <c r="AZ206" s="199"/>
      <c r="BA206" s="199"/>
      <c r="BB206" s="199"/>
      <c r="BC206" s="199"/>
      <c r="BD206" s="199"/>
      <c r="BE206" s="212"/>
      <c r="BF206" s="212"/>
      <c r="BG206" s="199"/>
      <c r="BH206" s="199"/>
      <c r="BI206" s="199"/>
      <c r="BJ206" s="199"/>
      <c r="BK206" s="199"/>
      <c r="BL206" s="199"/>
      <c r="BM206" s="212">
        <v>1</v>
      </c>
      <c r="BN206" s="199">
        <v>0</v>
      </c>
      <c r="BO206" s="199">
        <v>0.99972222209908068</v>
      </c>
      <c r="BP206" s="199">
        <v>4.9986111104954034</v>
      </c>
      <c r="BQ206" s="211"/>
      <c r="BR206" s="211"/>
      <c r="BS206" s="211"/>
      <c r="BT206" s="211"/>
      <c r="BU206" s="31" t="str">
        <f t="shared" si="108"/>
        <v>23_04</v>
      </c>
      <c r="BV206" s="31" t="str">
        <f t="shared" si="109"/>
        <v>ELECTROBOMBA DE SUMIDERO</v>
      </c>
      <c r="BW206" s="31" t="str">
        <f t="shared" si="110"/>
        <v>140-PP-131</v>
      </c>
      <c r="BX206" s="1" t="str">
        <f t="shared" si="111"/>
        <v>-</v>
      </c>
      <c r="BY206" s="66">
        <f t="shared" si="112"/>
        <v>0</v>
      </c>
      <c r="BZ206" s="66">
        <f t="shared" si="113"/>
        <v>4.9986111104954034</v>
      </c>
      <c r="CA206" s="1">
        <f t="shared" si="114"/>
        <v>16</v>
      </c>
      <c r="CB206" s="213">
        <f t="shared" si="115"/>
        <v>384</v>
      </c>
      <c r="CC206" s="67">
        <f t="shared" si="116"/>
        <v>1</v>
      </c>
      <c r="CD206" s="69" t="str">
        <f t="shared" si="117"/>
        <v>NO PRESENTA</v>
      </c>
      <c r="CE206" s="31">
        <f t="shared" si="102"/>
        <v>30</v>
      </c>
      <c r="CF206" s="213">
        <f t="shared" si="103"/>
        <v>720</v>
      </c>
      <c r="CG206" s="67">
        <f t="shared" si="104"/>
        <v>1</v>
      </c>
      <c r="CH206" s="69" t="str">
        <f t="shared" si="105"/>
        <v>NO PRESENTA</v>
      </c>
      <c r="CI206" s="69" t="str">
        <f t="shared" si="106"/>
        <v>NO PRESENTA</v>
      </c>
      <c r="CJ206" s="199" t="str">
        <f t="shared" si="107"/>
        <v>NO PRESENTA</v>
      </c>
      <c r="CK206" s="68" t="str">
        <f t="shared" si="118"/>
        <v>-</v>
      </c>
      <c r="CL206" s="68" t="str">
        <f t="shared" si="119"/>
        <v>-</v>
      </c>
      <c r="CM206" s="68" t="str">
        <f t="shared" si="120"/>
        <v>-</v>
      </c>
      <c r="CN206" s="68" t="str">
        <f t="shared" si="121"/>
        <v>-</v>
      </c>
      <c r="CO206" s="68" t="str">
        <f t="shared" si="122"/>
        <v>-</v>
      </c>
      <c r="CP206" s="68">
        <f t="shared" si="123"/>
        <v>0</v>
      </c>
      <c r="CQ206" s="68">
        <f t="shared" si="124"/>
        <v>0</v>
      </c>
      <c r="CR206" s="68">
        <f t="shared" si="125"/>
        <v>1</v>
      </c>
      <c r="CS206" s="68">
        <f t="shared" si="126"/>
        <v>0</v>
      </c>
      <c r="CT206" s="68">
        <f t="shared" si="127"/>
        <v>0</v>
      </c>
      <c r="CU206" s="68" t="str">
        <f t="shared" si="128"/>
        <v>-</v>
      </c>
      <c r="CV206" s="68" t="str">
        <f t="shared" si="129"/>
        <v>-</v>
      </c>
      <c r="CW206" s="68" t="str">
        <f t="shared" si="130"/>
        <v>-</v>
      </c>
      <c r="CX206" s="68" t="str">
        <f t="shared" si="131"/>
        <v>-</v>
      </c>
      <c r="CY206" s="68">
        <f t="shared" si="132"/>
        <v>0</v>
      </c>
      <c r="CZ206" s="68">
        <f t="shared" si="133"/>
        <v>0</v>
      </c>
      <c r="DA206" s="68">
        <f t="shared" si="134"/>
        <v>1</v>
      </c>
      <c r="DB206" s="68">
        <f t="shared" si="135"/>
        <v>0</v>
      </c>
    </row>
    <row r="207" spans="1:106" ht="14.25" customHeight="1" x14ac:dyDescent="0.2">
      <c r="A207" s="31" t="s">
        <v>235</v>
      </c>
      <c r="B207" s="211" t="s">
        <v>177</v>
      </c>
      <c r="C207" s="211" t="s">
        <v>171</v>
      </c>
      <c r="D207" s="211" t="s">
        <v>36</v>
      </c>
      <c r="E207" s="212"/>
      <c r="F207" s="212"/>
      <c r="G207" s="212">
        <v>1</v>
      </c>
      <c r="H207" s="199"/>
      <c r="I207" s="199"/>
      <c r="J207" s="199">
        <v>4.5</v>
      </c>
      <c r="K207" s="199"/>
      <c r="L207" s="199"/>
      <c r="M207" s="199">
        <v>5.0000000000582077</v>
      </c>
      <c r="N207" s="199"/>
      <c r="O207" s="199"/>
      <c r="P207" s="199">
        <v>25.000000000291038</v>
      </c>
      <c r="Q207" s="212"/>
      <c r="R207" s="212"/>
      <c r="S207" s="212"/>
      <c r="T207" s="199"/>
      <c r="U207" s="199"/>
      <c r="V207" s="199"/>
      <c r="W207" s="199"/>
      <c r="X207" s="199"/>
      <c r="Y207" s="199"/>
      <c r="Z207" s="199"/>
      <c r="AA207" s="199"/>
      <c r="AB207" s="199"/>
      <c r="AC207" s="212"/>
      <c r="AD207" s="212"/>
      <c r="AE207" s="212"/>
      <c r="AF207" s="212"/>
      <c r="AG207" s="199"/>
      <c r="AH207" s="199"/>
      <c r="AI207" s="199"/>
      <c r="AJ207" s="199"/>
      <c r="AK207" s="199"/>
      <c r="AL207" s="199"/>
      <c r="AM207" s="199"/>
      <c r="AN207" s="199"/>
      <c r="AO207" s="199"/>
      <c r="AP207" s="199"/>
      <c r="AQ207" s="199"/>
      <c r="AR207" s="199"/>
      <c r="AS207" s="212"/>
      <c r="AT207" s="212"/>
      <c r="AU207" s="212"/>
      <c r="AV207" s="199"/>
      <c r="AW207" s="199"/>
      <c r="AX207" s="199"/>
      <c r="AY207" s="199"/>
      <c r="AZ207" s="199"/>
      <c r="BA207" s="199"/>
      <c r="BB207" s="199"/>
      <c r="BC207" s="199"/>
      <c r="BD207" s="199"/>
      <c r="BE207" s="212"/>
      <c r="BF207" s="212"/>
      <c r="BG207" s="199"/>
      <c r="BH207" s="199"/>
      <c r="BI207" s="199"/>
      <c r="BJ207" s="199"/>
      <c r="BK207" s="199"/>
      <c r="BL207" s="199"/>
      <c r="BM207" s="212">
        <v>1</v>
      </c>
      <c r="BN207" s="199">
        <v>4.5</v>
      </c>
      <c r="BO207" s="199">
        <v>5.0000000000582077</v>
      </c>
      <c r="BP207" s="199">
        <v>25.000000000291038</v>
      </c>
      <c r="BQ207" s="211"/>
      <c r="BR207" s="211"/>
      <c r="BS207" s="211"/>
      <c r="BT207" s="211"/>
      <c r="BU207" s="31" t="str">
        <f t="shared" ref="BU207:BU263" si="136">A207</f>
        <v>23_04</v>
      </c>
      <c r="BV207" s="31" t="str">
        <f t="shared" ref="BV207:BV263" si="137">B207</f>
        <v>EXTRACTOR DE HUMO</v>
      </c>
      <c r="BW207" s="31" t="str">
        <f t="shared" ref="BW207:BW263" si="138">C207</f>
        <v>140-VT-102</v>
      </c>
      <c r="BX207" s="1" t="str">
        <f t="shared" ref="BX207:BX263" si="139">D207</f>
        <v>-</v>
      </c>
      <c r="BY207" s="66">
        <f t="shared" si="112"/>
        <v>4.5</v>
      </c>
      <c r="BZ207" s="66">
        <f t="shared" si="113"/>
        <v>25.000000000291038</v>
      </c>
      <c r="CA207" s="1">
        <f t="shared" si="114"/>
        <v>16</v>
      </c>
      <c r="CB207" s="213">
        <f t="shared" si="115"/>
        <v>384</v>
      </c>
      <c r="CC207" s="67">
        <f t="shared" si="116"/>
        <v>0.98828125</v>
      </c>
      <c r="CD207" s="69">
        <f t="shared" si="117"/>
        <v>384</v>
      </c>
      <c r="CE207" s="31">
        <f t="shared" si="102"/>
        <v>30</v>
      </c>
      <c r="CF207" s="213">
        <f t="shared" si="103"/>
        <v>720</v>
      </c>
      <c r="CG207" s="67">
        <f t="shared" si="104"/>
        <v>0.99375000000000002</v>
      </c>
      <c r="CH207" s="69">
        <f t="shared" si="105"/>
        <v>720</v>
      </c>
      <c r="CI207" s="69">
        <f t="shared" si="106"/>
        <v>4.5</v>
      </c>
      <c r="CJ207" s="199">
        <f t="shared" si="107"/>
        <v>25.000000000291038</v>
      </c>
      <c r="CK207" s="68">
        <f t="shared" si="118"/>
        <v>1</v>
      </c>
      <c r="CL207" s="68">
        <f t="shared" si="119"/>
        <v>0</v>
      </c>
      <c r="CM207" s="68">
        <f t="shared" si="120"/>
        <v>0</v>
      </c>
      <c r="CN207" s="68">
        <f t="shared" si="121"/>
        <v>0</v>
      </c>
      <c r="CO207" s="68">
        <f t="shared" si="122"/>
        <v>0</v>
      </c>
      <c r="CP207" s="68">
        <f t="shared" si="123"/>
        <v>1</v>
      </c>
      <c r="CQ207" s="68">
        <f t="shared" si="124"/>
        <v>0</v>
      </c>
      <c r="CR207" s="68">
        <f t="shared" si="125"/>
        <v>0</v>
      </c>
      <c r="CS207" s="68">
        <f t="shared" si="126"/>
        <v>0</v>
      </c>
      <c r="CT207" s="68">
        <f t="shared" si="127"/>
        <v>0</v>
      </c>
      <c r="CU207" s="68">
        <f t="shared" si="128"/>
        <v>0</v>
      </c>
      <c r="CV207" s="68">
        <f t="shared" si="129"/>
        <v>1</v>
      </c>
      <c r="CW207" s="68">
        <f t="shared" si="130"/>
        <v>0</v>
      </c>
      <c r="CX207" s="68">
        <f t="shared" si="131"/>
        <v>0</v>
      </c>
      <c r="CY207" s="68">
        <f t="shared" si="132"/>
        <v>0</v>
      </c>
      <c r="CZ207" s="68">
        <f t="shared" si="133"/>
        <v>1</v>
      </c>
      <c r="DA207" s="68">
        <f t="shared" si="134"/>
        <v>0</v>
      </c>
      <c r="DB207" s="68">
        <f t="shared" si="135"/>
        <v>0</v>
      </c>
    </row>
    <row r="208" spans="1:106" ht="14.25" customHeight="1" x14ac:dyDescent="0.2">
      <c r="A208" s="31" t="s">
        <v>235</v>
      </c>
      <c r="B208" s="211" t="s">
        <v>90</v>
      </c>
      <c r="C208" s="211" t="s">
        <v>282</v>
      </c>
      <c r="D208" s="211" t="s">
        <v>36</v>
      </c>
      <c r="E208" s="212"/>
      <c r="F208" s="212"/>
      <c r="G208" s="212"/>
      <c r="H208" s="199"/>
      <c r="I208" s="199"/>
      <c r="J208" s="199"/>
      <c r="K208" s="199"/>
      <c r="L208" s="199"/>
      <c r="M208" s="199"/>
      <c r="N208" s="199"/>
      <c r="O208" s="199"/>
      <c r="P208" s="199"/>
      <c r="Q208" s="212">
        <v>1</v>
      </c>
      <c r="R208" s="212">
        <v>1</v>
      </c>
      <c r="S208" s="212"/>
      <c r="T208" s="199">
        <v>0</v>
      </c>
      <c r="U208" s="199">
        <v>4.0000000001164153</v>
      </c>
      <c r="V208" s="199"/>
      <c r="W208" s="199">
        <v>2.9997222221572883</v>
      </c>
      <c r="X208" s="199">
        <v>4.500000000174623</v>
      </c>
      <c r="Y208" s="199"/>
      <c r="Z208" s="199">
        <v>14.998611110786442</v>
      </c>
      <c r="AA208" s="199">
        <v>22.500000000873115</v>
      </c>
      <c r="AB208" s="199"/>
      <c r="AC208" s="212"/>
      <c r="AD208" s="212"/>
      <c r="AE208" s="212"/>
      <c r="AF208" s="212"/>
      <c r="AG208" s="199"/>
      <c r="AH208" s="199"/>
      <c r="AI208" s="199"/>
      <c r="AJ208" s="199"/>
      <c r="AK208" s="199"/>
      <c r="AL208" s="199"/>
      <c r="AM208" s="199"/>
      <c r="AN208" s="199"/>
      <c r="AO208" s="199"/>
      <c r="AP208" s="199"/>
      <c r="AQ208" s="199"/>
      <c r="AR208" s="199"/>
      <c r="AS208" s="212"/>
      <c r="AT208" s="212"/>
      <c r="AU208" s="212"/>
      <c r="AV208" s="199"/>
      <c r="AW208" s="199"/>
      <c r="AX208" s="199"/>
      <c r="AY208" s="199"/>
      <c r="AZ208" s="199"/>
      <c r="BA208" s="199"/>
      <c r="BB208" s="199"/>
      <c r="BC208" s="199"/>
      <c r="BD208" s="199"/>
      <c r="BE208" s="212"/>
      <c r="BF208" s="212"/>
      <c r="BG208" s="199"/>
      <c r="BH208" s="199"/>
      <c r="BI208" s="199"/>
      <c r="BJ208" s="199"/>
      <c r="BK208" s="199"/>
      <c r="BL208" s="199"/>
      <c r="BM208" s="212">
        <v>2</v>
      </c>
      <c r="BN208" s="199">
        <v>4.0000000001164153</v>
      </c>
      <c r="BO208" s="199">
        <v>7.4997222223319113</v>
      </c>
      <c r="BP208" s="199">
        <v>37.498611111659557</v>
      </c>
      <c r="BQ208" s="211"/>
      <c r="BR208" s="211"/>
      <c r="BS208" s="211"/>
      <c r="BT208" s="211"/>
      <c r="BU208" s="31" t="str">
        <f t="shared" si="136"/>
        <v>23_04</v>
      </c>
      <c r="BV208" s="31" t="str">
        <f t="shared" si="137"/>
        <v>PUENTE GRUA</v>
      </c>
      <c r="BW208" s="31" t="str">
        <f t="shared" si="138"/>
        <v>140-CN-101</v>
      </c>
      <c r="BX208" s="1" t="str">
        <f t="shared" si="139"/>
        <v>-</v>
      </c>
      <c r="BY208" s="66">
        <f t="shared" si="112"/>
        <v>4.0000000001164153</v>
      </c>
      <c r="BZ208" s="66">
        <f t="shared" si="113"/>
        <v>37.498611111659557</v>
      </c>
      <c r="CA208" s="1">
        <f t="shared" si="114"/>
        <v>16</v>
      </c>
      <c r="CB208" s="213">
        <f t="shared" si="115"/>
        <v>384</v>
      </c>
      <c r="CC208" s="67">
        <f t="shared" si="116"/>
        <v>0.98958333333303017</v>
      </c>
      <c r="CD208" s="69" t="str">
        <f t="shared" si="117"/>
        <v>NO PRESENTA</v>
      </c>
      <c r="CE208" s="31">
        <f t="shared" si="102"/>
        <v>30</v>
      </c>
      <c r="CF208" s="213">
        <f t="shared" si="103"/>
        <v>720</v>
      </c>
      <c r="CG208" s="67">
        <f t="shared" si="104"/>
        <v>0.9944444444442827</v>
      </c>
      <c r="CH208" s="69" t="str">
        <f t="shared" si="105"/>
        <v>NO PRESENTA</v>
      </c>
      <c r="CI208" s="69" t="str">
        <f t="shared" si="106"/>
        <v>NO PRESENTA</v>
      </c>
      <c r="CJ208" s="199" t="str">
        <f t="shared" si="107"/>
        <v>NO PRESENTA</v>
      </c>
      <c r="CK208" s="68">
        <f t="shared" si="118"/>
        <v>0</v>
      </c>
      <c r="CL208" s="68">
        <f t="shared" si="119"/>
        <v>1</v>
      </c>
      <c r="CM208" s="68">
        <f t="shared" si="120"/>
        <v>0</v>
      </c>
      <c r="CN208" s="68">
        <f t="shared" si="121"/>
        <v>0</v>
      </c>
      <c r="CO208" s="68">
        <f t="shared" si="122"/>
        <v>0</v>
      </c>
      <c r="CP208" s="68">
        <f t="shared" si="123"/>
        <v>0</v>
      </c>
      <c r="CQ208" s="68">
        <f t="shared" si="124"/>
        <v>1</v>
      </c>
      <c r="CR208" s="68">
        <f t="shared" si="125"/>
        <v>0</v>
      </c>
      <c r="CS208" s="68">
        <f t="shared" si="126"/>
        <v>0</v>
      </c>
      <c r="CT208" s="68">
        <f t="shared" si="127"/>
        <v>0</v>
      </c>
      <c r="CU208" s="68">
        <f t="shared" si="128"/>
        <v>1</v>
      </c>
      <c r="CV208" s="68">
        <f t="shared" si="129"/>
        <v>0</v>
      </c>
      <c r="CW208" s="68">
        <f t="shared" si="130"/>
        <v>0</v>
      </c>
      <c r="CX208" s="68">
        <f t="shared" si="131"/>
        <v>0</v>
      </c>
      <c r="CY208" s="68">
        <f t="shared" si="132"/>
        <v>0.60002222305980613</v>
      </c>
      <c r="CZ208" s="68">
        <f t="shared" si="133"/>
        <v>0</v>
      </c>
      <c r="DA208" s="68">
        <f t="shared" si="134"/>
        <v>0.39997777694019387</v>
      </c>
      <c r="DB208" s="68">
        <f t="shared" si="135"/>
        <v>0</v>
      </c>
    </row>
    <row r="209" spans="1:106" ht="14.25" customHeight="1" x14ac:dyDescent="0.2">
      <c r="A209" s="31" t="s">
        <v>235</v>
      </c>
      <c r="B209" s="211" t="s">
        <v>42</v>
      </c>
      <c r="C209" s="211" t="s">
        <v>145</v>
      </c>
      <c r="D209" s="211" t="s">
        <v>36</v>
      </c>
      <c r="E209" s="212"/>
      <c r="F209" s="212">
        <v>1</v>
      </c>
      <c r="G209" s="212"/>
      <c r="H209" s="199"/>
      <c r="I209" s="199">
        <v>4.2000000000698492</v>
      </c>
      <c r="J209" s="199"/>
      <c r="K209" s="199"/>
      <c r="L209" s="199">
        <v>3.0833333334303461</v>
      </c>
      <c r="M209" s="199"/>
      <c r="N209" s="199"/>
      <c r="O209" s="199">
        <v>15.416666667151731</v>
      </c>
      <c r="P209" s="199"/>
      <c r="Q209" s="212"/>
      <c r="R209" s="212"/>
      <c r="S209" s="212"/>
      <c r="T209" s="199"/>
      <c r="U209" s="199"/>
      <c r="V209" s="199"/>
      <c r="W209" s="199"/>
      <c r="X209" s="199"/>
      <c r="Y209" s="199"/>
      <c r="Z209" s="199"/>
      <c r="AA209" s="199"/>
      <c r="AB209" s="199"/>
      <c r="AC209" s="212"/>
      <c r="AD209" s="212"/>
      <c r="AE209" s="212"/>
      <c r="AF209" s="212"/>
      <c r="AG209" s="199"/>
      <c r="AH209" s="199"/>
      <c r="AI209" s="199"/>
      <c r="AJ209" s="199"/>
      <c r="AK209" s="199"/>
      <c r="AL209" s="199"/>
      <c r="AM209" s="199"/>
      <c r="AN209" s="199"/>
      <c r="AO209" s="199"/>
      <c r="AP209" s="199"/>
      <c r="AQ209" s="199"/>
      <c r="AR209" s="199"/>
      <c r="AS209" s="212"/>
      <c r="AT209" s="212"/>
      <c r="AU209" s="212"/>
      <c r="AV209" s="199"/>
      <c r="AW209" s="199"/>
      <c r="AX209" s="199"/>
      <c r="AY209" s="199"/>
      <c r="AZ209" s="199"/>
      <c r="BA209" s="199"/>
      <c r="BB209" s="199"/>
      <c r="BC209" s="199"/>
      <c r="BD209" s="199"/>
      <c r="BE209" s="212"/>
      <c r="BF209" s="212"/>
      <c r="BG209" s="199"/>
      <c r="BH209" s="199"/>
      <c r="BI209" s="199"/>
      <c r="BJ209" s="199"/>
      <c r="BK209" s="199"/>
      <c r="BL209" s="199"/>
      <c r="BM209" s="212">
        <v>1</v>
      </c>
      <c r="BN209" s="199">
        <v>4.2000000000698492</v>
      </c>
      <c r="BO209" s="199">
        <v>3.0833333334303461</v>
      </c>
      <c r="BP209" s="199">
        <v>15.416666667151731</v>
      </c>
      <c r="BQ209" s="211"/>
      <c r="BR209" s="211"/>
      <c r="BS209" s="211"/>
      <c r="BT209" s="211"/>
      <c r="BU209" s="31" t="str">
        <f t="shared" si="136"/>
        <v>23_04</v>
      </c>
      <c r="BV209" s="31" t="str">
        <f t="shared" si="137"/>
        <v>PUERTA LEVADIZA</v>
      </c>
      <c r="BW209" s="31" t="str">
        <f t="shared" si="138"/>
        <v>140-DO-118</v>
      </c>
      <c r="BX209" s="1" t="str">
        <f t="shared" si="139"/>
        <v>-</v>
      </c>
      <c r="BY209" s="66">
        <f t="shared" si="112"/>
        <v>4.2000000000698492</v>
      </c>
      <c r="BZ209" s="66">
        <f t="shared" si="113"/>
        <v>15.416666667151731</v>
      </c>
      <c r="CA209" s="1">
        <f t="shared" si="114"/>
        <v>16</v>
      </c>
      <c r="CB209" s="213">
        <f t="shared" si="115"/>
        <v>384</v>
      </c>
      <c r="CC209" s="67">
        <f t="shared" si="116"/>
        <v>0.9890624999998181</v>
      </c>
      <c r="CD209" s="69">
        <f t="shared" si="117"/>
        <v>384</v>
      </c>
      <c r="CE209" s="31">
        <f t="shared" si="102"/>
        <v>30</v>
      </c>
      <c r="CF209" s="213">
        <f t="shared" si="103"/>
        <v>720</v>
      </c>
      <c r="CG209" s="67">
        <f t="shared" si="104"/>
        <v>0.99416666666656961</v>
      </c>
      <c r="CH209" s="69">
        <f t="shared" si="105"/>
        <v>720</v>
      </c>
      <c r="CI209" s="69">
        <f t="shared" si="106"/>
        <v>4.2000000000698492</v>
      </c>
      <c r="CJ209" s="199">
        <f t="shared" si="107"/>
        <v>15.416666667151731</v>
      </c>
      <c r="CK209" s="68">
        <f t="shared" si="118"/>
        <v>1</v>
      </c>
      <c r="CL209" s="68">
        <f t="shared" si="119"/>
        <v>0</v>
      </c>
      <c r="CM209" s="68">
        <f t="shared" si="120"/>
        <v>0</v>
      </c>
      <c r="CN209" s="68">
        <f t="shared" si="121"/>
        <v>0</v>
      </c>
      <c r="CO209" s="68">
        <f t="shared" si="122"/>
        <v>0</v>
      </c>
      <c r="CP209" s="68">
        <f t="shared" si="123"/>
        <v>1</v>
      </c>
      <c r="CQ209" s="68">
        <f t="shared" si="124"/>
        <v>0</v>
      </c>
      <c r="CR209" s="68">
        <f t="shared" si="125"/>
        <v>0</v>
      </c>
      <c r="CS209" s="68">
        <f t="shared" si="126"/>
        <v>0</v>
      </c>
      <c r="CT209" s="68">
        <f t="shared" si="127"/>
        <v>0</v>
      </c>
      <c r="CU209" s="68">
        <f t="shared" si="128"/>
        <v>1</v>
      </c>
      <c r="CV209" s="68">
        <f t="shared" si="129"/>
        <v>0</v>
      </c>
      <c r="CW209" s="68">
        <f t="shared" si="130"/>
        <v>0</v>
      </c>
      <c r="CX209" s="68">
        <f t="shared" si="131"/>
        <v>0</v>
      </c>
      <c r="CY209" s="68">
        <f t="shared" si="132"/>
        <v>1</v>
      </c>
      <c r="CZ209" s="68">
        <f t="shared" si="133"/>
        <v>0</v>
      </c>
      <c r="DA209" s="68">
        <f t="shared" si="134"/>
        <v>0</v>
      </c>
      <c r="DB209" s="68">
        <f t="shared" si="135"/>
        <v>0</v>
      </c>
    </row>
    <row r="210" spans="1:106" ht="14.25" customHeight="1" x14ac:dyDescent="0.2">
      <c r="A210" s="31" t="s">
        <v>235</v>
      </c>
      <c r="B210" s="211" t="s">
        <v>226</v>
      </c>
      <c r="C210" s="211" t="s">
        <v>138</v>
      </c>
      <c r="D210" s="211" t="s">
        <v>36</v>
      </c>
      <c r="E210" s="212"/>
      <c r="F210" s="212"/>
      <c r="G210" s="212"/>
      <c r="H210" s="199"/>
      <c r="I210" s="199"/>
      <c r="J210" s="199"/>
      <c r="K210" s="199"/>
      <c r="L210" s="199"/>
      <c r="M210" s="199"/>
      <c r="N210" s="199"/>
      <c r="O210" s="199"/>
      <c r="P210" s="199"/>
      <c r="Q210" s="212"/>
      <c r="R210" s="212">
        <v>14</v>
      </c>
      <c r="S210" s="212"/>
      <c r="T210" s="199"/>
      <c r="U210" s="199">
        <v>0</v>
      </c>
      <c r="V210" s="199"/>
      <c r="W210" s="199"/>
      <c r="X210" s="199">
        <v>0.71666666743112728</v>
      </c>
      <c r="Y210" s="199"/>
      <c r="Z210" s="199"/>
      <c r="AA210" s="199">
        <v>3.0333333365852013</v>
      </c>
      <c r="AB210" s="199"/>
      <c r="AC210" s="212"/>
      <c r="AD210" s="212"/>
      <c r="AE210" s="212"/>
      <c r="AF210" s="212"/>
      <c r="AG210" s="199"/>
      <c r="AH210" s="199"/>
      <c r="AI210" s="199"/>
      <c r="AJ210" s="199"/>
      <c r="AK210" s="199"/>
      <c r="AL210" s="199"/>
      <c r="AM210" s="199"/>
      <c r="AN210" s="199"/>
      <c r="AO210" s="199"/>
      <c r="AP210" s="199"/>
      <c r="AQ210" s="199"/>
      <c r="AR210" s="199"/>
      <c r="AS210" s="212"/>
      <c r="AT210" s="212"/>
      <c r="AU210" s="212"/>
      <c r="AV210" s="199"/>
      <c r="AW210" s="199"/>
      <c r="AX210" s="199"/>
      <c r="AY210" s="199"/>
      <c r="AZ210" s="199"/>
      <c r="BA210" s="199"/>
      <c r="BB210" s="199"/>
      <c r="BC210" s="199"/>
      <c r="BD210" s="199"/>
      <c r="BE210" s="212"/>
      <c r="BF210" s="212"/>
      <c r="BG210" s="199"/>
      <c r="BH210" s="199"/>
      <c r="BI210" s="199"/>
      <c r="BJ210" s="199"/>
      <c r="BK210" s="199"/>
      <c r="BL210" s="199"/>
      <c r="BM210" s="212">
        <v>14</v>
      </c>
      <c r="BN210" s="199">
        <v>0</v>
      </c>
      <c r="BO210" s="199">
        <v>0.71666666743112728</v>
      </c>
      <c r="BP210" s="199">
        <v>3.0333333365852013</v>
      </c>
      <c r="BQ210" s="211"/>
      <c r="BR210" s="211"/>
      <c r="BS210" s="211"/>
      <c r="BT210" s="211"/>
      <c r="BU210" s="31" t="str">
        <f t="shared" si="136"/>
        <v>23_04</v>
      </c>
      <c r="BV210" s="31" t="str">
        <f t="shared" si="137"/>
        <v>TANQUE DE LUBRICANTE</v>
      </c>
      <c r="BW210" s="31" t="str">
        <f t="shared" si="138"/>
        <v>140-TK-101</v>
      </c>
      <c r="BX210" s="1" t="str">
        <f t="shared" si="139"/>
        <v>-</v>
      </c>
      <c r="BY210" s="66">
        <f t="shared" si="112"/>
        <v>0</v>
      </c>
      <c r="BZ210" s="66">
        <f t="shared" si="113"/>
        <v>3.0333333365852013</v>
      </c>
      <c r="CA210" s="1">
        <f t="shared" si="114"/>
        <v>16</v>
      </c>
      <c r="CB210" s="213">
        <f t="shared" si="115"/>
        <v>384</v>
      </c>
      <c r="CC210" s="67">
        <f t="shared" si="116"/>
        <v>1</v>
      </c>
      <c r="CD210" s="69" t="str">
        <f t="shared" si="117"/>
        <v>NO PRESENTA</v>
      </c>
      <c r="CE210" s="31">
        <f t="shared" si="102"/>
        <v>30</v>
      </c>
      <c r="CF210" s="213">
        <f t="shared" si="103"/>
        <v>720</v>
      </c>
      <c r="CG210" s="67">
        <f t="shared" si="104"/>
        <v>1</v>
      </c>
      <c r="CH210" s="69" t="str">
        <f t="shared" si="105"/>
        <v>NO PRESENTA</v>
      </c>
      <c r="CI210" s="69" t="str">
        <f t="shared" si="106"/>
        <v>NO PRESENTA</v>
      </c>
      <c r="CJ210" s="199" t="str">
        <f t="shared" si="107"/>
        <v>NO PRESENTA</v>
      </c>
      <c r="CK210" s="68" t="str">
        <f t="shared" si="118"/>
        <v>-</v>
      </c>
      <c r="CL210" s="68" t="str">
        <f t="shared" si="119"/>
        <v>-</v>
      </c>
      <c r="CM210" s="68" t="str">
        <f t="shared" si="120"/>
        <v>-</v>
      </c>
      <c r="CN210" s="68" t="str">
        <f t="shared" si="121"/>
        <v>-</v>
      </c>
      <c r="CO210" s="68" t="str">
        <f t="shared" si="122"/>
        <v>-</v>
      </c>
      <c r="CP210" s="68">
        <f t="shared" si="123"/>
        <v>0</v>
      </c>
      <c r="CQ210" s="68">
        <f t="shared" si="124"/>
        <v>1</v>
      </c>
      <c r="CR210" s="68">
        <f t="shared" si="125"/>
        <v>0</v>
      </c>
      <c r="CS210" s="68">
        <f t="shared" si="126"/>
        <v>0</v>
      </c>
      <c r="CT210" s="68">
        <f t="shared" si="127"/>
        <v>0</v>
      </c>
      <c r="CU210" s="68" t="str">
        <f t="shared" si="128"/>
        <v>-</v>
      </c>
      <c r="CV210" s="68" t="str">
        <f t="shared" si="129"/>
        <v>-</v>
      </c>
      <c r="CW210" s="68" t="str">
        <f t="shared" si="130"/>
        <v>-</v>
      </c>
      <c r="CX210" s="68" t="str">
        <f t="shared" si="131"/>
        <v>-</v>
      </c>
      <c r="CY210" s="68">
        <f t="shared" si="132"/>
        <v>1</v>
      </c>
      <c r="CZ210" s="68">
        <f t="shared" si="133"/>
        <v>0</v>
      </c>
      <c r="DA210" s="68">
        <f t="shared" si="134"/>
        <v>0</v>
      </c>
      <c r="DB210" s="68">
        <f t="shared" si="135"/>
        <v>0</v>
      </c>
    </row>
    <row r="211" spans="1:106" ht="14.25" customHeight="1" x14ac:dyDescent="0.2">
      <c r="A211" s="31" t="s">
        <v>235</v>
      </c>
      <c r="B211" s="211" t="s">
        <v>226</v>
      </c>
      <c r="C211" s="211" t="s">
        <v>152</v>
      </c>
      <c r="D211" s="211" t="s">
        <v>36</v>
      </c>
      <c r="E211" s="212"/>
      <c r="F211" s="212"/>
      <c r="G211" s="212"/>
      <c r="H211" s="199"/>
      <c r="I211" s="199"/>
      <c r="J211" s="199"/>
      <c r="K211" s="199"/>
      <c r="L211" s="199"/>
      <c r="M211" s="199"/>
      <c r="N211" s="199"/>
      <c r="O211" s="199"/>
      <c r="P211" s="199"/>
      <c r="Q211" s="212"/>
      <c r="R211" s="212">
        <v>14</v>
      </c>
      <c r="S211" s="212"/>
      <c r="T211" s="199"/>
      <c r="U211" s="199">
        <v>0</v>
      </c>
      <c r="V211" s="199"/>
      <c r="W211" s="199"/>
      <c r="X211" s="199">
        <v>0.71277777763316408</v>
      </c>
      <c r="Y211" s="199"/>
      <c r="Z211" s="199"/>
      <c r="AA211" s="199">
        <v>3.0174999993760139</v>
      </c>
      <c r="AB211" s="199"/>
      <c r="AC211" s="212"/>
      <c r="AD211" s="212"/>
      <c r="AE211" s="212"/>
      <c r="AF211" s="212"/>
      <c r="AG211" s="199"/>
      <c r="AH211" s="199"/>
      <c r="AI211" s="199"/>
      <c r="AJ211" s="199"/>
      <c r="AK211" s="199"/>
      <c r="AL211" s="199"/>
      <c r="AM211" s="199"/>
      <c r="AN211" s="199"/>
      <c r="AO211" s="199"/>
      <c r="AP211" s="199"/>
      <c r="AQ211" s="199"/>
      <c r="AR211" s="199"/>
      <c r="AS211" s="212"/>
      <c r="AT211" s="212"/>
      <c r="AU211" s="212"/>
      <c r="AV211" s="199"/>
      <c r="AW211" s="199"/>
      <c r="AX211" s="199"/>
      <c r="AY211" s="199"/>
      <c r="AZ211" s="199"/>
      <c r="BA211" s="199"/>
      <c r="BB211" s="199"/>
      <c r="BC211" s="199"/>
      <c r="BD211" s="199"/>
      <c r="BE211" s="212"/>
      <c r="BF211" s="212"/>
      <c r="BG211" s="199"/>
      <c r="BH211" s="199"/>
      <c r="BI211" s="199"/>
      <c r="BJ211" s="199"/>
      <c r="BK211" s="199"/>
      <c r="BL211" s="199"/>
      <c r="BM211" s="212">
        <v>14</v>
      </c>
      <c r="BN211" s="199">
        <v>0</v>
      </c>
      <c r="BO211" s="199">
        <v>0.71277777763316408</v>
      </c>
      <c r="BP211" s="199">
        <v>3.0174999993760139</v>
      </c>
      <c r="BQ211" s="211"/>
      <c r="BR211" s="211"/>
      <c r="BS211" s="211"/>
      <c r="BT211" s="211"/>
      <c r="BU211" s="31" t="str">
        <f t="shared" si="136"/>
        <v>23_04</v>
      </c>
      <c r="BV211" s="31" t="str">
        <f t="shared" si="137"/>
        <v>TANQUE DE LUBRICANTE</v>
      </c>
      <c r="BW211" s="31" t="str">
        <f t="shared" si="138"/>
        <v>140-TK-103</v>
      </c>
      <c r="BX211" s="1" t="str">
        <f t="shared" si="139"/>
        <v>-</v>
      </c>
      <c r="BY211" s="66">
        <f t="shared" si="112"/>
        <v>0</v>
      </c>
      <c r="BZ211" s="66">
        <f t="shared" si="113"/>
        <v>3.0174999993760139</v>
      </c>
      <c r="CA211" s="1">
        <f t="shared" si="114"/>
        <v>16</v>
      </c>
      <c r="CB211" s="213">
        <f t="shared" si="115"/>
        <v>384</v>
      </c>
      <c r="CC211" s="67">
        <f t="shared" si="116"/>
        <v>1</v>
      </c>
      <c r="CD211" s="69" t="str">
        <f t="shared" si="117"/>
        <v>NO PRESENTA</v>
      </c>
      <c r="CE211" s="31">
        <f t="shared" si="102"/>
        <v>30</v>
      </c>
      <c r="CF211" s="213">
        <f t="shared" si="103"/>
        <v>720</v>
      </c>
      <c r="CG211" s="67">
        <f t="shared" si="104"/>
        <v>1</v>
      </c>
      <c r="CH211" s="69" t="str">
        <f t="shared" si="105"/>
        <v>NO PRESENTA</v>
      </c>
      <c r="CI211" s="69" t="str">
        <f t="shared" si="106"/>
        <v>NO PRESENTA</v>
      </c>
      <c r="CJ211" s="199" t="str">
        <f t="shared" si="107"/>
        <v>NO PRESENTA</v>
      </c>
      <c r="CK211" s="68" t="str">
        <f t="shared" si="118"/>
        <v>-</v>
      </c>
      <c r="CL211" s="68" t="str">
        <f t="shared" si="119"/>
        <v>-</v>
      </c>
      <c r="CM211" s="68" t="str">
        <f t="shared" si="120"/>
        <v>-</v>
      </c>
      <c r="CN211" s="68" t="str">
        <f t="shared" si="121"/>
        <v>-</v>
      </c>
      <c r="CO211" s="68" t="str">
        <f t="shared" si="122"/>
        <v>-</v>
      </c>
      <c r="CP211" s="68">
        <f t="shared" si="123"/>
        <v>0</v>
      </c>
      <c r="CQ211" s="68">
        <f t="shared" si="124"/>
        <v>1</v>
      </c>
      <c r="CR211" s="68">
        <f t="shared" si="125"/>
        <v>0</v>
      </c>
      <c r="CS211" s="68">
        <f t="shared" si="126"/>
        <v>0</v>
      </c>
      <c r="CT211" s="68">
        <f t="shared" si="127"/>
        <v>0</v>
      </c>
      <c r="CU211" s="68" t="str">
        <f t="shared" si="128"/>
        <v>-</v>
      </c>
      <c r="CV211" s="68" t="str">
        <f t="shared" si="129"/>
        <v>-</v>
      </c>
      <c r="CW211" s="68" t="str">
        <f t="shared" si="130"/>
        <v>-</v>
      </c>
      <c r="CX211" s="68" t="str">
        <f t="shared" si="131"/>
        <v>-</v>
      </c>
      <c r="CY211" s="68">
        <f t="shared" si="132"/>
        <v>1</v>
      </c>
      <c r="CZ211" s="68">
        <f t="shared" si="133"/>
        <v>0</v>
      </c>
      <c r="DA211" s="68">
        <f t="shared" si="134"/>
        <v>0</v>
      </c>
      <c r="DB211" s="68">
        <f t="shared" si="135"/>
        <v>0</v>
      </c>
    </row>
    <row r="212" spans="1:106" ht="14.25" customHeight="1" x14ac:dyDescent="0.2">
      <c r="A212" s="31" t="s">
        <v>235</v>
      </c>
      <c r="B212" s="211" t="s">
        <v>226</v>
      </c>
      <c r="C212" s="211" t="s">
        <v>211</v>
      </c>
      <c r="D212" s="211" t="s">
        <v>36</v>
      </c>
      <c r="E212" s="212"/>
      <c r="F212" s="212"/>
      <c r="G212" s="212"/>
      <c r="H212" s="199"/>
      <c r="I212" s="199"/>
      <c r="J212" s="199"/>
      <c r="K212" s="199"/>
      <c r="L212" s="199"/>
      <c r="M212" s="199"/>
      <c r="N212" s="199"/>
      <c r="O212" s="199"/>
      <c r="P212" s="199"/>
      <c r="Q212" s="212"/>
      <c r="R212" s="212">
        <v>14</v>
      </c>
      <c r="S212" s="212"/>
      <c r="T212" s="199"/>
      <c r="U212" s="199">
        <v>0</v>
      </c>
      <c r="V212" s="199"/>
      <c r="W212" s="199"/>
      <c r="X212" s="199">
        <v>0.71277777868090197</v>
      </c>
      <c r="Y212" s="199"/>
      <c r="Z212" s="199"/>
      <c r="AA212" s="199">
        <v>3.0175000035669655</v>
      </c>
      <c r="AB212" s="199"/>
      <c r="AC212" s="212"/>
      <c r="AD212" s="212"/>
      <c r="AE212" s="212"/>
      <c r="AF212" s="212"/>
      <c r="AG212" s="199"/>
      <c r="AH212" s="199"/>
      <c r="AI212" s="199"/>
      <c r="AJ212" s="199"/>
      <c r="AK212" s="199"/>
      <c r="AL212" s="199"/>
      <c r="AM212" s="199"/>
      <c r="AN212" s="199"/>
      <c r="AO212" s="199"/>
      <c r="AP212" s="199"/>
      <c r="AQ212" s="199"/>
      <c r="AR212" s="199"/>
      <c r="AS212" s="212"/>
      <c r="AT212" s="212"/>
      <c r="AU212" s="212"/>
      <c r="AV212" s="199"/>
      <c r="AW212" s="199"/>
      <c r="AX212" s="199"/>
      <c r="AY212" s="199"/>
      <c r="AZ212" s="199"/>
      <c r="BA212" s="199"/>
      <c r="BB212" s="199"/>
      <c r="BC212" s="199"/>
      <c r="BD212" s="199"/>
      <c r="BE212" s="212"/>
      <c r="BF212" s="212"/>
      <c r="BG212" s="199"/>
      <c r="BH212" s="199"/>
      <c r="BI212" s="199"/>
      <c r="BJ212" s="199"/>
      <c r="BK212" s="199"/>
      <c r="BL212" s="199"/>
      <c r="BM212" s="212">
        <v>14</v>
      </c>
      <c r="BN212" s="199">
        <v>0</v>
      </c>
      <c r="BO212" s="199">
        <v>0.71277777868090197</v>
      </c>
      <c r="BP212" s="199">
        <v>3.0175000035669655</v>
      </c>
      <c r="BQ212" s="211"/>
      <c r="BR212" s="211"/>
      <c r="BS212" s="211"/>
      <c r="BT212" s="211"/>
      <c r="BU212" s="31" t="str">
        <f t="shared" si="136"/>
        <v>23_04</v>
      </c>
      <c r="BV212" s="31" t="str">
        <f t="shared" si="137"/>
        <v>TANQUE DE LUBRICANTE</v>
      </c>
      <c r="BW212" s="31" t="str">
        <f t="shared" si="138"/>
        <v>140-TK-102</v>
      </c>
      <c r="BX212" s="1" t="str">
        <f t="shared" si="139"/>
        <v>-</v>
      </c>
      <c r="BY212" s="66">
        <f t="shared" si="112"/>
        <v>0</v>
      </c>
      <c r="BZ212" s="66">
        <f t="shared" si="113"/>
        <v>3.0175000035669655</v>
      </c>
      <c r="CA212" s="1">
        <f t="shared" si="114"/>
        <v>16</v>
      </c>
      <c r="CB212" s="213">
        <f t="shared" si="115"/>
        <v>384</v>
      </c>
      <c r="CC212" s="67">
        <f t="shared" si="116"/>
        <v>1</v>
      </c>
      <c r="CD212" s="69" t="str">
        <f t="shared" si="117"/>
        <v>NO PRESENTA</v>
      </c>
      <c r="CE212" s="31">
        <f t="shared" si="102"/>
        <v>30</v>
      </c>
      <c r="CF212" s="213">
        <f t="shared" si="103"/>
        <v>720</v>
      </c>
      <c r="CG212" s="67">
        <f t="shared" si="104"/>
        <v>1</v>
      </c>
      <c r="CH212" s="69" t="str">
        <f t="shared" si="105"/>
        <v>NO PRESENTA</v>
      </c>
      <c r="CI212" s="69" t="str">
        <f t="shared" si="106"/>
        <v>NO PRESENTA</v>
      </c>
      <c r="CJ212" s="199" t="str">
        <f t="shared" si="107"/>
        <v>NO PRESENTA</v>
      </c>
      <c r="CK212" s="68" t="str">
        <f t="shared" si="118"/>
        <v>-</v>
      </c>
      <c r="CL212" s="68" t="str">
        <f t="shared" si="119"/>
        <v>-</v>
      </c>
      <c r="CM212" s="68" t="str">
        <f t="shared" si="120"/>
        <v>-</v>
      </c>
      <c r="CN212" s="68" t="str">
        <f t="shared" si="121"/>
        <v>-</v>
      </c>
      <c r="CO212" s="68" t="str">
        <f t="shared" si="122"/>
        <v>-</v>
      </c>
      <c r="CP212" s="68">
        <f t="shared" si="123"/>
        <v>0</v>
      </c>
      <c r="CQ212" s="68">
        <f t="shared" si="124"/>
        <v>1</v>
      </c>
      <c r="CR212" s="68">
        <f t="shared" si="125"/>
        <v>0</v>
      </c>
      <c r="CS212" s="68">
        <f t="shared" si="126"/>
        <v>0</v>
      </c>
      <c r="CT212" s="68">
        <f t="shared" si="127"/>
        <v>0</v>
      </c>
      <c r="CU212" s="68" t="str">
        <f t="shared" si="128"/>
        <v>-</v>
      </c>
      <c r="CV212" s="68" t="str">
        <f t="shared" si="129"/>
        <v>-</v>
      </c>
      <c r="CW212" s="68" t="str">
        <f t="shared" si="130"/>
        <v>-</v>
      </c>
      <c r="CX212" s="68" t="str">
        <f t="shared" si="131"/>
        <v>-</v>
      </c>
      <c r="CY212" s="68">
        <f t="shared" si="132"/>
        <v>1</v>
      </c>
      <c r="CZ212" s="68">
        <f t="shared" si="133"/>
        <v>0</v>
      </c>
      <c r="DA212" s="68">
        <f t="shared" si="134"/>
        <v>0</v>
      </c>
      <c r="DB212" s="68">
        <f t="shared" si="135"/>
        <v>0</v>
      </c>
    </row>
    <row r="213" spans="1:106" ht="14.25" customHeight="1" x14ac:dyDescent="0.2">
      <c r="A213" s="31" t="s">
        <v>235</v>
      </c>
      <c r="B213" s="211" t="s">
        <v>226</v>
      </c>
      <c r="C213" s="211" t="s">
        <v>212</v>
      </c>
      <c r="D213" s="211" t="s">
        <v>36</v>
      </c>
      <c r="E213" s="212"/>
      <c r="F213" s="212"/>
      <c r="G213" s="212"/>
      <c r="H213" s="199"/>
      <c r="I213" s="199"/>
      <c r="J213" s="199"/>
      <c r="K213" s="199"/>
      <c r="L213" s="199"/>
      <c r="M213" s="199"/>
      <c r="N213" s="199"/>
      <c r="O213" s="199"/>
      <c r="P213" s="199"/>
      <c r="Q213" s="212"/>
      <c r="R213" s="212">
        <v>14</v>
      </c>
      <c r="S213" s="212"/>
      <c r="T213" s="199"/>
      <c r="U213" s="199">
        <v>0</v>
      </c>
      <c r="V213" s="199"/>
      <c r="W213" s="199"/>
      <c r="X213" s="199">
        <v>0.71277777868090197</v>
      </c>
      <c r="Y213" s="199"/>
      <c r="Z213" s="199"/>
      <c r="AA213" s="199">
        <v>3.0175000035669655</v>
      </c>
      <c r="AB213" s="199"/>
      <c r="AC213" s="212"/>
      <c r="AD213" s="212"/>
      <c r="AE213" s="212"/>
      <c r="AF213" s="212"/>
      <c r="AG213" s="199"/>
      <c r="AH213" s="199"/>
      <c r="AI213" s="199"/>
      <c r="AJ213" s="199"/>
      <c r="AK213" s="199"/>
      <c r="AL213" s="199"/>
      <c r="AM213" s="199"/>
      <c r="AN213" s="199"/>
      <c r="AO213" s="199"/>
      <c r="AP213" s="199"/>
      <c r="AQ213" s="199"/>
      <c r="AR213" s="199"/>
      <c r="AS213" s="212"/>
      <c r="AT213" s="212"/>
      <c r="AU213" s="212"/>
      <c r="AV213" s="199"/>
      <c r="AW213" s="199"/>
      <c r="AX213" s="199"/>
      <c r="AY213" s="199"/>
      <c r="AZ213" s="199"/>
      <c r="BA213" s="199"/>
      <c r="BB213" s="199"/>
      <c r="BC213" s="199"/>
      <c r="BD213" s="199"/>
      <c r="BE213" s="212"/>
      <c r="BF213" s="212"/>
      <c r="BG213" s="199"/>
      <c r="BH213" s="199"/>
      <c r="BI213" s="199"/>
      <c r="BJ213" s="199"/>
      <c r="BK213" s="199"/>
      <c r="BL213" s="199"/>
      <c r="BM213" s="212">
        <v>14</v>
      </c>
      <c r="BN213" s="199">
        <v>0</v>
      </c>
      <c r="BO213" s="199">
        <v>0.71277777868090197</v>
      </c>
      <c r="BP213" s="199">
        <v>3.0175000035669655</v>
      </c>
      <c r="BQ213" s="211"/>
      <c r="BR213" s="211"/>
      <c r="BS213" s="211"/>
      <c r="BT213" s="211"/>
      <c r="BU213" s="31" t="str">
        <f t="shared" si="136"/>
        <v>23_04</v>
      </c>
      <c r="BV213" s="31" t="str">
        <f t="shared" si="137"/>
        <v>TANQUE DE LUBRICANTE</v>
      </c>
      <c r="BW213" s="31" t="str">
        <f t="shared" si="138"/>
        <v>140-TK-104</v>
      </c>
      <c r="BX213" s="1" t="str">
        <f t="shared" si="139"/>
        <v>-</v>
      </c>
      <c r="BY213" s="66">
        <f t="shared" si="112"/>
        <v>0</v>
      </c>
      <c r="BZ213" s="66">
        <f t="shared" si="113"/>
        <v>3.0175000035669655</v>
      </c>
      <c r="CA213" s="1">
        <f t="shared" si="114"/>
        <v>16</v>
      </c>
      <c r="CB213" s="213">
        <f t="shared" si="115"/>
        <v>384</v>
      </c>
      <c r="CC213" s="67">
        <f t="shared" si="116"/>
        <v>1</v>
      </c>
      <c r="CD213" s="69" t="str">
        <f t="shared" si="117"/>
        <v>NO PRESENTA</v>
      </c>
      <c r="CE213" s="31">
        <f t="shared" si="102"/>
        <v>30</v>
      </c>
      <c r="CF213" s="213">
        <f t="shared" si="103"/>
        <v>720</v>
      </c>
      <c r="CG213" s="67">
        <f t="shared" si="104"/>
        <v>1</v>
      </c>
      <c r="CH213" s="69" t="str">
        <f t="shared" si="105"/>
        <v>NO PRESENTA</v>
      </c>
      <c r="CI213" s="69" t="str">
        <f t="shared" si="106"/>
        <v>NO PRESENTA</v>
      </c>
      <c r="CJ213" s="199" t="str">
        <f t="shared" si="107"/>
        <v>NO PRESENTA</v>
      </c>
      <c r="CK213" s="68" t="str">
        <f t="shared" si="118"/>
        <v>-</v>
      </c>
      <c r="CL213" s="68" t="str">
        <f t="shared" si="119"/>
        <v>-</v>
      </c>
      <c r="CM213" s="68" t="str">
        <f t="shared" si="120"/>
        <v>-</v>
      </c>
      <c r="CN213" s="68" t="str">
        <f t="shared" si="121"/>
        <v>-</v>
      </c>
      <c r="CO213" s="68" t="str">
        <f t="shared" si="122"/>
        <v>-</v>
      </c>
      <c r="CP213" s="68">
        <f t="shared" si="123"/>
        <v>0</v>
      </c>
      <c r="CQ213" s="68">
        <f t="shared" si="124"/>
        <v>1</v>
      </c>
      <c r="CR213" s="68">
        <f t="shared" si="125"/>
        <v>0</v>
      </c>
      <c r="CS213" s="68">
        <f t="shared" si="126"/>
        <v>0</v>
      </c>
      <c r="CT213" s="68">
        <f t="shared" si="127"/>
        <v>0</v>
      </c>
      <c r="CU213" s="68" t="str">
        <f t="shared" si="128"/>
        <v>-</v>
      </c>
      <c r="CV213" s="68" t="str">
        <f t="shared" si="129"/>
        <v>-</v>
      </c>
      <c r="CW213" s="68" t="str">
        <f t="shared" si="130"/>
        <v>-</v>
      </c>
      <c r="CX213" s="68" t="str">
        <f t="shared" si="131"/>
        <v>-</v>
      </c>
      <c r="CY213" s="68">
        <f t="shared" si="132"/>
        <v>1</v>
      </c>
      <c r="CZ213" s="68">
        <f t="shared" si="133"/>
        <v>0</v>
      </c>
      <c r="DA213" s="68">
        <f t="shared" si="134"/>
        <v>0</v>
      </c>
      <c r="DB213" s="68">
        <f t="shared" si="135"/>
        <v>0</v>
      </c>
    </row>
    <row r="214" spans="1:106" ht="14.25" customHeight="1" x14ac:dyDescent="0.2">
      <c r="A214" s="31" t="s">
        <v>235</v>
      </c>
      <c r="B214" s="211" t="s">
        <v>226</v>
      </c>
      <c r="C214" s="211" t="s">
        <v>213</v>
      </c>
      <c r="D214" s="211" t="s">
        <v>36</v>
      </c>
      <c r="E214" s="212"/>
      <c r="F214" s="212"/>
      <c r="G214" s="212"/>
      <c r="H214" s="199"/>
      <c r="I214" s="199"/>
      <c r="J214" s="199"/>
      <c r="K214" s="199"/>
      <c r="L214" s="199"/>
      <c r="M214" s="199"/>
      <c r="N214" s="199"/>
      <c r="O214" s="199"/>
      <c r="P214" s="199"/>
      <c r="Q214" s="212"/>
      <c r="R214" s="212">
        <v>14</v>
      </c>
      <c r="S214" s="212"/>
      <c r="T214" s="199"/>
      <c r="U214" s="199">
        <v>0</v>
      </c>
      <c r="V214" s="199"/>
      <c r="W214" s="199"/>
      <c r="X214" s="199">
        <v>0.7127777774585411</v>
      </c>
      <c r="Y214" s="199"/>
      <c r="Z214" s="199"/>
      <c r="AA214" s="199">
        <v>3.0174999986775219</v>
      </c>
      <c r="AB214" s="199"/>
      <c r="AC214" s="212"/>
      <c r="AD214" s="212"/>
      <c r="AE214" s="212"/>
      <c r="AF214" s="212"/>
      <c r="AG214" s="199"/>
      <c r="AH214" s="199"/>
      <c r="AI214" s="199"/>
      <c r="AJ214" s="199"/>
      <c r="AK214" s="199"/>
      <c r="AL214" s="199"/>
      <c r="AM214" s="199"/>
      <c r="AN214" s="199"/>
      <c r="AO214" s="199"/>
      <c r="AP214" s="199"/>
      <c r="AQ214" s="199"/>
      <c r="AR214" s="199"/>
      <c r="AS214" s="212"/>
      <c r="AT214" s="212"/>
      <c r="AU214" s="212"/>
      <c r="AV214" s="199"/>
      <c r="AW214" s="199"/>
      <c r="AX214" s="199"/>
      <c r="AY214" s="199"/>
      <c r="AZ214" s="199"/>
      <c r="BA214" s="199"/>
      <c r="BB214" s="199"/>
      <c r="BC214" s="199"/>
      <c r="BD214" s="199"/>
      <c r="BE214" s="212"/>
      <c r="BF214" s="212"/>
      <c r="BG214" s="199"/>
      <c r="BH214" s="199"/>
      <c r="BI214" s="199"/>
      <c r="BJ214" s="199"/>
      <c r="BK214" s="199"/>
      <c r="BL214" s="199"/>
      <c r="BM214" s="212">
        <v>14</v>
      </c>
      <c r="BN214" s="199">
        <v>0</v>
      </c>
      <c r="BO214" s="199">
        <v>0.7127777774585411</v>
      </c>
      <c r="BP214" s="199">
        <v>3.0174999986775219</v>
      </c>
      <c r="BQ214" s="211"/>
      <c r="BR214" s="211"/>
      <c r="BS214" s="211"/>
      <c r="BT214" s="211"/>
      <c r="BU214" s="31" t="str">
        <f t="shared" si="136"/>
        <v>23_04</v>
      </c>
      <c r="BV214" s="31" t="str">
        <f t="shared" si="137"/>
        <v>TANQUE DE LUBRICANTE</v>
      </c>
      <c r="BW214" s="31" t="str">
        <f t="shared" si="138"/>
        <v>140-TK-105</v>
      </c>
      <c r="BX214" s="1" t="str">
        <f t="shared" si="139"/>
        <v>-</v>
      </c>
      <c r="BY214" s="66">
        <f t="shared" si="112"/>
        <v>0</v>
      </c>
      <c r="BZ214" s="66">
        <f t="shared" si="113"/>
        <v>3.0174999986775219</v>
      </c>
      <c r="CA214" s="1">
        <f t="shared" si="114"/>
        <v>16</v>
      </c>
      <c r="CB214" s="213">
        <f t="shared" si="115"/>
        <v>384</v>
      </c>
      <c r="CC214" s="67">
        <f t="shared" si="116"/>
        <v>1</v>
      </c>
      <c r="CD214" s="69" t="str">
        <f t="shared" si="117"/>
        <v>NO PRESENTA</v>
      </c>
      <c r="CE214" s="31">
        <f t="shared" si="102"/>
        <v>30</v>
      </c>
      <c r="CF214" s="213">
        <f t="shared" si="103"/>
        <v>720</v>
      </c>
      <c r="CG214" s="67">
        <f t="shared" si="104"/>
        <v>1</v>
      </c>
      <c r="CH214" s="69" t="str">
        <f t="shared" si="105"/>
        <v>NO PRESENTA</v>
      </c>
      <c r="CI214" s="69" t="str">
        <f t="shared" si="106"/>
        <v>NO PRESENTA</v>
      </c>
      <c r="CJ214" s="199" t="str">
        <f t="shared" si="107"/>
        <v>NO PRESENTA</v>
      </c>
      <c r="CK214" s="68" t="str">
        <f t="shared" si="118"/>
        <v>-</v>
      </c>
      <c r="CL214" s="68" t="str">
        <f t="shared" si="119"/>
        <v>-</v>
      </c>
      <c r="CM214" s="68" t="str">
        <f t="shared" si="120"/>
        <v>-</v>
      </c>
      <c r="CN214" s="68" t="str">
        <f t="shared" si="121"/>
        <v>-</v>
      </c>
      <c r="CO214" s="68" t="str">
        <f t="shared" si="122"/>
        <v>-</v>
      </c>
      <c r="CP214" s="68">
        <f t="shared" si="123"/>
        <v>0</v>
      </c>
      <c r="CQ214" s="68">
        <f t="shared" si="124"/>
        <v>1</v>
      </c>
      <c r="CR214" s="68">
        <f t="shared" si="125"/>
        <v>0</v>
      </c>
      <c r="CS214" s="68">
        <f t="shared" si="126"/>
        <v>0</v>
      </c>
      <c r="CT214" s="68">
        <f t="shared" si="127"/>
        <v>0</v>
      </c>
      <c r="CU214" s="68" t="str">
        <f t="shared" si="128"/>
        <v>-</v>
      </c>
      <c r="CV214" s="68" t="str">
        <f t="shared" si="129"/>
        <v>-</v>
      </c>
      <c r="CW214" s="68" t="str">
        <f t="shared" si="130"/>
        <v>-</v>
      </c>
      <c r="CX214" s="68" t="str">
        <f t="shared" si="131"/>
        <v>-</v>
      </c>
      <c r="CY214" s="68">
        <f t="shared" si="132"/>
        <v>1</v>
      </c>
      <c r="CZ214" s="68">
        <f t="shared" si="133"/>
        <v>0</v>
      </c>
      <c r="DA214" s="68">
        <f t="shared" si="134"/>
        <v>0</v>
      </c>
      <c r="DB214" s="68">
        <f t="shared" si="135"/>
        <v>0</v>
      </c>
    </row>
    <row r="215" spans="1:106" ht="14.25" customHeight="1" x14ac:dyDescent="0.2">
      <c r="A215" s="31" t="s">
        <v>235</v>
      </c>
      <c r="B215" s="211" t="s">
        <v>226</v>
      </c>
      <c r="C215" s="211" t="s">
        <v>214</v>
      </c>
      <c r="D215" s="211" t="s">
        <v>36</v>
      </c>
      <c r="E215" s="212"/>
      <c r="F215" s="212"/>
      <c r="G215" s="212"/>
      <c r="H215" s="199"/>
      <c r="I215" s="199"/>
      <c r="J215" s="199"/>
      <c r="K215" s="199"/>
      <c r="L215" s="199"/>
      <c r="M215" s="199"/>
      <c r="N215" s="199"/>
      <c r="O215" s="199"/>
      <c r="P215" s="199"/>
      <c r="Q215" s="212"/>
      <c r="R215" s="212">
        <v>14</v>
      </c>
      <c r="S215" s="212"/>
      <c r="T215" s="199"/>
      <c r="U215" s="199">
        <v>0</v>
      </c>
      <c r="V215" s="199"/>
      <c r="W215" s="199"/>
      <c r="X215" s="199">
        <v>0.7127777774585411</v>
      </c>
      <c r="Y215" s="199"/>
      <c r="Z215" s="199"/>
      <c r="AA215" s="199">
        <v>3.0174999986775219</v>
      </c>
      <c r="AB215" s="199"/>
      <c r="AC215" s="212"/>
      <c r="AD215" s="212"/>
      <c r="AE215" s="212"/>
      <c r="AF215" s="212"/>
      <c r="AG215" s="199"/>
      <c r="AH215" s="199"/>
      <c r="AI215" s="199"/>
      <c r="AJ215" s="199"/>
      <c r="AK215" s="199"/>
      <c r="AL215" s="199"/>
      <c r="AM215" s="199"/>
      <c r="AN215" s="199"/>
      <c r="AO215" s="199"/>
      <c r="AP215" s="199"/>
      <c r="AQ215" s="199"/>
      <c r="AR215" s="199"/>
      <c r="AS215" s="212"/>
      <c r="AT215" s="212"/>
      <c r="AU215" s="212"/>
      <c r="AV215" s="199"/>
      <c r="AW215" s="199"/>
      <c r="AX215" s="199"/>
      <c r="AY215" s="199"/>
      <c r="AZ215" s="199"/>
      <c r="BA215" s="199"/>
      <c r="BB215" s="199"/>
      <c r="BC215" s="199"/>
      <c r="BD215" s="199"/>
      <c r="BE215" s="212"/>
      <c r="BF215" s="212"/>
      <c r="BG215" s="199"/>
      <c r="BH215" s="199"/>
      <c r="BI215" s="199"/>
      <c r="BJ215" s="199"/>
      <c r="BK215" s="199"/>
      <c r="BL215" s="199"/>
      <c r="BM215" s="212">
        <v>14</v>
      </c>
      <c r="BN215" s="199">
        <v>0</v>
      </c>
      <c r="BO215" s="199">
        <v>0.7127777774585411</v>
      </c>
      <c r="BP215" s="199">
        <v>3.0174999986775219</v>
      </c>
      <c r="BQ215" s="211"/>
      <c r="BR215" s="211"/>
      <c r="BS215" s="211"/>
      <c r="BT215" s="211"/>
      <c r="BU215" s="31" t="str">
        <f t="shared" si="136"/>
        <v>23_04</v>
      </c>
      <c r="BV215" s="31" t="str">
        <f t="shared" si="137"/>
        <v>TANQUE DE LUBRICANTE</v>
      </c>
      <c r="BW215" s="31" t="str">
        <f t="shared" si="138"/>
        <v>140-TK-106</v>
      </c>
      <c r="BX215" s="1" t="str">
        <f t="shared" si="139"/>
        <v>-</v>
      </c>
      <c r="BY215" s="66">
        <f t="shared" si="112"/>
        <v>0</v>
      </c>
      <c r="BZ215" s="66">
        <f t="shared" si="113"/>
        <v>3.0174999986775219</v>
      </c>
      <c r="CA215" s="1">
        <f t="shared" si="114"/>
        <v>16</v>
      </c>
      <c r="CB215" s="213">
        <f t="shared" si="115"/>
        <v>384</v>
      </c>
      <c r="CC215" s="67">
        <f t="shared" si="116"/>
        <v>1</v>
      </c>
      <c r="CD215" s="69" t="str">
        <f t="shared" si="117"/>
        <v>NO PRESENTA</v>
      </c>
      <c r="CE215" s="31">
        <f t="shared" si="102"/>
        <v>30</v>
      </c>
      <c r="CF215" s="213">
        <f t="shared" si="103"/>
        <v>720</v>
      </c>
      <c r="CG215" s="67">
        <f t="shared" si="104"/>
        <v>1</v>
      </c>
      <c r="CH215" s="69" t="str">
        <f t="shared" si="105"/>
        <v>NO PRESENTA</v>
      </c>
      <c r="CI215" s="69" t="str">
        <f t="shared" si="106"/>
        <v>NO PRESENTA</v>
      </c>
      <c r="CJ215" s="199" t="str">
        <f t="shared" si="107"/>
        <v>NO PRESENTA</v>
      </c>
      <c r="CK215" s="68" t="str">
        <f t="shared" si="118"/>
        <v>-</v>
      </c>
      <c r="CL215" s="68" t="str">
        <f t="shared" si="119"/>
        <v>-</v>
      </c>
      <c r="CM215" s="68" t="str">
        <f t="shared" si="120"/>
        <v>-</v>
      </c>
      <c r="CN215" s="68" t="str">
        <f t="shared" si="121"/>
        <v>-</v>
      </c>
      <c r="CO215" s="68" t="str">
        <f t="shared" si="122"/>
        <v>-</v>
      </c>
      <c r="CP215" s="68">
        <f t="shared" si="123"/>
        <v>0</v>
      </c>
      <c r="CQ215" s="68">
        <f t="shared" si="124"/>
        <v>1</v>
      </c>
      <c r="CR215" s="68">
        <f t="shared" si="125"/>
        <v>0</v>
      </c>
      <c r="CS215" s="68">
        <f t="shared" si="126"/>
        <v>0</v>
      </c>
      <c r="CT215" s="68">
        <f t="shared" si="127"/>
        <v>0</v>
      </c>
      <c r="CU215" s="68" t="str">
        <f t="shared" si="128"/>
        <v>-</v>
      </c>
      <c r="CV215" s="68" t="str">
        <f t="shared" si="129"/>
        <v>-</v>
      </c>
      <c r="CW215" s="68" t="str">
        <f t="shared" si="130"/>
        <v>-</v>
      </c>
      <c r="CX215" s="68" t="str">
        <f t="shared" si="131"/>
        <v>-</v>
      </c>
      <c r="CY215" s="68">
        <f t="shared" si="132"/>
        <v>1</v>
      </c>
      <c r="CZ215" s="68">
        <f t="shared" si="133"/>
        <v>0</v>
      </c>
      <c r="DA215" s="68">
        <f t="shared" si="134"/>
        <v>0</v>
      </c>
      <c r="DB215" s="68">
        <f t="shared" si="135"/>
        <v>0</v>
      </c>
    </row>
    <row r="216" spans="1:106" ht="14.25" customHeight="1" x14ac:dyDescent="0.2">
      <c r="A216" s="31" t="s">
        <v>235</v>
      </c>
      <c r="B216" s="211" t="s">
        <v>226</v>
      </c>
      <c r="C216" s="211" t="s">
        <v>215</v>
      </c>
      <c r="D216" s="211" t="s">
        <v>36</v>
      </c>
      <c r="E216" s="212"/>
      <c r="F216" s="212"/>
      <c r="G216" s="212"/>
      <c r="H216" s="199"/>
      <c r="I216" s="199"/>
      <c r="J216" s="199"/>
      <c r="K216" s="199"/>
      <c r="L216" s="199"/>
      <c r="M216" s="199"/>
      <c r="N216" s="199"/>
      <c r="O216" s="199"/>
      <c r="P216" s="199"/>
      <c r="Q216" s="212"/>
      <c r="R216" s="212">
        <v>14</v>
      </c>
      <c r="S216" s="212"/>
      <c r="T216" s="199"/>
      <c r="U216" s="199">
        <v>0</v>
      </c>
      <c r="V216" s="199"/>
      <c r="W216" s="199"/>
      <c r="X216" s="199">
        <v>0.77944444416789338</v>
      </c>
      <c r="Y216" s="199"/>
      <c r="Z216" s="199"/>
      <c r="AA216" s="199">
        <v>3.2841666655149311</v>
      </c>
      <c r="AB216" s="199"/>
      <c r="AC216" s="212"/>
      <c r="AD216" s="212"/>
      <c r="AE216" s="212"/>
      <c r="AF216" s="212"/>
      <c r="AG216" s="199"/>
      <c r="AH216" s="199"/>
      <c r="AI216" s="199"/>
      <c r="AJ216" s="199"/>
      <c r="AK216" s="199"/>
      <c r="AL216" s="199"/>
      <c r="AM216" s="199"/>
      <c r="AN216" s="199"/>
      <c r="AO216" s="199"/>
      <c r="AP216" s="199"/>
      <c r="AQ216" s="199"/>
      <c r="AR216" s="199"/>
      <c r="AS216" s="212"/>
      <c r="AT216" s="212"/>
      <c r="AU216" s="212"/>
      <c r="AV216" s="199"/>
      <c r="AW216" s="199"/>
      <c r="AX216" s="199"/>
      <c r="AY216" s="199"/>
      <c r="AZ216" s="199"/>
      <c r="BA216" s="199"/>
      <c r="BB216" s="199"/>
      <c r="BC216" s="199"/>
      <c r="BD216" s="199"/>
      <c r="BE216" s="212"/>
      <c r="BF216" s="212"/>
      <c r="BG216" s="199"/>
      <c r="BH216" s="199"/>
      <c r="BI216" s="199"/>
      <c r="BJ216" s="199"/>
      <c r="BK216" s="199"/>
      <c r="BL216" s="199"/>
      <c r="BM216" s="212">
        <v>14</v>
      </c>
      <c r="BN216" s="199">
        <v>0</v>
      </c>
      <c r="BO216" s="199">
        <v>0.77944444416789338</v>
      </c>
      <c r="BP216" s="199">
        <v>3.2841666655149311</v>
      </c>
      <c r="BQ216" s="211"/>
      <c r="BR216" s="211"/>
      <c r="BS216" s="211"/>
      <c r="BT216" s="211"/>
      <c r="BU216" s="31" t="str">
        <f t="shared" si="136"/>
        <v>23_04</v>
      </c>
      <c r="BV216" s="31" t="str">
        <f t="shared" si="137"/>
        <v>TANQUE DE LUBRICANTE</v>
      </c>
      <c r="BW216" s="31" t="str">
        <f t="shared" si="138"/>
        <v>140-TK-107</v>
      </c>
      <c r="BX216" s="1" t="str">
        <f t="shared" si="139"/>
        <v>-</v>
      </c>
      <c r="BY216" s="66">
        <f t="shared" si="112"/>
        <v>0</v>
      </c>
      <c r="BZ216" s="66">
        <f t="shared" si="113"/>
        <v>3.2841666655149311</v>
      </c>
      <c r="CA216" s="1">
        <f t="shared" si="114"/>
        <v>16</v>
      </c>
      <c r="CB216" s="213">
        <f t="shared" si="115"/>
        <v>384</v>
      </c>
      <c r="CC216" s="67">
        <f t="shared" si="116"/>
        <v>1</v>
      </c>
      <c r="CD216" s="69" t="str">
        <f t="shared" si="117"/>
        <v>NO PRESENTA</v>
      </c>
      <c r="CE216" s="31">
        <f t="shared" si="102"/>
        <v>30</v>
      </c>
      <c r="CF216" s="213">
        <f t="shared" si="103"/>
        <v>720</v>
      </c>
      <c r="CG216" s="67">
        <f t="shared" si="104"/>
        <v>1</v>
      </c>
      <c r="CH216" s="69" t="str">
        <f t="shared" si="105"/>
        <v>NO PRESENTA</v>
      </c>
      <c r="CI216" s="69" t="str">
        <f t="shared" si="106"/>
        <v>NO PRESENTA</v>
      </c>
      <c r="CJ216" s="199" t="str">
        <f t="shared" si="107"/>
        <v>NO PRESENTA</v>
      </c>
      <c r="CK216" s="68" t="str">
        <f t="shared" si="118"/>
        <v>-</v>
      </c>
      <c r="CL216" s="68" t="str">
        <f t="shared" si="119"/>
        <v>-</v>
      </c>
      <c r="CM216" s="68" t="str">
        <f t="shared" si="120"/>
        <v>-</v>
      </c>
      <c r="CN216" s="68" t="str">
        <f t="shared" si="121"/>
        <v>-</v>
      </c>
      <c r="CO216" s="68" t="str">
        <f t="shared" si="122"/>
        <v>-</v>
      </c>
      <c r="CP216" s="68">
        <f t="shared" si="123"/>
        <v>0</v>
      </c>
      <c r="CQ216" s="68">
        <f t="shared" si="124"/>
        <v>1</v>
      </c>
      <c r="CR216" s="68">
        <f t="shared" si="125"/>
        <v>0</v>
      </c>
      <c r="CS216" s="68">
        <f t="shared" si="126"/>
        <v>0</v>
      </c>
      <c r="CT216" s="68">
        <f t="shared" si="127"/>
        <v>0</v>
      </c>
      <c r="CU216" s="68" t="str">
        <f t="shared" si="128"/>
        <v>-</v>
      </c>
      <c r="CV216" s="68" t="str">
        <f t="shared" si="129"/>
        <v>-</v>
      </c>
      <c r="CW216" s="68" t="str">
        <f t="shared" si="130"/>
        <v>-</v>
      </c>
      <c r="CX216" s="68" t="str">
        <f t="shared" si="131"/>
        <v>-</v>
      </c>
      <c r="CY216" s="68">
        <f t="shared" si="132"/>
        <v>1</v>
      </c>
      <c r="CZ216" s="68">
        <f t="shared" si="133"/>
        <v>0</v>
      </c>
      <c r="DA216" s="68">
        <f t="shared" si="134"/>
        <v>0</v>
      </c>
      <c r="DB216" s="68">
        <f t="shared" si="135"/>
        <v>0</v>
      </c>
    </row>
    <row r="217" spans="1:106" ht="14.25" customHeight="1" x14ac:dyDescent="0.2">
      <c r="A217" s="31" t="s">
        <v>235</v>
      </c>
      <c r="B217" s="211" t="s">
        <v>113</v>
      </c>
      <c r="C217" s="211" t="s">
        <v>84</v>
      </c>
      <c r="D217" s="211" t="s">
        <v>36</v>
      </c>
      <c r="E217" s="212"/>
      <c r="F217" s="212"/>
      <c r="G217" s="212"/>
      <c r="H217" s="199"/>
      <c r="I217" s="199"/>
      <c r="J217" s="199"/>
      <c r="K217" s="199"/>
      <c r="L217" s="199"/>
      <c r="M217" s="199"/>
      <c r="N217" s="199"/>
      <c r="O217" s="199"/>
      <c r="P217" s="199"/>
      <c r="Q217" s="212"/>
      <c r="R217" s="212"/>
      <c r="S217" s="212"/>
      <c r="T217" s="199"/>
      <c r="U217" s="199"/>
      <c r="V217" s="199"/>
      <c r="W217" s="199"/>
      <c r="X217" s="199"/>
      <c r="Y217" s="199"/>
      <c r="Z217" s="199"/>
      <c r="AA217" s="199"/>
      <c r="AB217" s="199"/>
      <c r="AC217" s="212"/>
      <c r="AD217" s="212"/>
      <c r="AE217" s="212">
        <v>1</v>
      </c>
      <c r="AF217" s="212"/>
      <c r="AG217" s="199"/>
      <c r="AH217" s="199"/>
      <c r="AI217" s="199">
        <v>0</v>
      </c>
      <c r="AJ217" s="199"/>
      <c r="AK217" s="199"/>
      <c r="AL217" s="199"/>
      <c r="AM217" s="199">
        <v>2.4997222220990807</v>
      </c>
      <c r="AN217" s="199"/>
      <c r="AO217" s="199"/>
      <c r="AP217" s="199"/>
      <c r="AQ217" s="199">
        <v>12.498611110495403</v>
      </c>
      <c r="AR217" s="199"/>
      <c r="AS217" s="212"/>
      <c r="AT217" s="212"/>
      <c r="AU217" s="212"/>
      <c r="AV217" s="199"/>
      <c r="AW217" s="199"/>
      <c r="AX217" s="199"/>
      <c r="AY217" s="199"/>
      <c r="AZ217" s="199"/>
      <c r="BA217" s="199"/>
      <c r="BB217" s="199"/>
      <c r="BC217" s="199"/>
      <c r="BD217" s="199"/>
      <c r="BE217" s="212"/>
      <c r="BF217" s="212"/>
      <c r="BG217" s="199"/>
      <c r="BH217" s="199"/>
      <c r="BI217" s="199"/>
      <c r="BJ217" s="199"/>
      <c r="BK217" s="199"/>
      <c r="BL217" s="199"/>
      <c r="BM217" s="212">
        <v>1</v>
      </c>
      <c r="BN217" s="199">
        <v>0</v>
      </c>
      <c r="BO217" s="199">
        <v>2.4997222220990807</v>
      </c>
      <c r="BP217" s="199">
        <v>12.498611110495403</v>
      </c>
      <c r="BQ217" s="211"/>
      <c r="BR217" s="211"/>
      <c r="BS217" s="211"/>
      <c r="BT217" s="211"/>
      <c r="BU217" s="31" t="str">
        <f t="shared" si="136"/>
        <v>23_04</v>
      </c>
      <c r="BV217" s="31" t="str">
        <f t="shared" si="137"/>
        <v>SECADOR DE AIRE</v>
      </c>
      <c r="BW217" s="31" t="str">
        <f t="shared" si="138"/>
        <v>140-GD-112</v>
      </c>
      <c r="BX217" s="1" t="str">
        <f t="shared" si="139"/>
        <v>-</v>
      </c>
      <c r="BY217" s="66">
        <f t="shared" si="112"/>
        <v>0</v>
      </c>
      <c r="BZ217" s="66">
        <f t="shared" si="113"/>
        <v>12.498611110495403</v>
      </c>
      <c r="CA217" s="1">
        <f t="shared" si="114"/>
        <v>16</v>
      </c>
      <c r="CB217" s="213">
        <f t="shared" si="115"/>
        <v>384</v>
      </c>
      <c r="CC217" s="67">
        <f t="shared" si="116"/>
        <v>1</v>
      </c>
      <c r="CD217" s="69" t="str">
        <f t="shared" si="117"/>
        <v>NO PRESENTA</v>
      </c>
      <c r="CE217" s="31">
        <f t="shared" si="102"/>
        <v>30</v>
      </c>
      <c r="CF217" s="213">
        <f t="shared" si="103"/>
        <v>720</v>
      </c>
      <c r="CG217" s="67">
        <f t="shared" si="104"/>
        <v>1</v>
      </c>
      <c r="CH217" s="69" t="str">
        <f t="shared" si="105"/>
        <v>NO PRESENTA</v>
      </c>
      <c r="CI217" s="69" t="str">
        <f t="shared" si="106"/>
        <v>NO PRESENTA</v>
      </c>
      <c r="CJ217" s="199" t="str">
        <f t="shared" si="107"/>
        <v>NO PRESENTA</v>
      </c>
      <c r="CK217" s="68" t="str">
        <f t="shared" si="118"/>
        <v>-</v>
      </c>
      <c r="CL217" s="68" t="str">
        <f t="shared" si="119"/>
        <v>-</v>
      </c>
      <c r="CM217" s="68" t="str">
        <f t="shared" si="120"/>
        <v>-</v>
      </c>
      <c r="CN217" s="68" t="str">
        <f t="shared" si="121"/>
        <v>-</v>
      </c>
      <c r="CO217" s="68" t="str">
        <f t="shared" si="122"/>
        <v>-</v>
      </c>
      <c r="CP217" s="68">
        <f t="shared" si="123"/>
        <v>0</v>
      </c>
      <c r="CQ217" s="68">
        <f t="shared" si="124"/>
        <v>0</v>
      </c>
      <c r="CR217" s="68">
        <f t="shared" si="125"/>
        <v>1</v>
      </c>
      <c r="CS217" s="68">
        <f t="shared" si="126"/>
        <v>0</v>
      </c>
      <c r="CT217" s="68">
        <f t="shared" si="127"/>
        <v>0</v>
      </c>
      <c r="CU217" s="68" t="str">
        <f t="shared" si="128"/>
        <v>-</v>
      </c>
      <c r="CV217" s="68" t="str">
        <f t="shared" si="129"/>
        <v>-</v>
      </c>
      <c r="CW217" s="68" t="str">
        <f t="shared" si="130"/>
        <v>-</v>
      </c>
      <c r="CX217" s="68" t="str">
        <f t="shared" si="131"/>
        <v>-</v>
      </c>
      <c r="CY217" s="68">
        <f t="shared" si="132"/>
        <v>1</v>
      </c>
      <c r="CZ217" s="68">
        <f t="shared" si="133"/>
        <v>0</v>
      </c>
      <c r="DA217" s="68">
        <f t="shared" si="134"/>
        <v>0</v>
      </c>
      <c r="DB217" s="68">
        <f t="shared" si="135"/>
        <v>0</v>
      </c>
    </row>
    <row r="218" spans="1:106" ht="14.25" customHeight="1" x14ac:dyDescent="0.2">
      <c r="A218" s="31" t="s">
        <v>235</v>
      </c>
      <c r="B218" s="211" t="s">
        <v>113</v>
      </c>
      <c r="C218" s="211" t="s">
        <v>274</v>
      </c>
      <c r="D218" s="211" t="s">
        <v>275</v>
      </c>
      <c r="E218" s="212"/>
      <c r="F218" s="212"/>
      <c r="G218" s="212"/>
      <c r="H218" s="199"/>
      <c r="I218" s="199"/>
      <c r="J218" s="199"/>
      <c r="K218" s="199"/>
      <c r="L218" s="199"/>
      <c r="M218" s="199"/>
      <c r="N218" s="199"/>
      <c r="O218" s="199"/>
      <c r="P218" s="199"/>
      <c r="Q218" s="212"/>
      <c r="R218" s="212"/>
      <c r="S218" s="212"/>
      <c r="T218" s="199"/>
      <c r="U218" s="199"/>
      <c r="V218" s="199"/>
      <c r="W218" s="199"/>
      <c r="X218" s="199"/>
      <c r="Y218" s="199"/>
      <c r="Z218" s="199"/>
      <c r="AA218" s="199"/>
      <c r="AB218" s="199"/>
      <c r="AC218" s="212"/>
      <c r="AD218" s="212"/>
      <c r="AE218" s="212">
        <v>1</v>
      </c>
      <c r="AF218" s="212"/>
      <c r="AG218" s="199"/>
      <c r="AH218" s="199"/>
      <c r="AI218" s="199">
        <v>0</v>
      </c>
      <c r="AJ218" s="199"/>
      <c r="AK218" s="199"/>
      <c r="AL218" s="199"/>
      <c r="AM218" s="199">
        <v>1.0000000001164153</v>
      </c>
      <c r="AN218" s="199"/>
      <c r="AO218" s="199"/>
      <c r="AP218" s="199"/>
      <c r="AQ218" s="199">
        <v>5.0000000005820766</v>
      </c>
      <c r="AR218" s="199"/>
      <c r="AS218" s="212"/>
      <c r="AT218" s="212"/>
      <c r="AU218" s="212"/>
      <c r="AV218" s="199"/>
      <c r="AW218" s="199"/>
      <c r="AX218" s="199"/>
      <c r="AY218" s="199"/>
      <c r="AZ218" s="199"/>
      <c r="BA218" s="199"/>
      <c r="BB218" s="199"/>
      <c r="BC218" s="199"/>
      <c r="BD218" s="199"/>
      <c r="BE218" s="212"/>
      <c r="BF218" s="212"/>
      <c r="BG218" s="199"/>
      <c r="BH218" s="199"/>
      <c r="BI218" s="199"/>
      <c r="BJ218" s="199"/>
      <c r="BK218" s="199"/>
      <c r="BL218" s="199"/>
      <c r="BM218" s="212">
        <v>1</v>
      </c>
      <c r="BN218" s="199">
        <v>0</v>
      </c>
      <c r="BO218" s="199">
        <v>1.0000000001164153</v>
      </c>
      <c r="BP218" s="199">
        <v>5.0000000005820766</v>
      </c>
      <c r="BQ218" s="211"/>
      <c r="BR218" s="211"/>
      <c r="BS218" s="211"/>
      <c r="BT218" s="211"/>
      <c r="BU218" s="31" t="str">
        <f t="shared" si="136"/>
        <v>23_04</v>
      </c>
      <c r="BV218" s="31" t="str">
        <f t="shared" si="137"/>
        <v>SECADOR DE AIRE</v>
      </c>
      <c r="BW218" s="31" t="str">
        <f t="shared" si="138"/>
        <v>140-GD-111</v>
      </c>
      <c r="BX218" s="1" t="str">
        <f t="shared" si="139"/>
        <v>140-FT-111</v>
      </c>
      <c r="BY218" s="66">
        <f t="shared" si="112"/>
        <v>0</v>
      </c>
      <c r="BZ218" s="66">
        <f t="shared" si="113"/>
        <v>5.0000000005820766</v>
      </c>
      <c r="CA218" s="1">
        <f t="shared" si="114"/>
        <v>16</v>
      </c>
      <c r="CB218" s="213">
        <f t="shared" si="115"/>
        <v>384</v>
      </c>
      <c r="CC218" s="67">
        <f t="shared" si="116"/>
        <v>1</v>
      </c>
      <c r="CD218" s="69" t="str">
        <f t="shared" si="117"/>
        <v>NO PRESENTA</v>
      </c>
      <c r="CE218" s="31">
        <f t="shared" si="102"/>
        <v>30</v>
      </c>
      <c r="CF218" s="213">
        <f t="shared" si="103"/>
        <v>720</v>
      </c>
      <c r="CG218" s="67">
        <f t="shared" si="104"/>
        <v>1</v>
      </c>
      <c r="CH218" s="69" t="str">
        <f t="shared" si="105"/>
        <v>NO PRESENTA</v>
      </c>
      <c r="CI218" s="69" t="str">
        <f t="shared" si="106"/>
        <v>NO PRESENTA</v>
      </c>
      <c r="CJ218" s="199" t="str">
        <f t="shared" si="107"/>
        <v>NO PRESENTA</v>
      </c>
      <c r="CK218" s="68" t="str">
        <f t="shared" si="118"/>
        <v>-</v>
      </c>
      <c r="CL218" s="68" t="str">
        <f t="shared" si="119"/>
        <v>-</v>
      </c>
      <c r="CM218" s="68" t="str">
        <f t="shared" si="120"/>
        <v>-</v>
      </c>
      <c r="CN218" s="68" t="str">
        <f t="shared" si="121"/>
        <v>-</v>
      </c>
      <c r="CO218" s="68" t="str">
        <f t="shared" si="122"/>
        <v>-</v>
      </c>
      <c r="CP218" s="68">
        <f t="shared" si="123"/>
        <v>0</v>
      </c>
      <c r="CQ218" s="68">
        <f t="shared" si="124"/>
        <v>0</v>
      </c>
      <c r="CR218" s="68">
        <f t="shared" si="125"/>
        <v>1</v>
      </c>
      <c r="CS218" s="68">
        <f t="shared" si="126"/>
        <v>0</v>
      </c>
      <c r="CT218" s="68">
        <f t="shared" si="127"/>
        <v>0</v>
      </c>
      <c r="CU218" s="68" t="str">
        <f t="shared" si="128"/>
        <v>-</v>
      </c>
      <c r="CV218" s="68" t="str">
        <f t="shared" si="129"/>
        <v>-</v>
      </c>
      <c r="CW218" s="68" t="str">
        <f t="shared" si="130"/>
        <v>-</v>
      </c>
      <c r="CX218" s="68" t="str">
        <f t="shared" si="131"/>
        <v>-</v>
      </c>
      <c r="CY218" s="68">
        <f t="shared" si="132"/>
        <v>1</v>
      </c>
      <c r="CZ218" s="68">
        <f t="shared" si="133"/>
        <v>0</v>
      </c>
      <c r="DA218" s="68">
        <f t="shared" si="134"/>
        <v>0</v>
      </c>
      <c r="DB218" s="68">
        <f t="shared" si="135"/>
        <v>0</v>
      </c>
    </row>
    <row r="219" spans="1:106" ht="14.25" customHeight="1" x14ac:dyDescent="0.2">
      <c r="A219" s="31" t="s">
        <v>235</v>
      </c>
      <c r="B219" s="211" t="s">
        <v>250</v>
      </c>
      <c r="C219" s="211" t="s">
        <v>249</v>
      </c>
      <c r="D219" s="211" t="s">
        <v>36</v>
      </c>
      <c r="E219" s="212"/>
      <c r="F219" s="212"/>
      <c r="G219" s="212"/>
      <c r="H219" s="199"/>
      <c r="I219" s="199"/>
      <c r="J219" s="199"/>
      <c r="K219" s="199"/>
      <c r="L219" s="199"/>
      <c r="M219" s="199"/>
      <c r="N219" s="199"/>
      <c r="O219" s="199"/>
      <c r="P219" s="199"/>
      <c r="Q219" s="212"/>
      <c r="R219" s="212"/>
      <c r="S219" s="212"/>
      <c r="T219" s="199"/>
      <c r="U219" s="199"/>
      <c r="V219" s="199"/>
      <c r="W219" s="199"/>
      <c r="X219" s="199"/>
      <c r="Y219" s="199"/>
      <c r="Z219" s="199"/>
      <c r="AA219" s="199"/>
      <c r="AB219" s="199"/>
      <c r="AC219" s="212"/>
      <c r="AD219" s="212"/>
      <c r="AE219" s="212"/>
      <c r="AF219" s="212"/>
      <c r="AG219" s="199"/>
      <c r="AH219" s="199"/>
      <c r="AI219" s="199"/>
      <c r="AJ219" s="199"/>
      <c r="AK219" s="199"/>
      <c r="AL219" s="199"/>
      <c r="AM219" s="199"/>
      <c r="AN219" s="199"/>
      <c r="AO219" s="199"/>
      <c r="AP219" s="199"/>
      <c r="AQ219" s="199"/>
      <c r="AR219" s="199"/>
      <c r="AS219" s="212"/>
      <c r="AT219" s="212">
        <v>1</v>
      </c>
      <c r="AU219" s="212">
        <v>1</v>
      </c>
      <c r="AV219" s="199"/>
      <c r="AW219" s="199">
        <v>6.2499999997671694</v>
      </c>
      <c r="AX219" s="199">
        <v>0</v>
      </c>
      <c r="AY219" s="199"/>
      <c r="AZ219" s="199">
        <v>6.9166666666860692</v>
      </c>
      <c r="BA219" s="199">
        <v>1.999722222215496</v>
      </c>
      <c r="BB219" s="199"/>
      <c r="BC219" s="199">
        <v>34.583333333430346</v>
      </c>
      <c r="BD219" s="199">
        <v>9.99861111107748</v>
      </c>
      <c r="BE219" s="212"/>
      <c r="BF219" s="212"/>
      <c r="BG219" s="199"/>
      <c r="BH219" s="199"/>
      <c r="BI219" s="199"/>
      <c r="BJ219" s="199"/>
      <c r="BK219" s="199"/>
      <c r="BL219" s="199"/>
      <c r="BM219" s="212">
        <v>2</v>
      </c>
      <c r="BN219" s="199">
        <v>6.2499999997671694</v>
      </c>
      <c r="BO219" s="199">
        <v>8.9163888889015652</v>
      </c>
      <c r="BP219" s="199">
        <v>44.581944444507826</v>
      </c>
      <c r="BQ219" s="211"/>
      <c r="BR219" s="211"/>
      <c r="BS219" s="211"/>
      <c r="BT219" s="211"/>
      <c r="BU219" s="31" t="str">
        <f t="shared" si="136"/>
        <v>23_04</v>
      </c>
      <c r="BV219" s="31" t="str">
        <f t="shared" si="137"/>
        <v>DIALIZADOR ACEITE</v>
      </c>
      <c r="BW219" s="31" t="str">
        <f t="shared" si="138"/>
        <v>DIALIZADOR ACEITE_SAE60_LUBE</v>
      </c>
      <c r="BX219" s="1" t="str">
        <f t="shared" si="139"/>
        <v>-</v>
      </c>
      <c r="BY219" s="66">
        <f t="shared" si="112"/>
        <v>6.2499999997671694</v>
      </c>
      <c r="BZ219" s="66">
        <f t="shared" si="113"/>
        <v>44.581944444507826</v>
      </c>
      <c r="CA219" s="1">
        <f t="shared" si="114"/>
        <v>16</v>
      </c>
      <c r="CB219" s="213">
        <f t="shared" si="115"/>
        <v>384</v>
      </c>
      <c r="CC219" s="67">
        <f t="shared" si="116"/>
        <v>0.98372395833393966</v>
      </c>
      <c r="CD219" s="69" t="str">
        <f t="shared" si="117"/>
        <v>NO PRESENTA</v>
      </c>
      <c r="CE219" s="31">
        <f t="shared" si="102"/>
        <v>30</v>
      </c>
      <c r="CF219" s="213">
        <f t="shared" si="103"/>
        <v>720</v>
      </c>
      <c r="CG219" s="67">
        <f t="shared" si="104"/>
        <v>0.99131944444476783</v>
      </c>
      <c r="CH219" s="69" t="str">
        <f t="shared" si="105"/>
        <v>NO PRESENTA</v>
      </c>
      <c r="CI219" s="69" t="str">
        <f t="shared" si="106"/>
        <v>NO PRESENTA</v>
      </c>
      <c r="CJ219" s="199" t="str">
        <f t="shared" si="107"/>
        <v>NO PRESENTA</v>
      </c>
      <c r="CK219" s="68">
        <f t="shared" si="118"/>
        <v>0</v>
      </c>
      <c r="CL219" s="68">
        <f t="shared" si="119"/>
        <v>0</v>
      </c>
      <c r="CM219" s="68">
        <f t="shared" si="120"/>
        <v>0</v>
      </c>
      <c r="CN219" s="68">
        <f t="shared" si="121"/>
        <v>1</v>
      </c>
      <c r="CO219" s="68">
        <f t="shared" si="122"/>
        <v>0</v>
      </c>
      <c r="CP219" s="68">
        <f t="shared" si="123"/>
        <v>0</v>
      </c>
      <c r="CQ219" s="68">
        <f t="shared" si="124"/>
        <v>0</v>
      </c>
      <c r="CR219" s="68">
        <f t="shared" si="125"/>
        <v>0</v>
      </c>
      <c r="CS219" s="68">
        <f t="shared" si="126"/>
        <v>1</v>
      </c>
      <c r="CT219" s="68">
        <f t="shared" si="127"/>
        <v>0</v>
      </c>
      <c r="CU219" s="68">
        <f t="shared" si="128"/>
        <v>0</v>
      </c>
      <c r="CV219" s="68">
        <f t="shared" si="129"/>
        <v>0</v>
      </c>
      <c r="CW219" s="68">
        <f t="shared" si="130"/>
        <v>0</v>
      </c>
      <c r="CX219" s="68">
        <f t="shared" si="131"/>
        <v>1</v>
      </c>
      <c r="CY219" s="68">
        <f t="shared" si="132"/>
        <v>0.22427489952850715</v>
      </c>
      <c r="CZ219" s="68">
        <f t="shared" si="133"/>
        <v>0</v>
      </c>
      <c r="DA219" s="68">
        <f t="shared" si="134"/>
        <v>0</v>
      </c>
      <c r="DB219" s="68">
        <f t="shared" si="135"/>
        <v>0.7757251004714929</v>
      </c>
    </row>
    <row r="220" spans="1:106" ht="14.25" customHeight="1" x14ac:dyDescent="0.2">
      <c r="A220" s="31" t="s">
        <v>235</v>
      </c>
      <c r="B220" s="211" t="s">
        <v>250</v>
      </c>
      <c r="C220" s="211" t="s">
        <v>458</v>
      </c>
      <c r="D220" s="211" t="s">
        <v>36</v>
      </c>
      <c r="E220" s="212"/>
      <c r="F220" s="212"/>
      <c r="G220" s="212"/>
      <c r="H220" s="199"/>
      <c r="I220" s="199"/>
      <c r="J220" s="199"/>
      <c r="K220" s="199"/>
      <c r="L220" s="199"/>
      <c r="M220" s="199"/>
      <c r="N220" s="199"/>
      <c r="O220" s="199"/>
      <c r="P220" s="199"/>
      <c r="Q220" s="212"/>
      <c r="R220" s="212"/>
      <c r="S220" s="212"/>
      <c r="T220" s="199"/>
      <c r="U220" s="199"/>
      <c r="V220" s="199"/>
      <c r="W220" s="199"/>
      <c r="X220" s="199"/>
      <c r="Y220" s="199"/>
      <c r="Z220" s="199"/>
      <c r="AA220" s="199"/>
      <c r="AB220" s="199"/>
      <c r="AC220" s="212"/>
      <c r="AD220" s="212"/>
      <c r="AE220" s="212"/>
      <c r="AF220" s="212"/>
      <c r="AG220" s="199"/>
      <c r="AH220" s="199"/>
      <c r="AI220" s="199"/>
      <c r="AJ220" s="199"/>
      <c r="AK220" s="199"/>
      <c r="AL220" s="199"/>
      <c r="AM220" s="199"/>
      <c r="AN220" s="199"/>
      <c r="AO220" s="199"/>
      <c r="AP220" s="199"/>
      <c r="AQ220" s="199"/>
      <c r="AR220" s="199"/>
      <c r="AS220" s="212"/>
      <c r="AT220" s="212">
        <v>1</v>
      </c>
      <c r="AU220" s="212"/>
      <c r="AV220" s="199"/>
      <c r="AW220" s="199">
        <v>0</v>
      </c>
      <c r="AX220" s="199"/>
      <c r="AY220" s="199"/>
      <c r="AZ220" s="199">
        <v>4.4997222223319113</v>
      </c>
      <c r="BA220" s="199"/>
      <c r="BB220" s="199"/>
      <c r="BC220" s="199">
        <v>13.499166666995734</v>
      </c>
      <c r="BD220" s="199"/>
      <c r="BE220" s="212"/>
      <c r="BF220" s="212"/>
      <c r="BG220" s="199"/>
      <c r="BH220" s="199"/>
      <c r="BI220" s="199"/>
      <c r="BJ220" s="199"/>
      <c r="BK220" s="199"/>
      <c r="BL220" s="199"/>
      <c r="BM220" s="212">
        <v>1</v>
      </c>
      <c r="BN220" s="199">
        <v>0</v>
      </c>
      <c r="BO220" s="199">
        <v>4.4997222223319113</v>
      </c>
      <c r="BP220" s="199">
        <v>13.499166666995734</v>
      </c>
      <c r="BQ220" s="211"/>
      <c r="BR220" s="211"/>
      <c r="BS220" s="211"/>
      <c r="BT220" s="211"/>
      <c r="BU220" s="31" t="str">
        <f t="shared" si="136"/>
        <v>23_04</v>
      </c>
      <c r="BV220" s="31" t="str">
        <f t="shared" si="137"/>
        <v>DIALIZADOR ACEITE</v>
      </c>
      <c r="BW220" s="31" t="str">
        <f t="shared" si="138"/>
        <v>DIALIZADOR ACEITE_SAE30_SOLTRACK</v>
      </c>
      <c r="BX220" s="1" t="str">
        <f t="shared" si="139"/>
        <v>-</v>
      </c>
      <c r="BY220" s="66">
        <f t="shared" si="112"/>
        <v>0</v>
      </c>
      <c r="BZ220" s="66">
        <f t="shared" si="113"/>
        <v>13.499166666995734</v>
      </c>
      <c r="CA220" s="1">
        <f t="shared" si="114"/>
        <v>16</v>
      </c>
      <c r="CB220" s="213">
        <f t="shared" si="115"/>
        <v>384</v>
      </c>
      <c r="CC220" s="67">
        <f t="shared" si="116"/>
        <v>1</v>
      </c>
      <c r="CD220" s="69" t="str">
        <f t="shared" si="117"/>
        <v>NO PRESENTA</v>
      </c>
      <c r="CE220" s="31">
        <f t="shared" si="102"/>
        <v>30</v>
      </c>
      <c r="CF220" s="213">
        <f t="shared" si="103"/>
        <v>720</v>
      </c>
      <c r="CG220" s="67">
        <f t="shared" si="104"/>
        <v>1</v>
      </c>
      <c r="CH220" s="69" t="str">
        <f t="shared" si="105"/>
        <v>NO PRESENTA</v>
      </c>
      <c r="CI220" s="69" t="str">
        <f t="shared" si="106"/>
        <v>NO PRESENTA</v>
      </c>
      <c r="CJ220" s="199" t="str">
        <f t="shared" si="107"/>
        <v>NO PRESENTA</v>
      </c>
      <c r="CK220" s="68" t="str">
        <f t="shared" si="118"/>
        <v>-</v>
      </c>
      <c r="CL220" s="68" t="str">
        <f t="shared" si="119"/>
        <v>-</v>
      </c>
      <c r="CM220" s="68" t="str">
        <f t="shared" si="120"/>
        <v>-</v>
      </c>
      <c r="CN220" s="68" t="str">
        <f t="shared" si="121"/>
        <v>-</v>
      </c>
      <c r="CO220" s="68" t="str">
        <f t="shared" si="122"/>
        <v>-</v>
      </c>
      <c r="CP220" s="68">
        <f t="shared" si="123"/>
        <v>0</v>
      </c>
      <c r="CQ220" s="68">
        <f t="shared" si="124"/>
        <v>0</v>
      </c>
      <c r="CR220" s="68">
        <f t="shared" si="125"/>
        <v>0</v>
      </c>
      <c r="CS220" s="68">
        <f t="shared" si="126"/>
        <v>1</v>
      </c>
      <c r="CT220" s="68">
        <f t="shared" si="127"/>
        <v>0</v>
      </c>
      <c r="CU220" s="68" t="str">
        <f t="shared" si="128"/>
        <v>-</v>
      </c>
      <c r="CV220" s="68" t="str">
        <f t="shared" si="129"/>
        <v>-</v>
      </c>
      <c r="CW220" s="68" t="str">
        <f t="shared" si="130"/>
        <v>-</v>
      </c>
      <c r="CX220" s="68" t="str">
        <f t="shared" si="131"/>
        <v>-</v>
      </c>
      <c r="CY220" s="68">
        <f t="shared" si="132"/>
        <v>0</v>
      </c>
      <c r="CZ220" s="68">
        <f t="shared" si="133"/>
        <v>0</v>
      </c>
      <c r="DA220" s="68">
        <f t="shared" si="134"/>
        <v>0</v>
      </c>
      <c r="DB220" s="68">
        <f t="shared" si="135"/>
        <v>1</v>
      </c>
    </row>
    <row r="221" spans="1:106" ht="14.25" customHeight="1" x14ac:dyDescent="0.2">
      <c r="A221" s="31" t="s">
        <v>235</v>
      </c>
      <c r="B221" s="211" t="s">
        <v>250</v>
      </c>
      <c r="C221" s="211" t="s">
        <v>455</v>
      </c>
      <c r="D221" s="211" t="s">
        <v>36</v>
      </c>
      <c r="E221" s="212"/>
      <c r="F221" s="212"/>
      <c r="G221" s="212"/>
      <c r="H221" s="199"/>
      <c r="I221" s="199"/>
      <c r="J221" s="199"/>
      <c r="K221" s="199"/>
      <c r="L221" s="199"/>
      <c r="M221" s="199"/>
      <c r="N221" s="199"/>
      <c r="O221" s="199"/>
      <c r="P221" s="199"/>
      <c r="Q221" s="212"/>
      <c r="R221" s="212"/>
      <c r="S221" s="212"/>
      <c r="T221" s="199"/>
      <c r="U221" s="199"/>
      <c r="V221" s="199"/>
      <c r="W221" s="199"/>
      <c r="X221" s="199"/>
      <c r="Y221" s="199"/>
      <c r="Z221" s="199"/>
      <c r="AA221" s="199"/>
      <c r="AB221" s="199"/>
      <c r="AC221" s="212"/>
      <c r="AD221" s="212"/>
      <c r="AE221" s="212"/>
      <c r="AF221" s="212"/>
      <c r="AG221" s="199"/>
      <c r="AH221" s="199"/>
      <c r="AI221" s="199"/>
      <c r="AJ221" s="199"/>
      <c r="AK221" s="199"/>
      <c r="AL221" s="199"/>
      <c r="AM221" s="199"/>
      <c r="AN221" s="199"/>
      <c r="AO221" s="199"/>
      <c r="AP221" s="199"/>
      <c r="AQ221" s="199"/>
      <c r="AR221" s="199"/>
      <c r="AS221" s="212"/>
      <c r="AT221" s="212">
        <v>1</v>
      </c>
      <c r="AU221" s="212"/>
      <c r="AV221" s="199"/>
      <c r="AW221" s="199">
        <v>0</v>
      </c>
      <c r="AX221" s="199"/>
      <c r="AY221" s="199"/>
      <c r="AZ221" s="199">
        <v>5.466388888831716</v>
      </c>
      <c r="BA221" s="199"/>
      <c r="BB221" s="199"/>
      <c r="BC221" s="199">
        <v>16.399166666495148</v>
      </c>
      <c r="BD221" s="199"/>
      <c r="BE221" s="212"/>
      <c r="BF221" s="212"/>
      <c r="BG221" s="199"/>
      <c r="BH221" s="199"/>
      <c r="BI221" s="199"/>
      <c r="BJ221" s="199"/>
      <c r="BK221" s="199"/>
      <c r="BL221" s="199"/>
      <c r="BM221" s="212">
        <v>1</v>
      </c>
      <c r="BN221" s="199">
        <v>0</v>
      </c>
      <c r="BO221" s="199">
        <v>5.466388888831716</v>
      </c>
      <c r="BP221" s="199">
        <v>16.399166666495148</v>
      </c>
      <c r="BQ221" s="211"/>
      <c r="BR221" s="211"/>
      <c r="BS221" s="211"/>
      <c r="BT221" s="211"/>
      <c r="BU221" s="31" t="str">
        <f t="shared" si="136"/>
        <v>23_04</v>
      </c>
      <c r="BV221" s="31" t="str">
        <f t="shared" si="137"/>
        <v>DIALIZADOR ACEITE</v>
      </c>
      <c r="BW221" s="31" t="str">
        <f t="shared" si="138"/>
        <v>DIALIZADOR ACEITE_10W_SOLTRACK</v>
      </c>
      <c r="BX221" s="1" t="str">
        <f t="shared" si="139"/>
        <v>-</v>
      </c>
      <c r="BY221" s="66">
        <f t="shared" si="112"/>
        <v>0</v>
      </c>
      <c r="BZ221" s="66">
        <f t="shared" si="113"/>
        <v>16.399166666495148</v>
      </c>
      <c r="CA221" s="1">
        <f t="shared" si="114"/>
        <v>16</v>
      </c>
      <c r="CB221" s="213">
        <f t="shared" si="115"/>
        <v>384</v>
      </c>
      <c r="CC221" s="67">
        <f t="shared" si="116"/>
        <v>1</v>
      </c>
      <c r="CD221" s="69" t="str">
        <f t="shared" si="117"/>
        <v>NO PRESENTA</v>
      </c>
      <c r="CE221" s="31">
        <f t="shared" si="102"/>
        <v>30</v>
      </c>
      <c r="CF221" s="213">
        <f t="shared" si="103"/>
        <v>720</v>
      </c>
      <c r="CG221" s="67">
        <f t="shared" si="104"/>
        <v>1</v>
      </c>
      <c r="CH221" s="69" t="str">
        <f t="shared" si="105"/>
        <v>NO PRESENTA</v>
      </c>
      <c r="CI221" s="69" t="str">
        <f t="shared" si="106"/>
        <v>NO PRESENTA</v>
      </c>
      <c r="CJ221" s="199" t="str">
        <f t="shared" si="107"/>
        <v>NO PRESENTA</v>
      </c>
      <c r="CK221" s="68" t="str">
        <f t="shared" si="118"/>
        <v>-</v>
      </c>
      <c r="CL221" s="68" t="str">
        <f t="shared" si="119"/>
        <v>-</v>
      </c>
      <c r="CM221" s="68" t="str">
        <f t="shared" si="120"/>
        <v>-</v>
      </c>
      <c r="CN221" s="68" t="str">
        <f t="shared" si="121"/>
        <v>-</v>
      </c>
      <c r="CO221" s="68" t="str">
        <f t="shared" si="122"/>
        <v>-</v>
      </c>
      <c r="CP221" s="68">
        <f t="shared" si="123"/>
        <v>0</v>
      </c>
      <c r="CQ221" s="68">
        <f t="shared" si="124"/>
        <v>0</v>
      </c>
      <c r="CR221" s="68">
        <f t="shared" si="125"/>
        <v>0</v>
      </c>
      <c r="CS221" s="68">
        <f t="shared" si="126"/>
        <v>1</v>
      </c>
      <c r="CT221" s="68">
        <f t="shared" si="127"/>
        <v>0</v>
      </c>
      <c r="CU221" s="68" t="str">
        <f t="shared" si="128"/>
        <v>-</v>
      </c>
      <c r="CV221" s="68" t="str">
        <f t="shared" si="129"/>
        <v>-</v>
      </c>
      <c r="CW221" s="68" t="str">
        <f t="shared" si="130"/>
        <v>-</v>
      </c>
      <c r="CX221" s="68" t="str">
        <f t="shared" si="131"/>
        <v>-</v>
      </c>
      <c r="CY221" s="68">
        <f t="shared" si="132"/>
        <v>0</v>
      </c>
      <c r="CZ221" s="68">
        <f t="shared" si="133"/>
        <v>0</v>
      </c>
      <c r="DA221" s="68">
        <f t="shared" si="134"/>
        <v>0</v>
      </c>
      <c r="DB221" s="68">
        <f t="shared" si="135"/>
        <v>1</v>
      </c>
    </row>
    <row r="222" spans="1:106" ht="14.25" customHeight="1" x14ac:dyDescent="0.2">
      <c r="A222" s="31" t="s">
        <v>235</v>
      </c>
      <c r="B222" s="211" t="s">
        <v>250</v>
      </c>
      <c r="C222" s="211" t="s">
        <v>456</v>
      </c>
      <c r="D222" s="211" t="s">
        <v>36</v>
      </c>
      <c r="E222" s="212"/>
      <c r="F222" s="212"/>
      <c r="G222" s="212"/>
      <c r="H222" s="199"/>
      <c r="I222" s="199"/>
      <c r="J222" s="199"/>
      <c r="K222" s="199"/>
      <c r="L222" s="199"/>
      <c r="M222" s="199"/>
      <c r="N222" s="199"/>
      <c r="O222" s="199"/>
      <c r="P222" s="199"/>
      <c r="Q222" s="212"/>
      <c r="R222" s="212"/>
      <c r="S222" s="212"/>
      <c r="T222" s="199"/>
      <c r="U222" s="199"/>
      <c r="V222" s="199"/>
      <c r="W222" s="199"/>
      <c r="X222" s="199"/>
      <c r="Y222" s="199"/>
      <c r="Z222" s="199"/>
      <c r="AA222" s="199"/>
      <c r="AB222" s="199"/>
      <c r="AC222" s="212"/>
      <c r="AD222" s="212"/>
      <c r="AE222" s="212"/>
      <c r="AF222" s="212"/>
      <c r="AG222" s="199"/>
      <c r="AH222" s="199"/>
      <c r="AI222" s="199"/>
      <c r="AJ222" s="199"/>
      <c r="AK222" s="199"/>
      <c r="AL222" s="199"/>
      <c r="AM222" s="199"/>
      <c r="AN222" s="199"/>
      <c r="AO222" s="199"/>
      <c r="AP222" s="199"/>
      <c r="AQ222" s="199"/>
      <c r="AR222" s="199"/>
      <c r="AS222" s="212"/>
      <c r="AT222" s="212">
        <v>1</v>
      </c>
      <c r="AU222" s="212"/>
      <c r="AV222" s="199"/>
      <c r="AW222" s="199">
        <v>0</v>
      </c>
      <c r="AX222" s="199"/>
      <c r="AY222" s="199"/>
      <c r="AZ222" s="199">
        <v>3.5000000000582077</v>
      </c>
      <c r="BA222" s="199"/>
      <c r="BB222" s="199"/>
      <c r="BC222" s="199">
        <v>2.5000000000582077</v>
      </c>
      <c r="BD222" s="199"/>
      <c r="BE222" s="212"/>
      <c r="BF222" s="212"/>
      <c r="BG222" s="199"/>
      <c r="BH222" s="199"/>
      <c r="BI222" s="199"/>
      <c r="BJ222" s="199"/>
      <c r="BK222" s="199"/>
      <c r="BL222" s="199"/>
      <c r="BM222" s="212">
        <v>1</v>
      </c>
      <c r="BN222" s="199">
        <v>0</v>
      </c>
      <c r="BO222" s="199">
        <v>3.5000000000582077</v>
      </c>
      <c r="BP222" s="199">
        <v>2.5000000000582077</v>
      </c>
      <c r="BQ222" s="211"/>
      <c r="BR222" s="211"/>
      <c r="BS222" s="211"/>
      <c r="BT222" s="211"/>
      <c r="BU222" s="31" t="str">
        <f t="shared" si="136"/>
        <v>23_04</v>
      </c>
      <c r="BV222" s="31" t="str">
        <f t="shared" si="137"/>
        <v>DIALIZADOR ACEITE</v>
      </c>
      <c r="BW222" s="31" t="str">
        <f t="shared" si="138"/>
        <v>DIALIZADOR ACEITE_SAE50/60_SOLTRACK</v>
      </c>
      <c r="BX222" s="1" t="str">
        <f t="shared" si="139"/>
        <v>-</v>
      </c>
      <c r="BY222" s="66">
        <f t="shared" si="112"/>
        <v>0</v>
      </c>
      <c r="BZ222" s="66">
        <f t="shared" si="113"/>
        <v>2.5000000000582077</v>
      </c>
      <c r="CA222" s="1">
        <f t="shared" si="114"/>
        <v>16</v>
      </c>
      <c r="CB222" s="213">
        <f t="shared" si="115"/>
        <v>384</v>
      </c>
      <c r="CC222" s="67">
        <f t="shared" si="116"/>
        <v>1</v>
      </c>
      <c r="CD222" s="69" t="str">
        <f t="shared" si="117"/>
        <v>NO PRESENTA</v>
      </c>
      <c r="CE222" s="31">
        <f t="shared" si="102"/>
        <v>30</v>
      </c>
      <c r="CF222" s="213">
        <f t="shared" si="103"/>
        <v>720</v>
      </c>
      <c r="CG222" s="67">
        <f t="shared" si="104"/>
        <v>1</v>
      </c>
      <c r="CH222" s="69" t="str">
        <f t="shared" si="105"/>
        <v>NO PRESENTA</v>
      </c>
      <c r="CI222" s="69" t="str">
        <f t="shared" si="106"/>
        <v>NO PRESENTA</v>
      </c>
      <c r="CJ222" s="199" t="str">
        <f t="shared" si="107"/>
        <v>NO PRESENTA</v>
      </c>
      <c r="CK222" s="68" t="str">
        <f t="shared" si="118"/>
        <v>-</v>
      </c>
      <c r="CL222" s="68" t="str">
        <f t="shared" si="119"/>
        <v>-</v>
      </c>
      <c r="CM222" s="68" t="str">
        <f t="shared" si="120"/>
        <v>-</v>
      </c>
      <c r="CN222" s="68" t="str">
        <f t="shared" si="121"/>
        <v>-</v>
      </c>
      <c r="CO222" s="68" t="str">
        <f t="shared" si="122"/>
        <v>-</v>
      </c>
      <c r="CP222" s="68">
        <f t="shared" si="123"/>
        <v>0</v>
      </c>
      <c r="CQ222" s="68">
        <f t="shared" si="124"/>
        <v>0</v>
      </c>
      <c r="CR222" s="68">
        <f t="shared" si="125"/>
        <v>0</v>
      </c>
      <c r="CS222" s="68">
        <f t="shared" si="126"/>
        <v>1</v>
      </c>
      <c r="CT222" s="68">
        <f t="shared" si="127"/>
        <v>0</v>
      </c>
      <c r="CU222" s="68" t="str">
        <f t="shared" si="128"/>
        <v>-</v>
      </c>
      <c r="CV222" s="68" t="str">
        <f t="shared" si="129"/>
        <v>-</v>
      </c>
      <c r="CW222" s="68" t="str">
        <f t="shared" si="130"/>
        <v>-</v>
      </c>
      <c r="CX222" s="68" t="str">
        <f t="shared" si="131"/>
        <v>-</v>
      </c>
      <c r="CY222" s="68">
        <f t="shared" si="132"/>
        <v>0</v>
      </c>
      <c r="CZ222" s="68">
        <f t="shared" si="133"/>
        <v>0</v>
      </c>
      <c r="DA222" s="68">
        <f t="shared" si="134"/>
        <v>0</v>
      </c>
      <c r="DB222" s="68">
        <f t="shared" si="135"/>
        <v>1</v>
      </c>
    </row>
    <row r="223" spans="1:106" ht="14.25" customHeight="1" x14ac:dyDescent="0.2">
      <c r="A223" s="31" t="s">
        <v>235</v>
      </c>
      <c r="B223" s="211" t="s">
        <v>313</v>
      </c>
      <c r="C223" s="211" t="s">
        <v>64</v>
      </c>
      <c r="D223" s="211" t="s">
        <v>36</v>
      </c>
      <c r="E223" s="212">
        <v>1</v>
      </c>
      <c r="F223" s="212"/>
      <c r="G223" s="212"/>
      <c r="H223" s="199">
        <v>1.7500000001164153</v>
      </c>
      <c r="I223" s="199"/>
      <c r="J223" s="199"/>
      <c r="K223" s="199">
        <v>2.0000000002328306</v>
      </c>
      <c r="L223" s="199"/>
      <c r="M223" s="199"/>
      <c r="N223" s="199">
        <v>10.000000001164153</v>
      </c>
      <c r="O223" s="199"/>
      <c r="P223" s="199"/>
      <c r="Q223" s="212"/>
      <c r="R223" s="212"/>
      <c r="S223" s="212"/>
      <c r="T223" s="199"/>
      <c r="U223" s="199"/>
      <c r="V223" s="199"/>
      <c r="W223" s="199"/>
      <c r="X223" s="199"/>
      <c r="Y223" s="199"/>
      <c r="Z223" s="199"/>
      <c r="AA223" s="199"/>
      <c r="AB223" s="199"/>
      <c r="AC223" s="212"/>
      <c r="AD223" s="212"/>
      <c r="AE223" s="212"/>
      <c r="AF223" s="212"/>
      <c r="AG223" s="199"/>
      <c r="AH223" s="199"/>
      <c r="AI223" s="199"/>
      <c r="AJ223" s="199"/>
      <c r="AK223" s="199"/>
      <c r="AL223" s="199"/>
      <c r="AM223" s="199"/>
      <c r="AN223" s="199"/>
      <c r="AO223" s="199"/>
      <c r="AP223" s="199"/>
      <c r="AQ223" s="199"/>
      <c r="AR223" s="199"/>
      <c r="AS223" s="212"/>
      <c r="AT223" s="212"/>
      <c r="AU223" s="212"/>
      <c r="AV223" s="199"/>
      <c r="AW223" s="199"/>
      <c r="AX223" s="199"/>
      <c r="AY223" s="199"/>
      <c r="AZ223" s="199"/>
      <c r="BA223" s="199"/>
      <c r="BB223" s="199"/>
      <c r="BC223" s="199"/>
      <c r="BD223" s="199"/>
      <c r="BE223" s="212"/>
      <c r="BF223" s="212"/>
      <c r="BG223" s="199"/>
      <c r="BH223" s="199"/>
      <c r="BI223" s="199"/>
      <c r="BJ223" s="199"/>
      <c r="BK223" s="199"/>
      <c r="BL223" s="199"/>
      <c r="BM223" s="212">
        <v>1</v>
      </c>
      <c r="BN223" s="199">
        <v>1.7500000001164153</v>
      </c>
      <c r="BO223" s="199">
        <v>2.0000000002328306</v>
      </c>
      <c r="BP223" s="199">
        <v>10.000000001164153</v>
      </c>
      <c r="BQ223" s="211"/>
      <c r="BR223" s="211"/>
      <c r="BS223" s="211"/>
      <c r="BT223" s="211"/>
      <c r="BU223" s="31" t="str">
        <f t="shared" si="136"/>
        <v>23_04</v>
      </c>
      <c r="BV223" s="31" t="str">
        <f t="shared" si="137"/>
        <v>ELECTROBOMBA DE SUMIDERO SUMERGIBLE</v>
      </c>
      <c r="BW223" s="31" t="str">
        <f t="shared" si="138"/>
        <v>140-PP-132</v>
      </c>
      <c r="BX223" s="1" t="str">
        <f t="shared" si="139"/>
        <v>-</v>
      </c>
      <c r="BY223" s="66">
        <f t="shared" si="112"/>
        <v>1.7500000001164153</v>
      </c>
      <c r="BZ223" s="66">
        <f t="shared" si="113"/>
        <v>10.000000001164153</v>
      </c>
      <c r="CA223" s="1">
        <f t="shared" si="114"/>
        <v>16</v>
      </c>
      <c r="CB223" s="213">
        <f t="shared" si="115"/>
        <v>384</v>
      </c>
      <c r="CC223" s="67">
        <f t="shared" si="116"/>
        <v>0.99544270833303017</v>
      </c>
      <c r="CD223" s="69">
        <f t="shared" si="117"/>
        <v>384</v>
      </c>
      <c r="CE223" s="31">
        <f t="shared" si="102"/>
        <v>30</v>
      </c>
      <c r="CF223" s="213">
        <f t="shared" si="103"/>
        <v>720</v>
      </c>
      <c r="CG223" s="67">
        <f t="shared" si="104"/>
        <v>0.99756944444428275</v>
      </c>
      <c r="CH223" s="69">
        <f t="shared" si="105"/>
        <v>720</v>
      </c>
      <c r="CI223" s="69">
        <f t="shared" si="106"/>
        <v>1.7500000001164153</v>
      </c>
      <c r="CJ223" s="199">
        <f t="shared" si="107"/>
        <v>10.000000001164153</v>
      </c>
      <c r="CK223" s="68">
        <f t="shared" si="118"/>
        <v>1</v>
      </c>
      <c r="CL223" s="68">
        <f t="shared" si="119"/>
        <v>0</v>
      </c>
      <c r="CM223" s="68">
        <f t="shared" si="120"/>
        <v>0</v>
      </c>
      <c r="CN223" s="68">
        <f t="shared" si="121"/>
        <v>0</v>
      </c>
      <c r="CO223" s="68">
        <f t="shared" si="122"/>
        <v>0</v>
      </c>
      <c r="CP223" s="68">
        <f t="shared" si="123"/>
        <v>1</v>
      </c>
      <c r="CQ223" s="68">
        <f t="shared" si="124"/>
        <v>0</v>
      </c>
      <c r="CR223" s="68">
        <f t="shared" si="125"/>
        <v>0</v>
      </c>
      <c r="CS223" s="68">
        <f t="shared" si="126"/>
        <v>0</v>
      </c>
      <c r="CT223" s="68">
        <f t="shared" si="127"/>
        <v>0</v>
      </c>
      <c r="CU223" s="68">
        <f t="shared" si="128"/>
        <v>0</v>
      </c>
      <c r="CV223" s="68">
        <f t="shared" si="129"/>
        <v>0</v>
      </c>
      <c r="CW223" s="68">
        <f t="shared" si="130"/>
        <v>1</v>
      </c>
      <c r="CX223" s="68">
        <f t="shared" si="131"/>
        <v>0</v>
      </c>
      <c r="CY223" s="68">
        <f t="shared" si="132"/>
        <v>0</v>
      </c>
      <c r="CZ223" s="68">
        <f t="shared" si="133"/>
        <v>0</v>
      </c>
      <c r="DA223" s="68">
        <f t="shared" si="134"/>
        <v>1</v>
      </c>
      <c r="DB223" s="68">
        <f t="shared" si="135"/>
        <v>0</v>
      </c>
    </row>
    <row r="224" spans="1:106" ht="14.25" customHeight="1" x14ac:dyDescent="0.2">
      <c r="A224" s="31" t="s">
        <v>235</v>
      </c>
      <c r="B224" s="211" t="s">
        <v>313</v>
      </c>
      <c r="C224" s="211" t="s">
        <v>312</v>
      </c>
      <c r="D224" s="211" t="s">
        <v>36</v>
      </c>
      <c r="E224" s="212"/>
      <c r="F224" s="212"/>
      <c r="G224" s="212"/>
      <c r="H224" s="199"/>
      <c r="I224" s="199"/>
      <c r="J224" s="199"/>
      <c r="K224" s="199"/>
      <c r="L224" s="199"/>
      <c r="M224" s="199"/>
      <c r="N224" s="199"/>
      <c r="O224" s="199"/>
      <c r="P224" s="199"/>
      <c r="Q224" s="212"/>
      <c r="R224" s="212">
        <v>1</v>
      </c>
      <c r="S224" s="212"/>
      <c r="T224" s="199"/>
      <c r="U224" s="199">
        <v>0</v>
      </c>
      <c r="V224" s="199"/>
      <c r="W224" s="199"/>
      <c r="X224" s="199">
        <v>0.24972222209908068</v>
      </c>
      <c r="Y224" s="199"/>
      <c r="Z224" s="199"/>
      <c r="AA224" s="199">
        <v>1.2486111104954034</v>
      </c>
      <c r="AB224" s="199"/>
      <c r="AC224" s="212">
        <v>3</v>
      </c>
      <c r="AD224" s="212"/>
      <c r="AE224" s="212"/>
      <c r="AF224" s="212"/>
      <c r="AG224" s="199">
        <v>0</v>
      </c>
      <c r="AH224" s="199"/>
      <c r="AI224" s="199"/>
      <c r="AJ224" s="199"/>
      <c r="AK224" s="199">
        <v>14.082777777744923</v>
      </c>
      <c r="AL224" s="199"/>
      <c r="AM224" s="199"/>
      <c r="AN224" s="199"/>
      <c r="AO224" s="199">
        <v>70.413888888724614</v>
      </c>
      <c r="AP224" s="199"/>
      <c r="AQ224" s="199"/>
      <c r="AR224" s="199"/>
      <c r="AS224" s="212"/>
      <c r="AT224" s="212"/>
      <c r="AU224" s="212"/>
      <c r="AV224" s="199"/>
      <c r="AW224" s="199"/>
      <c r="AX224" s="199"/>
      <c r="AY224" s="199"/>
      <c r="AZ224" s="199"/>
      <c r="BA224" s="199"/>
      <c r="BB224" s="199"/>
      <c r="BC224" s="199"/>
      <c r="BD224" s="199"/>
      <c r="BE224" s="212"/>
      <c r="BF224" s="212"/>
      <c r="BG224" s="199"/>
      <c r="BH224" s="199"/>
      <c r="BI224" s="199"/>
      <c r="BJ224" s="199"/>
      <c r="BK224" s="199"/>
      <c r="BL224" s="199"/>
      <c r="BM224" s="212">
        <v>4</v>
      </c>
      <c r="BN224" s="199">
        <v>0</v>
      </c>
      <c r="BO224" s="199">
        <v>14.332499999844003</v>
      </c>
      <c r="BP224" s="199">
        <v>71.662499999220017</v>
      </c>
      <c r="BQ224" s="211"/>
      <c r="BR224" s="211"/>
      <c r="BS224" s="211"/>
      <c r="BT224" s="211"/>
      <c r="BU224" s="31" t="str">
        <f t="shared" si="136"/>
        <v>23_04</v>
      </c>
      <c r="BV224" s="31" t="str">
        <f t="shared" si="137"/>
        <v>ELECTROBOMBA DE SUMIDERO SUMERGIBLE</v>
      </c>
      <c r="BW224" s="31" t="str">
        <f t="shared" si="138"/>
        <v>GRINDEX_MASTER INOX H</v>
      </c>
      <c r="BX224" s="1" t="str">
        <f t="shared" si="139"/>
        <v>-</v>
      </c>
      <c r="BY224" s="66">
        <f t="shared" si="112"/>
        <v>0</v>
      </c>
      <c r="BZ224" s="66">
        <f t="shared" si="113"/>
        <v>71.662499999220017</v>
      </c>
      <c r="CA224" s="1">
        <f t="shared" si="114"/>
        <v>16</v>
      </c>
      <c r="CB224" s="213">
        <f t="shared" si="115"/>
        <v>384</v>
      </c>
      <c r="CC224" s="67">
        <f t="shared" si="116"/>
        <v>1</v>
      </c>
      <c r="CD224" s="69" t="str">
        <f t="shared" si="117"/>
        <v>NO PRESENTA</v>
      </c>
      <c r="CE224" s="31">
        <f t="shared" si="102"/>
        <v>30</v>
      </c>
      <c r="CF224" s="213">
        <f t="shared" si="103"/>
        <v>720</v>
      </c>
      <c r="CG224" s="67">
        <f t="shared" si="104"/>
        <v>1</v>
      </c>
      <c r="CH224" s="69" t="str">
        <f t="shared" si="105"/>
        <v>NO PRESENTA</v>
      </c>
      <c r="CI224" s="69" t="str">
        <f t="shared" si="106"/>
        <v>NO PRESENTA</v>
      </c>
      <c r="CJ224" s="199" t="str">
        <f t="shared" si="107"/>
        <v>NO PRESENTA</v>
      </c>
      <c r="CK224" s="68" t="str">
        <f t="shared" si="118"/>
        <v>-</v>
      </c>
      <c r="CL224" s="68" t="str">
        <f t="shared" si="119"/>
        <v>-</v>
      </c>
      <c r="CM224" s="68" t="str">
        <f t="shared" si="120"/>
        <v>-</v>
      </c>
      <c r="CN224" s="68" t="str">
        <f t="shared" si="121"/>
        <v>-</v>
      </c>
      <c r="CO224" s="68" t="str">
        <f t="shared" si="122"/>
        <v>-</v>
      </c>
      <c r="CP224" s="68">
        <f t="shared" si="123"/>
        <v>0</v>
      </c>
      <c r="CQ224" s="68">
        <f t="shared" si="124"/>
        <v>1.7423493605567674E-2</v>
      </c>
      <c r="CR224" s="68">
        <f t="shared" si="125"/>
        <v>0.98257650639443228</v>
      </c>
      <c r="CS224" s="68">
        <f t="shared" si="126"/>
        <v>0</v>
      </c>
      <c r="CT224" s="68">
        <f t="shared" si="127"/>
        <v>0</v>
      </c>
      <c r="CU224" s="68" t="str">
        <f t="shared" si="128"/>
        <v>-</v>
      </c>
      <c r="CV224" s="68" t="str">
        <f t="shared" si="129"/>
        <v>-</v>
      </c>
      <c r="CW224" s="68" t="str">
        <f t="shared" si="130"/>
        <v>-</v>
      </c>
      <c r="CX224" s="68" t="str">
        <f t="shared" si="131"/>
        <v>-</v>
      </c>
      <c r="CY224" s="68">
        <f t="shared" si="132"/>
        <v>1.7423493605567674E-2</v>
      </c>
      <c r="CZ224" s="68">
        <f t="shared" si="133"/>
        <v>0</v>
      </c>
      <c r="DA224" s="68">
        <f t="shared" si="134"/>
        <v>0.98257650639443228</v>
      </c>
      <c r="DB224" s="68">
        <f t="shared" si="135"/>
        <v>0</v>
      </c>
    </row>
    <row r="225" spans="1:106" ht="14.25" customHeight="1" x14ac:dyDescent="0.2">
      <c r="A225" s="31" t="s">
        <v>235</v>
      </c>
      <c r="B225" s="211" t="s">
        <v>450</v>
      </c>
      <c r="C225" s="211" t="s">
        <v>61</v>
      </c>
      <c r="D225" s="211" t="s">
        <v>36</v>
      </c>
      <c r="E225" s="212"/>
      <c r="F225" s="212">
        <v>1</v>
      </c>
      <c r="G225" s="212">
        <v>2</v>
      </c>
      <c r="H225" s="199"/>
      <c r="I225" s="199">
        <v>0.66666666674427688</v>
      </c>
      <c r="J225" s="199">
        <v>22.5</v>
      </c>
      <c r="K225" s="199"/>
      <c r="L225" s="199">
        <v>1.0000000001164153</v>
      </c>
      <c r="M225" s="199">
        <v>2.0833333333139308</v>
      </c>
      <c r="N225" s="199"/>
      <c r="O225" s="199">
        <v>5.0000000005820766</v>
      </c>
      <c r="P225" s="199">
        <v>10.416666666569654</v>
      </c>
      <c r="Q225" s="212"/>
      <c r="R225" s="212">
        <v>1</v>
      </c>
      <c r="S225" s="212"/>
      <c r="T225" s="199"/>
      <c r="U225" s="199">
        <v>0</v>
      </c>
      <c r="V225" s="199"/>
      <c r="W225" s="199"/>
      <c r="X225" s="199">
        <v>0.41666666680248454</v>
      </c>
      <c r="Y225" s="199"/>
      <c r="Z225" s="199"/>
      <c r="AA225" s="199">
        <v>2.0833333340124227</v>
      </c>
      <c r="AB225" s="199"/>
      <c r="AC225" s="212"/>
      <c r="AD225" s="212"/>
      <c r="AE225" s="212"/>
      <c r="AF225" s="212"/>
      <c r="AG225" s="199"/>
      <c r="AH225" s="199"/>
      <c r="AI225" s="199"/>
      <c r="AJ225" s="199"/>
      <c r="AK225" s="199"/>
      <c r="AL225" s="199"/>
      <c r="AM225" s="199"/>
      <c r="AN225" s="199"/>
      <c r="AO225" s="199"/>
      <c r="AP225" s="199"/>
      <c r="AQ225" s="199"/>
      <c r="AR225" s="199"/>
      <c r="AS225" s="212"/>
      <c r="AT225" s="212"/>
      <c r="AU225" s="212"/>
      <c r="AV225" s="199"/>
      <c r="AW225" s="199"/>
      <c r="AX225" s="199"/>
      <c r="AY225" s="199"/>
      <c r="AZ225" s="199"/>
      <c r="BA225" s="199"/>
      <c r="BB225" s="199"/>
      <c r="BC225" s="199"/>
      <c r="BD225" s="199"/>
      <c r="BE225" s="212"/>
      <c r="BF225" s="212"/>
      <c r="BG225" s="199"/>
      <c r="BH225" s="199"/>
      <c r="BI225" s="199"/>
      <c r="BJ225" s="199"/>
      <c r="BK225" s="199"/>
      <c r="BL225" s="199"/>
      <c r="BM225" s="212">
        <v>4</v>
      </c>
      <c r="BN225" s="199">
        <v>23.166666666744277</v>
      </c>
      <c r="BO225" s="199">
        <v>3.5000000002328306</v>
      </c>
      <c r="BP225" s="199">
        <v>17.500000001164153</v>
      </c>
      <c r="BQ225" s="211"/>
      <c r="BR225" s="211"/>
      <c r="BS225" s="211"/>
      <c r="BT225" s="211"/>
      <c r="BU225" s="31" t="str">
        <f t="shared" si="136"/>
        <v>23_04</v>
      </c>
      <c r="BV225" s="31" t="str">
        <f t="shared" si="137"/>
        <v>BOMBA NEUMATICA DE RECOLECCION DE ACEITE USADO</v>
      </c>
      <c r="BW225" s="31" t="str">
        <f t="shared" si="138"/>
        <v>140-PP-115</v>
      </c>
      <c r="BX225" s="1" t="str">
        <f t="shared" si="139"/>
        <v>-</v>
      </c>
      <c r="BY225" s="66">
        <f t="shared" si="112"/>
        <v>23.166666666744277</v>
      </c>
      <c r="BZ225" s="66">
        <f t="shared" si="113"/>
        <v>17.500000001164153</v>
      </c>
      <c r="CA225" s="1">
        <f t="shared" si="114"/>
        <v>16</v>
      </c>
      <c r="CB225" s="213">
        <f t="shared" si="115"/>
        <v>384</v>
      </c>
      <c r="CC225" s="67">
        <f t="shared" si="116"/>
        <v>0.93967013888868678</v>
      </c>
      <c r="CD225" s="69">
        <f t="shared" si="117"/>
        <v>128</v>
      </c>
      <c r="CE225" s="31">
        <f t="shared" si="102"/>
        <v>30</v>
      </c>
      <c r="CF225" s="213">
        <f t="shared" si="103"/>
        <v>720</v>
      </c>
      <c r="CG225" s="67">
        <f t="shared" si="104"/>
        <v>0.96782407407396631</v>
      </c>
      <c r="CH225" s="69">
        <f t="shared" si="105"/>
        <v>240</v>
      </c>
      <c r="CI225" s="69">
        <f t="shared" si="106"/>
        <v>7.7222222222480923</v>
      </c>
      <c r="CJ225" s="199">
        <f t="shared" si="107"/>
        <v>5.1388888890505768</v>
      </c>
      <c r="CK225" s="68">
        <f t="shared" si="118"/>
        <v>1</v>
      </c>
      <c r="CL225" s="68">
        <f t="shared" si="119"/>
        <v>0</v>
      </c>
      <c r="CM225" s="68">
        <f t="shared" si="120"/>
        <v>0</v>
      </c>
      <c r="CN225" s="68">
        <f t="shared" si="121"/>
        <v>0</v>
      </c>
      <c r="CO225" s="68">
        <f t="shared" si="122"/>
        <v>0</v>
      </c>
      <c r="CP225" s="68">
        <f t="shared" si="123"/>
        <v>0.8809523809214953</v>
      </c>
      <c r="CQ225" s="68">
        <f t="shared" si="124"/>
        <v>0.11904761907850475</v>
      </c>
      <c r="CR225" s="68">
        <f t="shared" si="125"/>
        <v>0</v>
      </c>
      <c r="CS225" s="68">
        <f t="shared" si="126"/>
        <v>0</v>
      </c>
      <c r="CT225" s="68">
        <f t="shared" si="127"/>
        <v>0</v>
      </c>
      <c r="CU225" s="68">
        <f t="shared" si="128"/>
        <v>2.8776978420519864E-2</v>
      </c>
      <c r="CV225" s="68">
        <f t="shared" si="129"/>
        <v>0.97122302157948015</v>
      </c>
      <c r="CW225" s="68">
        <f t="shared" si="130"/>
        <v>0</v>
      </c>
      <c r="CX225" s="68">
        <f t="shared" si="131"/>
        <v>0</v>
      </c>
      <c r="CY225" s="68">
        <f t="shared" si="132"/>
        <v>0.40476190480704538</v>
      </c>
      <c r="CZ225" s="68">
        <f t="shared" si="133"/>
        <v>0.59523809519295456</v>
      </c>
      <c r="DA225" s="68">
        <f t="shared" si="134"/>
        <v>0</v>
      </c>
      <c r="DB225" s="68">
        <f t="shared" si="135"/>
        <v>0</v>
      </c>
    </row>
    <row r="226" spans="1:106" ht="14.25" customHeight="1" x14ac:dyDescent="0.2">
      <c r="A226" s="31" t="s">
        <v>235</v>
      </c>
      <c r="B226" s="211" t="s">
        <v>450</v>
      </c>
      <c r="C226" s="211" t="s">
        <v>68</v>
      </c>
      <c r="D226" s="211" t="s">
        <v>36</v>
      </c>
      <c r="E226" s="212"/>
      <c r="F226" s="212"/>
      <c r="G226" s="212"/>
      <c r="H226" s="199"/>
      <c r="I226" s="199"/>
      <c r="J226" s="199"/>
      <c r="K226" s="199"/>
      <c r="L226" s="199"/>
      <c r="M226" s="199"/>
      <c r="N226" s="199"/>
      <c r="O226" s="199"/>
      <c r="P226" s="199"/>
      <c r="Q226" s="212"/>
      <c r="R226" s="212">
        <v>1</v>
      </c>
      <c r="S226" s="212"/>
      <c r="T226" s="199"/>
      <c r="U226" s="199">
        <v>0</v>
      </c>
      <c r="V226" s="199"/>
      <c r="W226" s="199"/>
      <c r="X226" s="199">
        <v>0.39999999990686774</v>
      </c>
      <c r="Y226" s="199"/>
      <c r="Z226" s="199"/>
      <c r="AA226" s="199">
        <v>1.9999999995343387</v>
      </c>
      <c r="AB226" s="199"/>
      <c r="AC226" s="212"/>
      <c r="AD226" s="212"/>
      <c r="AE226" s="212"/>
      <c r="AF226" s="212"/>
      <c r="AG226" s="199"/>
      <c r="AH226" s="199"/>
      <c r="AI226" s="199"/>
      <c r="AJ226" s="199"/>
      <c r="AK226" s="199"/>
      <c r="AL226" s="199"/>
      <c r="AM226" s="199"/>
      <c r="AN226" s="199"/>
      <c r="AO226" s="199"/>
      <c r="AP226" s="199"/>
      <c r="AQ226" s="199"/>
      <c r="AR226" s="199"/>
      <c r="AS226" s="212"/>
      <c r="AT226" s="212"/>
      <c r="AU226" s="212"/>
      <c r="AV226" s="199"/>
      <c r="AW226" s="199"/>
      <c r="AX226" s="199"/>
      <c r="AY226" s="199"/>
      <c r="AZ226" s="199"/>
      <c r="BA226" s="199"/>
      <c r="BB226" s="199"/>
      <c r="BC226" s="199"/>
      <c r="BD226" s="199"/>
      <c r="BE226" s="212"/>
      <c r="BF226" s="212"/>
      <c r="BG226" s="199"/>
      <c r="BH226" s="199"/>
      <c r="BI226" s="199"/>
      <c r="BJ226" s="199"/>
      <c r="BK226" s="199"/>
      <c r="BL226" s="199"/>
      <c r="BM226" s="212">
        <v>1</v>
      </c>
      <c r="BN226" s="199">
        <v>0</v>
      </c>
      <c r="BO226" s="199">
        <v>0.39999999990686774</v>
      </c>
      <c r="BP226" s="199">
        <v>1.9999999995343387</v>
      </c>
      <c r="BQ226" s="211"/>
      <c r="BR226" s="211"/>
      <c r="BS226" s="211"/>
      <c r="BT226" s="211"/>
      <c r="BU226" s="31" t="str">
        <f t="shared" si="136"/>
        <v>23_04</v>
      </c>
      <c r="BV226" s="31" t="str">
        <f t="shared" si="137"/>
        <v>BOMBA NEUMATICA DE RECOLECCION DE ACEITE USADO</v>
      </c>
      <c r="BW226" s="31" t="str">
        <f t="shared" si="138"/>
        <v>140-PP-118</v>
      </c>
      <c r="BX226" s="1" t="str">
        <f t="shared" si="139"/>
        <v>-</v>
      </c>
      <c r="BY226" s="66">
        <f t="shared" si="112"/>
        <v>0</v>
      </c>
      <c r="BZ226" s="66">
        <f t="shared" si="113"/>
        <v>1.9999999995343387</v>
      </c>
      <c r="CA226" s="1">
        <f t="shared" si="114"/>
        <v>16</v>
      </c>
      <c r="CB226" s="213">
        <f t="shared" si="115"/>
        <v>384</v>
      </c>
      <c r="CC226" s="67">
        <f t="shared" si="116"/>
        <v>1</v>
      </c>
      <c r="CD226" s="69" t="str">
        <f t="shared" si="117"/>
        <v>NO PRESENTA</v>
      </c>
      <c r="CE226" s="31">
        <f t="shared" si="102"/>
        <v>30</v>
      </c>
      <c r="CF226" s="213">
        <f t="shared" si="103"/>
        <v>720</v>
      </c>
      <c r="CG226" s="67">
        <f t="shared" si="104"/>
        <v>1</v>
      </c>
      <c r="CH226" s="69" t="str">
        <f t="shared" si="105"/>
        <v>NO PRESENTA</v>
      </c>
      <c r="CI226" s="69" t="str">
        <f t="shared" si="106"/>
        <v>NO PRESENTA</v>
      </c>
      <c r="CJ226" s="199" t="str">
        <f t="shared" si="107"/>
        <v>NO PRESENTA</v>
      </c>
      <c r="CK226" s="68" t="str">
        <f t="shared" si="118"/>
        <v>-</v>
      </c>
      <c r="CL226" s="68" t="str">
        <f t="shared" si="119"/>
        <v>-</v>
      </c>
      <c r="CM226" s="68" t="str">
        <f t="shared" si="120"/>
        <v>-</v>
      </c>
      <c r="CN226" s="68" t="str">
        <f t="shared" si="121"/>
        <v>-</v>
      </c>
      <c r="CO226" s="68" t="str">
        <f t="shared" si="122"/>
        <v>-</v>
      </c>
      <c r="CP226" s="68">
        <f t="shared" si="123"/>
        <v>0</v>
      </c>
      <c r="CQ226" s="68">
        <f t="shared" si="124"/>
        <v>1</v>
      </c>
      <c r="CR226" s="68">
        <f t="shared" si="125"/>
        <v>0</v>
      </c>
      <c r="CS226" s="68">
        <f t="shared" si="126"/>
        <v>0</v>
      </c>
      <c r="CT226" s="68">
        <f t="shared" si="127"/>
        <v>0</v>
      </c>
      <c r="CU226" s="68" t="str">
        <f t="shared" si="128"/>
        <v>-</v>
      </c>
      <c r="CV226" s="68" t="str">
        <f t="shared" si="129"/>
        <v>-</v>
      </c>
      <c r="CW226" s="68" t="str">
        <f t="shared" si="130"/>
        <v>-</v>
      </c>
      <c r="CX226" s="68" t="str">
        <f t="shared" si="131"/>
        <v>-</v>
      </c>
      <c r="CY226" s="68">
        <f t="shared" si="132"/>
        <v>1</v>
      </c>
      <c r="CZ226" s="68">
        <f t="shared" si="133"/>
        <v>0</v>
      </c>
      <c r="DA226" s="68">
        <f t="shared" si="134"/>
        <v>0</v>
      </c>
      <c r="DB226" s="68">
        <f t="shared" si="135"/>
        <v>0</v>
      </c>
    </row>
    <row r="227" spans="1:106" ht="14.25" customHeight="1" x14ac:dyDescent="0.2">
      <c r="A227" s="31" t="s">
        <v>235</v>
      </c>
      <c r="B227" s="211" t="s">
        <v>450</v>
      </c>
      <c r="C227" s="211" t="s">
        <v>58</v>
      </c>
      <c r="D227" s="211" t="s">
        <v>36</v>
      </c>
      <c r="E227" s="212"/>
      <c r="F227" s="212"/>
      <c r="G227" s="212"/>
      <c r="H227" s="199"/>
      <c r="I227" s="199"/>
      <c r="J227" s="199"/>
      <c r="K227" s="199"/>
      <c r="L227" s="199"/>
      <c r="M227" s="199"/>
      <c r="N227" s="199"/>
      <c r="O227" s="199"/>
      <c r="P227" s="199"/>
      <c r="Q227" s="212"/>
      <c r="R227" s="212">
        <v>1</v>
      </c>
      <c r="S227" s="212"/>
      <c r="T227" s="199"/>
      <c r="U227" s="199">
        <v>0</v>
      </c>
      <c r="V227" s="199"/>
      <c r="W227" s="199"/>
      <c r="X227" s="199">
        <v>0.40000000008149073</v>
      </c>
      <c r="Y227" s="199"/>
      <c r="Z227" s="199"/>
      <c r="AA227" s="199">
        <v>2.0000000004074536</v>
      </c>
      <c r="AB227" s="199"/>
      <c r="AC227" s="212"/>
      <c r="AD227" s="212"/>
      <c r="AE227" s="212"/>
      <c r="AF227" s="212"/>
      <c r="AG227" s="199"/>
      <c r="AH227" s="199"/>
      <c r="AI227" s="199"/>
      <c r="AJ227" s="199"/>
      <c r="AK227" s="199"/>
      <c r="AL227" s="199"/>
      <c r="AM227" s="199"/>
      <c r="AN227" s="199"/>
      <c r="AO227" s="199"/>
      <c r="AP227" s="199"/>
      <c r="AQ227" s="199"/>
      <c r="AR227" s="199"/>
      <c r="AS227" s="212"/>
      <c r="AT227" s="212"/>
      <c r="AU227" s="212"/>
      <c r="AV227" s="199"/>
      <c r="AW227" s="199"/>
      <c r="AX227" s="199"/>
      <c r="AY227" s="199"/>
      <c r="AZ227" s="199"/>
      <c r="BA227" s="199"/>
      <c r="BB227" s="199"/>
      <c r="BC227" s="199"/>
      <c r="BD227" s="199"/>
      <c r="BE227" s="212"/>
      <c r="BF227" s="212"/>
      <c r="BG227" s="199"/>
      <c r="BH227" s="199"/>
      <c r="BI227" s="199"/>
      <c r="BJ227" s="199"/>
      <c r="BK227" s="199"/>
      <c r="BL227" s="199"/>
      <c r="BM227" s="212">
        <v>1</v>
      </c>
      <c r="BN227" s="199">
        <v>0</v>
      </c>
      <c r="BO227" s="199">
        <v>0.40000000008149073</v>
      </c>
      <c r="BP227" s="199">
        <v>2.0000000004074536</v>
      </c>
      <c r="BQ227" s="211"/>
      <c r="BR227" s="211"/>
      <c r="BS227" s="211"/>
      <c r="BT227" s="211"/>
      <c r="BU227" s="31" t="str">
        <f t="shared" si="136"/>
        <v>23_04</v>
      </c>
      <c r="BV227" s="31" t="str">
        <f t="shared" si="137"/>
        <v>BOMBA NEUMATICA DE RECOLECCION DE ACEITE USADO</v>
      </c>
      <c r="BW227" s="31" t="str">
        <f t="shared" si="138"/>
        <v>140-PP-121</v>
      </c>
      <c r="BX227" s="1" t="str">
        <f t="shared" si="139"/>
        <v>-</v>
      </c>
      <c r="BY227" s="66">
        <f t="shared" si="112"/>
        <v>0</v>
      </c>
      <c r="BZ227" s="66">
        <f t="shared" si="113"/>
        <v>2.0000000004074536</v>
      </c>
      <c r="CA227" s="1">
        <f t="shared" si="114"/>
        <v>16</v>
      </c>
      <c r="CB227" s="213">
        <f t="shared" si="115"/>
        <v>384</v>
      </c>
      <c r="CC227" s="67">
        <f t="shared" si="116"/>
        <v>1</v>
      </c>
      <c r="CD227" s="69" t="str">
        <f t="shared" si="117"/>
        <v>NO PRESENTA</v>
      </c>
      <c r="CE227" s="31">
        <f t="shared" si="102"/>
        <v>30</v>
      </c>
      <c r="CF227" s="213">
        <f t="shared" si="103"/>
        <v>720</v>
      </c>
      <c r="CG227" s="67">
        <f t="shared" si="104"/>
        <v>1</v>
      </c>
      <c r="CH227" s="69" t="str">
        <f t="shared" si="105"/>
        <v>NO PRESENTA</v>
      </c>
      <c r="CI227" s="69" t="str">
        <f t="shared" si="106"/>
        <v>NO PRESENTA</v>
      </c>
      <c r="CJ227" s="199" t="str">
        <f t="shared" si="107"/>
        <v>NO PRESENTA</v>
      </c>
      <c r="CK227" s="68" t="str">
        <f t="shared" si="118"/>
        <v>-</v>
      </c>
      <c r="CL227" s="68" t="str">
        <f t="shared" si="119"/>
        <v>-</v>
      </c>
      <c r="CM227" s="68" t="str">
        <f t="shared" si="120"/>
        <v>-</v>
      </c>
      <c r="CN227" s="68" t="str">
        <f t="shared" si="121"/>
        <v>-</v>
      </c>
      <c r="CO227" s="68" t="str">
        <f t="shared" si="122"/>
        <v>-</v>
      </c>
      <c r="CP227" s="68">
        <f t="shared" si="123"/>
        <v>0</v>
      </c>
      <c r="CQ227" s="68">
        <f t="shared" si="124"/>
        <v>1</v>
      </c>
      <c r="CR227" s="68">
        <f t="shared" si="125"/>
        <v>0</v>
      </c>
      <c r="CS227" s="68">
        <f t="shared" si="126"/>
        <v>0</v>
      </c>
      <c r="CT227" s="68">
        <f t="shared" si="127"/>
        <v>0</v>
      </c>
      <c r="CU227" s="68" t="str">
        <f t="shared" si="128"/>
        <v>-</v>
      </c>
      <c r="CV227" s="68" t="str">
        <f t="shared" si="129"/>
        <v>-</v>
      </c>
      <c r="CW227" s="68" t="str">
        <f t="shared" si="130"/>
        <v>-</v>
      </c>
      <c r="CX227" s="68" t="str">
        <f t="shared" si="131"/>
        <v>-</v>
      </c>
      <c r="CY227" s="68">
        <f t="shared" si="132"/>
        <v>1</v>
      </c>
      <c r="CZ227" s="68">
        <f t="shared" si="133"/>
        <v>0</v>
      </c>
      <c r="DA227" s="68">
        <f t="shared" si="134"/>
        <v>0</v>
      </c>
      <c r="DB227" s="68">
        <f t="shared" si="135"/>
        <v>0</v>
      </c>
    </row>
    <row r="228" spans="1:106" ht="14.25" customHeight="1" x14ac:dyDescent="0.2">
      <c r="A228" s="31" t="s">
        <v>235</v>
      </c>
      <c r="B228" s="211" t="s">
        <v>444</v>
      </c>
      <c r="C228" s="211" t="s">
        <v>252</v>
      </c>
      <c r="D228" s="211" t="s">
        <v>36</v>
      </c>
      <c r="E228" s="212"/>
      <c r="F228" s="212">
        <v>2</v>
      </c>
      <c r="G228" s="212"/>
      <c r="H228" s="199"/>
      <c r="I228" s="199">
        <v>4.0833333337213844</v>
      </c>
      <c r="J228" s="199"/>
      <c r="K228" s="199"/>
      <c r="L228" s="199">
        <v>4.749444444430992</v>
      </c>
      <c r="M228" s="199"/>
      <c r="N228" s="199"/>
      <c r="O228" s="199">
        <v>23.74722222215496</v>
      </c>
      <c r="P228" s="199"/>
      <c r="Q228" s="212"/>
      <c r="R228" s="212"/>
      <c r="S228" s="212"/>
      <c r="T228" s="199"/>
      <c r="U228" s="199"/>
      <c r="V228" s="199"/>
      <c r="W228" s="199"/>
      <c r="X228" s="199"/>
      <c r="Y228" s="199"/>
      <c r="Z228" s="199"/>
      <c r="AA228" s="199"/>
      <c r="AB228" s="199"/>
      <c r="AC228" s="212"/>
      <c r="AD228" s="212"/>
      <c r="AE228" s="212"/>
      <c r="AF228" s="212"/>
      <c r="AG228" s="199"/>
      <c r="AH228" s="199"/>
      <c r="AI228" s="199"/>
      <c r="AJ228" s="199"/>
      <c r="AK228" s="199"/>
      <c r="AL228" s="199"/>
      <c r="AM228" s="199"/>
      <c r="AN228" s="199"/>
      <c r="AO228" s="199"/>
      <c r="AP228" s="199"/>
      <c r="AQ228" s="199"/>
      <c r="AR228" s="199"/>
      <c r="AS228" s="212"/>
      <c r="AT228" s="212"/>
      <c r="AU228" s="212"/>
      <c r="AV228" s="199"/>
      <c r="AW228" s="199"/>
      <c r="AX228" s="199"/>
      <c r="AY228" s="199"/>
      <c r="AZ228" s="199"/>
      <c r="BA228" s="199"/>
      <c r="BB228" s="199"/>
      <c r="BC228" s="199"/>
      <c r="BD228" s="199"/>
      <c r="BE228" s="212"/>
      <c r="BF228" s="212"/>
      <c r="BG228" s="199"/>
      <c r="BH228" s="199"/>
      <c r="BI228" s="199"/>
      <c r="BJ228" s="199"/>
      <c r="BK228" s="199"/>
      <c r="BL228" s="199"/>
      <c r="BM228" s="212">
        <v>2</v>
      </c>
      <c r="BN228" s="199">
        <v>4.0833333337213844</v>
      </c>
      <c r="BO228" s="199">
        <v>4.749444444430992</v>
      </c>
      <c r="BP228" s="199">
        <v>23.74722222215496</v>
      </c>
      <c r="BQ228" s="211"/>
      <c r="BR228" s="211"/>
      <c r="BS228" s="211"/>
      <c r="BT228" s="211"/>
      <c r="BU228" s="31" t="str">
        <f t="shared" si="136"/>
        <v>23_04</v>
      </c>
      <c r="BV228" s="31" t="str">
        <f t="shared" si="137"/>
        <v>BOMBA NEUMATICA DE ABASTECIMIENTO DE GRASA</v>
      </c>
      <c r="BW228" s="31" t="str">
        <f t="shared" si="138"/>
        <v>LINCOLN 84804_1100-002309</v>
      </c>
      <c r="BX228" s="1" t="str">
        <f t="shared" si="139"/>
        <v>-</v>
      </c>
      <c r="BY228" s="66">
        <f t="shared" si="112"/>
        <v>4.0833333337213844</v>
      </c>
      <c r="BZ228" s="66">
        <f t="shared" si="113"/>
        <v>23.74722222215496</v>
      </c>
      <c r="CA228" s="1">
        <f t="shared" si="114"/>
        <v>16</v>
      </c>
      <c r="CB228" s="213">
        <f t="shared" si="115"/>
        <v>384</v>
      </c>
      <c r="CC228" s="67">
        <f t="shared" si="116"/>
        <v>0.98936631944343389</v>
      </c>
      <c r="CD228" s="69">
        <f t="shared" si="117"/>
        <v>192</v>
      </c>
      <c r="CE228" s="31">
        <f t="shared" si="102"/>
        <v>30</v>
      </c>
      <c r="CF228" s="213">
        <f t="shared" si="103"/>
        <v>720</v>
      </c>
      <c r="CG228" s="67">
        <f t="shared" si="104"/>
        <v>0.99432870370316473</v>
      </c>
      <c r="CH228" s="69">
        <f t="shared" si="105"/>
        <v>360</v>
      </c>
      <c r="CI228" s="69">
        <f t="shared" si="106"/>
        <v>2.0416666668606922</v>
      </c>
      <c r="CJ228" s="199">
        <f t="shared" si="107"/>
        <v>11.87361111107748</v>
      </c>
      <c r="CK228" s="68">
        <f t="shared" si="118"/>
        <v>1</v>
      </c>
      <c r="CL228" s="68">
        <f t="shared" si="119"/>
        <v>0</v>
      </c>
      <c r="CM228" s="68">
        <f t="shared" si="120"/>
        <v>0</v>
      </c>
      <c r="CN228" s="68">
        <f t="shared" si="121"/>
        <v>0</v>
      </c>
      <c r="CO228" s="68">
        <f t="shared" si="122"/>
        <v>0</v>
      </c>
      <c r="CP228" s="68">
        <f t="shared" si="123"/>
        <v>1</v>
      </c>
      <c r="CQ228" s="68">
        <f t="shared" si="124"/>
        <v>0</v>
      </c>
      <c r="CR228" s="68">
        <f t="shared" si="125"/>
        <v>0</v>
      </c>
      <c r="CS228" s="68">
        <f t="shared" si="126"/>
        <v>0</v>
      </c>
      <c r="CT228" s="68">
        <f t="shared" si="127"/>
        <v>0</v>
      </c>
      <c r="CU228" s="68">
        <f t="shared" si="128"/>
        <v>1</v>
      </c>
      <c r="CV228" s="68">
        <f t="shared" si="129"/>
        <v>0</v>
      </c>
      <c r="CW228" s="68">
        <f t="shared" si="130"/>
        <v>0</v>
      </c>
      <c r="CX228" s="68">
        <f t="shared" si="131"/>
        <v>0</v>
      </c>
      <c r="CY228" s="68">
        <f t="shared" si="132"/>
        <v>1</v>
      </c>
      <c r="CZ228" s="68">
        <f t="shared" si="133"/>
        <v>0</v>
      </c>
      <c r="DA228" s="68">
        <f t="shared" si="134"/>
        <v>0</v>
      </c>
      <c r="DB228" s="68">
        <f t="shared" si="135"/>
        <v>0</v>
      </c>
    </row>
    <row r="229" spans="1:106" ht="14.25" customHeight="1" x14ac:dyDescent="0.2">
      <c r="A229" s="31" t="s">
        <v>235</v>
      </c>
      <c r="B229" s="211" t="s">
        <v>447</v>
      </c>
      <c r="C229" s="211" t="s">
        <v>97</v>
      </c>
      <c r="D229" s="211" t="s">
        <v>36</v>
      </c>
      <c r="E229" s="212"/>
      <c r="F229" s="212"/>
      <c r="G229" s="212"/>
      <c r="H229" s="199"/>
      <c r="I229" s="199"/>
      <c r="J229" s="199"/>
      <c r="K229" s="199"/>
      <c r="L229" s="199"/>
      <c r="M229" s="199"/>
      <c r="N229" s="199"/>
      <c r="O229" s="199"/>
      <c r="P229" s="199"/>
      <c r="Q229" s="212"/>
      <c r="R229" s="212"/>
      <c r="S229" s="212"/>
      <c r="T229" s="199"/>
      <c r="U229" s="199"/>
      <c r="V229" s="199"/>
      <c r="W229" s="199"/>
      <c r="X229" s="199"/>
      <c r="Y229" s="199"/>
      <c r="Z229" s="199"/>
      <c r="AA229" s="199"/>
      <c r="AB229" s="199"/>
      <c r="AC229" s="212"/>
      <c r="AD229" s="212"/>
      <c r="AE229" s="212">
        <v>1</v>
      </c>
      <c r="AF229" s="212"/>
      <c r="AG229" s="199"/>
      <c r="AH229" s="199"/>
      <c r="AI229" s="199">
        <v>0</v>
      </c>
      <c r="AJ229" s="199"/>
      <c r="AK229" s="199"/>
      <c r="AL229" s="199"/>
      <c r="AM229" s="199">
        <v>1.0000000001164153</v>
      </c>
      <c r="AN229" s="199"/>
      <c r="AO229" s="199"/>
      <c r="AP229" s="199"/>
      <c r="AQ229" s="199">
        <v>5.0000000005820766</v>
      </c>
      <c r="AR229" s="199"/>
      <c r="AS229" s="212"/>
      <c r="AT229" s="212"/>
      <c r="AU229" s="212"/>
      <c r="AV229" s="199"/>
      <c r="AW229" s="199"/>
      <c r="AX229" s="199"/>
      <c r="AY229" s="199"/>
      <c r="AZ229" s="199"/>
      <c r="BA229" s="199"/>
      <c r="BB229" s="199"/>
      <c r="BC229" s="199"/>
      <c r="BD229" s="199"/>
      <c r="BE229" s="212"/>
      <c r="BF229" s="212"/>
      <c r="BG229" s="199"/>
      <c r="BH229" s="199"/>
      <c r="BI229" s="199"/>
      <c r="BJ229" s="199"/>
      <c r="BK229" s="199"/>
      <c r="BL229" s="199"/>
      <c r="BM229" s="212">
        <v>1</v>
      </c>
      <c r="BN229" s="199">
        <v>0</v>
      </c>
      <c r="BO229" s="199">
        <v>1.0000000001164153</v>
      </c>
      <c r="BP229" s="199">
        <v>5.0000000005820766</v>
      </c>
      <c r="BQ229" s="211"/>
      <c r="BR229" s="211"/>
      <c r="BS229" s="211"/>
      <c r="BT229" s="211"/>
      <c r="BU229" s="31" t="str">
        <f t="shared" si="136"/>
        <v>23_04</v>
      </c>
      <c r="BV229" s="31" t="str">
        <f t="shared" si="137"/>
        <v>BOMBA NEUMATICA DE RECEPCION DE ACEITE</v>
      </c>
      <c r="BW229" s="31" t="str">
        <f t="shared" si="138"/>
        <v>140-PP-103</v>
      </c>
      <c r="BX229" s="1" t="str">
        <f t="shared" si="139"/>
        <v>-</v>
      </c>
      <c r="BY229" s="66">
        <f t="shared" si="112"/>
        <v>0</v>
      </c>
      <c r="BZ229" s="66">
        <f t="shared" si="113"/>
        <v>5.0000000005820766</v>
      </c>
      <c r="CA229" s="1">
        <f t="shared" si="114"/>
        <v>16</v>
      </c>
      <c r="CB229" s="213">
        <f t="shared" si="115"/>
        <v>384</v>
      </c>
      <c r="CC229" s="67">
        <f t="shared" si="116"/>
        <v>1</v>
      </c>
      <c r="CD229" s="69" t="str">
        <f t="shared" si="117"/>
        <v>NO PRESENTA</v>
      </c>
      <c r="CE229" s="31">
        <f t="shared" si="102"/>
        <v>30</v>
      </c>
      <c r="CF229" s="213">
        <f t="shared" si="103"/>
        <v>720</v>
      </c>
      <c r="CG229" s="67">
        <f t="shared" si="104"/>
        <v>1</v>
      </c>
      <c r="CH229" s="69" t="str">
        <f t="shared" si="105"/>
        <v>NO PRESENTA</v>
      </c>
      <c r="CI229" s="69" t="str">
        <f t="shared" si="106"/>
        <v>NO PRESENTA</v>
      </c>
      <c r="CJ229" s="199" t="str">
        <f t="shared" si="107"/>
        <v>NO PRESENTA</v>
      </c>
      <c r="CK229" s="68" t="str">
        <f t="shared" si="118"/>
        <v>-</v>
      </c>
      <c r="CL229" s="68" t="str">
        <f t="shared" si="119"/>
        <v>-</v>
      </c>
      <c r="CM229" s="68" t="str">
        <f t="shared" si="120"/>
        <v>-</v>
      </c>
      <c r="CN229" s="68" t="str">
        <f t="shared" si="121"/>
        <v>-</v>
      </c>
      <c r="CO229" s="68" t="str">
        <f t="shared" si="122"/>
        <v>-</v>
      </c>
      <c r="CP229" s="68">
        <f t="shared" si="123"/>
        <v>0</v>
      </c>
      <c r="CQ229" s="68">
        <f t="shared" si="124"/>
        <v>0</v>
      </c>
      <c r="CR229" s="68">
        <f t="shared" si="125"/>
        <v>1</v>
      </c>
      <c r="CS229" s="68">
        <f t="shared" si="126"/>
        <v>0</v>
      </c>
      <c r="CT229" s="68">
        <f t="shared" si="127"/>
        <v>0</v>
      </c>
      <c r="CU229" s="68" t="str">
        <f t="shared" si="128"/>
        <v>-</v>
      </c>
      <c r="CV229" s="68" t="str">
        <f t="shared" si="129"/>
        <v>-</v>
      </c>
      <c r="CW229" s="68" t="str">
        <f t="shared" si="130"/>
        <v>-</v>
      </c>
      <c r="CX229" s="68" t="str">
        <f t="shared" si="131"/>
        <v>-</v>
      </c>
      <c r="CY229" s="68">
        <f t="shared" si="132"/>
        <v>1</v>
      </c>
      <c r="CZ229" s="68">
        <f t="shared" si="133"/>
        <v>0</v>
      </c>
      <c r="DA229" s="68">
        <f t="shared" si="134"/>
        <v>0</v>
      </c>
      <c r="DB229" s="68">
        <f t="shared" si="135"/>
        <v>0</v>
      </c>
    </row>
    <row r="230" spans="1:106" ht="14.25" customHeight="1" x14ac:dyDescent="0.2">
      <c r="A230" s="31" t="s">
        <v>235</v>
      </c>
      <c r="B230" s="211" t="s">
        <v>447</v>
      </c>
      <c r="C230" s="211" t="s">
        <v>98</v>
      </c>
      <c r="D230" s="211" t="s">
        <v>36</v>
      </c>
      <c r="E230" s="212"/>
      <c r="F230" s="212"/>
      <c r="G230" s="212"/>
      <c r="H230" s="199"/>
      <c r="I230" s="199"/>
      <c r="J230" s="199"/>
      <c r="K230" s="199"/>
      <c r="L230" s="199"/>
      <c r="M230" s="199"/>
      <c r="N230" s="199"/>
      <c r="O230" s="199"/>
      <c r="P230" s="199"/>
      <c r="Q230" s="212"/>
      <c r="R230" s="212"/>
      <c r="S230" s="212"/>
      <c r="T230" s="199"/>
      <c r="U230" s="199"/>
      <c r="V230" s="199"/>
      <c r="W230" s="199"/>
      <c r="X230" s="199"/>
      <c r="Y230" s="199"/>
      <c r="Z230" s="199"/>
      <c r="AA230" s="199"/>
      <c r="AB230" s="199"/>
      <c r="AC230" s="212"/>
      <c r="AD230" s="212"/>
      <c r="AE230" s="212">
        <v>1</v>
      </c>
      <c r="AF230" s="212"/>
      <c r="AG230" s="199"/>
      <c r="AH230" s="199"/>
      <c r="AI230" s="199">
        <v>0</v>
      </c>
      <c r="AJ230" s="199"/>
      <c r="AK230" s="199"/>
      <c r="AL230" s="199"/>
      <c r="AM230" s="199">
        <v>0.65000000002328306</v>
      </c>
      <c r="AN230" s="199"/>
      <c r="AO230" s="199"/>
      <c r="AP230" s="199"/>
      <c r="AQ230" s="199">
        <v>3.2500000001164153</v>
      </c>
      <c r="AR230" s="199"/>
      <c r="AS230" s="212"/>
      <c r="AT230" s="212"/>
      <c r="AU230" s="212"/>
      <c r="AV230" s="199"/>
      <c r="AW230" s="199"/>
      <c r="AX230" s="199"/>
      <c r="AY230" s="199"/>
      <c r="AZ230" s="199"/>
      <c r="BA230" s="199"/>
      <c r="BB230" s="199"/>
      <c r="BC230" s="199"/>
      <c r="BD230" s="199"/>
      <c r="BE230" s="212"/>
      <c r="BF230" s="212"/>
      <c r="BG230" s="199"/>
      <c r="BH230" s="199"/>
      <c r="BI230" s="199"/>
      <c r="BJ230" s="199"/>
      <c r="BK230" s="199"/>
      <c r="BL230" s="199"/>
      <c r="BM230" s="212">
        <v>1</v>
      </c>
      <c r="BN230" s="199">
        <v>0</v>
      </c>
      <c r="BO230" s="199">
        <v>0.65000000002328306</v>
      </c>
      <c r="BP230" s="199">
        <v>3.2500000001164153</v>
      </c>
      <c r="BQ230" s="211"/>
      <c r="BR230" s="211"/>
      <c r="BS230" s="211"/>
      <c r="BT230" s="211"/>
      <c r="BU230" s="31" t="str">
        <f t="shared" si="136"/>
        <v>23_04</v>
      </c>
      <c r="BV230" s="31" t="str">
        <f t="shared" si="137"/>
        <v>BOMBA NEUMATICA DE RECEPCION DE ACEITE</v>
      </c>
      <c r="BW230" s="31" t="str">
        <f t="shared" si="138"/>
        <v>140-PP-101</v>
      </c>
      <c r="BX230" s="1" t="str">
        <f t="shared" si="139"/>
        <v>-</v>
      </c>
      <c r="BY230" s="66">
        <f t="shared" si="112"/>
        <v>0</v>
      </c>
      <c r="BZ230" s="66">
        <f t="shared" si="113"/>
        <v>3.2500000001164153</v>
      </c>
      <c r="CA230" s="1">
        <f t="shared" si="114"/>
        <v>16</v>
      </c>
      <c r="CB230" s="213">
        <f t="shared" si="115"/>
        <v>384</v>
      </c>
      <c r="CC230" s="67">
        <f t="shared" si="116"/>
        <v>1</v>
      </c>
      <c r="CD230" s="69" t="str">
        <f t="shared" si="117"/>
        <v>NO PRESENTA</v>
      </c>
      <c r="CE230" s="31">
        <f t="shared" si="102"/>
        <v>30</v>
      </c>
      <c r="CF230" s="213">
        <f t="shared" si="103"/>
        <v>720</v>
      </c>
      <c r="CG230" s="67">
        <f t="shared" si="104"/>
        <v>1</v>
      </c>
      <c r="CH230" s="69" t="str">
        <f t="shared" si="105"/>
        <v>NO PRESENTA</v>
      </c>
      <c r="CI230" s="69" t="str">
        <f t="shared" si="106"/>
        <v>NO PRESENTA</v>
      </c>
      <c r="CJ230" s="199" t="str">
        <f t="shared" si="107"/>
        <v>NO PRESENTA</v>
      </c>
      <c r="CK230" s="68" t="str">
        <f t="shared" si="118"/>
        <v>-</v>
      </c>
      <c r="CL230" s="68" t="str">
        <f t="shared" si="119"/>
        <v>-</v>
      </c>
      <c r="CM230" s="68" t="str">
        <f t="shared" si="120"/>
        <v>-</v>
      </c>
      <c r="CN230" s="68" t="str">
        <f t="shared" si="121"/>
        <v>-</v>
      </c>
      <c r="CO230" s="68" t="str">
        <f t="shared" si="122"/>
        <v>-</v>
      </c>
      <c r="CP230" s="68">
        <f t="shared" si="123"/>
        <v>0</v>
      </c>
      <c r="CQ230" s="68">
        <f t="shared" si="124"/>
        <v>0</v>
      </c>
      <c r="CR230" s="68">
        <f t="shared" si="125"/>
        <v>1</v>
      </c>
      <c r="CS230" s="68">
        <f t="shared" si="126"/>
        <v>0</v>
      </c>
      <c r="CT230" s="68">
        <f t="shared" si="127"/>
        <v>0</v>
      </c>
      <c r="CU230" s="68" t="str">
        <f t="shared" si="128"/>
        <v>-</v>
      </c>
      <c r="CV230" s="68" t="str">
        <f t="shared" si="129"/>
        <v>-</v>
      </c>
      <c r="CW230" s="68" t="str">
        <f t="shared" si="130"/>
        <v>-</v>
      </c>
      <c r="CX230" s="68" t="str">
        <f t="shared" si="131"/>
        <v>-</v>
      </c>
      <c r="CY230" s="68">
        <f t="shared" si="132"/>
        <v>1</v>
      </c>
      <c r="CZ230" s="68">
        <f t="shared" si="133"/>
        <v>0</v>
      </c>
      <c r="DA230" s="68">
        <f t="shared" si="134"/>
        <v>0</v>
      </c>
      <c r="DB230" s="68">
        <f t="shared" si="135"/>
        <v>0</v>
      </c>
    </row>
    <row r="231" spans="1:106" ht="14.25" customHeight="1" x14ac:dyDescent="0.2">
      <c r="A231" s="31" t="s">
        <v>235</v>
      </c>
      <c r="B231" s="211" t="s">
        <v>447</v>
      </c>
      <c r="C231" s="211" t="s">
        <v>99</v>
      </c>
      <c r="D231" s="211" t="s">
        <v>36</v>
      </c>
      <c r="E231" s="212"/>
      <c r="F231" s="212"/>
      <c r="G231" s="212"/>
      <c r="H231" s="199"/>
      <c r="I231" s="199"/>
      <c r="J231" s="199"/>
      <c r="K231" s="199"/>
      <c r="L231" s="199"/>
      <c r="M231" s="199"/>
      <c r="N231" s="199"/>
      <c r="O231" s="199"/>
      <c r="P231" s="199"/>
      <c r="Q231" s="212"/>
      <c r="R231" s="212"/>
      <c r="S231" s="212"/>
      <c r="T231" s="199"/>
      <c r="U231" s="199"/>
      <c r="V231" s="199"/>
      <c r="W231" s="199"/>
      <c r="X231" s="199"/>
      <c r="Y231" s="199"/>
      <c r="Z231" s="199"/>
      <c r="AA231" s="199"/>
      <c r="AB231" s="199"/>
      <c r="AC231" s="212"/>
      <c r="AD231" s="212"/>
      <c r="AE231" s="212">
        <v>1</v>
      </c>
      <c r="AF231" s="212"/>
      <c r="AG231" s="199"/>
      <c r="AH231" s="199"/>
      <c r="AI231" s="199">
        <v>0</v>
      </c>
      <c r="AJ231" s="199"/>
      <c r="AK231" s="199"/>
      <c r="AL231" s="199"/>
      <c r="AM231" s="199">
        <v>0.9833333333954215</v>
      </c>
      <c r="AN231" s="199"/>
      <c r="AO231" s="199"/>
      <c r="AP231" s="199"/>
      <c r="AQ231" s="199">
        <v>4.9166666669771075</v>
      </c>
      <c r="AR231" s="199"/>
      <c r="AS231" s="212"/>
      <c r="AT231" s="212"/>
      <c r="AU231" s="212"/>
      <c r="AV231" s="199"/>
      <c r="AW231" s="199"/>
      <c r="AX231" s="199"/>
      <c r="AY231" s="199"/>
      <c r="AZ231" s="199"/>
      <c r="BA231" s="199"/>
      <c r="BB231" s="199"/>
      <c r="BC231" s="199"/>
      <c r="BD231" s="199"/>
      <c r="BE231" s="212"/>
      <c r="BF231" s="212"/>
      <c r="BG231" s="199"/>
      <c r="BH231" s="199"/>
      <c r="BI231" s="199"/>
      <c r="BJ231" s="199"/>
      <c r="BK231" s="199"/>
      <c r="BL231" s="199"/>
      <c r="BM231" s="212">
        <v>1</v>
      </c>
      <c r="BN231" s="199">
        <v>0</v>
      </c>
      <c r="BO231" s="199">
        <v>0.9833333333954215</v>
      </c>
      <c r="BP231" s="199">
        <v>4.9166666669771075</v>
      </c>
      <c r="BQ231" s="211"/>
      <c r="BR231" s="211"/>
      <c r="BS231" s="211"/>
      <c r="BT231" s="211"/>
      <c r="BU231" s="31" t="str">
        <f t="shared" si="136"/>
        <v>23_04</v>
      </c>
      <c r="BV231" s="31" t="str">
        <f t="shared" si="137"/>
        <v>BOMBA NEUMATICA DE RECEPCION DE ACEITE</v>
      </c>
      <c r="BW231" s="31" t="str">
        <f t="shared" si="138"/>
        <v>140-PP-102</v>
      </c>
      <c r="BX231" s="1" t="str">
        <f t="shared" si="139"/>
        <v>-</v>
      </c>
      <c r="BY231" s="66">
        <f t="shared" si="112"/>
        <v>0</v>
      </c>
      <c r="BZ231" s="66">
        <f t="shared" si="113"/>
        <v>4.9166666669771075</v>
      </c>
      <c r="CA231" s="1">
        <f t="shared" si="114"/>
        <v>16</v>
      </c>
      <c r="CB231" s="213">
        <f t="shared" si="115"/>
        <v>384</v>
      </c>
      <c r="CC231" s="67">
        <f t="shared" si="116"/>
        <v>1</v>
      </c>
      <c r="CD231" s="69" t="str">
        <f t="shared" si="117"/>
        <v>NO PRESENTA</v>
      </c>
      <c r="CE231" s="31">
        <f t="shared" si="102"/>
        <v>30</v>
      </c>
      <c r="CF231" s="213">
        <f t="shared" si="103"/>
        <v>720</v>
      </c>
      <c r="CG231" s="67">
        <f t="shared" si="104"/>
        <v>1</v>
      </c>
      <c r="CH231" s="69" t="str">
        <f t="shared" si="105"/>
        <v>NO PRESENTA</v>
      </c>
      <c r="CI231" s="69" t="str">
        <f t="shared" si="106"/>
        <v>NO PRESENTA</v>
      </c>
      <c r="CJ231" s="199" t="str">
        <f t="shared" si="107"/>
        <v>NO PRESENTA</v>
      </c>
      <c r="CK231" s="68" t="str">
        <f t="shared" si="118"/>
        <v>-</v>
      </c>
      <c r="CL231" s="68" t="str">
        <f t="shared" si="119"/>
        <v>-</v>
      </c>
      <c r="CM231" s="68" t="str">
        <f t="shared" si="120"/>
        <v>-</v>
      </c>
      <c r="CN231" s="68" t="str">
        <f t="shared" si="121"/>
        <v>-</v>
      </c>
      <c r="CO231" s="68" t="str">
        <f t="shared" si="122"/>
        <v>-</v>
      </c>
      <c r="CP231" s="68">
        <f t="shared" si="123"/>
        <v>0</v>
      </c>
      <c r="CQ231" s="68">
        <f t="shared" si="124"/>
        <v>0</v>
      </c>
      <c r="CR231" s="68">
        <f t="shared" si="125"/>
        <v>1</v>
      </c>
      <c r="CS231" s="68">
        <f t="shared" si="126"/>
        <v>0</v>
      </c>
      <c r="CT231" s="68">
        <f t="shared" si="127"/>
        <v>0</v>
      </c>
      <c r="CU231" s="68" t="str">
        <f t="shared" si="128"/>
        <v>-</v>
      </c>
      <c r="CV231" s="68" t="str">
        <f t="shared" si="129"/>
        <v>-</v>
      </c>
      <c r="CW231" s="68" t="str">
        <f t="shared" si="130"/>
        <v>-</v>
      </c>
      <c r="CX231" s="68" t="str">
        <f t="shared" si="131"/>
        <v>-</v>
      </c>
      <c r="CY231" s="68">
        <f t="shared" si="132"/>
        <v>1</v>
      </c>
      <c r="CZ231" s="68">
        <f t="shared" si="133"/>
        <v>0</v>
      </c>
      <c r="DA231" s="68">
        <f t="shared" si="134"/>
        <v>0</v>
      </c>
      <c r="DB231" s="68">
        <f t="shared" si="135"/>
        <v>0</v>
      </c>
    </row>
    <row r="232" spans="1:106" ht="14.25" customHeight="1" x14ac:dyDescent="0.2">
      <c r="A232" s="31" t="s">
        <v>235</v>
      </c>
      <c r="B232" s="211" t="s">
        <v>447</v>
      </c>
      <c r="C232" s="211" t="s">
        <v>100</v>
      </c>
      <c r="D232" s="211" t="s">
        <v>36</v>
      </c>
      <c r="E232" s="212"/>
      <c r="F232" s="212"/>
      <c r="G232" s="212"/>
      <c r="H232" s="199"/>
      <c r="I232" s="199"/>
      <c r="J232" s="199"/>
      <c r="K232" s="199"/>
      <c r="L232" s="199"/>
      <c r="M232" s="199"/>
      <c r="N232" s="199"/>
      <c r="O232" s="199"/>
      <c r="P232" s="199"/>
      <c r="Q232" s="212"/>
      <c r="R232" s="212"/>
      <c r="S232" s="212"/>
      <c r="T232" s="199"/>
      <c r="U232" s="199"/>
      <c r="V232" s="199"/>
      <c r="W232" s="199"/>
      <c r="X232" s="199"/>
      <c r="Y232" s="199"/>
      <c r="Z232" s="199"/>
      <c r="AA232" s="199"/>
      <c r="AB232" s="199"/>
      <c r="AC232" s="212"/>
      <c r="AD232" s="212"/>
      <c r="AE232" s="212">
        <v>1</v>
      </c>
      <c r="AF232" s="212"/>
      <c r="AG232" s="199"/>
      <c r="AH232" s="199"/>
      <c r="AI232" s="199">
        <v>0</v>
      </c>
      <c r="AJ232" s="199"/>
      <c r="AK232" s="199"/>
      <c r="AL232" s="199"/>
      <c r="AM232" s="199">
        <v>0.65000000002328306</v>
      </c>
      <c r="AN232" s="199"/>
      <c r="AO232" s="199"/>
      <c r="AP232" s="199"/>
      <c r="AQ232" s="199">
        <v>3.2500000001164153</v>
      </c>
      <c r="AR232" s="199"/>
      <c r="AS232" s="212"/>
      <c r="AT232" s="212"/>
      <c r="AU232" s="212"/>
      <c r="AV232" s="199"/>
      <c r="AW232" s="199"/>
      <c r="AX232" s="199"/>
      <c r="AY232" s="199"/>
      <c r="AZ232" s="199"/>
      <c r="BA232" s="199"/>
      <c r="BB232" s="199"/>
      <c r="BC232" s="199"/>
      <c r="BD232" s="199"/>
      <c r="BE232" s="212"/>
      <c r="BF232" s="212"/>
      <c r="BG232" s="199"/>
      <c r="BH232" s="199"/>
      <c r="BI232" s="199"/>
      <c r="BJ232" s="199"/>
      <c r="BK232" s="199"/>
      <c r="BL232" s="199"/>
      <c r="BM232" s="212">
        <v>1</v>
      </c>
      <c r="BN232" s="199">
        <v>0</v>
      </c>
      <c r="BO232" s="199">
        <v>0.65000000002328306</v>
      </c>
      <c r="BP232" s="199">
        <v>3.2500000001164153</v>
      </c>
      <c r="BQ232" s="211"/>
      <c r="BR232" s="211"/>
      <c r="BS232" s="211"/>
      <c r="BT232" s="211"/>
      <c r="BU232" s="31" t="str">
        <f t="shared" si="136"/>
        <v>23_04</v>
      </c>
      <c r="BV232" s="31" t="str">
        <f t="shared" si="137"/>
        <v>BOMBA NEUMATICA DE RECEPCION DE ACEITE</v>
      </c>
      <c r="BW232" s="31" t="str">
        <f t="shared" si="138"/>
        <v>140-PP-104</v>
      </c>
      <c r="BX232" s="1" t="str">
        <f t="shared" si="139"/>
        <v>-</v>
      </c>
      <c r="BY232" s="66">
        <f t="shared" si="112"/>
        <v>0</v>
      </c>
      <c r="BZ232" s="66">
        <f t="shared" si="113"/>
        <v>3.2500000001164153</v>
      </c>
      <c r="CA232" s="1">
        <f t="shared" si="114"/>
        <v>16</v>
      </c>
      <c r="CB232" s="213">
        <f t="shared" si="115"/>
        <v>384</v>
      </c>
      <c r="CC232" s="67">
        <f t="shared" si="116"/>
        <v>1</v>
      </c>
      <c r="CD232" s="69" t="str">
        <f t="shared" si="117"/>
        <v>NO PRESENTA</v>
      </c>
      <c r="CE232" s="31">
        <f t="shared" si="102"/>
        <v>30</v>
      </c>
      <c r="CF232" s="213">
        <f t="shared" si="103"/>
        <v>720</v>
      </c>
      <c r="CG232" s="67">
        <f t="shared" si="104"/>
        <v>1</v>
      </c>
      <c r="CH232" s="69" t="str">
        <f t="shared" si="105"/>
        <v>NO PRESENTA</v>
      </c>
      <c r="CI232" s="69" t="str">
        <f t="shared" si="106"/>
        <v>NO PRESENTA</v>
      </c>
      <c r="CJ232" s="199" t="str">
        <f t="shared" si="107"/>
        <v>NO PRESENTA</v>
      </c>
      <c r="CK232" s="68" t="str">
        <f t="shared" si="118"/>
        <v>-</v>
      </c>
      <c r="CL232" s="68" t="str">
        <f t="shared" si="119"/>
        <v>-</v>
      </c>
      <c r="CM232" s="68" t="str">
        <f t="shared" si="120"/>
        <v>-</v>
      </c>
      <c r="CN232" s="68" t="str">
        <f t="shared" si="121"/>
        <v>-</v>
      </c>
      <c r="CO232" s="68" t="str">
        <f t="shared" si="122"/>
        <v>-</v>
      </c>
      <c r="CP232" s="68">
        <f t="shared" si="123"/>
        <v>0</v>
      </c>
      <c r="CQ232" s="68">
        <f t="shared" si="124"/>
        <v>0</v>
      </c>
      <c r="CR232" s="68">
        <f t="shared" si="125"/>
        <v>1</v>
      </c>
      <c r="CS232" s="68">
        <f t="shared" si="126"/>
        <v>0</v>
      </c>
      <c r="CT232" s="68">
        <f t="shared" si="127"/>
        <v>0</v>
      </c>
      <c r="CU232" s="68" t="str">
        <f t="shared" si="128"/>
        <v>-</v>
      </c>
      <c r="CV232" s="68" t="str">
        <f t="shared" si="129"/>
        <v>-</v>
      </c>
      <c r="CW232" s="68" t="str">
        <f t="shared" si="130"/>
        <v>-</v>
      </c>
      <c r="CX232" s="68" t="str">
        <f t="shared" si="131"/>
        <v>-</v>
      </c>
      <c r="CY232" s="68">
        <f t="shared" si="132"/>
        <v>1</v>
      </c>
      <c r="CZ232" s="68">
        <f t="shared" si="133"/>
        <v>0</v>
      </c>
      <c r="DA232" s="68">
        <f t="shared" si="134"/>
        <v>0</v>
      </c>
      <c r="DB232" s="68">
        <f t="shared" si="135"/>
        <v>0</v>
      </c>
    </row>
    <row r="233" spans="1:106" ht="14.25" customHeight="1" x14ac:dyDescent="0.2">
      <c r="A233" s="31" t="s">
        <v>235</v>
      </c>
      <c r="B233" s="211" t="s">
        <v>449</v>
      </c>
      <c r="C233" s="211" t="s">
        <v>101</v>
      </c>
      <c r="D233" s="211" t="s">
        <v>36</v>
      </c>
      <c r="E233" s="212"/>
      <c r="F233" s="212"/>
      <c r="G233" s="212"/>
      <c r="H233" s="199"/>
      <c r="I233" s="199"/>
      <c r="J233" s="199"/>
      <c r="K233" s="199"/>
      <c r="L233" s="199"/>
      <c r="M233" s="199"/>
      <c r="N233" s="199"/>
      <c r="O233" s="199"/>
      <c r="P233" s="199"/>
      <c r="Q233" s="212"/>
      <c r="R233" s="212"/>
      <c r="S233" s="212"/>
      <c r="T233" s="199"/>
      <c r="U233" s="199"/>
      <c r="V233" s="199"/>
      <c r="W233" s="199"/>
      <c r="X233" s="199"/>
      <c r="Y233" s="199"/>
      <c r="Z233" s="199"/>
      <c r="AA233" s="199"/>
      <c r="AB233" s="199"/>
      <c r="AC233" s="212"/>
      <c r="AD233" s="212"/>
      <c r="AE233" s="212">
        <v>1</v>
      </c>
      <c r="AF233" s="212"/>
      <c r="AG233" s="199"/>
      <c r="AH233" s="199"/>
      <c r="AI233" s="199">
        <v>0</v>
      </c>
      <c r="AJ233" s="199"/>
      <c r="AK233" s="199"/>
      <c r="AL233" s="199"/>
      <c r="AM233" s="199">
        <v>0.65000000002328306</v>
      </c>
      <c r="AN233" s="199"/>
      <c r="AO233" s="199"/>
      <c r="AP233" s="199"/>
      <c r="AQ233" s="199">
        <v>3.2500000001164153</v>
      </c>
      <c r="AR233" s="199"/>
      <c r="AS233" s="212"/>
      <c r="AT233" s="212"/>
      <c r="AU233" s="212"/>
      <c r="AV233" s="199"/>
      <c r="AW233" s="199"/>
      <c r="AX233" s="199"/>
      <c r="AY233" s="199"/>
      <c r="AZ233" s="199"/>
      <c r="BA233" s="199"/>
      <c r="BB233" s="199"/>
      <c r="BC233" s="199"/>
      <c r="BD233" s="199"/>
      <c r="BE233" s="212"/>
      <c r="BF233" s="212"/>
      <c r="BG233" s="199"/>
      <c r="BH233" s="199"/>
      <c r="BI233" s="199"/>
      <c r="BJ233" s="199"/>
      <c r="BK233" s="199"/>
      <c r="BL233" s="199"/>
      <c r="BM233" s="212">
        <v>1</v>
      </c>
      <c r="BN233" s="199">
        <v>0</v>
      </c>
      <c r="BO233" s="199">
        <v>0.65000000002328306</v>
      </c>
      <c r="BP233" s="199">
        <v>3.2500000001164153</v>
      </c>
      <c r="BQ233" s="211"/>
      <c r="BR233" s="211"/>
      <c r="BS233" s="211"/>
      <c r="BT233" s="211"/>
      <c r="BU233" s="31" t="str">
        <f t="shared" si="136"/>
        <v>23_04</v>
      </c>
      <c r="BV233" s="31" t="str">
        <f t="shared" si="137"/>
        <v>BOMBA NEUMATICA DE RECEPCION DE REFRIGERANTE</v>
      </c>
      <c r="BW233" s="31" t="str">
        <f t="shared" si="138"/>
        <v>140-PP-105</v>
      </c>
      <c r="BX233" s="1" t="str">
        <f t="shared" si="139"/>
        <v>-</v>
      </c>
      <c r="BY233" s="66">
        <f t="shared" si="112"/>
        <v>0</v>
      </c>
      <c r="BZ233" s="66">
        <f t="shared" si="113"/>
        <v>3.2500000001164153</v>
      </c>
      <c r="CA233" s="1">
        <f t="shared" si="114"/>
        <v>16</v>
      </c>
      <c r="CB233" s="213">
        <f t="shared" si="115"/>
        <v>384</v>
      </c>
      <c r="CC233" s="67">
        <f t="shared" si="116"/>
        <v>1</v>
      </c>
      <c r="CD233" s="69" t="str">
        <f t="shared" si="117"/>
        <v>NO PRESENTA</v>
      </c>
      <c r="CE233" s="31">
        <f t="shared" si="102"/>
        <v>30</v>
      </c>
      <c r="CF233" s="213">
        <f t="shared" si="103"/>
        <v>720</v>
      </c>
      <c r="CG233" s="67">
        <f t="shared" si="104"/>
        <v>1</v>
      </c>
      <c r="CH233" s="69" t="str">
        <f t="shared" si="105"/>
        <v>NO PRESENTA</v>
      </c>
      <c r="CI233" s="69" t="str">
        <f t="shared" si="106"/>
        <v>NO PRESENTA</v>
      </c>
      <c r="CJ233" s="199" t="str">
        <f t="shared" si="107"/>
        <v>NO PRESENTA</v>
      </c>
      <c r="CK233" s="68" t="str">
        <f t="shared" si="118"/>
        <v>-</v>
      </c>
      <c r="CL233" s="68" t="str">
        <f t="shared" si="119"/>
        <v>-</v>
      </c>
      <c r="CM233" s="68" t="str">
        <f t="shared" si="120"/>
        <v>-</v>
      </c>
      <c r="CN233" s="68" t="str">
        <f t="shared" si="121"/>
        <v>-</v>
      </c>
      <c r="CO233" s="68" t="str">
        <f t="shared" si="122"/>
        <v>-</v>
      </c>
      <c r="CP233" s="68">
        <f t="shared" si="123"/>
        <v>0</v>
      </c>
      <c r="CQ233" s="68">
        <f t="shared" si="124"/>
        <v>0</v>
      </c>
      <c r="CR233" s="68">
        <f t="shared" si="125"/>
        <v>1</v>
      </c>
      <c r="CS233" s="68">
        <f t="shared" si="126"/>
        <v>0</v>
      </c>
      <c r="CT233" s="68">
        <f t="shared" si="127"/>
        <v>0</v>
      </c>
      <c r="CU233" s="68" t="str">
        <f t="shared" si="128"/>
        <v>-</v>
      </c>
      <c r="CV233" s="68" t="str">
        <f t="shared" si="129"/>
        <v>-</v>
      </c>
      <c r="CW233" s="68" t="str">
        <f t="shared" si="130"/>
        <v>-</v>
      </c>
      <c r="CX233" s="68" t="str">
        <f t="shared" si="131"/>
        <v>-</v>
      </c>
      <c r="CY233" s="68">
        <f t="shared" si="132"/>
        <v>1</v>
      </c>
      <c r="CZ233" s="68">
        <f t="shared" si="133"/>
        <v>0</v>
      </c>
      <c r="DA233" s="68">
        <f t="shared" si="134"/>
        <v>0</v>
      </c>
      <c r="DB233" s="68">
        <f t="shared" si="135"/>
        <v>0</v>
      </c>
    </row>
    <row r="234" spans="1:106" ht="14.25" customHeight="1" x14ac:dyDescent="0.2">
      <c r="A234" s="31" t="s">
        <v>235</v>
      </c>
      <c r="B234" s="211" t="s">
        <v>451</v>
      </c>
      <c r="C234" s="211" t="s">
        <v>127</v>
      </c>
      <c r="D234" s="211" t="s">
        <v>485</v>
      </c>
      <c r="E234" s="212"/>
      <c r="F234" s="212"/>
      <c r="G234" s="212"/>
      <c r="H234" s="199"/>
      <c r="I234" s="199"/>
      <c r="J234" s="199"/>
      <c r="K234" s="199"/>
      <c r="L234" s="199"/>
      <c r="M234" s="199"/>
      <c r="N234" s="199"/>
      <c r="O234" s="199"/>
      <c r="P234" s="199"/>
      <c r="Q234" s="212"/>
      <c r="R234" s="212">
        <v>1</v>
      </c>
      <c r="S234" s="212"/>
      <c r="T234" s="199"/>
      <c r="U234" s="199">
        <v>0</v>
      </c>
      <c r="V234" s="199"/>
      <c r="W234" s="199"/>
      <c r="X234" s="199">
        <v>1.7497222222737037</v>
      </c>
      <c r="Y234" s="199"/>
      <c r="Z234" s="199"/>
      <c r="AA234" s="199">
        <v>3.4994444445474073</v>
      </c>
      <c r="AB234" s="199"/>
      <c r="AC234" s="212"/>
      <c r="AD234" s="212"/>
      <c r="AE234" s="212"/>
      <c r="AF234" s="212"/>
      <c r="AG234" s="199"/>
      <c r="AH234" s="199"/>
      <c r="AI234" s="199"/>
      <c r="AJ234" s="199"/>
      <c r="AK234" s="199"/>
      <c r="AL234" s="199"/>
      <c r="AM234" s="199"/>
      <c r="AN234" s="199"/>
      <c r="AO234" s="199"/>
      <c r="AP234" s="199"/>
      <c r="AQ234" s="199"/>
      <c r="AR234" s="199"/>
      <c r="AS234" s="212"/>
      <c r="AT234" s="212"/>
      <c r="AU234" s="212"/>
      <c r="AV234" s="199"/>
      <c r="AW234" s="199"/>
      <c r="AX234" s="199"/>
      <c r="AY234" s="199"/>
      <c r="AZ234" s="199"/>
      <c r="BA234" s="199"/>
      <c r="BB234" s="199"/>
      <c r="BC234" s="199"/>
      <c r="BD234" s="199"/>
      <c r="BE234" s="212"/>
      <c r="BF234" s="212"/>
      <c r="BG234" s="199"/>
      <c r="BH234" s="199"/>
      <c r="BI234" s="199"/>
      <c r="BJ234" s="199"/>
      <c r="BK234" s="199"/>
      <c r="BL234" s="199"/>
      <c r="BM234" s="212">
        <v>1</v>
      </c>
      <c r="BN234" s="199">
        <v>0</v>
      </c>
      <c r="BO234" s="199">
        <v>1.7497222222737037</v>
      </c>
      <c r="BP234" s="199">
        <v>3.4994444445474073</v>
      </c>
      <c r="BQ234" s="211"/>
      <c r="BR234" s="211"/>
      <c r="BS234" s="211"/>
      <c r="BT234" s="211"/>
      <c r="BU234" s="31" t="str">
        <f t="shared" si="136"/>
        <v>23_04</v>
      </c>
      <c r="BV234" s="31" t="str">
        <f t="shared" si="137"/>
        <v xml:space="preserve">ESTACION DE LUBRICACION </v>
      </c>
      <c r="BW234" s="31" t="str">
        <f t="shared" si="138"/>
        <v>140-ZM-102</v>
      </c>
      <c r="BX234" s="1" t="str">
        <f t="shared" si="139"/>
        <v>140-ZM-102_CARRETE REFRIGERANTE NUEVO</v>
      </c>
      <c r="BY234" s="66">
        <f t="shared" si="112"/>
        <v>0</v>
      </c>
      <c r="BZ234" s="66">
        <f t="shared" si="113"/>
        <v>3.4994444445474073</v>
      </c>
      <c r="CA234" s="1">
        <f t="shared" si="114"/>
        <v>16</v>
      </c>
      <c r="CB234" s="213">
        <f t="shared" si="115"/>
        <v>384</v>
      </c>
      <c r="CC234" s="67">
        <f t="shared" si="116"/>
        <v>1</v>
      </c>
      <c r="CD234" s="69" t="str">
        <f t="shared" si="117"/>
        <v>NO PRESENTA</v>
      </c>
      <c r="CE234" s="31">
        <f t="shared" si="102"/>
        <v>30</v>
      </c>
      <c r="CF234" s="213">
        <f t="shared" si="103"/>
        <v>720</v>
      </c>
      <c r="CG234" s="67">
        <f t="shared" si="104"/>
        <v>1</v>
      </c>
      <c r="CH234" s="69" t="str">
        <f t="shared" si="105"/>
        <v>NO PRESENTA</v>
      </c>
      <c r="CI234" s="69" t="str">
        <f t="shared" si="106"/>
        <v>NO PRESENTA</v>
      </c>
      <c r="CJ234" s="199" t="str">
        <f t="shared" si="107"/>
        <v>NO PRESENTA</v>
      </c>
      <c r="CK234" s="68" t="str">
        <f t="shared" si="118"/>
        <v>-</v>
      </c>
      <c r="CL234" s="68" t="str">
        <f t="shared" si="119"/>
        <v>-</v>
      </c>
      <c r="CM234" s="68" t="str">
        <f t="shared" si="120"/>
        <v>-</v>
      </c>
      <c r="CN234" s="68" t="str">
        <f t="shared" si="121"/>
        <v>-</v>
      </c>
      <c r="CO234" s="68" t="str">
        <f t="shared" si="122"/>
        <v>-</v>
      </c>
      <c r="CP234" s="68">
        <f t="shared" si="123"/>
        <v>0</v>
      </c>
      <c r="CQ234" s="68">
        <f t="shared" si="124"/>
        <v>1</v>
      </c>
      <c r="CR234" s="68">
        <f t="shared" si="125"/>
        <v>0</v>
      </c>
      <c r="CS234" s="68">
        <f t="shared" si="126"/>
        <v>0</v>
      </c>
      <c r="CT234" s="68">
        <f t="shared" si="127"/>
        <v>0</v>
      </c>
      <c r="CU234" s="68" t="str">
        <f t="shared" si="128"/>
        <v>-</v>
      </c>
      <c r="CV234" s="68" t="str">
        <f t="shared" si="129"/>
        <v>-</v>
      </c>
      <c r="CW234" s="68" t="str">
        <f t="shared" si="130"/>
        <v>-</v>
      </c>
      <c r="CX234" s="68" t="str">
        <f t="shared" si="131"/>
        <v>-</v>
      </c>
      <c r="CY234" s="68">
        <f t="shared" si="132"/>
        <v>1</v>
      </c>
      <c r="CZ234" s="68">
        <f t="shared" si="133"/>
        <v>0</v>
      </c>
      <c r="DA234" s="68">
        <f t="shared" si="134"/>
        <v>0</v>
      </c>
      <c r="DB234" s="68">
        <f t="shared" si="135"/>
        <v>0</v>
      </c>
    </row>
    <row r="235" spans="1:106" ht="14.25" customHeight="1" x14ac:dyDescent="0.2">
      <c r="A235" s="31" t="s">
        <v>235</v>
      </c>
      <c r="B235" s="211" t="s">
        <v>451</v>
      </c>
      <c r="C235" s="211" t="s">
        <v>184</v>
      </c>
      <c r="D235" s="211" t="s">
        <v>484</v>
      </c>
      <c r="E235" s="212">
        <v>1</v>
      </c>
      <c r="F235" s="212"/>
      <c r="G235" s="212"/>
      <c r="H235" s="199">
        <v>19.049999999930151</v>
      </c>
      <c r="I235" s="199"/>
      <c r="J235" s="199"/>
      <c r="K235" s="199">
        <v>6.249722222215496</v>
      </c>
      <c r="L235" s="199"/>
      <c r="M235" s="199"/>
      <c r="N235" s="199">
        <v>31.24861111107748</v>
      </c>
      <c r="O235" s="199"/>
      <c r="P235" s="199"/>
      <c r="Q235" s="212"/>
      <c r="R235" s="212"/>
      <c r="S235" s="212"/>
      <c r="T235" s="199"/>
      <c r="U235" s="199"/>
      <c r="V235" s="199"/>
      <c r="W235" s="199"/>
      <c r="X235" s="199"/>
      <c r="Y235" s="199"/>
      <c r="Z235" s="199"/>
      <c r="AA235" s="199"/>
      <c r="AB235" s="199"/>
      <c r="AC235" s="212"/>
      <c r="AD235" s="212"/>
      <c r="AE235" s="212"/>
      <c r="AF235" s="212"/>
      <c r="AG235" s="199"/>
      <c r="AH235" s="199"/>
      <c r="AI235" s="199"/>
      <c r="AJ235" s="199"/>
      <c r="AK235" s="199"/>
      <c r="AL235" s="199"/>
      <c r="AM235" s="199"/>
      <c r="AN235" s="199"/>
      <c r="AO235" s="199"/>
      <c r="AP235" s="199"/>
      <c r="AQ235" s="199"/>
      <c r="AR235" s="199"/>
      <c r="AS235" s="212"/>
      <c r="AT235" s="212"/>
      <c r="AU235" s="212"/>
      <c r="AV235" s="199"/>
      <c r="AW235" s="199"/>
      <c r="AX235" s="199"/>
      <c r="AY235" s="199"/>
      <c r="AZ235" s="199"/>
      <c r="BA235" s="199"/>
      <c r="BB235" s="199"/>
      <c r="BC235" s="199"/>
      <c r="BD235" s="199"/>
      <c r="BE235" s="212"/>
      <c r="BF235" s="212"/>
      <c r="BG235" s="199"/>
      <c r="BH235" s="199"/>
      <c r="BI235" s="199"/>
      <c r="BJ235" s="199"/>
      <c r="BK235" s="199"/>
      <c r="BL235" s="199"/>
      <c r="BM235" s="212">
        <v>1</v>
      </c>
      <c r="BN235" s="199">
        <v>19.049999999930151</v>
      </c>
      <c r="BO235" s="199">
        <v>6.249722222215496</v>
      </c>
      <c r="BP235" s="199">
        <v>31.24861111107748</v>
      </c>
      <c r="BQ235" s="211"/>
      <c r="BR235" s="211"/>
      <c r="BS235" s="211"/>
      <c r="BT235" s="211"/>
      <c r="BU235" s="31" t="str">
        <f t="shared" si="136"/>
        <v>23_04</v>
      </c>
      <c r="BV235" s="31" t="str">
        <f t="shared" si="137"/>
        <v xml:space="preserve">ESTACION DE LUBRICACION </v>
      </c>
      <c r="BW235" s="31" t="str">
        <f t="shared" si="138"/>
        <v>140-ZM-105</v>
      </c>
      <c r="BX235" s="1" t="str">
        <f t="shared" si="139"/>
        <v>140-ZM-105_CARRETE ACEITE SAE60</v>
      </c>
      <c r="BY235" s="66">
        <f t="shared" si="112"/>
        <v>19.049999999930151</v>
      </c>
      <c r="BZ235" s="66">
        <f t="shared" si="113"/>
        <v>31.24861111107748</v>
      </c>
      <c r="CA235" s="1">
        <f t="shared" si="114"/>
        <v>16</v>
      </c>
      <c r="CB235" s="213">
        <f t="shared" si="115"/>
        <v>384</v>
      </c>
      <c r="CC235" s="67">
        <f t="shared" si="116"/>
        <v>0.9503906250001819</v>
      </c>
      <c r="CD235" s="69">
        <f t="shared" si="117"/>
        <v>384</v>
      </c>
      <c r="CE235" s="31">
        <f t="shared" si="102"/>
        <v>30</v>
      </c>
      <c r="CF235" s="213">
        <f t="shared" si="103"/>
        <v>720</v>
      </c>
      <c r="CG235" s="67">
        <f t="shared" si="104"/>
        <v>0.97354166666676367</v>
      </c>
      <c r="CH235" s="69">
        <f t="shared" si="105"/>
        <v>720</v>
      </c>
      <c r="CI235" s="69">
        <f t="shared" si="106"/>
        <v>19.049999999930151</v>
      </c>
      <c r="CJ235" s="199">
        <f t="shared" si="107"/>
        <v>31.24861111107748</v>
      </c>
      <c r="CK235" s="68">
        <f t="shared" si="118"/>
        <v>1</v>
      </c>
      <c r="CL235" s="68">
        <f t="shared" si="119"/>
        <v>0</v>
      </c>
      <c r="CM235" s="68">
        <f t="shared" si="120"/>
        <v>0</v>
      </c>
      <c r="CN235" s="68">
        <f t="shared" si="121"/>
        <v>0</v>
      </c>
      <c r="CO235" s="68">
        <f t="shared" si="122"/>
        <v>0</v>
      </c>
      <c r="CP235" s="68">
        <f t="shared" si="123"/>
        <v>1</v>
      </c>
      <c r="CQ235" s="68">
        <f t="shared" si="124"/>
        <v>0</v>
      </c>
      <c r="CR235" s="68">
        <f t="shared" si="125"/>
        <v>0</v>
      </c>
      <c r="CS235" s="68">
        <f t="shared" si="126"/>
        <v>0</v>
      </c>
      <c r="CT235" s="68">
        <f t="shared" si="127"/>
        <v>0</v>
      </c>
      <c r="CU235" s="68">
        <f t="shared" si="128"/>
        <v>0</v>
      </c>
      <c r="CV235" s="68">
        <f t="shared" si="129"/>
        <v>0</v>
      </c>
      <c r="CW235" s="68">
        <f t="shared" si="130"/>
        <v>1</v>
      </c>
      <c r="CX235" s="68">
        <f t="shared" si="131"/>
        <v>0</v>
      </c>
      <c r="CY235" s="68">
        <f t="shared" si="132"/>
        <v>0</v>
      </c>
      <c r="CZ235" s="68">
        <f t="shared" si="133"/>
        <v>0</v>
      </c>
      <c r="DA235" s="68">
        <f t="shared" si="134"/>
        <v>1</v>
      </c>
      <c r="DB235" s="68">
        <f t="shared" si="135"/>
        <v>0</v>
      </c>
    </row>
    <row r="236" spans="1:106" ht="14.25" customHeight="1" x14ac:dyDescent="0.2">
      <c r="A236" s="31" t="s">
        <v>235</v>
      </c>
      <c r="B236" s="211" t="s">
        <v>448</v>
      </c>
      <c r="C236" s="211" t="s">
        <v>128</v>
      </c>
      <c r="D236" s="211" t="s">
        <v>36</v>
      </c>
      <c r="E236" s="212"/>
      <c r="F236" s="212"/>
      <c r="G236" s="212"/>
      <c r="H236" s="199"/>
      <c r="I236" s="199"/>
      <c r="J236" s="199"/>
      <c r="K236" s="199"/>
      <c r="L236" s="199"/>
      <c r="M236" s="199"/>
      <c r="N236" s="199"/>
      <c r="O236" s="199"/>
      <c r="P236" s="199"/>
      <c r="Q236" s="212"/>
      <c r="R236" s="212">
        <v>1</v>
      </c>
      <c r="S236" s="212"/>
      <c r="T236" s="199"/>
      <c r="U236" s="199">
        <v>0</v>
      </c>
      <c r="V236" s="199"/>
      <c r="W236" s="199"/>
      <c r="X236" s="199">
        <v>0.83305555558763444</v>
      </c>
      <c r="Y236" s="199"/>
      <c r="Z236" s="199"/>
      <c r="AA236" s="199">
        <v>1.6661111111752689</v>
      </c>
      <c r="AB236" s="199"/>
      <c r="AC236" s="212"/>
      <c r="AD236" s="212"/>
      <c r="AE236" s="212"/>
      <c r="AF236" s="212"/>
      <c r="AG236" s="199"/>
      <c r="AH236" s="199"/>
      <c r="AI236" s="199"/>
      <c r="AJ236" s="199"/>
      <c r="AK236" s="199"/>
      <c r="AL236" s="199"/>
      <c r="AM236" s="199"/>
      <c r="AN236" s="199"/>
      <c r="AO236" s="199"/>
      <c r="AP236" s="199"/>
      <c r="AQ236" s="199"/>
      <c r="AR236" s="199"/>
      <c r="AS236" s="212"/>
      <c r="AT236" s="212"/>
      <c r="AU236" s="212"/>
      <c r="AV236" s="199"/>
      <c r="AW236" s="199"/>
      <c r="AX236" s="199"/>
      <c r="AY236" s="199"/>
      <c r="AZ236" s="199"/>
      <c r="BA236" s="199"/>
      <c r="BB236" s="199"/>
      <c r="BC236" s="199"/>
      <c r="BD236" s="199"/>
      <c r="BE236" s="212"/>
      <c r="BF236" s="212"/>
      <c r="BG236" s="199"/>
      <c r="BH236" s="199"/>
      <c r="BI236" s="199"/>
      <c r="BJ236" s="199"/>
      <c r="BK236" s="199"/>
      <c r="BL236" s="199"/>
      <c r="BM236" s="212">
        <v>1</v>
      </c>
      <c r="BN236" s="199">
        <v>0</v>
      </c>
      <c r="BO236" s="199">
        <v>0.83305555558763444</v>
      </c>
      <c r="BP236" s="199">
        <v>1.6661111111752689</v>
      </c>
      <c r="BQ236" s="211"/>
      <c r="BR236" s="211"/>
      <c r="BS236" s="211"/>
      <c r="BT236" s="211"/>
      <c r="BU236" s="31" t="str">
        <f t="shared" si="136"/>
        <v>23_04</v>
      </c>
      <c r="BV236" s="31" t="str">
        <f t="shared" si="137"/>
        <v>BOMBA NEUMATICA DE RECOLECCION DE REFRIGERANTE USADO</v>
      </c>
      <c r="BW236" s="31" t="str">
        <f t="shared" si="138"/>
        <v>140-PP-113</v>
      </c>
      <c r="BX236" s="1" t="str">
        <f t="shared" si="139"/>
        <v>-</v>
      </c>
      <c r="BY236" s="66">
        <f t="shared" si="112"/>
        <v>0</v>
      </c>
      <c r="BZ236" s="66">
        <f t="shared" si="113"/>
        <v>1.6661111111752689</v>
      </c>
      <c r="CA236" s="1">
        <f t="shared" si="114"/>
        <v>16</v>
      </c>
      <c r="CB236" s="213">
        <f t="shared" si="115"/>
        <v>384</v>
      </c>
      <c r="CC236" s="67">
        <f t="shared" si="116"/>
        <v>1</v>
      </c>
      <c r="CD236" s="69" t="str">
        <f t="shared" si="117"/>
        <v>NO PRESENTA</v>
      </c>
      <c r="CE236" s="31">
        <f t="shared" si="102"/>
        <v>30</v>
      </c>
      <c r="CF236" s="213">
        <f t="shared" si="103"/>
        <v>720</v>
      </c>
      <c r="CG236" s="67">
        <f t="shared" si="104"/>
        <v>1</v>
      </c>
      <c r="CH236" s="69" t="str">
        <f t="shared" si="105"/>
        <v>NO PRESENTA</v>
      </c>
      <c r="CI236" s="69" t="str">
        <f t="shared" si="106"/>
        <v>NO PRESENTA</v>
      </c>
      <c r="CJ236" s="199" t="str">
        <f t="shared" si="107"/>
        <v>NO PRESENTA</v>
      </c>
      <c r="CK236" s="68" t="str">
        <f t="shared" si="118"/>
        <v>-</v>
      </c>
      <c r="CL236" s="68" t="str">
        <f t="shared" si="119"/>
        <v>-</v>
      </c>
      <c r="CM236" s="68" t="str">
        <f t="shared" si="120"/>
        <v>-</v>
      </c>
      <c r="CN236" s="68" t="str">
        <f t="shared" si="121"/>
        <v>-</v>
      </c>
      <c r="CO236" s="68" t="str">
        <f t="shared" si="122"/>
        <v>-</v>
      </c>
      <c r="CP236" s="68">
        <f t="shared" si="123"/>
        <v>0</v>
      </c>
      <c r="CQ236" s="68">
        <f t="shared" si="124"/>
        <v>1</v>
      </c>
      <c r="CR236" s="68">
        <f t="shared" si="125"/>
        <v>0</v>
      </c>
      <c r="CS236" s="68">
        <f t="shared" si="126"/>
        <v>0</v>
      </c>
      <c r="CT236" s="68">
        <f t="shared" si="127"/>
        <v>0</v>
      </c>
      <c r="CU236" s="68" t="str">
        <f t="shared" si="128"/>
        <v>-</v>
      </c>
      <c r="CV236" s="68" t="str">
        <f t="shared" si="129"/>
        <v>-</v>
      </c>
      <c r="CW236" s="68" t="str">
        <f t="shared" si="130"/>
        <v>-</v>
      </c>
      <c r="CX236" s="68" t="str">
        <f t="shared" si="131"/>
        <v>-</v>
      </c>
      <c r="CY236" s="68">
        <f t="shared" si="132"/>
        <v>1</v>
      </c>
      <c r="CZ236" s="68">
        <f t="shared" si="133"/>
        <v>0</v>
      </c>
      <c r="DA236" s="68">
        <f t="shared" si="134"/>
        <v>0</v>
      </c>
      <c r="DB236" s="68">
        <f t="shared" si="135"/>
        <v>0</v>
      </c>
    </row>
    <row r="237" spans="1:106" ht="14.25" customHeight="1" x14ac:dyDescent="0.2">
      <c r="A237" s="31" t="s">
        <v>235</v>
      </c>
      <c r="B237" s="211" t="s">
        <v>448</v>
      </c>
      <c r="C237" s="211" t="s">
        <v>183</v>
      </c>
      <c r="D237" s="211" t="s">
        <v>36</v>
      </c>
      <c r="E237" s="212"/>
      <c r="F237" s="212"/>
      <c r="G237" s="212"/>
      <c r="H237" s="199"/>
      <c r="I237" s="199"/>
      <c r="J237" s="199"/>
      <c r="K237" s="199"/>
      <c r="L237" s="199"/>
      <c r="M237" s="199"/>
      <c r="N237" s="199"/>
      <c r="O237" s="199"/>
      <c r="P237" s="199"/>
      <c r="Q237" s="212"/>
      <c r="R237" s="212">
        <v>1</v>
      </c>
      <c r="S237" s="212"/>
      <c r="T237" s="199"/>
      <c r="U237" s="199">
        <v>0</v>
      </c>
      <c r="V237" s="199"/>
      <c r="W237" s="199"/>
      <c r="X237" s="199">
        <v>0.66638888890156522</v>
      </c>
      <c r="Y237" s="199"/>
      <c r="Z237" s="199"/>
      <c r="AA237" s="199">
        <v>1.3327777778031304</v>
      </c>
      <c r="AB237" s="199"/>
      <c r="AC237" s="212"/>
      <c r="AD237" s="212"/>
      <c r="AE237" s="212"/>
      <c r="AF237" s="212"/>
      <c r="AG237" s="199"/>
      <c r="AH237" s="199"/>
      <c r="AI237" s="199"/>
      <c r="AJ237" s="199"/>
      <c r="AK237" s="199"/>
      <c r="AL237" s="199"/>
      <c r="AM237" s="199"/>
      <c r="AN237" s="199"/>
      <c r="AO237" s="199"/>
      <c r="AP237" s="199"/>
      <c r="AQ237" s="199"/>
      <c r="AR237" s="199"/>
      <c r="AS237" s="212"/>
      <c r="AT237" s="212"/>
      <c r="AU237" s="212"/>
      <c r="AV237" s="199"/>
      <c r="AW237" s="199"/>
      <c r="AX237" s="199"/>
      <c r="AY237" s="199"/>
      <c r="AZ237" s="199"/>
      <c r="BA237" s="199"/>
      <c r="BB237" s="199"/>
      <c r="BC237" s="199"/>
      <c r="BD237" s="199"/>
      <c r="BE237" s="212"/>
      <c r="BF237" s="212"/>
      <c r="BG237" s="199"/>
      <c r="BH237" s="199"/>
      <c r="BI237" s="199"/>
      <c r="BJ237" s="199"/>
      <c r="BK237" s="199"/>
      <c r="BL237" s="199"/>
      <c r="BM237" s="212">
        <v>1</v>
      </c>
      <c r="BN237" s="199">
        <v>0</v>
      </c>
      <c r="BO237" s="199">
        <v>0.66638888890156522</v>
      </c>
      <c r="BP237" s="199">
        <v>1.3327777778031304</v>
      </c>
      <c r="BQ237" s="211"/>
      <c r="BR237" s="211"/>
      <c r="BS237" s="211"/>
      <c r="BT237" s="211"/>
      <c r="BU237" s="31" t="str">
        <f t="shared" si="136"/>
        <v>23_04</v>
      </c>
      <c r="BV237" s="31" t="str">
        <f t="shared" si="137"/>
        <v>BOMBA NEUMATICA DE RECOLECCION DE REFRIGERANTE USADO</v>
      </c>
      <c r="BW237" s="31" t="str">
        <f t="shared" si="138"/>
        <v>140-PP-116</v>
      </c>
      <c r="BX237" s="1" t="str">
        <f t="shared" si="139"/>
        <v>-</v>
      </c>
      <c r="BY237" s="66">
        <f t="shared" si="112"/>
        <v>0</v>
      </c>
      <c r="BZ237" s="66">
        <f t="shared" si="113"/>
        <v>1.3327777778031304</v>
      </c>
      <c r="CA237" s="1">
        <f t="shared" si="114"/>
        <v>16</v>
      </c>
      <c r="CB237" s="213">
        <f t="shared" si="115"/>
        <v>384</v>
      </c>
      <c r="CC237" s="67">
        <f t="shared" si="116"/>
        <v>1</v>
      </c>
      <c r="CD237" s="69" t="str">
        <f t="shared" si="117"/>
        <v>NO PRESENTA</v>
      </c>
      <c r="CE237" s="31">
        <f t="shared" si="102"/>
        <v>30</v>
      </c>
      <c r="CF237" s="213">
        <f t="shared" si="103"/>
        <v>720</v>
      </c>
      <c r="CG237" s="67">
        <f t="shared" si="104"/>
        <v>1</v>
      </c>
      <c r="CH237" s="69" t="str">
        <f t="shared" si="105"/>
        <v>NO PRESENTA</v>
      </c>
      <c r="CI237" s="69" t="str">
        <f t="shared" si="106"/>
        <v>NO PRESENTA</v>
      </c>
      <c r="CJ237" s="199" t="str">
        <f t="shared" si="107"/>
        <v>NO PRESENTA</v>
      </c>
      <c r="CK237" s="68" t="str">
        <f t="shared" si="118"/>
        <v>-</v>
      </c>
      <c r="CL237" s="68" t="str">
        <f t="shared" si="119"/>
        <v>-</v>
      </c>
      <c r="CM237" s="68" t="str">
        <f t="shared" si="120"/>
        <v>-</v>
      </c>
      <c r="CN237" s="68" t="str">
        <f t="shared" si="121"/>
        <v>-</v>
      </c>
      <c r="CO237" s="68" t="str">
        <f t="shared" si="122"/>
        <v>-</v>
      </c>
      <c r="CP237" s="68">
        <f t="shared" si="123"/>
        <v>0</v>
      </c>
      <c r="CQ237" s="68">
        <f t="shared" si="124"/>
        <v>1</v>
      </c>
      <c r="CR237" s="68">
        <f t="shared" si="125"/>
        <v>0</v>
      </c>
      <c r="CS237" s="68">
        <f t="shared" si="126"/>
        <v>0</v>
      </c>
      <c r="CT237" s="68">
        <f t="shared" si="127"/>
        <v>0</v>
      </c>
      <c r="CU237" s="68" t="str">
        <f t="shared" si="128"/>
        <v>-</v>
      </c>
      <c r="CV237" s="68" t="str">
        <f t="shared" si="129"/>
        <v>-</v>
      </c>
      <c r="CW237" s="68" t="str">
        <f t="shared" si="130"/>
        <v>-</v>
      </c>
      <c r="CX237" s="68" t="str">
        <f t="shared" si="131"/>
        <v>-</v>
      </c>
      <c r="CY237" s="68">
        <f t="shared" si="132"/>
        <v>1</v>
      </c>
      <c r="CZ237" s="68">
        <f t="shared" si="133"/>
        <v>0</v>
      </c>
      <c r="DA237" s="68">
        <f t="shared" si="134"/>
        <v>0</v>
      </c>
      <c r="DB237" s="68">
        <f t="shared" si="135"/>
        <v>0</v>
      </c>
    </row>
    <row r="238" spans="1:106" ht="14.25" customHeight="1" x14ac:dyDescent="0.2">
      <c r="A238" s="31" t="s">
        <v>235</v>
      </c>
      <c r="B238" s="211" t="s">
        <v>448</v>
      </c>
      <c r="C238" s="211" t="s">
        <v>129</v>
      </c>
      <c r="D238" s="211" t="s">
        <v>36</v>
      </c>
      <c r="E238" s="212"/>
      <c r="F238" s="212"/>
      <c r="G238" s="212">
        <v>1</v>
      </c>
      <c r="H238" s="199"/>
      <c r="I238" s="199"/>
      <c r="J238" s="199">
        <v>0.93333333340706304</v>
      </c>
      <c r="K238" s="199"/>
      <c r="L238" s="199"/>
      <c r="M238" s="199">
        <v>1.0999999999185093</v>
      </c>
      <c r="N238" s="199"/>
      <c r="O238" s="199"/>
      <c r="P238" s="199">
        <v>4.3999999996740371</v>
      </c>
      <c r="Q238" s="212"/>
      <c r="R238" s="212">
        <v>1</v>
      </c>
      <c r="S238" s="212"/>
      <c r="T238" s="199"/>
      <c r="U238" s="199">
        <v>0</v>
      </c>
      <c r="V238" s="199"/>
      <c r="W238" s="199"/>
      <c r="X238" s="199">
        <v>0.66638888890156522</v>
      </c>
      <c r="Y238" s="199"/>
      <c r="Z238" s="199"/>
      <c r="AA238" s="199">
        <v>1.3327777778031304</v>
      </c>
      <c r="AB238" s="199"/>
      <c r="AC238" s="212"/>
      <c r="AD238" s="212"/>
      <c r="AE238" s="212"/>
      <c r="AF238" s="212"/>
      <c r="AG238" s="199"/>
      <c r="AH238" s="199"/>
      <c r="AI238" s="199"/>
      <c r="AJ238" s="199"/>
      <c r="AK238" s="199"/>
      <c r="AL238" s="199"/>
      <c r="AM238" s="199"/>
      <c r="AN238" s="199"/>
      <c r="AO238" s="199"/>
      <c r="AP238" s="199"/>
      <c r="AQ238" s="199"/>
      <c r="AR238" s="199"/>
      <c r="AS238" s="212"/>
      <c r="AT238" s="212"/>
      <c r="AU238" s="212"/>
      <c r="AV238" s="199"/>
      <c r="AW238" s="199"/>
      <c r="AX238" s="199"/>
      <c r="AY238" s="199"/>
      <c r="AZ238" s="199"/>
      <c r="BA238" s="199"/>
      <c r="BB238" s="199"/>
      <c r="BC238" s="199"/>
      <c r="BD238" s="199"/>
      <c r="BE238" s="212"/>
      <c r="BF238" s="212"/>
      <c r="BG238" s="199"/>
      <c r="BH238" s="199"/>
      <c r="BI238" s="199"/>
      <c r="BJ238" s="199"/>
      <c r="BK238" s="199"/>
      <c r="BL238" s="199"/>
      <c r="BM238" s="212">
        <v>2</v>
      </c>
      <c r="BN238" s="199">
        <v>0.93333333340706304</v>
      </c>
      <c r="BO238" s="199">
        <v>1.7663888888200745</v>
      </c>
      <c r="BP238" s="199">
        <v>5.7327777774771675</v>
      </c>
      <c r="BQ238" s="211"/>
      <c r="BR238" s="211"/>
      <c r="BS238" s="211"/>
      <c r="BT238" s="211"/>
      <c r="BU238" s="31" t="str">
        <f t="shared" si="136"/>
        <v>23_04</v>
      </c>
      <c r="BV238" s="31" t="str">
        <f t="shared" si="137"/>
        <v>BOMBA NEUMATICA DE RECOLECCION DE REFRIGERANTE USADO</v>
      </c>
      <c r="BW238" s="31" t="str">
        <f t="shared" si="138"/>
        <v>140-PP-119</v>
      </c>
      <c r="BX238" s="1" t="str">
        <f t="shared" si="139"/>
        <v>-</v>
      </c>
      <c r="BY238" s="66">
        <f t="shared" si="112"/>
        <v>0.93333333340706304</v>
      </c>
      <c r="BZ238" s="66">
        <f t="shared" si="113"/>
        <v>5.7327777774771675</v>
      </c>
      <c r="CA238" s="1">
        <f t="shared" si="114"/>
        <v>16</v>
      </c>
      <c r="CB238" s="213">
        <f t="shared" si="115"/>
        <v>384</v>
      </c>
      <c r="CC238" s="67">
        <f t="shared" si="116"/>
        <v>0.99756944444425244</v>
      </c>
      <c r="CD238" s="69">
        <f t="shared" si="117"/>
        <v>384</v>
      </c>
      <c r="CE238" s="31">
        <f t="shared" si="102"/>
        <v>30</v>
      </c>
      <c r="CF238" s="213">
        <f t="shared" si="103"/>
        <v>720</v>
      </c>
      <c r="CG238" s="67">
        <f t="shared" si="104"/>
        <v>0.99870370370360129</v>
      </c>
      <c r="CH238" s="69">
        <f t="shared" si="105"/>
        <v>720</v>
      </c>
      <c r="CI238" s="69">
        <f t="shared" si="106"/>
        <v>0.93333333340706304</v>
      </c>
      <c r="CJ238" s="199">
        <f t="shared" si="107"/>
        <v>4.3999999996740371</v>
      </c>
      <c r="CK238" s="68">
        <f t="shared" si="118"/>
        <v>1</v>
      </c>
      <c r="CL238" s="68">
        <f t="shared" si="119"/>
        <v>0</v>
      </c>
      <c r="CM238" s="68">
        <f t="shared" si="120"/>
        <v>0</v>
      </c>
      <c r="CN238" s="68">
        <f t="shared" si="121"/>
        <v>0</v>
      </c>
      <c r="CO238" s="68">
        <f t="shared" si="122"/>
        <v>0</v>
      </c>
      <c r="CP238" s="68">
        <f t="shared" si="123"/>
        <v>0.76751623217642884</v>
      </c>
      <c r="CQ238" s="68">
        <f t="shared" si="124"/>
        <v>0.23248376782357122</v>
      </c>
      <c r="CR238" s="68">
        <f t="shared" si="125"/>
        <v>0</v>
      </c>
      <c r="CS238" s="68">
        <f t="shared" si="126"/>
        <v>0</v>
      </c>
      <c r="CT238" s="68">
        <f t="shared" si="127"/>
        <v>0</v>
      </c>
      <c r="CU238" s="68">
        <f t="shared" si="128"/>
        <v>0</v>
      </c>
      <c r="CV238" s="68">
        <f t="shared" si="129"/>
        <v>1</v>
      </c>
      <c r="CW238" s="68">
        <f t="shared" si="130"/>
        <v>0</v>
      </c>
      <c r="CX238" s="68">
        <f t="shared" si="131"/>
        <v>0</v>
      </c>
      <c r="CY238" s="68">
        <f t="shared" si="132"/>
        <v>0.23248376782357122</v>
      </c>
      <c r="CZ238" s="68">
        <f t="shared" si="133"/>
        <v>0.76751623217642884</v>
      </c>
      <c r="DA238" s="68">
        <f t="shared" si="134"/>
        <v>0</v>
      </c>
      <c r="DB238" s="68">
        <f t="shared" si="135"/>
        <v>0</v>
      </c>
    </row>
    <row r="239" spans="1:106" ht="14.25" customHeight="1" x14ac:dyDescent="0.2">
      <c r="A239" s="31" t="s">
        <v>235</v>
      </c>
      <c r="B239" s="211" t="s">
        <v>448</v>
      </c>
      <c r="C239" s="211" t="s">
        <v>123</v>
      </c>
      <c r="D239" s="211" t="s">
        <v>36</v>
      </c>
      <c r="E239" s="212"/>
      <c r="F239" s="212"/>
      <c r="G239" s="212"/>
      <c r="H239" s="199"/>
      <c r="I239" s="199"/>
      <c r="J239" s="199"/>
      <c r="K239" s="199"/>
      <c r="L239" s="199"/>
      <c r="M239" s="199"/>
      <c r="N239" s="199"/>
      <c r="O239" s="199"/>
      <c r="P239" s="199"/>
      <c r="Q239" s="212"/>
      <c r="R239" s="212">
        <v>1</v>
      </c>
      <c r="S239" s="212"/>
      <c r="T239" s="199"/>
      <c r="U239" s="199">
        <v>0</v>
      </c>
      <c r="V239" s="199"/>
      <c r="W239" s="199"/>
      <c r="X239" s="199">
        <v>1.8330555555294268</v>
      </c>
      <c r="Y239" s="199"/>
      <c r="Z239" s="199"/>
      <c r="AA239" s="199">
        <v>3.6661111110588536</v>
      </c>
      <c r="AB239" s="199"/>
      <c r="AC239" s="212"/>
      <c r="AD239" s="212"/>
      <c r="AE239" s="212"/>
      <c r="AF239" s="212"/>
      <c r="AG239" s="199"/>
      <c r="AH239" s="199"/>
      <c r="AI239" s="199"/>
      <c r="AJ239" s="199"/>
      <c r="AK239" s="199"/>
      <c r="AL239" s="199"/>
      <c r="AM239" s="199"/>
      <c r="AN239" s="199"/>
      <c r="AO239" s="199"/>
      <c r="AP239" s="199"/>
      <c r="AQ239" s="199"/>
      <c r="AR239" s="199"/>
      <c r="AS239" s="212"/>
      <c r="AT239" s="212"/>
      <c r="AU239" s="212"/>
      <c r="AV239" s="199"/>
      <c r="AW239" s="199"/>
      <c r="AX239" s="199"/>
      <c r="AY239" s="199"/>
      <c r="AZ239" s="199"/>
      <c r="BA239" s="199"/>
      <c r="BB239" s="199"/>
      <c r="BC239" s="199"/>
      <c r="BD239" s="199"/>
      <c r="BE239" s="212"/>
      <c r="BF239" s="212"/>
      <c r="BG239" s="199"/>
      <c r="BH239" s="199"/>
      <c r="BI239" s="199"/>
      <c r="BJ239" s="199"/>
      <c r="BK239" s="199"/>
      <c r="BL239" s="199"/>
      <c r="BM239" s="212">
        <v>1</v>
      </c>
      <c r="BN239" s="199">
        <v>0</v>
      </c>
      <c r="BO239" s="199">
        <v>1.8330555555294268</v>
      </c>
      <c r="BP239" s="199">
        <v>3.6661111110588536</v>
      </c>
      <c r="BQ239" s="211"/>
      <c r="BR239" s="211"/>
      <c r="BS239" s="211"/>
      <c r="BT239" s="211"/>
      <c r="BU239" s="31" t="str">
        <f t="shared" si="136"/>
        <v>23_04</v>
      </c>
      <c r="BV239" s="31" t="str">
        <f t="shared" si="137"/>
        <v>BOMBA NEUMATICA DE RECOLECCION DE REFRIGERANTE USADO</v>
      </c>
      <c r="BW239" s="31" t="str">
        <f t="shared" si="138"/>
        <v>140-PP-122</v>
      </c>
      <c r="BX239" s="1" t="str">
        <f t="shared" si="139"/>
        <v>-</v>
      </c>
      <c r="BY239" s="66">
        <f t="shared" si="112"/>
        <v>0</v>
      </c>
      <c r="BZ239" s="66">
        <f t="shared" si="113"/>
        <v>3.6661111110588536</v>
      </c>
      <c r="CA239" s="1">
        <f t="shared" si="114"/>
        <v>16</v>
      </c>
      <c r="CB239" s="213">
        <f t="shared" si="115"/>
        <v>384</v>
      </c>
      <c r="CC239" s="67">
        <f t="shared" si="116"/>
        <v>1</v>
      </c>
      <c r="CD239" s="69" t="str">
        <f t="shared" si="117"/>
        <v>NO PRESENTA</v>
      </c>
      <c r="CE239" s="31">
        <f t="shared" si="102"/>
        <v>30</v>
      </c>
      <c r="CF239" s="213">
        <f t="shared" si="103"/>
        <v>720</v>
      </c>
      <c r="CG239" s="67">
        <f t="shared" si="104"/>
        <v>1</v>
      </c>
      <c r="CH239" s="69" t="str">
        <f t="shared" si="105"/>
        <v>NO PRESENTA</v>
      </c>
      <c r="CI239" s="69" t="str">
        <f t="shared" si="106"/>
        <v>NO PRESENTA</v>
      </c>
      <c r="CJ239" s="199" t="str">
        <f t="shared" si="107"/>
        <v>NO PRESENTA</v>
      </c>
      <c r="CK239" s="68" t="str">
        <f t="shared" si="118"/>
        <v>-</v>
      </c>
      <c r="CL239" s="68" t="str">
        <f t="shared" si="119"/>
        <v>-</v>
      </c>
      <c r="CM239" s="68" t="str">
        <f t="shared" si="120"/>
        <v>-</v>
      </c>
      <c r="CN239" s="68" t="str">
        <f t="shared" si="121"/>
        <v>-</v>
      </c>
      <c r="CO239" s="68" t="str">
        <f t="shared" si="122"/>
        <v>-</v>
      </c>
      <c r="CP239" s="68">
        <f t="shared" si="123"/>
        <v>0</v>
      </c>
      <c r="CQ239" s="68">
        <f t="shared" si="124"/>
        <v>1</v>
      </c>
      <c r="CR239" s="68">
        <f t="shared" si="125"/>
        <v>0</v>
      </c>
      <c r="CS239" s="68">
        <f t="shared" si="126"/>
        <v>0</v>
      </c>
      <c r="CT239" s="68">
        <f t="shared" si="127"/>
        <v>0</v>
      </c>
      <c r="CU239" s="68" t="str">
        <f t="shared" si="128"/>
        <v>-</v>
      </c>
      <c r="CV239" s="68" t="str">
        <f t="shared" si="129"/>
        <v>-</v>
      </c>
      <c r="CW239" s="68" t="str">
        <f t="shared" si="130"/>
        <v>-</v>
      </c>
      <c r="CX239" s="68" t="str">
        <f t="shared" si="131"/>
        <v>-</v>
      </c>
      <c r="CY239" s="68">
        <f t="shared" si="132"/>
        <v>1</v>
      </c>
      <c r="CZ239" s="68">
        <f t="shared" si="133"/>
        <v>0</v>
      </c>
      <c r="DA239" s="68">
        <f t="shared" si="134"/>
        <v>0</v>
      </c>
      <c r="DB239" s="68">
        <f t="shared" si="135"/>
        <v>0</v>
      </c>
    </row>
    <row r="240" spans="1:106" ht="14.25" customHeight="1" x14ac:dyDescent="0.2">
      <c r="A240" s="31" t="s">
        <v>235</v>
      </c>
      <c r="B240" s="211" t="s">
        <v>445</v>
      </c>
      <c r="C240" s="211" t="s">
        <v>302</v>
      </c>
      <c r="D240" s="211" t="s">
        <v>36</v>
      </c>
      <c r="E240" s="212"/>
      <c r="F240" s="212"/>
      <c r="G240" s="212"/>
      <c r="H240" s="199"/>
      <c r="I240" s="199"/>
      <c r="J240" s="199"/>
      <c r="K240" s="199"/>
      <c r="L240" s="199"/>
      <c r="M240" s="199"/>
      <c r="N240" s="199"/>
      <c r="O240" s="199"/>
      <c r="P240" s="199"/>
      <c r="Q240" s="212"/>
      <c r="R240" s="212"/>
      <c r="S240" s="212"/>
      <c r="T240" s="199"/>
      <c r="U240" s="199"/>
      <c r="V240" s="199"/>
      <c r="W240" s="199"/>
      <c r="X240" s="199"/>
      <c r="Y240" s="199"/>
      <c r="Z240" s="199"/>
      <c r="AA240" s="199"/>
      <c r="AB240" s="199"/>
      <c r="AC240" s="212"/>
      <c r="AD240" s="212"/>
      <c r="AE240" s="212"/>
      <c r="AF240" s="212">
        <v>2</v>
      </c>
      <c r="AG240" s="199"/>
      <c r="AH240" s="199"/>
      <c r="AI240" s="199"/>
      <c r="AJ240" s="199">
        <v>0</v>
      </c>
      <c r="AK240" s="199"/>
      <c r="AL240" s="199"/>
      <c r="AM240" s="199"/>
      <c r="AN240" s="199">
        <v>1.3330555556458421</v>
      </c>
      <c r="AO240" s="199"/>
      <c r="AP240" s="199"/>
      <c r="AQ240" s="199"/>
      <c r="AR240" s="199">
        <v>6.6652777782292105</v>
      </c>
      <c r="AS240" s="212"/>
      <c r="AT240" s="212"/>
      <c r="AU240" s="212"/>
      <c r="AV240" s="199"/>
      <c r="AW240" s="199"/>
      <c r="AX240" s="199"/>
      <c r="AY240" s="199"/>
      <c r="AZ240" s="199"/>
      <c r="BA240" s="199"/>
      <c r="BB240" s="199"/>
      <c r="BC240" s="199"/>
      <c r="BD240" s="199"/>
      <c r="BE240" s="212"/>
      <c r="BF240" s="212"/>
      <c r="BG240" s="199"/>
      <c r="BH240" s="199"/>
      <c r="BI240" s="199"/>
      <c r="BJ240" s="199"/>
      <c r="BK240" s="199"/>
      <c r="BL240" s="199"/>
      <c r="BM240" s="212">
        <v>2</v>
      </c>
      <c r="BN240" s="199">
        <v>0</v>
      </c>
      <c r="BO240" s="199">
        <v>1.3330555556458421</v>
      </c>
      <c r="BP240" s="199">
        <v>6.6652777782292105</v>
      </c>
      <c r="BQ240" s="211"/>
      <c r="BR240" s="211"/>
      <c r="BS240" s="211"/>
      <c r="BT240" s="211"/>
      <c r="BU240" s="31" t="str">
        <f t="shared" si="136"/>
        <v>23_04</v>
      </c>
      <c r="BV240" s="31" t="str">
        <f t="shared" si="137"/>
        <v>BOMBA NEUMATICA DE DESPACHO REFRIGERANTE USADO</v>
      </c>
      <c r="BW240" s="31" t="str">
        <f t="shared" si="138"/>
        <v>140-PP-130</v>
      </c>
      <c r="BX240" s="1" t="str">
        <f t="shared" si="139"/>
        <v>-</v>
      </c>
      <c r="BY240" s="66">
        <f t="shared" si="112"/>
        <v>0</v>
      </c>
      <c r="BZ240" s="66">
        <f t="shared" si="113"/>
        <v>6.6652777782292105</v>
      </c>
      <c r="CA240" s="1">
        <f t="shared" si="114"/>
        <v>16</v>
      </c>
      <c r="CB240" s="213">
        <f t="shared" si="115"/>
        <v>384</v>
      </c>
      <c r="CC240" s="67">
        <f t="shared" si="116"/>
        <v>1</v>
      </c>
      <c r="CD240" s="69" t="str">
        <f t="shared" si="117"/>
        <v>NO PRESENTA</v>
      </c>
      <c r="CE240" s="31">
        <f t="shared" si="102"/>
        <v>30</v>
      </c>
      <c r="CF240" s="213">
        <f t="shared" si="103"/>
        <v>720</v>
      </c>
      <c r="CG240" s="67">
        <f t="shared" si="104"/>
        <v>1</v>
      </c>
      <c r="CH240" s="69" t="str">
        <f t="shared" si="105"/>
        <v>NO PRESENTA</v>
      </c>
      <c r="CI240" s="69" t="str">
        <f t="shared" si="106"/>
        <v>NO PRESENTA</v>
      </c>
      <c r="CJ240" s="199" t="str">
        <f t="shared" si="107"/>
        <v>NO PRESENTA</v>
      </c>
      <c r="CK240" s="68" t="str">
        <f t="shared" si="118"/>
        <v>-</v>
      </c>
      <c r="CL240" s="68" t="str">
        <f t="shared" si="119"/>
        <v>-</v>
      </c>
      <c r="CM240" s="68" t="str">
        <f t="shared" si="120"/>
        <v>-</v>
      </c>
      <c r="CN240" s="68" t="str">
        <f t="shared" si="121"/>
        <v>-</v>
      </c>
      <c r="CO240" s="68" t="str">
        <f t="shared" si="122"/>
        <v>-</v>
      </c>
      <c r="CP240" s="68">
        <f t="shared" si="123"/>
        <v>0</v>
      </c>
      <c r="CQ240" s="68">
        <f t="shared" si="124"/>
        <v>0</v>
      </c>
      <c r="CR240" s="68">
        <f t="shared" si="125"/>
        <v>1</v>
      </c>
      <c r="CS240" s="68">
        <f t="shared" si="126"/>
        <v>0</v>
      </c>
      <c r="CT240" s="68">
        <f t="shared" si="127"/>
        <v>0</v>
      </c>
      <c r="CU240" s="68" t="str">
        <f t="shared" si="128"/>
        <v>-</v>
      </c>
      <c r="CV240" s="68" t="str">
        <f t="shared" si="129"/>
        <v>-</v>
      </c>
      <c r="CW240" s="68" t="str">
        <f t="shared" si="130"/>
        <v>-</v>
      </c>
      <c r="CX240" s="68" t="str">
        <f t="shared" si="131"/>
        <v>-</v>
      </c>
      <c r="CY240" s="68">
        <f t="shared" si="132"/>
        <v>0</v>
      </c>
      <c r="CZ240" s="68">
        <f t="shared" si="133"/>
        <v>1</v>
      </c>
      <c r="DA240" s="68">
        <f t="shared" si="134"/>
        <v>0</v>
      </c>
      <c r="DB240" s="68">
        <f t="shared" si="135"/>
        <v>0</v>
      </c>
    </row>
    <row r="241" spans="1:106" ht="14.25" customHeight="1" x14ac:dyDescent="0.2">
      <c r="A241" s="31" t="s">
        <v>235</v>
      </c>
      <c r="B241" s="211" t="s">
        <v>507</v>
      </c>
      <c r="C241" s="211" t="s">
        <v>512</v>
      </c>
      <c r="D241" s="211" t="s">
        <v>229</v>
      </c>
      <c r="E241" s="212"/>
      <c r="F241" s="212"/>
      <c r="G241" s="212"/>
      <c r="H241" s="199"/>
      <c r="I241" s="199"/>
      <c r="J241" s="199"/>
      <c r="K241" s="199"/>
      <c r="L241" s="199"/>
      <c r="M241" s="199"/>
      <c r="N241" s="199"/>
      <c r="O241" s="199"/>
      <c r="P241" s="199"/>
      <c r="Q241" s="212">
        <v>1</v>
      </c>
      <c r="R241" s="212"/>
      <c r="S241" s="212"/>
      <c r="T241" s="199">
        <v>1918.4997222223319</v>
      </c>
      <c r="U241" s="199"/>
      <c r="V241" s="199"/>
      <c r="W241" s="199">
        <v>1.2500000000582077</v>
      </c>
      <c r="X241" s="199"/>
      <c r="Y241" s="199"/>
      <c r="Z241" s="199">
        <v>6.2500000002910383</v>
      </c>
      <c r="AA241" s="199"/>
      <c r="AB241" s="199"/>
      <c r="AC241" s="212"/>
      <c r="AD241" s="212"/>
      <c r="AE241" s="212"/>
      <c r="AF241" s="212"/>
      <c r="AG241" s="199"/>
      <c r="AH241" s="199"/>
      <c r="AI241" s="199"/>
      <c r="AJ241" s="199"/>
      <c r="AK241" s="199"/>
      <c r="AL241" s="199"/>
      <c r="AM241" s="199"/>
      <c r="AN241" s="199"/>
      <c r="AO241" s="199"/>
      <c r="AP241" s="199"/>
      <c r="AQ241" s="199"/>
      <c r="AR241" s="199"/>
      <c r="AS241" s="212"/>
      <c r="AT241" s="212"/>
      <c r="AU241" s="212"/>
      <c r="AV241" s="199"/>
      <c r="AW241" s="199"/>
      <c r="AX241" s="199"/>
      <c r="AY241" s="199"/>
      <c r="AZ241" s="199"/>
      <c r="BA241" s="199"/>
      <c r="BB241" s="199"/>
      <c r="BC241" s="199"/>
      <c r="BD241" s="199"/>
      <c r="BE241" s="212"/>
      <c r="BF241" s="212"/>
      <c r="BG241" s="199"/>
      <c r="BH241" s="199"/>
      <c r="BI241" s="199"/>
      <c r="BJ241" s="199"/>
      <c r="BK241" s="199"/>
      <c r="BL241" s="199"/>
      <c r="BM241" s="212">
        <v>1</v>
      </c>
      <c r="BN241" s="199">
        <v>1918.4997222223319</v>
      </c>
      <c r="BO241" s="199">
        <v>1.2500000000582077</v>
      </c>
      <c r="BP241" s="199">
        <v>6.2500000002910383</v>
      </c>
      <c r="BQ241" s="211"/>
      <c r="BR241" s="211"/>
      <c r="BS241" s="211"/>
      <c r="BT241" s="211"/>
      <c r="BU241" s="31" t="str">
        <f t="shared" si="136"/>
        <v>23_04</v>
      </c>
      <c r="BV241" s="31" t="str">
        <f t="shared" si="137"/>
        <v>LINEA DE LUBRICANTE</v>
      </c>
      <c r="BW241" s="31" t="str">
        <f t="shared" si="138"/>
        <v>LINEA DE LUBRICANTE_SAE60</v>
      </c>
      <c r="BX241" s="1" t="str">
        <f t="shared" si="139"/>
        <v>140-FL-110</v>
      </c>
      <c r="BY241" s="66">
        <f t="shared" si="112"/>
        <v>1918.4997222223319</v>
      </c>
      <c r="BZ241" s="66">
        <f t="shared" si="113"/>
        <v>6.2500000002910383</v>
      </c>
      <c r="CA241" s="1">
        <f t="shared" si="114"/>
        <v>16</v>
      </c>
      <c r="CB241" s="213">
        <f t="shared" si="115"/>
        <v>384</v>
      </c>
      <c r="CC241" s="67">
        <f t="shared" si="116"/>
        <v>-3.996093026620656</v>
      </c>
      <c r="CD241" s="69" t="str">
        <f t="shared" si="117"/>
        <v>NO PRESENTA</v>
      </c>
      <c r="CE241" s="31">
        <f t="shared" si="102"/>
        <v>30</v>
      </c>
      <c r="CF241" s="213">
        <f t="shared" si="103"/>
        <v>720</v>
      </c>
      <c r="CG241" s="67">
        <f t="shared" si="104"/>
        <v>-1.6645829475310165</v>
      </c>
      <c r="CH241" s="69" t="str">
        <f t="shared" si="105"/>
        <v>NO PRESENTA</v>
      </c>
      <c r="CI241" s="69" t="str">
        <f t="shared" si="106"/>
        <v>NO PRESENTA</v>
      </c>
      <c r="CJ241" s="199" t="str">
        <f t="shared" si="107"/>
        <v>NO PRESENTA</v>
      </c>
      <c r="CK241" s="68">
        <f t="shared" si="118"/>
        <v>0</v>
      </c>
      <c r="CL241" s="68">
        <f t="shared" si="119"/>
        <v>1</v>
      </c>
      <c r="CM241" s="68">
        <f t="shared" si="120"/>
        <v>0</v>
      </c>
      <c r="CN241" s="68">
        <f t="shared" si="121"/>
        <v>0</v>
      </c>
      <c r="CO241" s="68">
        <f t="shared" si="122"/>
        <v>0</v>
      </c>
      <c r="CP241" s="68">
        <f t="shared" si="123"/>
        <v>0</v>
      </c>
      <c r="CQ241" s="68">
        <f t="shared" si="124"/>
        <v>1</v>
      </c>
      <c r="CR241" s="68">
        <f t="shared" si="125"/>
        <v>0</v>
      </c>
      <c r="CS241" s="68">
        <f t="shared" si="126"/>
        <v>0</v>
      </c>
      <c r="CT241" s="68">
        <f t="shared" si="127"/>
        <v>0</v>
      </c>
      <c r="CU241" s="68">
        <f t="shared" si="128"/>
        <v>0</v>
      </c>
      <c r="CV241" s="68">
        <f t="shared" si="129"/>
        <v>0</v>
      </c>
      <c r="CW241" s="68">
        <f t="shared" si="130"/>
        <v>1</v>
      </c>
      <c r="CX241" s="68">
        <f t="shared" si="131"/>
        <v>0</v>
      </c>
      <c r="CY241" s="68">
        <f t="shared" si="132"/>
        <v>0</v>
      </c>
      <c r="CZ241" s="68">
        <f t="shared" si="133"/>
        <v>0</v>
      </c>
      <c r="DA241" s="68">
        <f t="shared" si="134"/>
        <v>1</v>
      </c>
      <c r="DB241" s="68">
        <f t="shared" si="135"/>
        <v>0</v>
      </c>
    </row>
    <row r="242" spans="1:106" ht="14.25" customHeight="1" x14ac:dyDescent="0.2">
      <c r="A242" s="31" t="s">
        <v>235</v>
      </c>
      <c r="B242" s="211" t="s">
        <v>507</v>
      </c>
      <c r="C242" s="211" t="s">
        <v>513</v>
      </c>
      <c r="D242" s="211" t="s">
        <v>260</v>
      </c>
      <c r="E242" s="212"/>
      <c r="F242" s="212"/>
      <c r="G242" s="212"/>
      <c r="H242" s="199"/>
      <c r="I242" s="199"/>
      <c r="J242" s="199"/>
      <c r="K242" s="199"/>
      <c r="L242" s="199"/>
      <c r="M242" s="199"/>
      <c r="N242" s="199"/>
      <c r="O242" s="199"/>
      <c r="P242" s="199"/>
      <c r="Q242" s="212">
        <v>1</v>
      </c>
      <c r="R242" s="212"/>
      <c r="S242" s="212"/>
      <c r="T242" s="199">
        <v>1918.9166666668025</v>
      </c>
      <c r="U242" s="199"/>
      <c r="V242" s="199"/>
      <c r="W242" s="199">
        <v>0.73333333345362917</v>
      </c>
      <c r="X242" s="199"/>
      <c r="Y242" s="199"/>
      <c r="Z242" s="199">
        <v>3.6666666672681458</v>
      </c>
      <c r="AA242" s="199"/>
      <c r="AB242" s="199"/>
      <c r="AC242" s="212"/>
      <c r="AD242" s="212"/>
      <c r="AE242" s="212"/>
      <c r="AF242" s="212"/>
      <c r="AG242" s="199"/>
      <c r="AH242" s="199"/>
      <c r="AI242" s="199"/>
      <c r="AJ242" s="199"/>
      <c r="AK242" s="199"/>
      <c r="AL242" s="199"/>
      <c r="AM242" s="199"/>
      <c r="AN242" s="199"/>
      <c r="AO242" s="199"/>
      <c r="AP242" s="199"/>
      <c r="AQ242" s="199"/>
      <c r="AR242" s="199"/>
      <c r="AS242" s="212"/>
      <c r="AT242" s="212"/>
      <c r="AU242" s="212"/>
      <c r="AV242" s="199"/>
      <c r="AW242" s="199"/>
      <c r="AX242" s="199"/>
      <c r="AY242" s="199"/>
      <c r="AZ242" s="199"/>
      <c r="BA242" s="199"/>
      <c r="BB242" s="199"/>
      <c r="BC242" s="199"/>
      <c r="BD242" s="199"/>
      <c r="BE242" s="212"/>
      <c r="BF242" s="212"/>
      <c r="BG242" s="199"/>
      <c r="BH242" s="199"/>
      <c r="BI242" s="199"/>
      <c r="BJ242" s="199"/>
      <c r="BK242" s="199"/>
      <c r="BL242" s="199"/>
      <c r="BM242" s="212">
        <v>1</v>
      </c>
      <c r="BN242" s="199">
        <v>1918.9166666668025</v>
      </c>
      <c r="BO242" s="199">
        <v>0.73333333345362917</v>
      </c>
      <c r="BP242" s="199">
        <v>3.6666666672681458</v>
      </c>
      <c r="BQ242" s="211"/>
      <c r="BR242" s="211"/>
      <c r="BS242" s="211"/>
      <c r="BT242" s="211"/>
      <c r="BU242" s="31" t="str">
        <f t="shared" si="136"/>
        <v>23_04</v>
      </c>
      <c r="BV242" s="31" t="str">
        <f t="shared" si="137"/>
        <v>LINEA DE LUBRICANTE</v>
      </c>
      <c r="BW242" s="31" t="str">
        <f t="shared" si="138"/>
        <v>LINEA DE LUBRICANTE_SAE30</v>
      </c>
      <c r="BX242" s="1" t="str">
        <f t="shared" si="139"/>
        <v>140-FL-114</v>
      </c>
      <c r="BY242" s="66">
        <f t="shared" si="112"/>
        <v>1918.9166666668025</v>
      </c>
      <c r="BZ242" s="66">
        <f t="shared" si="113"/>
        <v>3.6666666672681458</v>
      </c>
      <c r="CA242" s="1">
        <f t="shared" si="114"/>
        <v>16</v>
      </c>
      <c r="CB242" s="213">
        <f t="shared" si="115"/>
        <v>384</v>
      </c>
      <c r="CC242" s="67">
        <f t="shared" si="116"/>
        <v>-3.9971788194447981</v>
      </c>
      <c r="CD242" s="69" t="str">
        <f t="shared" si="117"/>
        <v>NO PRESENTA</v>
      </c>
      <c r="CE242" s="31">
        <f t="shared" si="102"/>
        <v>30</v>
      </c>
      <c r="CF242" s="213">
        <f t="shared" si="103"/>
        <v>720</v>
      </c>
      <c r="CG242" s="67">
        <f t="shared" si="104"/>
        <v>-1.6651620370372258</v>
      </c>
      <c r="CH242" s="69" t="str">
        <f t="shared" si="105"/>
        <v>NO PRESENTA</v>
      </c>
      <c r="CI242" s="69" t="str">
        <f t="shared" si="106"/>
        <v>NO PRESENTA</v>
      </c>
      <c r="CJ242" s="199" t="str">
        <f t="shared" si="107"/>
        <v>NO PRESENTA</v>
      </c>
      <c r="CK242" s="68">
        <f t="shared" si="118"/>
        <v>0</v>
      </c>
      <c r="CL242" s="68">
        <f t="shared" si="119"/>
        <v>1</v>
      </c>
      <c r="CM242" s="68">
        <f t="shared" si="120"/>
        <v>0</v>
      </c>
      <c r="CN242" s="68">
        <f t="shared" si="121"/>
        <v>0</v>
      </c>
      <c r="CO242" s="68">
        <f t="shared" si="122"/>
        <v>0</v>
      </c>
      <c r="CP242" s="68">
        <f t="shared" si="123"/>
        <v>0</v>
      </c>
      <c r="CQ242" s="68">
        <f t="shared" si="124"/>
        <v>1</v>
      </c>
      <c r="CR242" s="68">
        <f t="shared" si="125"/>
        <v>0</v>
      </c>
      <c r="CS242" s="68">
        <f t="shared" si="126"/>
        <v>0</v>
      </c>
      <c r="CT242" s="68">
        <f t="shared" si="127"/>
        <v>0</v>
      </c>
      <c r="CU242" s="68">
        <f t="shared" si="128"/>
        <v>0</v>
      </c>
      <c r="CV242" s="68">
        <f t="shared" si="129"/>
        <v>0</v>
      </c>
      <c r="CW242" s="68">
        <f t="shared" si="130"/>
        <v>1</v>
      </c>
      <c r="CX242" s="68">
        <f t="shared" si="131"/>
        <v>0</v>
      </c>
      <c r="CY242" s="68">
        <f t="shared" si="132"/>
        <v>0</v>
      </c>
      <c r="CZ242" s="68">
        <f t="shared" si="133"/>
        <v>0</v>
      </c>
      <c r="DA242" s="68">
        <f t="shared" si="134"/>
        <v>1</v>
      </c>
      <c r="DB242" s="68">
        <f t="shared" si="135"/>
        <v>0</v>
      </c>
    </row>
    <row r="243" spans="1:106" ht="14.25" customHeight="1" x14ac:dyDescent="0.2">
      <c r="A243" s="31" t="s">
        <v>235</v>
      </c>
      <c r="B243" s="211" t="s">
        <v>507</v>
      </c>
      <c r="C243" s="211" t="s">
        <v>514</v>
      </c>
      <c r="D243" s="211" t="s">
        <v>263</v>
      </c>
      <c r="E243" s="212"/>
      <c r="F243" s="212"/>
      <c r="G243" s="212"/>
      <c r="H243" s="199"/>
      <c r="I243" s="199"/>
      <c r="J243" s="199"/>
      <c r="K243" s="199"/>
      <c r="L243" s="199"/>
      <c r="M243" s="199"/>
      <c r="N243" s="199"/>
      <c r="O243" s="199"/>
      <c r="P243" s="199"/>
      <c r="Q243" s="212">
        <v>1</v>
      </c>
      <c r="R243" s="212"/>
      <c r="S243" s="212"/>
      <c r="T243" s="199">
        <v>1919.3333333334303</v>
      </c>
      <c r="U243" s="199"/>
      <c r="V243" s="199"/>
      <c r="W243" s="199">
        <v>0.73333333345362917</v>
      </c>
      <c r="X243" s="199"/>
      <c r="Y243" s="199"/>
      <c r="Z243" s="199">
        <v>3.6666666672681458</v>
      </c>
      <c r="AA243" s="199"/>
      <c r="AB243" s="199"/>
      <c r="AC243" s="212"/>
      <c r="AD243" s="212"/>
      <c r="AE243" s="212"/>
      <c r="AF243" s="212"/>
      <c r="AG243" s="199"/>
      <c r="AH243" s="199"/>
      <c r="AI243" s="199"/>
      <c r="AJ243" s="199"/>
      <c r="AK243" s="199"/>
      <c r="AL243" s="199"/>
      <c r="AM243" s="199"/>
      <c r="AN243" s="199"/>
      <c r="AO243" s="199"/>
      <c r="AP243" s="199"/>
      <c r="AQ243" s="199"/>
      <c r="AR243" s="199"/>
      <c r="AS243" s="212"/>
      <c r="AT243" s="212"/>
      <c r="AU243" s="212"/>
      <c r="AV243" s="199"/>
      <c r="AW243" s="199"/>
      <c r="AX243" s="199"/>
      <c r="AY243" s="199"/>
      <c r="AZ243" s="199"/>
      <c r="BA243" s="199"/>
      <c r="BB243" s="199"/>
      <c r="BC243" s="199"/>
      <c r="BD243" s="199"/>
      <c r="BE243" s="212"/>
      <c r="BF243" s="212"/>
      <c r="BG243" s="199"/>
      <c r="BH243" s="199"/>
      <c r="BI243" s="199"/>
      <c r="BJ243" s="199"/>
      <c r="BK243" s="199"/>
      <c r="BL243" s="199"/>
      <c r="BM243" s="212">
        <v>1</v>
      </c>
      <c r="BN243" s="199">
        <v>1919.3333333334303</v>
      </c>
      <c r="BO243" s="199">
        <v>0.73333333345362917</v>
      </c>
      <c r="BP243" s="199">
        <v>3.6666666672681458</v>
      </c>
      <c r="BQ243" s="211"/>
      <c r="BR243" s="211"/>
      <c r="BS243" s="211"/>
      <c r="BT243" s="211"/>
      <c r="BU243" s="31" t="str">
        <f t="shared" si="136"/>
        <v>23_04</v>
      </c>
      <c r="BV243" s="31" t="str">
        <f t="shared" si="137"/>
        <v>LINEA DE LUBRICANTE</v>
      </c>
      <c r="BW243" s="31" t="str">
        <f t="shared" si="138"/>
        <v>LINEA DE LUBRICANTE_15W40</v>
      </c>
      <c r="BX243" s="1" t="str">
        <f t="shared" si="139"/>
        <v>140-FL-115</v>
      </c>
      <c r="BY243" s="66">
        <f t="shared" si="112"/>
        <v>1919.3333333334303</v>
      </c>
      <c r="BZ243" s="66">
        <f t="shared" si="113"/>
        <v>3.6666666672681458</v>
      </c>
      <c r="CA243" s="1">
        <f t="shared" si="114"/>
        <v>16</v>
      </c>
      <c r="CB243" s="213">
        <f t="shared" si="115"/>
        <v>384</v>
      </c>
      <c r="CC243" s="67">
        <f t="shared" si="116"/>
        <v>-3.9982638888891415</v>
      </c>
      <c r="CD243" s="69" t="str">
        <f t="shared" si="117"/>
        <v>NO PRESENTA</v>
      </c>
      <c r="CE243" s="31">
        <f t="shared" si="102"/>
        <v>30</v>
      </c>
      <c r="CF243" s="213">
        <f t="shared" si="103"/>
        <v>720</v>
      </c>
      <c r="CG243" s="67">
        <f t="shared" si="104"/>
        <v>-1.6657407407408755</v>
      </c>
      <c r="CH243" s="69" t="str">
        <f t="shared" si="105"/>
        <v>NO PRESENTA</v>
      </c>
      <c r="CI243" s="69" t="str">
        <f t="shared" si="106"/>
        <v>NO PRESENTA</v>
      </c>
      <c r="CJ243" s="199" t="str">
        <f t="shared" si="107"/>
        <v>NO PRESENTA</v>
      </c>
      <c r="CK243" s="68">
        <f t="shared" si="118"/>
        <v>0</v>
      </c>
      <c r="CL243" s="68">
        <f t="shared" si="119"/>
        <v>1</v>
      </c>
      <c r="CM243" s="68">
        <f t="shared" si="120"/>
        <v>0</v>
      </c>
      <c r="CN243" s="68">
        <f t="shared" si="121"/>
        <v>0</v>
      </c>
      <c r="CO243" s="68">
        <f t="shared" si="122"/>
        <v>0</v>
      </c>
      <c r="CP243" s="68">
        <f t="shared" si="123"/>
        <v>0</v>
      </c>
      <c r="CQ243" s="68">
        <f t="shared" si="124"/>
        <v>1</v>
      </c>
      <c r="CR243" s="68">
        <f t="shared" si="125"/>
        <v>0</v>
      </c>
      <c r="CS243" s="68">
        <f t="shared" si="126"/>
        <v>0</v>
      </c>
      <c r="CT243" s="68">
        <f t="shared" si="127"/>
        <v>0</v>
      </c>
      <c r="CU243" s="68">
        <f t="shared" si="128"/>
        <v>0</v>
      </c>
      <c r="CV243" s="68">
        <f t="shared" si="129"/>
        <v>0</v>
      </c>
      <c r="CW243" s="68">
        <f t="shared" si="130"/>
        <v>1</v>
      </c>
      <c r="CX243" s="68">
        <f t="shared" si="131"/>
        <v>0</v>
      </c>
      <c r="CY243" s="68">
        <f t="shared" si="132"/>
        <v>0</v>
      </c>
      <c r="CZ243" s="68">
        <f t="shared" si="133"/>
        <v>0</v>
      </c>
      <c r="DA243" s="68">
        <f t="shared" si="134"/>
        <v>1</v>
      </c>
      <c r="DB243" s="68">
        <f t="shared" si="135"/>
        <v>0</v>
      </c>
    </row>
    <row r="244" spans="1:106" ht="14.25" customHeight="1" x14ac:dyDescent="0.2">
      <c r="A244" s="31" t="s">
        <v>235</v>
      </c>
      <c r="B244" s="211" t="s">
        <v>507</v>
      </c>
      <c r="C244" s="211" t="s">
        <v>515</v>
      </c>
      <c r="D244" s="211" t="s">
        <v>265</v>
      </c>
      <c r="E244" s="212"/>
      <c r="F244" s="212"/>
      <c r="G244" s="212"/>
      <c r="H244" s="199"/>
      <c r="I244" s="199"/>
      <c r="J244" s="199"/>
      <c r="K244" s="199"/>
      <c r="L244" s="199"/>
      <c r="M244" s="199"/>
      <c r="N244" s="199"/>
      <c r="O244" s="199"/>
      <c r="P244" s="199"/>
      <c r="Q244" s="212">
        <v>1</v>
      </c>
      <c r="R244" s="212"/>
      <c r="S244" s="212"/>
      <c r="T244" s="199">
        <v>1919.7000000000698</v>
      </c>
      <c r="U244" s="199"/>
      <c r="V244" s="199"/>
      <c r="W244" s="199">
        <v>0.9833333333954215</v>
      </c>
      <c r="X244" s="199"/>
      <c r="Y244" s="199"/>
      <c r="Z244" s="199">
        <v>4.9166666669771075</v>
      </c>
      <c r="AA244" s="199"/>
      <c r="AB244" s="199"/>
      <c r="AC244" s="212"/>
      <c r="AD244" s="212"/>
      <c r="AE244" s="212"/>
      <c r="AF244" s="212"/>
      <c r="AG244" s="199"/>
      <c r="AH244" s="199"/>
      <c r="AI244" s="199"/>
      <c r="AJ244" s="199"/>
      <c r="AK244" s="199"/>
      <c r="AL244" s="199"/>
      <c r="AM244" s="199"/>
      <c r="AN244" s="199"/>
      <c r="AO244" s="199"/>
      <c r="AP244" s="199"/>
      <c r="AQ244" s="199"/>
      <c r="AR244" s="199"/>
      <c r="AS244" s="212"/>
      <c r="AT244" s="212"/>
      <c r="AU244" s="212"/>
      <c r="AV244" s="199"/>
      <c r="AW244" s="199"/>
      <c r="AX244" s="199"/>
      <c r="AY244" s="199"/>
      <c r="AZ244" s="199"/>
      <c r="BA244" s="199"/>
      <c r="BB244" s="199"/>
      <c r="BC244" s="199"/>
      <c r="BD244" s="199"/>
      <c r="BE244" s="212"/>
      <c r="BF244" s="212"/>
      <c r="BG244" s="199"/>
      <c r="BH244" s="199"/>
      <c r="BI244" s="199"/>
      <c r="BJ244" s="199"/>
      <c r="BK244" s="199"/>
      <c r="BL244" s="199"/>
      <c r="BM244" s="212">
        <v>1</v>
      </c>
      <c r="BN244" s="199">
        <v>1919.7000000000698</v>
      </c>
      <c r="BO244" s="199">
        <v>0.9833333333954215</v>
      </c>
      <c r="BP244" s="199">
        <v>4.9166666669771075</v>
      </c>
      <c r="BQ244" s="211"/>
      <c r="BR244" s="211"/>
      <c r="BS244" s="211"/>
      <c r="BT244" s="211"/>
      <c r="BU244" s="31" t="str">
        <f t="shared" si="136"/>
        <v>23_04</v>
      </c>
      <c r="BV244" s="31" t="str">
        <f t="shared" si="137"/>
        <v>LINEA DE LUBRICANTE</v>
      </c>
      <c r="BW244" s="31" t="str">
        <f t="shared" si="138"/>
        <v>LINEA DE LUBRICANTE_10W</v>
      </c>
      <c r="BX244" s="1" t="str">
        <f t="shared" si="139"/>
        <v>140-FL-116</v>
      </c>
      <c r="BY244" s="66">
        <f t="shared" si="112"/>
        <v>1919.7000000000698</v>
      </c>
      <c r="BZ244" s="66">
        <f t="shared" si="113"/>
        <v>4.9166666669771075</v>
      </c>
      <c r="CA244" s="1">
        <f t="shared" si="114"/>
        <v>16</v>
      </c>
      <c r="CB244" s="213">
        <f t="shared" si="115"/>
        <v>384</v>
      </c>
      <c r="CC244" s="67">
        <f t="shared" si="116"/>
        <v>-3.9992187500001819</v>
      </c>
      <c r="CD244" s="69" t="str">
        <f t="shared" si="117"/>
        <v>NO PRESENTA</v>
      </c>
      <c r="CE244" s="31">
        <f t="shared" si="102"/>
        <v>30</v>
      </c>
      <c r="CF244" s="213">
        <f t="shared" si="103"/>
        <v>720</v>
      </c>
      <c r="CG244" s="67">
        <f t="shared" si="104"/>
        <v>-1.666250000000097</v>
      </c>
      <c r="CH244" s="69" t="str">
        <f t="shared" si="105"/>
        <v>NO PRESENTA</v>
      </c>
      <c r="CI244" s="69" t="str">
        <f t="shared" si="106"/>
        <v>NO PRESENTA</v>
      </c>
      <c r="CJ244" s="199" t="str">
        <f t="shared" si="107"/>
        <v>NO PRESENTA</v>
      </c>
      <c r="CK244" s="68">
        <f t="shared" si="118"/>
        <v>0</v>
      </c>
      <c r="CL244" s="68">
        <f t="shared" si="119"/>
        <v>1</v>
      </c>
      <c r="CM244" s="68">
        <f t="shared" si="120"/>
        <v>0</v>
      </c>
      <c r="CN244" s="68">
        <f t="shared" si="121"/>
        <v>0</v>
      </c>
      <c r="CO244" s="68">
        <f t="shared" si="122"/>
        <v>0</v>
      </c>
      <c r="CP244" s="68">
        <f t="shared" si="123"/>
        <v>0</v>
      </c>
      <c r="CQ244" s="68">
        <f t="shared" si="124"/>
        <v>1</v>
      </c>
      <c r="CR244" s="68">
        <f t="shared" si="125"/>
        <v>0</v>
      </c>
      <c r="CS244" s="68">
        <f t="shared" si="126"/>
        <v>0</v>
      </c>
      <c r="CT244" s="68">
        <f t="shared" si="127"/>
        <v>0</v>
      </c>
      <c r="CU244" s="68">
        <f t="shared" si="128"/>
        <v>0</v>
      </c>
      <c r="CV244" s="68">
        <f t="shared" si="129"/>
        <v>0</v>
      </c>
      <c r="CW244" s="68">
        <f t="shared" si="130"/>
        <v>1</v>
      </c>
      <c r="CX244" s="68">
        <f t="shared" si="131"/>
        <v>0</v>
      </c>
      <c r="CY244" s="68">
        <f t="shared" si="132"/>
        <v>0</v>
      </c>
      <c r="CZ244" s="68">
        <f t="shared" si="133"/>
        <v>0</v>
      </c>
      <c r="DA244" s="68">
        <f t="shared" si="134"/>
        <v>1</v>
      </c>
      <c r="DB244" s="68">
        <f t="shared" si="135"/>
        <v>0</v>
      </c>
    </row>
    <row r="245" spans="1:106" ht="14.25" customHeight="1" x14ac:dyDescent="0.2">
      <c r="A245" s="31" t="s">
        <v>235</v>
      </c>
      <c r="B245" s="211" t="s">
        <v>507</v>
      </c>
      <c r="C245" s="211" t="s">
        <v>508</v>
      </c>
      <c r="D245" s="211" t="s">
        <v>36</v>
      </c>
      <c r="E245" s="212"/>
      <c r="F245" s="212"/>
      <c r="G245" s="212"/>
      <c r="H245" s="199"/>
      <c r="I245" s="199"/>
      <c r="J245" s="199"/>
      <c r="K245" s="199"/>
      <c r="L245" s="199"/>
      <c r="M245" s="199"/>
      <c r="N245" s="199"/>
      <c r="O245" s="199"/>
      <c r="P245" s="199"/>
      <c r="Q245" s="212"/>
      <c r="R245" s="212">
        <v>1</v>
      </c>
      <c r="S245" s="212"/>
      <c r="T245" s="199"/>
      <c r="U245" s="199">
        <v>0</v>
      </c>
      <c r="V245" s="199"/>
      <c r="W245" s="199"/>
      <c r="X245" s="199">
        <v>1.9999999998835847</v>
      </c>
      <c r="Y245" s="199"/>
      <c r="Z245" s="199"/>
      <c r="AA245" s="199">
        <v>3.9999999997671694</v>
      </c>
      <c r="AB245" s="199"/>
      <c r="AC245" s="212"/>
      <c r="AD245" s="212"/>
      <c r="AE245" s="212"/>
      <c r="AF245" s="212"/>
      <c r="AG245" s="199"/>
      <c r="AH245" s="199"/>
      <c r="AI245" s="199"/>
      <c r="AJ245" s="199"/>
      <c r="AK245" s="199"/>
      <c r="AL245" s="199"/>
      <c r="AM245" s="199"/>
      <c r="AN245" s="199"/>
      <c r="AO245" s="199"/>
      <c r="AP245" s="199"/>
      <c r="AQ245" s="199"/>
      <c r="AR245" s="199"/>
      <c r="AS245" s="212"/>
      <c r="AT245" s="212"/>
      <c r="AU245" s="212"/>
      <c r="AV245" s="199"/>
      <c r="AW245" s="199"/>
      <c r="AX245" s="199"/>
      <c r="AY245" s="199"/>
      <c r="AZ245" s="199"/>
      <c r="BA245" s="199"/>
      <c r="BB245" s="199"/>
      <c r="BC245" s="199"/>
      <c r="BD245" s="199"/>
      <c r="BE245" s="212"/>
      <c r="BF245" s="212"/>
      <c r="BG245" s="199"/>
      <c r="BH245" s="199"/>
      <c r="BI245" s="199"/>
      <c r="BJ245" s="199"/>
      <c r="BK245" s="199"/>
      <c r="BL245" s="199"/>
      <c r="BM245" s="212">
        <v>1</v>
      </c>
      <c r="BN245" s="199">
        <v>0</v>
      </c>
      <c r="BO245" s="199">
        <v>1.9999999998835847</v>
      </c>
      <c r="BP245" s="199">
        <v>3.9999999997671694</v>
      </c>
      <c r="BQ245" s="211"/>
      <c r="BR245" s="211"/>
      <c r="BS245" s="211"/>
      <c r="BT245" s="211"/>
      <c r="BU245" s="31" t="str">
        <f t="shared" si="136"/>
        <v>23_04</v>
      </c>
      <c r="BV245" s="31" t="str">
        <f t="shared" si="137"/>
        <v>LINEA DE LUBRICANTE</v>
      </c>
      <c r="BW245" s="31" t="str">
        <f t="shared" si="138"/>
        <v>LINEA DE LUBRICANTE_REFRIGERANTE NUEVO</v>
      </c>
      <c r="BX245" s="1" t="str">
        <f t="shared" si="139"/>
        <v>-</v>
      </c>
      <c r="BY245" s="66">
        <f t="shared" si="112"/>
        <v>0</v>
      </c>
      <c r="BZ245" s="66">
        <f t="shared" si="113"/>
        <v>3.9999999997671694</v>
      </c>
      <c r="CA245" s="1">
        <f t="shared" si="114"/>
        <v>16</v>
      </c>
      <c r="CB245" s="213">
        <f t="shared" si="115"/>
        <v>384</v>
      </c>
      <c r="CC245" s="67">
        <f t="shared" si="116"/>
        <v>1</v>
      </c>
      <c r="CD245" s="69" t="str">
        <f t="shared" si="117"/>
        <v>NO PRESENTA</v>
      </c>
      <c r="CE245" s="31">
        <f t="shared" si="102"/>
        <v>30</v>
      </c>
      <c r="CF245" s="213">
        <f t="shared" si="103"/>
        <v>720</v>
      </c>
      <c r="CG245" s="67">
        <f t="shared" si="104"/>
        <v>1</v>
      </c>
      <c r="CH245" s="69" t="str">
        <f t="shared" si="105"/>
        <v>NO PRESENTA</v>
      </c>
      <c r="CI245" s="69" t="str">
        <f t="shared" si="106"/>
        <v>NO PRESENTA</v>
      </c>
      <c r="CJ245" s="199" t="str">
        <f t="shared" si="107"/>
        <v>NO PRESENTA</v>
      </c>
      <c r="CK245" s="68" t="str">
        <f t="shared" si="118"/>
        <v>-</v>
      </c>
      <c r="CL245" s="68" t="str">
        <f t="shared" si="119"/>
        <v>-</v>
      </c>
      <c r="CM245" s="68" t="str">
        <f t="shared" si="120"/>
        <v>-</v>
      </c>
      <c r="CN245" s="68" t="str">
        <f t="shared" si="121"/>
        <v>-</v>
      </c>
      <c r="CO245" s="68" t="str">
        <f t="shared" si="122"/>
        <v>-</v>
      </c>
      <c r="CP245" s="68">
        <f t="shared" si="123"/>
        <v>0</v>
      </c>
      <c r="CQ245" s="68">
        <f t="shared" si="124"/>
        <v>1</v>
      </c>
      <c r="CR245" s="68">
        <f t="shared" si="125"/>
        <v>0</v>
      </c>
      <c r="CS245" s="68">
        <f t="shared" si="126"/>
        <v>0</v>
      </c>
      <c r="CT245" s="68">
        <f t="shared" si="127"/>
        <v>0</v>
      </c>
      <c r="CU245" s="68" t="str">
        <f t="shared" si="128"/>
        <v>-</v>
      </c>
      <c r="CV245" s="68" t="str">
        <f t="shared" si="129"/>
        <v>-</v>
      </c>
      <c r="CW245" s="68" t="str">
        <f t="shared" si="130"/>
        <v>-</v>
      </c>
      <c r="CX245" s="68" t="str">
        <f t="shared" si="131"/>
        <v>-</v>
      </c>
      <c r="CY245" s="68">
        <f t="shared" si="132"/>
        <v>1</v>
      </c>
      <c r="CZ245" s="68">
        <f t="shared" si="133"/>
        <v>0</v>
      </c>
      <c r="DA245" s="68">
        <f t="shared" si="134"/>
        <v>0</v>
      </c>
      <c r="DB245" s="68">
        <f t="shared" si="135"/>
        <v>0</v>
      </c>
    </row>
    <row r="246" spans="1:106" ht="14.25" customHeight="1" x14ac:dyDescent="0.2">
      <c r="A246" s="31" t="s">
        <v>235</v>
      </c>
      <c r="B246" s="211" t="s">
        <v>510</v>
      </c>
      <c r="C246" s="211" t="s">
        <v>632</v>
      </c>
      <c r="D246" s="211" t="s">
        <v>511</v>
      </c>
      <c r="E246" s="212"/>
      <c r="F246" s="212"/>
      <c r="G246" s="212">
        <v>1</v>
      </c>
      <c r="H246" s="199"/>
      <c r="I246" s="199"/>
      <c r="J246" s="199">
        <v>18</v>
      </c>
      <c r="K246" s="199"/>
      <c r="L246" s="199"/>
      <c r="M246" s="199">
        <v>2.5000000001164153</v>
      </c>
      <c r="N246" s="199"/>
      <c r="O246" s="199"/>
      <c r="P246" s="199">
        <v>12.500000000582077</v>
      </c>
      <c r="Q246" s="212"/>
      <c r="R246" s="212"/>
      <c r="S246" s="212"/>
      <c r="T246" s="199"/>
      <c r="U246" s="199"/>
      <c r="V246" s="199"/>
      <c r="W246" s="199"/>
      <c r="X246" s="199"/>
      <c r="Y246" s="199"/>
      <c r="Z246" s="199"/>
      <c r="AA246" s="199"/>
      <c r="AB246" s="199"/>
      <c r="AC246" s="212"/>
      <c r="AD246" s="212"/>
      <c r="AE246" s="212"/>
      <c r="AF246" s="212"/>
      <c r="AG246" s="199"/>
      <c r="AH246" s="199"/>
      <c r="AI246" s="199"/>
      <c r="AJ246" s="199"/>
      <c r="AK246" s="199"/>
      <c r="AL246" s="199"/>
      <c r="AM246" s="199"/>
      <c r="AN246" s="199"/>
      <c r="AO246" s="199"/>
      <c r="AP246" s="199"/>
      <c r="AQ246" s="199"/>
      <c r="AR246" s="199"/>
      <c r="AS246" s="212"/>
      <c r="AT246" s="212"/>
      <c r="AU246" s="212"/>
      <c r="AV246" s="199"/>
      <c r="AW246" s="199"/>
      <c r="AX246" s="199"/>
      <c r="AY246" s="199"/>
      <c r="AZ246" s="199"/>
      <c r="BA246" s="199"/>
      <c r="BB246" s="199"/>
      <c r="BC246" s="199"/>
      <c r="BD246" s="199"/>
      <c r="BE246" s="212"/>
      <c r="BF246" s="212"/>
      <c r="BG246" s="199"/>
      <c r="BH246" s="199"/>
      <c r="BI246" s="199"/>
      <c r="BJ246" s="199"/>
      <c r="BK246" s="199"/>
      <c r="BL246" s="199"/>
      <c r="BM246" s="212">
        <v>1</v>
      </c>
      <c r="BN246" s="199">
        <v>18</v>
      </c>
      <c r="BO246" s="199">
        <v>2.5000000001164153</v>
      </c>
      <c r="BP246" s="199">
        <v>12.500000000582077</v>
      </c>
      <c r="BQ246" s="211"/>
      <c r="BR246" s="211"/>
      <c r="BS246" s="211"/>
      <c r="BT246" s="211"/>
      <c r="BU246" s="31" t="str">
        <f t="shared" si="136"/>
        <v>23_04</v>
      </c>
      <c r="BV246" s="31" t="str">
        <f t="shared" si="137"/>
        <v>TOMACORRIENTE 380/400V</v>
      </c>
      <c r="BW246" s="31" t="str">
        <f t="shared" si="138"/>
        <v>TOMACORRIENTE 380/400V_BAHIA 5-6</v>
      </c>
      <c r="BX246" s="1" t="str">
        <f t="shared" si="139"/>
        <v>TOMACORRIENTE 380/400V_H_140-WR-1001_BAHIA 5-6</v>
      </c>
      <c r="BY246" s="66">
        <f t="shared" si="112"/>
        <v>18</v>
      </c>
      <c r="BZ246" s="66">
        <f t="shared" si="113"/>
        <v>12.500000000582077</v>
      </c>
      <c r="CA246" s="1">
        <f t="shared" si="114"/>
        <v>16</v>
      </c>
      <c r="CB246" s="213">
        <f t="shared" si="115"/>
        <v>384</v>
      </c>
      <c r="CC246" s="67">
        <f t="shared" si="116"/>
        <v>0.953125</v>
      </c>
      <c r="CD246" s="69">
        <f t="shared" si="117"/>
        <v>384</v>
      </c>
      <c r="CE246" s="31">
        <f t="shared" si="102"/>
        <v>30</v>
      </c>
      <c r="CF246" s="213">
        <f t="shared" si="103"/>
        <v>720</v>
      </c>
      <c r="CG246" s="67">
        <f t="shared" si="104"/>
        <v>0.97499999999999998</v>
      </c>
      <c r="CH246" s="69">
        <f t="shared" si="105"/>
        <v>720</v>
      </c>
      <c r="CI246" s="69">
        <f t="shared" si="106"/>
        <v>18</v>
      </c>
      <c r="CJ246" s="199">
        <f t="shared" si="107"/>
        <v>12.500000000582077</v>
      </c>
      <c r="CK246" s="68">
        <f t="shared" si="118"/>
        <v>1</v>
      </c>
      <c r="CL246" s="68">
        <f t="shared" si="119"/>
        <v>0</v>
      </c>
      <c r="CM246" s="68">
        <f t="shared" si="120"/>
        <v>0</v>
      </c>
      <c r="CN246" s="68">
        <f t="shared" si="121"/>
        <v>0</v>
      </c>
      <c r="CO246" s="68">
        <f t="shared" si="122"/>
        <v>0</v>
      </c>
      <c r="CP246" s="68">
        <f t="shared" si="123"/>
        <v>1</v>
      </c>
      <c r="CQ246" s="68">
        <f t="shared" si="124"/>
        <v>0</v>
      </c>
      <c r="CR246" s="68">
        <f t="shared" si="125"/>
        <v>0</v>
      </c>
      <c r="CS246" s="68">
        <f t="shared" si="126"/>
        <v>0</v>
      </c>
      <c r="CT246" s="68">
        <f t="shared" si="127"/>
        <v>0</v>
      </c>
      <c r="CU246" s="68">
        <f t="shared" si="128"/>
        <v>0</v>
      </c>
      <c r="CV246" s="68">
        <f t="shared" si="129"/>
        <v>1</v>
      </c>
      <c r="CW246" s="68">
        <f t="shared" si="130"/>
        <v>0</v>
      </c>
      <c r="CX246" s="68">
        <f t="shared" si="131"/>
        <v>0</v>
      </c>
      <c r="CY246" s="68">
        <f t="shared" si="132"/>
        <v>0</v>
      </c>
      <c r="CZ246" s="68">
        <f t="shared" si="133"/>
        <v>1</v>
      </c>
      <c r="DA246" s="68">
        <f t="shared" si="134"/>
        <v>0</v>
      </c>
      <c r="DB246" s="68">
        <f t="shared" si="135"/>
        <v>0</v>
      </c>
    </row>
    <row r="247" spans="1:106" ht="14.25" customHeight="1" x14ac:dyDescent="0.2">
      <c r="A247" s="214" t="s">
        <v>638</v>
      </c>
      <c r="B247" s="211" t="s">
        <v>56</v>
      </c>
      <c r="C247" s="211" t="s">
        <v>57</v>
      </c>
      <c r="D247" s="211" t="s">
        <v>36</v>
      </c>
      <c r="E247" s="212"/>
      <c r="F247" s="212"/>
      <c r="G247" s="212"/>
      <c r="H247" s="199"/>
      <c r="I247" s="199"/>
      <c r="J247" s="199"/>
      <c r="K247" s="199"/>
      <c r="L247" s="199"/>
      <c r="M247" s="199"/>
      <c r="N247" s="199"/>
      <c r="O247" s="199"/>
      <c r="P247" s="199"/>
      <c r="Q247" s="212"/>
      <c r="R247" s="212">
        <v>2</v>
      </c>
      <c r="S247" s="212"/>
      <c r="T247" s="199"/>
      <c r="U247" s="199">
        <v>0</v>
      </c>
      <c r="V247" s="199"/>
      <c r="W247" s="199"/>
      <c r="X247" s="199">
        <v>0.13333333341870457</v>
      </c>
      <c r="Y247" s="199"/>
      <c r="Z247" s="199"/>
      <c r="AA247" s="199">
        <v>0.53333333367481828</v>
      </c>
      <c r="AB247" s="199"/>
      <c r="AC247" s="212"/>
      <c r="AD247" s="212"/>
      <c r="AE247" s="212"/>
      <c r="AF247" s="212"/>
      <c r="AG247" s="199"/>
      <c r="AH247" s="199"/>
      <c r="AI247" s="199"/>
      <c r="AJ247" s="199"/>
      <c r="AK247" s="199"/>
      <c r="AL247" s="199"/>
      <c r="AM247" s="199"/>
      <c r="AN247" s="199"/>
      <c r="AO247" s="199"/>
      <c r="AP247" s="199"/>
      <c r="AQ247" s="199"/>
      <c r="AR247" s="199"/>
      <c r="AS247" s="212"/>
      <c r="AT247" s="212"/>
      <c r="AU247" s="212"/>
      <c r="AV247" s="199"/>
      <c r="AW247" s="199"/>
      <c r="AX247" s="199"/>
      <c r="AY247" s="199"/>
      <c r="AZ247" s="199"/>
      <c r="BA247" s="199"/>
      <c r="BB247" s="199"/>
      <c r="BC247" s="199"/>
      <c r="BD247" s="199"/>
      <c r="BE247" s="212"/>
      <c r="BF247" s="212"/>
      <c r="BG247" s="199"/>
      <c r="BH247" s="199"/>
      <c r="BI247" s="199"/>
      <c r="BJ247" s="199"/>
      <c r="BK247" s="199"/>
      <c r="BL247" s="199"/>
      <c r="BM247" s="212">
        <v>2</v>
      </c>
      <c r="BN247" s="199">
        <v>0</v>
      </c>
      <c r="BO247" s="199">
        <v>0.13333333341870457</v>
      </c>
      <c r="BP247" s="199">
        <v>0.53333333367481828</v>
      </c>
      <c r="BQ247" s="211"/>
      <c r="BR247" s="211"/>
      <c r="BS247" s="211"/>
      <c r="BT247" s="211"/>
      <c r="BU247" s="31" t="str">
        <f t="shared" si="136"/>
        <v>23_05</v>
      </c>
      <c r="BV247" s="31" t="str">
        <f t="shared" si="137"/>
        <v>COMPRESOR DE AIRE</v>
      </c>
      <c r="BW247" s="31" t="str">
        <f t="shared" si="138"/>
        <v>140-GC-112</v>
      </c>
      <c r="BX247" s="1" t="str">
        <f t="shared" si="139"/>
        <v>-</v>
      </c>
      <c r="BY247" s="66">
        <f t="shared" si="112"/>
        <v>0</v>
      </c>
      <c r="BZ247" s="66">
        <f t="shared" si="113"/>
        <v>0.53333333367481828</v>
      </c>
      <c r="CA247" s="1">
        <f t="shared" si="114"/>
        <v>16</v>
      </c>
      <c r="CB247" s="213">
        <f t="shared" si="115"/>
        <v>384</v>
      </c>
      <c r="CC247" s="67">
        <f t="shared" si="116"/>
        <v>1</v>
      </c>
      <c r="CD247" s="69" t="str">
        <f t="shared" si="117"/>
        <v>NO PRESENTA</v>
      </c>
      <c r="CE247" s="31">
        <f t="shared" si="102"/>
        <v>31</v>
      </c>
      <c r="CF247" s="213">
        <f t="shared" si="103"/>
        <v>744</v>
      </c>
      <c r="CG247" s="67">
        <f t="shared" si="104"/>
        <v>1</v>
      </c>
      <c r="CH247" s="69" t="str">
        <f t="shared" si="105"/>
        <v>NO PRESENTA</v>
      </c>
      <c r="CI247" s="69" t="str">
        <f t="shared" si="106"/>
        <v>NO PRESENTA</v>
      </c>
      <c r="CJ247" s="199" t="str">
        <f t="shared" si="107"/>
        <v>NO PRESENTA</v>
      </c>
      <c r="CK247" s="68" t="str">
        <f t="shared" si="118"/>
        <v>-</v>
      </c>
      <c r="CL247" s="68" t="str">
        <f t="shared" si="119"/>
        <v>-</v>
      </c>
      <c r="CM247" s="68" t="str">
        <f t="shared" si="120"/>
        <v>-</v>
      </c>
      <c r="CN247" s="68" t="str">
        <f t="shared" si="121"/>
        <v>-</v>
      </c>
      <c r="CO247" s="68" t="str">
        <f t="shared" si="122"/>
        <v>-</v>
      </c>
      <c r="CP247" s="68">
        <f t="shared" si="123"/>
        <v>0</v>
      </c>
      <c r="CQ247" s="68">
        <f t="shared" si="124"/>
        <v>1</v>
      </c>
      <c r="CR247" s="68">
        <f t="shared" si="125"/>
        <v>0</v>
      </c>
      <c r="CS247" s="68">
        <f t="shared" si="126"/>
        <v>0</v>
      </c>
      <c r="CT247" s="68">
        <f t="shared" si="127"/>
        <v>0</v>
      </c>
      <c r="CU247" s="68" t="str">
        <f t="shared" si="128"/>
        <v>-</v>
      </c>
      <c r="CV247" s="68" t="str">
        <f t="shared" si="129"/>
        <v>-</v>
      </c>
      <c r="CW247" s="68" t="str">
        <f t="shared" si="130"/>
        <v>-</v>
      </c>
      <c r="CX247" s="68" t="str">
        <f t="shared" si="131"/>
        <v>-</v>
      </c>
      <c r="CY247" s="68">
        <f t="shared" si="132"/>
        <v>1</v>
      </c>
      <c r="CZ247" s="68">
        <f t="shared" si="133"/>
        <v>0</v>
      </c>
      <c r="DA247" s="68">
        <f t="shared" si="134"/>
        <v>0</v>
      </c>
      <c r="DB247" s="68">
        <f t="shared" si="135"/>
        <v>0</v>
      </c>
    </row>
    <row r="248" spans="1:106" ht="14.25" customHeight="1" x14ac:dyDescent="0.2">
      <c r="A248" s="214" t="s">
        <v>638</v>
      </c>
      <c r="B248" s="211" t="s">
        <v>56</v>
      </c>
      <c r="C248" s="211" t="s">
        <v>78</v>
      </c>
      <c r="D248" s="211" t="s">
        <v>36</v>
      </c>
      <c r="E248" s="212"/>
      <c r="F248" s="212"/>
      <c r="G248" s="212"/>
      <c r="H248" s="199"/>
      <c r="I248" s="199"/>
      <c r="J248" s="199"/>
      <c r="K248" s="199"/>
      <c r="L248" s="199"/>
      <c r="M248" s="199"/>
      <c r="N248" s="199"/>
      <c r="O248" s="199"/>
      <c r="P248" s="199"/>
      <c r="Q248" s="212"/>
      <c r="R248" s="212">
        <v>2</v>
      </c>
      <c r="S248" s="212"/>
      <c r="T248" s="199"/>
      <c r="U248" s="199">
        <v>0</v>
      </c>
      <c r="V248" s="199"/>
      <c r="W248" s="199"/>
      <c r="X248" s="199">
        <v>0.13333333341870457</v>
      </c>
      <c r="Y248" s="199"/>
      <c r="Z248" s="199"/>
      <c r="AA248" s="199">
        <v>0.53333333367481828</v>
      </c>
      <c r="AB248" s="199"/>
      <c r="AC248" s="212"/>
      <c r="AD248" s="212"/>
      <c r="AE248" s="212"/>
      <c r="AF248" s="212"/>
      <c r="AG248" s="199"/>
      <c r="AH248" s="199"/>
      <c r="AI248" s="199"/>
      <c r="AJ248" s="199"/>
      <c r="AK248" s="199"/>
      <c r="AL248" s="199"/>
      <c r="AM248" s="199"/>
      <c r="AN248" s="199"/>
      <c r="AO248" s="199"/>
      <c r="AP248" s="199"/>
      <c r="AQ248" s="199"/>
      <c r="AR248" s="199"/>
      <c r="AS248" s="212"/>
      <c r="AT248" s="212"/>
      <c r="AU248" s="212"/>
      <c r="AV248" s="199"/>
      <c r="AW248" s="199"/>
      <c r="AX248" s="199"/>
      <c r="AY248" s="199"/>
      <c r="AZ248" s="199"/>
      <c r="BA248" s="199"/>
      <c r="BB248" s="199"/>
      <c r="BC248" s="199"/>
      <c r="BD248" s="199"/>
      <c r="BE248" s="212"/>
      <c r="BF248" s="212"/>
      <c r="BG248" s="199"/>
      <c r="BH248" s="199"/>
      <c r="BI248" s="199"/>
      <c r="BJ248" s="199"/>
      <c r="BK248" s="199"/>
      <c r="BL248" s="199"/>
      <c r="BM248" s="212">
        <v>2</v>
      </c>
      <c r="BN248" s="199">
        <v>0</v>
      </c>
      <c r="BO248" s="199">
        <v>0.13333333341870457</v>
      </c>
      <c r="BP248" s="199">
        <v>0.53333333367481828</v>
      </c>
      <c r="BQ248" s="211"/>
      <c r="BR248" s="211"/>
      <c r="BS248" s="211"/>
      <c r="BT248" s="211"/>
      <c r="BU248" s="31" t="str">
        <f t="shared" si="136"/>
        <v>23_05</v>
      </c>
      <c r="BV248" s="31" t="str">
        <f t="shared" si="137"/>
        <v>COMPRESOR DE AIRE</v>
      </c>
      <c r="BW248" s="31" t="str">
        <f t="shared" si="138"/>
        <v>140-GC-113</v>
      </c>
      <c r="BX248" s="1" t="str">
        <f t="shared" si="139"/>
        <v>-</v>
      </c>
      <c r="BY248" s="66">
        <f t="shared" si="112"/>
        <v>0</v>
      </c>
      <c r="BZ248" s="66">
        <f t="shared" si="113"/>
        <v>0.53333333367481828</v>
      </c>
      <c r="CA248" s="1">
        <f t="shared" si="114"/>
        <v>16</v>
      </c>
      <c r="CB248" s="213">
        <f t="shared" si="115"/>
        <v>384</v>
      </c>
      <c r="CC248" s="67">
        <f t="shared" si="116"/>
        <v>1</v>
      </c>
      <c r="CD248" s="69" t="str">
        <f t="shared" si="117"/>
        <v>NO PRESENTA</v>
      </c>
      <c r="CE248" s="31">
        <f t="shared" si="102"/>
        <v>31</v>
      </c>
      <c r="CF248" s="213">
        <f t="shared" si="103"/>
        <v>744</v>
      </c>
      <c r="CG248" s="67">
        <f t="shared" si="104"/>
        <v>1</v>
      </c>
      <c r="CH248" s="69" t="str">
        <f t="shared" si="105"/>
        <v>NO PRESENTA</v>
      </c>
      <c r="CI248" s="69" t="str">
        <f t="shared" si="106"/>
        <v>NO PRESENTA</v>
      </c>
      <c r="CJ248" s="199" t="str">
        <f t="shared" si="107"/>
        <v>NO PRESENTA</v>
      </c>
      <c r="CK248" s="68" t="str">
        <f t="shared" si="118"/>
        <v>-</v>
      </c>
      <c r="CL248" s="68" t="str">
        <f t="shared" si="119"/>
        <v>-</v>
      </c>
      <c r="CM248" s="68" t="str">
        <f t="shared" si="120"/>
        <v>-</v>
      </c>
      <c r="CN248" s="68" t="str">
        <f t="shared" si="121"/>
        <v>-</v>
      </c>
      <c r="CO248" s="68" t="str">
        <f t="shared" si="122"/>
        <v>-</v>
      </c>
      <c r="CP248" s="68">
        <f t="shared" si="123"/>
        <v>0</v>
      </c>
      <c r="CQ248" s="68">
        <f t="shared" si="124"/>
        <v>1</v>
      </c>
      <c r="CR248" s="68">
        <f t="shared" si="125"/>
        <v>0</v>
      </c>
      <c r="CS248" s="68">
        <f t="shared" si="126"/>
        <v>0</v>
      </c>
      <c r="CT248" s="68">
        <f t="shared" si="127"/>
        <v>0</v>
      </c>
      <c r="CU248" s="68" t="str">
        <f t="shared" si="128"/>
        <v>-</v>
      </c>
      <c r="CV248" s="68" t="str">
        <f t="shared" si="129"/>
        <v>-</v>
      </c>
      <c r="CW248" s="68" t="str">
        <f t="shared" si="130"/>
        <v>-</v>
      </c>
      <c r="CX248" s="68" t="str">
        <f t="shared" si="131"/>
        <v>-</v>
      </c>
      <c r="CY248" s="68">
        <f t="shared" si="132"/>
        <v>1</v>
      </c>
      <c r="CZ248" s="68">
        <f t="shared" si="133"/>
        <v>0</v>
      </c>
      <c r="DA248" s="68">
        <f t="shared" si="134"/>
        <v>0</v>
      </c>
      <c r="DB248" s="68">
        <f t="shared" si="135"/>
        <v>0</v>
      </c>
    </row>
    <row r="249" spans="1:106" ht="14.25" customHeight="1" x14ac:dyDescent="0.2">
      <c r="A249" s="214" t="s">
        <v>638</v>
      </c>
      <c r="B249" s="211" t="s">
        <v>56</v>
      </c>
      <c r="C249" s="211" t="s">
        <v>170</v>
      </c>
      <c r="D249" s="211" t="s">
        <v>36</v>
      </c>
      <c r="E249" s="212"/>
      <c r="F249" s="212"/>
      <c r="G249" s="212"/>
      <c r="H249" s="199"/>
      <c r="I249" s="199"/>
      <c r="J249" s="199"/>
      <c r="K249" s="199"/>
      <c r="L249" s="199"/>
      <c r="M249" s="199"/>
      <c r="N249" s="199"/>
      <c r="O249" s="199"/>
      <c r="P249" s="199"/>
      <c r="Q249" s="212"/>
      <c r="R249" s="212">
        <v>2</v>
      </c>
      <c r="S249" s="212"/>
      <c r="T249" s="199"/>
      <c r="U249" s="199">
        <v>0</v>
      </c>
      <c r="V249" s="199"/>
      <c r="W249" s="199"/>
      <c r="X249" s="199">
        <v>0.13277777773328125</v>
      </c>
      <c r="Y249" s="199"/>
      <c r="Z249" s="199"/>
      <c r="AA249" s="199">
        <v>0.53111111093312502</v>
      </c>
      <c r="AB249" s="199"/>
      <c r="AC249" s="212"/>
      <c r="AD249" s="212"/>
      <c r="AE249" s="212"/>
      <c r="AF249" s="212"/>
      <c r="AG249" s="199"/>
      <c r="AH249" s="199"/>
      <c r="AI249" s="199"/>
      <c r="AJ249" s="199"/>
      <c r="AK249" s="199"/>
      <c r="AL249" s="199"/>
      <c r="AM249" s="199"/>
      <c r="AN249" s="199"/>
      <c r="AO249" s="199"/>
      <c r="AP249" s="199"/>
      <c r="AQ249" s="199"/>
      <c r="AR249" s="199"/>
      <c r="AS249" s="212"/>
      <c r="AT249" s="212"/>
      <c r="AU249" s="212"/>
      <c r="AV249" s="199"/>
      <c r="AW249" s="199"/>
      <c r="AX249" s="199"/>
      <c r="AY249" s="199"/>
      <c r="AZ249" s="199"/>
      <c r="BA249" s="199"/>
      <c r="BB249" s="199"/>
      <c r="BC249" s="199"/>
      <c r="BD249" s="199"/>
      <c r="BE249" s="212"/>
      <c r="BF249" s="212"/>
      <c r="BG249" s="199"/>
      <c r="BH249" s="199"/>
      <c r="BI249" s="199"/>
      <c r="BJ249" s="199"/>
      <c r="BK249" s="199"/>
      <c r="BL249" s="199"/>
      <c r="BM249" s="212">
        <v>2</v>
      </c>
      <c r="BN249" s="199">
        <v>0</v>
      </c>
      <c r="BO249" s="199">
        <v>0.13277777773328125</v>
      </c>
      <c r="BP249" s="199">
        <v>0.53111111093312502</v>
      </c>
      <c r="BQ249" s="211"/>
      <c r="BR249" s="211"/>
      <c r="BS249" s="211"/>
      <c r="BT249" s="211"/>
      <c r="BU249" s="31" t="str">
        <f t="shared" si="136"/>
        <v>23_05</v>
      </c>
      <c r="BV249" s="31" t="str">
        <f t="shared" si="137"/>
        <v>COMPRESOR DE AIRE</v>
      </c>
      <c r="BW249" s="31" t="str">
        <f t="shared" si="138"/>
        <v>140-GC-121</v>
      </c>
      <c r="BX249" s="1" t="str">
        <f t="shared" si="139"/>
        <v>-</v>
      </c>
      <c r="BY249" s="66">
        <f t="shared" si="112"/>
        <v>0</v>
      </c>
      <c r="BZ249" s="66">
        <f t="shared" si="113"/>
        <v>0.53111111093312502</v>
      </c>
      <c r="CA249" s="1">
        <f t="shared" si="114"/>
        <v>16</v>
      </c>
      <c r="CB249" s="213">
        <f t="shared" si="115"/>
        <v>384</v>
      </c>
      <c r="CC249" s="67">
        <f t="shared" si="116"/>
        <v>1</v>
      </c>
      <c r="CD249" s="69" t="str">
        <f t="shared" si="117"/>
        <v>NO PRESENTA</v>
      </c>
      <c r="CE249" s="31">
        <f t="shared" si="102"/>
        <v>31</v>
      </c>
      <c r="CF249" s="213">
        <f t="shared" si="103"/>
        <v>744</v>
      </c>
      <c r="CG249" s="67">
        <f t="shared" si="104"/>
        <v>1</v>
      </c>
      <c r="CH249" s="69" t="str">
        <f t="shared" si="105"/>
        <v>NO PRESENTA</v>
      </c>
      <c r="CI249" s="69" t="str">
        <f t="shared" si="106"/>
        <v>NO PRESENTA</v>
      </c>
      <c r="CJ249" s="199" t="str">
        <f t="shared" si="107"/>
        <v>NO PRESENTA</v>
      </c>
      <c r="CK249" s="68" t="str">
        <f t="shared" si="118"/>
        <v>-</v>
      </c>
      <c r="CL249" s="68" t="str">
        <f t="shared" si="119"/>
        <v>-</v>
      </c>
      <c r="CM249" s="68" t="str">
        <f t="shared" si="120"/>
        <v>-</v>
      </c>
      <c r="CN249" s="68" t="str">
        <f t="shared" si="121"/>
        <v>-</v>
      </c>
      <c r="CO249" s="68" t="str">
        <f t="shared" si="122"/>
        <v>-</v>
      </c>
      <c r="CP249" s="68">
        <f t="shared" si="123"/>
        <v>0</v>
      </c>
      <c r="CQ249" s="68">
        <f t="shared" si="124"/>
        <v>1</v>
      </c>
      <c r="CR249" s="68">
        <f t="shared" si="125"/>
        <v>0</v>
      </c>
      <c r="CS249" s="68">
        <f t="shared" si="126"/>
        <v>0</v>
      </c>
      <c r="CT249" s="68">
        <f t="shared" si="127"/>
        <v>0</v>
      </c>
      <c r="CU249" s="68" t="str">
        <f t="shared" si="128"/>
        <v>-</v>
      </c>
      <c r="CV249" s="68" t="str">
        <f t="shared" si="129"/>
        <v>-</v>
      </c>
      <c r="CW249" s="68" t="str">
        <f t="shared" si="130"/>
        <v>-</v>
      </c>
      <c r="CX249" s="68" t="str">
        <f t="shared" si="131"/>
        <v>-</v>
      </c>
      <c r="CY249" s="68">
        <f t="shared" si="132"/>
        <v>1</v>
      </c>
      <c r="CZ249" s="68">
        <f t="shared" si="133"/>
        <v>0</v>
      </c>
      <c r="DA249" s="68">
        <f t="shared" si="134"/>
        <v>0</v>
      </c>
      <c r="DB249" s="68">
        <f t="shared" si="135"/>
        <v>0</v>
      </c>
    </row>
    <row r="250" spans="1:106" ht="14.25" customHeight="1" x14ac:dyDescent="0.2">
      <c r="A250" s="214" t="s">
        <v>638</v>
      </c>
      <c r="B250" s="211" t="s">
        <v>56</v>
      </c>
      <c r="C250" s="211" t="s">
        <v>93</v>
      </c>
      <c r="D250" s="211" t="s">
        <v>36</v>
      </c>
      <c r="E250" s="212"/>
      <c r="F250" s="212"/>
      <c r="G250" s="212"/>
      <c r="H250" s="199"/>
      <c r="I250" s="199"/>
      <c r="J250" s="199"/>
      <c r="K250" s="199"/>
      <c r="L250" s="199"/>
      <c r="M250" s="199"/>
      <c r="N250" s="199"/>
      <c r="O250" s="199"/>
      <c r="P250" s="199"/>
      <c r="Q250" s="212"/>
      <c r="R250" s="212">
        <v>2</v>
      </c>
      <c r="S250" s="212"/>
      <c r="T250" s="199"/>
      <c r="U250" s="199">
        <v>0</v>
      </c>
      <c r="V250" s="199"/>
      <c r="W250" s="199"/>
      <c r="X250" s="199">
        <v>0.13333333341870457</v>
      </c>
      <c r="Y250" s="199"/>
      <c r="Z250" s="199"/>
      <c r="AA250" s="199">
        <v>0.53333333367481828</v>
      </c>
      <c r="AB250" s="199"/>
      <c r="AC250" s="212"/>
      <c r="AD250" s="212"/>
      <c r="AE250" s="212"/>
      <c r="AF250" s="212"/>
      <c r="AG250" s="199"/>
      <c r="AH250" s="199"/>
      <c r="AI250" s="199"/>
      <c r="AJ250" s="199"/>
      <c r="AK250" s="199"/>
      <c r="AL250" s="199"/>
      <c r="AM250" s="199"/>
      <c r="AN250" s="199"/>
      <c r="AO250" s="199"/>
      <c r="AP250" s="199"/>
      <c r="AQ250" s="199"/>
      <c r="AR250" s="199"/>
      <c r="AS250" s="212"/>
      <c r="AT250" s="212"/>
      <c r="AU250" s="212"/>
      <c r="AV250" s="199"/>
      <c r="AW250" s="199"/>
      <c r="AX250" s="199"/>
      <c r="AY250" s="199"/>
      <c r="AZ250" s="199"/>
      <c r="BA250" s="199"/>
      <c r="BB250" s="199"/>
      <c r="BC250" s="199"/>
      <c r="BD250" s="199"/>
      <c r="BE250" s="212"/>
      <c r="BF250" s="212"/>
      <c r="BG250" s="199"/>
      <c r="BH250" s="199"/>
      <c r="BI250" s="199"/>
      <c r="BJ250" s="199"/>
      <c r="BK250" s="199"/>
      <c r="BL250" s="199"/>
      <c r="BM250" s="212">
        <v>2</v>
      </c>
      <c r="BN250" s="199">
        <v>0</v>
      </c>
      <c r="BO250" s="199">
        <v>0.13333333341870457</v>
      </c>
      <c r="BP250" s="199">
        <v>0.53333333367481828</v>
      </c>
      <c r="BQ250" s="211"/>
      <c r="BR250" s="211"/>
      <c r="BS250" s="211"/>
      <c r="BT250" s="211"/>
      <c r="BU250" s="31" t="str">
        <f t="shared" si="136"/>
        <v>23_05</v>
      </c>
      <c r="BV250" s="31" t="str">
        <f t="shared" si="137"/>
        <v>COMPRESOR DE AIRE</v>
      </c>
      <c r="BW250" s="31" t="str">
        <f t="shared" si="138"/>
        <v>140-GC-114</v>
      </c>
      <c r="BX250" s="1" t="str">
        <f t="shared" si="139"/>
        <v>-</v>
      </c>
      <c r="BY250" s="66">
        <f t="shared" si="112"/>
        <v>0</v>
      </c>
      <c r="BZ250" s="66">
        <f t="shared" si="113"/>
        <v>0.53333333367481828</v>
      </c>
      <c r="CA250" s="1">
        <f t="shared" si="114"/>
        <v>16</v>
      </c>
      <c r="CB250" s="213">
        <f t="shared" si="115"/>
        <v>384</v>
      </c>
      <c r="CC250" s="67">
        <f t="shared" si="116"/>
        <v>1</v>
      </c>
      <c r="CD250" s="69" t="str">
        <f t="shared" si="117"/>
        <v>NO PRESENTA</v>
      </c>
      <c r="CE250" s="31">
        <f t="shared" si="102"/>
        <v>31</v>
      </c>
      <c r="CF250" s="213">
        <f t="shared" si="103"/>
        <v>744</v>
      </c>
      <c r="CG250" s="67">
        <f t="shared" si="104"/>
        <v>1</v>
      </c>
      <c r="CH250" s="69" t="str">
        <f t="shared" si="105"/>
        <v>NO PRESENTA</v>
      </c>
      <c r="CI250" s="69" t="str">
        <f t="shared" si="106"/>
        <v>NO PRESENTA</v>
      </c>
      <c r="CJ250" s="199" t="str">
        <f t="shared" si="107"/>
        <v>NO PRESENTA</v>
      </c>
      <c r="CK250" s="68" t="str">
        <f t="shared" si="118"/>
        <v>-</v>
      </c>
      <c r="CL250" s="68" t="str">
        <f t="shared" si="119"/>
        <v>-</v>
      </c>
      <c r="CM250" s="68" t="str">
        <f t="shared" si="120"/>
        <v>-</v>
      </c>
      <c r="CN250" s="68" t="str">
        <f t="shared" si="121"/>
        <v>-</v>
      </c>
      <c r="CO250" s="68" t="str">
        <f t="shared" si="122"/>
        <v>-</v>
      </c>
      <c r="CP250" s="68">
        <f t="shared" si="123"/>
        <v>0</v>
      </c>
      <c r="CQ250" s="68">
        <f t="shared" si="124"/>
        <v>1</v>
      </c>
      <c r="CR250" s="68">
        <f t="shared" si="125"/>
        <v>0</v>
      </c>
      <c r="CS250" s="68">
        <f t="shared" si="126"/>
        <v>0</v>
      </c>
      <c r="CT250" s="68">
        <f t="shared" si="127"/>
        <v>0</v>
      </c>
      <c r="CU250" s="68" t="str">
        <f t="shared" si="128"/>
        <v>-</v>
      </c>
      <c r="CV250" s="68" t="str">
        <f t="shared" si="129"/>
        <v>-</v>
      </c>
      <c r="CW250" s="68" t="str">
        <f t="shared" si="130"/>
        <v>-</v>
      </c>
      <c r="CX250" s="68" t="str">
        <f t="shared" si="131"/>
        <v>-</v>
      </c>
      <c r="CY250" s="68">
        <f t="shared" si="132"/>
        <v>1</v>
      </c>
      <c r="CZ250" s="68">
        <f t="shared" si="133"/>
        <v>0</v>
      </c>
      <c r="DA250" s="68">
        <f t="shared" si="134"/>
        <v>0</v>
      </c>
      <c r="DB250" s="68">
        <f t="shared" si="135"/>
        <v>0</v>
      </c>
    </row>
    <row r="251" spans="1:106" ht="14.25" customHeight="1" x14ac:dyDescent="0.2">
      <c r="A251" s="214" t="s">
        <v>638</v>
      </c>
      <c r="B251" s="211" t="s">
        <v>56</v>
      </c>
      <c r="C251" s="211" t="s">
        <v>421</v>
      </c>
      <c r="D251" s="211" t="s">
        <v>36</v>
      </c>
      <c r="E251" s="212"/>
      <c r="F251" s="212"/>
      <c r="G251" s="212"/>
      <c r="H251" s="199"/>
      <c r="I251" s="199"/>
      <c r="J251" s="199"/>
      <c r="K251" s="199"/>
      <c r="L251" s="199"/>
      <c r="M251" s="199"/>
      <c r="N251" s="199"/>
      <c r="O251" s="199"/>
      <c r="P251" s="199"/>
      <c r="Q251" s="212"/>
      <c r="R251" s="212">
        <v>2</v>
      </c>
      <c r="S251" s="212"/>
      <c r="T251" s="199"/>
      <c r="U251" s="199">
        <v>0</v>
      </c>
      <c r="V251" s="199"/>
      <c r="W251" s="199"/>
      <c r="X251" s="199">
        <v>0.29999999993015081</v>
      </c>
      <c r="Y251" s="199"/>
      <c r="Z251" s="199"/>
      <c r="AA251" s="199">
        <v>1.1999999997206032</v>
      </c>
      <c r="AB251" s="199"/>
      <c r="AC251" s="212"/>
      <c r="AD251" s="212"/>
      <c r="AE251" s="212"/>
      <c r="AF251" s="212"/>
      <c r="AG251" s="199"/>
      <c r="AH251" s="199"/>
      <c r="AI251" s="199"/>
      <c r="AJ251" s="199"/>
      <c r="AK251" s="199"/>
      <c r="AL251" s="199"/>
      <c r="AM251" s="199"/>
      <c r="AN251" s="199"/>
      <c r="AO251" s="199"/>
      <c r="AP251" s="199"/>
      <c r="AQ251" s="199"/>
      <c r="AR251" s="199"/>
      <c r="AS251" s="212"/>
      <c r="AT251" s="212"/>
      <c r="AU251" s="212"/>
      <c r="AV251" s="199"/>
      <c r="AW251" s="199"/>
      <c r="AX251" s="199"/>
      <c r="AY251" s="199"/>
      <c r="AZ251" s="199"/>
      <c r="BA251" s="199"/>
      <c r="BB251" s="199"/>
      <c r="BC251" s="199"/>
      <c r="BD251" s="199"/>
      <c r="BE251" s="212"/>
      <c r="BF251" s="212"/>
      <c r="BG251" s="199"/>
      <c r="BH251" s="199"/>
      <c r="BI251" s="199"/>
      <c r="BJ251" s="199"/>
      <c r="BK251" s="199"/>
      <c r="BL251" s="199"/>
      <c r="BM251" s="212">
        <v>2</v>
      </c>
      <c r="BN251" s="199">
        <v>0</v>
      </c>
      <c r="BO251" s="199">
        <v>0.29999999993015081</v>
      </c>
      <c r="BP251" s="199">
        <v>1.1999999997206032</v>
      </c>
      <c r="BQ251" s="211"/>
      <c r="BR251" s="211"/>
      <c r="BS251" s="211"/>
      <c r="BT251" s="211"/>
      <c r="BU251" s="31" t="str">
        <f t="shared" si="136"/>
        <v>23_05</v>
      </c>
      <c r="BV251" s="31" t="str">
        <f t="shared" si="137"/>
        <v>COMPRESOR DE AIRE</v>
      </c>
      <c r="BW251" s="31" t="str">
        <f t="shared" si="138"/>
        <v>140-GC-003</v>
      </c>
      <c r="BX251" s="1" t="str">
        <f t="shared" si="139"/>
        <v>-</v>
      </c>
      <c r="BY251" s="66">
        <f t="shared" si="112"/>
        <v>0</v>
      </c>
      <c r="BZ251" s="66">
        <f t="shared" si="113"/>
        <v>1.1999999997206032</v>
      </c>
      <c r="CA251" s="1">
        <f t="shared" si="114"/>
        <v>16</v>
      </c>
      <c r="CB251" s="213">
        <f t="shared" si="115"/>
        <v>384</v>
      </c>
      <c r="CC251" s="67">
        <f t="shared" si="116"/>
        <v>1</v>
      </c>
      <c r="CD251" s="69" t="str">
        <f t="shared" si="117"/>
        <v>NO PRESENTA</v>
      </c>
      <c r="CE251" s="31">
        <f t="shared" si="102"/>
        <v>31</v>
      </c>
      <c r="CF251" s="213">
        <f t="shared" si="103"/>
        <v>744</v>
      </c>
      <c r="CG251" s="67">
        <f t="shared" si="104"/>
        <v>1</v>
      </c>
      <c r="CH251" s="69" t="str">
        <f t="shared" si="105"/>
        <v>NO PRESENTA</v>
      </c>
      <c r="CI251" s="69" t="str">
        <f t="shared" si="106"/>
        <v>NO PRESENTA</v>
      </c>
      <c r="CJ251" s="199" t="str">
        <f t="shared" si="107"/>
        <v>NO PRESENTA</v>
      </c>
      <c r="CK251" s="68" t="str">
        <f t="shared" si="118"/>
        <v>-</v>
      </c>
      <c r="CL251" s="68" t="str">
        <f t="shared" si="119"/>
        <v>-</v>
      </c>
      <c r="CM251" s="68" t="str">
        <f t="shared" si="120"/>
        <v>-</v>
      </c>
      <c r="CN251" s="68" t="str">
        <f t="shared" si="121"/>
        <v>-</v>
      </c>
      <c r="CO251" s="68" t="str">
        <f t="shared" si="122"/>
        <v>-</v>
      </c>
      <c r="CP251" s="68">
        <f t="shared" si="123"/>
        <v>0</v>
      </c>
      <c r="CQ251" s="68">
        <f t="shared" si="124"/>
        <v>1</v>
      </c>
      <c r="CR251" s="68">
        <f t="shared" si="125"/>
        <v>0</v>
      </c>
      <c r="CS251" s="68">
        <f t="shared" si="126"/>
        <v>0</v>
      </c>
      <c r="CT251" s="68">
        <f t="shared" si="127"/>
        <v>0</v>
      </c>
      <c r="CU251" s="68" t="str">
        <f t="shared" si="128"/>
        <v>-</v>
      </c>
      <c r="CV251" s="68" t="str">
        <f t="shared" si="129"/>
        <v>-</v>
      </c>
      <c r="CW251" s="68" t="str">
        <f t="shared" si="130"/>
        <v>-</v>
      </c>
      <c r="CX251" s="68" t="str">
        <f t="shared" si="131"/>
        <v>-</v>
      </c>
      <c r="CY251" s="68">
        <f t="shared" si="132"/>
        <v>1</v>
      </c>
      <c r="CZ251" s="68">
        <f t="shared" si="133"/>
        <v>0</v>
      </c>
      <c r="DA251" s="68">
        <f t="shared" si="134"/>
        <v>0</v>
      </c>
      <c r="DB251" s="68">
        <f t="shared" si="135"/>
        <v>0</v>
      </c>
    </row>
    <row r="252" spans="1:106" ht="14.25" customHeight="1" x14ac:dyDescent="0.2">
      <c r="A252" s="214" t="s">
        <v>638</v>
      </c>
      <c r="B252" s="211" t="s">
        <v>226</v>
      </c>
      <c r="C252" s="211" t="s">
        <v>138</v>
      </c>
      <c r="D252" s="211" t="s">
        <v>36</v>
      </c>
      <c r="E252" s="212"/>
      <c r="F252" s="212"/>
      <c r="G252" s="212"/>
      <c r="H252" s="199"/>
      <c r="I252" s="199"/>
      <c r="J252" s="199"/>
      <c r="K252" s="199"/>
      <c r="L252" s="199"/>
      <c r="M252" s="199"/>
      <c r="N252" s="199"/>
      <c r="O252" s="199"/>
      <c r="P252" s="199"/>
      <c r="Q252" s="212"/>
      <c r="R252" s="212">
        <v>2</v>
      </c>
      <c r="S252" s="212"/>
      <c r="T252" s="199"/>
      <c r="U252" s="199">
        <v>0</v>
      </c>
      <c r="V252" s="199"/>
      <c r="W252" s="199"/>
      <c r="X252" s="199">
        <v>9.9999999976716936E-2</v>
      </c>
      <c r="Y252" s="199"/>
      <c r="Z252" s="199"/>
      <c r="AA252" s="199">
        <v>0.39999999990686774</v>
      </c>
      <c r="AB252" s="199"/>
      <c r="AC252" s="212"/>
      <c r="AD252" s="212"/>
      <c r="AE252" s="212"/>
      <c r="AF252" s="212"/>
      <c r="AG252" s="199"/>
      <c r="AH252" s="199"/>
      <c r="AI252" s="199"/>
      <c r="AJ252" s="199"/>
      <c r="AK252" s="199"/>
      <c r="AL252" s="199"/>
      <c r="AM252" s="199"/>
      <c r="AN252" s="199"/>
      <c r="AO252" s="199"/>
      <c r="AP252" s="199"/>
      <c r="AQ252" s="199"/>
      <c r="AR252" s="199"/>
      <c r="AS252" s="212"/>
      <c r="AT252" s="212"/>
      <c r="AU252" s="212"/>
      <c r="AV252" s="199"/>
      <c r="AW252" s="199"/>
      <c r="AX252" s="199"/>
      <c r="AY252" s="199"/>
      <c r="AZ252" s="199"/>
      <c r="BA252" s="199"/>
      <c r="BB252" s="199"/>
      <c r="BC252" s="199"/>
      <c r="BD252" s="199"/>
      <c r="BE252" s="212"/>
      <c r="BF252" s="212"/>
      <c r="BG252" s="199"/>
      <c r="BH252" s="199"/>
      <c r="BI252" s="199"/>
      <c r="BJ252" s="199"/>
      <c r="BK252" s="199"/>
      <c r="BL252" s="199"/>
      <c r="BM252" s="212">
        <v>2</v>
      </c>
      <c r="BN252" s="199">
        <v>0</v>
      </c>
      <c r="BO252" s="199">
        <v>9.9999999976716936E-2</v>
      </c>
      <c r="BP252" s="199">
        <v>0.39999999990686774</v>
      </c>
      <c r="BQ252" s="211"/>
      <c r="BR252" s="211"/>
      <c r="BS252" s="211"/>
      <c r="BT252" s="211"/>
      <c r="BU252" s="31" t="str">
        <f t="shared" si="136"/>
        <v>23_05</v>
      </c>
      <c r="BV252" s="31" t="str">
        <f t="shared" si="137"/>
        <v>TANQUE DE LUBRICANTE</v>
      </c>
      <c r="BW252" s="31" t="str">
        <f t="shared" si="138"/>
        <v>140-TK-101</v>
      </c>
      <c r="BX252" s="1" t="str">
        <f t="shared" si="139"/>
        <v>-</v>
      </c>
      <c r="BY252" s="66">
        <f t="shared" si="112"/>
        <v>0</v>
      </c>
      <c r="BZ252" s="66">
        <f t="shared" si="113"/>
        <v>0.39999999990686774</v>
      </c>
      <c r="CA252" s="1">
        <f t="shared" si="114"/>
        <v>16</v>
      </c>
      <c r="CB252" s="213">
        <f t="shared" si="115"/>
        <v>384</v>
      </c>
      <c r="CC252" s="67">
        <f t="shared" si="116"/>
        <v>1</v>
      </c>
      <c r="CD252" s="69" t="str">
        <f t="shared" si="117"/>
        <v>NO PRESENTA</v>
      </c>
      <c r="CE252" s="31">
        <f t="shared" si="102"/>
        <v>31</v>
      </c>
      <c r="CF252" s="213">
        <f t="shared" si="103"/>
        <v>744</v>
      </c>
      <c r="CG252" s="67">
        <f t="shared" si="104"/>
        <v>1</v>
      </c>
      <c r="CH252" s="69" t="str">
        <f t="shared" si="105"/>
        <v>NO PRESENTA</v>
      </c>
      <c r="CI252" s="69" t="str">
        <f t="shared" si="106"/>
        <v>NO PRESENTA</v>
      </c>
      <c r="CJ252" s="199" t="str">
        <f t="shared" si="107"/>
        <v>NO PRESENTA</v>
      </c>
      <c r="CK252" s="68" t="str">
        <f t="shared" si="118"/>
        <v>-</v>
      </c>
      <c r="CL252" s="68" t="str">
        <f t="shared" si="119"/>
        <v>-</v>
      </c>
      <c r="CM252" s="68" t="str">
        <f t="shared" si="120"/>
        <v>-</v>
      </c>
      <c r="CN252" s="68" t="str">
        <f t="shared" si="121"/>
        <v>-</v>
      </c>
      <c r="CO252" s="68" t="str">
        <f t="shared" si="122"/>
        <v>-</v>
      </c>
      <c r="CP252" s="68">
        <f t="shared" si="123"/>
        <v>0</v>
      </c>
      <c r="CQ252" s="68">
        <f t="shared" si="124"/>
        <v>1</v>
      </c>
      <c r="CR252" s="68">
        <f t="shared" si="125"/>
        <v>0</v>
      </c>
      <c r="CS252" s="68">
        <f t="shared" si="126"/>
        <v>0</v>
      </c>
      <c r="CT252" s="68">
        <f t="shared" si="127"/>
        <v>0</v>
      </c>
      <c r="CU252" s="68" t="str">
        <f t="shared" si="128"/>
        <v>-</v>
      </c>
      <c r="CV252" s="68" t="str">
        <f t="shared" si="129"/>
        <v>-</v>
      </c>
      <c r="CW252" s="68" t="str">
        <f t="shared" si="130"/>
        <v>-</v>
      </c>
      <c r="CX252" s="68" t="str">
        <f t="shared" si="131"/>
        <v>-</v>
      </c>
      <c r="CY252" s="68">
        <f t="shared" si="132"/>
        <v>1</v>
      </c>
      <c r="CZ252" s="68">
        <f t="shared" si="133"/>
        <v>0</v>
      </c>
      <c r="DA252" s="68">
        <f t="shared" si="134"/>
        <v>0</v>
      </c>
      <c r="DB252" s="68">
        <f t="shared" si="135"/>
        <v>0</v>
      </c>
    </row>
    <row r="253" spans="1:106" ht="14.25" customHeight="1" x14ac:dyDescent="0.2">
      <c r="A253" s="214" t="s">
        <v>638</v>
      </c>
      <c r="B253" s="211" t="s">
        <v>226</v>
      </c>
      <c r="C253" s="211" t="s">
        <v>152</v>
      </c>
      <c r="D253" s="211" t="s">
        <v>36</v>
      </c>
      <c r="E253" s="212"/>
      <c r="F253" s="212"/>
      <c r="G253" s="212"/>
      <c r="H253" s="199"/>
      <c r="I253" s="199"/>
      <c r="J253" s="199"/>
      <c r="K253" s="199"/>
      <c r="L253" s="199"/>
      <c r="M253" s="199"/>
      <c r="N253" s="199"/>
      <c r="O253" s="199"/>
      <c r="P253" s="199"/>
      <c r="Q253" s="212"/>
      <c r="R253" s="212">
        <v>2</v>
      </c>
      <c r="S253" s="212"/>
      <c r="T253" s="199"/>
      <c r="U253" s="199">
        <v>0</v>
      </c>
      <c r="V253" s="199"/>
      <c r="W253" s="199"/>
      <c r="X253" s="199">
        <v>9.9444444640539587E-2</v>
      </c>
      <c r="Y253" s="199"/>
      <c r="Z253" s="199"/>
      <c r="AA253" s="199">
        <v>0.39777777856215835</v>
      </c>
      <c r="AB253" s="199"/>
      <c r="AC253" s="212"/>
      <c r="AD253" s="212"/>
      <c r="AE253" s="212"/>
      <c r="AF253" s="212"/>
      <c r="AG253" s="199"/>
      <c r="AH253" s="199"/>
      <c r="AI253" s="199"/>
      <c r="AJ253" s="199"/>
      <c r="AK253" s="199"/>
      <c r="AL253" s="199"/>
      <c r="AM253" s="199"/>
      <c r="AN253" s="199"/>
      <c r="AO253" s="199"/>
      <c r="AP253" s="199"/>
      <c r="AQ253" s="199"/>
      <c r="AR253" s="199"/>
      <c r="AS253" s="212"/>
      <c r="AT253" s="212"/>
      <c r="AU253" s="212"/>
      <c r="AV253" s="199"/>
      <c r="AW253" s="199"/>
      <c r="AX253" s="199"/>
      <c r="AY253" s="199"/>
      <c r="AZ253" s="199"/>
      <c r="BA253" s="199"/>
      <c r="BB253" s="199"/>
      <c r="BC253" s="199"/>
      <c r="BD253" s="199"/>
      <c r="BE253" s="212"/>
      <c r="BF253" s="212"/>
      <c r="BG253" s="199"/>
      <c r="BH253" s="199"/>
      <c r="BI253" s="199"/>
      <c r="BJ253" s="199"/>
      <c r="BK253" s="199"/>
      <c r="BL253" s="199"/>
      <c r="BM253" s="212">
        <v>2</v>
      </c>
      <c r="BN253" s="199">
        <v>0</v>
      </c>
      <c r="BO253" s="199">
        <v>9.9444444640539587E-2</v>
      </c>
      <c r="BP253" s="199">
        <v>0.39777777856215835</v>
      </c>
      <c r="BQ253" s="211"/>
      <c r="BR253" s="211"/>
      <c r="BS253" s="211"/>
      <c r="BT253" s="211"/>
      <c r="BU253" s="31" t="str">
        <f t="shared" si="136"/>
        <v>23_05</v>
      </c>
      <c r="BV253" s="31" t="str">
        <f t="shared" si="137"/>
        <v>TANQUE DE LUBRICANTE</v>
      </c>
      <c r="BW253" s="31" t="str">
        <f t="shared" si="138"/>
        <v>140-TK-103</v>
      </c>
      <c r="BX253" s="1" t="str">
        <f t="shared" si="139"/>
        <v>-</v>
      </c>
      <c r="BY253" s="66">
        <f t="shared" si="112"/>
        <v>0</v>
      </c>
      <c r="BZ253" s="66">
        <f t="shared" si="113"/>
        <v>0.39777777856215835</v>
      </c>
      <c r="CA253" s="1">
        <f t="shared" si="114"/>
        <v>16</v>
      </c>
      <c r="CB253" s="213">
        <f t="shared" si="115"/>
        <v>384</v>
      </c>
      <c r="CC253" s="67">
        <f t="shared" si="116"/>
        <v>1</v>
      </c>
      <c r="CD253" s="69" t="str">
        <f t="shared" si="117"/>
        <v>NO PRESENTA</v>
      </c>
      <c r="CE253" s="31">
        <f t="shared" si="102"/>
        <v>31</v>
      </c>
      <c r="CF253" s="213">
        <f t="shared" si="103"/>
        <v>744</v>
      </c>
      <c r="CG253" s="67">
        <f t="shared" si="104"/>
        <v>1</v>
      </c>
      <c r="CH253" s="69" t="str">
        <f t="shared" si="105"/>
        <v>NO PRESENTA</v>
      </c>
      <c r="CI253" s="69" t="str">
        <f t="shared" si="106"/>
        <v>NO PRESENTA</v>
      </c>
      <c r="CJ253" s="199" t="str">
        <f t="shared" si="107"/>
        <v>NO PRESENTA</v>
      </c>
      <c r="CK253" s="68" t="str">
        <f t="shared" si="118"/>
        <v>-</v>
      </c>
      <c r="CL253" s="68" t="str">
        <f t="shared" si="119"/>
        <v>-</v>
      </c>
      <c r="CM253" s="68" t="str">
        <f t="shared" si="120"/>
        <v>-</v>
      </c>
      <c r="CN253" s="68" t="str">
        <f t="shared" si="121"/>
        <v>-</v>
      </c>
      <c r="CO253" s="68" t="str">
        <f t="shared" si="122"/>
        <v>-</v>
      </c>
      <c r="CP253" s="68">
        <f t="shared" si="123"/>
        <v>0</v>
      </c>
      <c r="CQ253" s="68">
        <f t="shared" si="124"/>
        <v>1</v>
      </c>
      <c r="CR253" s="68">
        <f t="shared" si="125"/>
        <v>0</v>
      </c>
      <c r="CS253" s="68">
        <f t="shared" si="126"/>
        <v>0</v>
      </c>
      <c r="CT253" s="68">
        <f t="shared" si="127"/>
        <v>0</v>
      </c>
      <c r="CU253" s="68" t="str">
        <f t="shared" si="128"/>
        <v>-</v>
      </c>
      <c r="CV253" s="68" t="str">
        <f t="shared" si="129"/>
        <v>-</v>
      </c>
      <c r="CW253" s="68" t="str">
        <f t="shared" si="130"/>
        <v>-</v>
      </c>
      <c r="CX253" s="68" t="str">
        <f t="shared" si="131"/>
        <v>-</v>
      </c>
      <c r="CY253" s="68">
        <f t="shared" si="132"/>
        <v>1</v>
      </c>
      <c r="CZ253" s="68">
        <f t="shared" si="133"/>
        <v>0</v>
      </c>
      <c r="DA253" s="68">
        <f t="shared" si="134"/>
        <v>0</v>
      </c>
      <c r="DB253" s="68">
        <f t="shared" si="135"/>
        <v>0</v>
      </c>
    </row>
    <row r="254" spans="1:106" ht="14.25" customHeight="1" x14ac:dyDescent="0.2">
      <c r="A254" s="214" t="s">
        <v>638</v>
      </c>
      <c r="B254" s="211" t="s">
        <v>226</v>
      </c>
      <c r="C254" s="211" t="s">
        <v>211</v>
      </c>
      <c r="D254" s="211" t="s">
        <v>36</v>
      </c>
      <c r="E254" s="212"/>
      <c r="F254" s="212"/>
      <c r="G254" s="212"/>
      <c r="H254" s="199"/>
      <c r="I254" s="199"/>
      <c r="J254" s="199"/>
      <c r="K254" s="199"/>
      <c r="L254" s="199"/>
      <c r="M254" s="199"/>
      <c r="N254" s="199"/>
      <c r="O254" s="199"/>
      <c r="P254" s="199"/>
      <c r="Q254" s="212"/>
      <c r="R254" s="212">
        <v>2</v>
      </c>
      <c r="S254" s="212"/>
      <c r="T254" s="199"/>
      <c r="U254" s="199">
        <v>0</v>
      </c>
      <c r="V254" s="199"/>
      <c r="W254" s="199"/>
      <c r="X254" s="199">
        <v>9.9444444640539587E-2</v>
      </c>
      <c r="Y254" s="199"/>
      <c r="Z254" s="199"/>
      <c r="AA254" s="199">
        <v>0.39777777856215835</v>
      </c>
      <c r="AB254" s="199"/>
      <c r="AC254" s="212"/>
      <c r="AD254" s="212"/>
      <c r="AE254" s="212"/>
      <c r="AF254" s="212"/>
      <c r="AG254" s="199"/>
      <c r="AH254" s="199"/>
      <c r="AI254" s="199"/>
      <c r="AJ254" s="199"/>
      <c r="AK254" s="199"/>
      <c r="AL254" s="199"/>
      <c r="AM254" s="199"/>
      <c r="AN254" s="199"/>
      <c r="AO254" s="199"/>
      <c r="AP254" s="199"/>
      <c r="AQ254" s="199"/>
      <c r="AR254" s="199"/>
      <c r="AS254" s="212"/>
      <c r="AT254" s="212"/>
      <c r="AU254" s="212"/>
      <c r="AV254" s="199"/>
      <c r="AW254" s="199"/>
      <c r="AX254" s="199"/>
      <c r="AY254" s="199"/>
      <c r="AZ254" s="199"/>
      <c r="BA254" s="199"/>
      <c r="BB254" s="199"/>
      <c r="BC254" s="199"/>
      <c r="BD254" s="199"/>
      <c r="BE254" s="212"/>
      <c r="BF254" s="212"/>
      <c r="BG254" s="199"/>
      <c r="BH254" s="199"/>
      <c r="BI254" s="199"/>
      <c r="BJ254" s="199"/>
      <c r="BK254" s="199"/>
      <c r="BL254" s="199"/>
      <c r="BM254" s="212">
        <v>2</v>
      </c>
      <c r="BN254" s="199">
        <v>0</v>
      </c>
      <c r="BO254" s="199">
        <v>9.9444444640539587E-2</v>
      </c>
      <c r="BP254" s="199">
        <v>0.39777777856215835</v>
      </c>
      <c r="BQ254" s="211"/>
      <c r="BR254" s="211"/>
      <c r="BS254" s="211"/>
      <c r="BT254" s="211"/>
      <c r="BU254" s="31" t="str">
        <f t="shared" si="136"/>
        <v>23_05</v>
      </c>
      <c r="BV254" s="31" t="str">
        <f t="shared" si="137"/>
        <v>TANQUE DE LUBRICANTE</v>
      </c>
      <c r="BW254" s="31" t="str">
        <f t="shared" si="138"/>
        <v>140-TK-102</v>
      </c>
      <c r="BX254" s="1" t="str">
        <f t="shared" si="139"/>
        <v>-</v>
      </c>
      <c r="BY254" s="66">
        <f t="shared" si="112"/>
        <v>0</v>
      </c>
      <c r="BZ254" s="66">
        <f t="shared" si="113"/>
        <v>0.39777777856215835</v>
      </c>
      <c r="CA254" s="1">
        <f t="shared" si="114"/>
        <v>16</v>
      </c>
      <c r="CB254" s="213">
        <f t="shared" si="115"/>
        <v>384</v>
      </c>
      <c r="CC254" s="67">
        <f t="shared" si="116"/>
        <v>1</v>
      </c>
      <c r="CD254" s="69" t="str">
        <f t="shared" si="117"/>
        <v>NO PRESENTA</v>
      </c>
      <c r="CE254" s="31">
        <f t="shared" si="102"/>
        <v>31</v>
      </c>
      <c r="CF254" s="213">
        <f t="shared" si="103"/>
        <v>744</v>
      </c>
      <c r="CG254" s="67">
        <f t="shared" si="104"/>
        <v>1</v>
      </c>
      <c r="CH254" s="69" t="str">
        <f t="shared" si="105"/>
        <v>NO PRESENTA</v>
      </c>
      <c r="CI254" s="69" t="str">
        <f t="shared" si="106"/>
        <v>NO PRESENTA</v>
      </c>
      <c r="CJ254" s="199" t="str">
        <f t="shared" si="107"/>
        <v>NO PRESENTA</v>
      </c>
      <c r="CK254" s="68" t="str">
        <f t="shared" si="118"/>
        <v>-</v>
      </c>
      <c r="CL254" s="68" t="str">
        <f t="shared" si="119"/>
        <v>-</v>
      </c>
      <c r="CM254" s="68" t="str">
        <f t="shared" si="120"/>
        <v>-</v>
      </c>
      <c r="CN254" s="68" t="str">
        <f t="shared" si="121"/>
        <v>-</v>
      </c>
      <c r="CO254" s="68" t="str">
        <f t="shared" si="122"/>
        <v>-</v>
      </c>
      <c r="CP254" s="68">
        <f t="shared" si="123"/>
        <v>0</v>
      </c>
      <c r="CQ254" s="68">
        <f t="shared" si="124"/>
        <v>1</v>
      </c>
      <c r="CR254" s="68">
        <f t="shared" si="125"/>
        <v>0</v>
      </c>
      <c r="CS254" s="68">
        <f t="shared" si="126"/>
        <v>0</v>
      </c>
      <c r="CT254" s="68">
        <f t="shared" si="127"/>
        <v>0</v>
      </c>
      <c r="CU254" s="68" t="str">
        <f t="shared" si="128"/>
        <v>-</v>
      </c>
      <c r="CV254" s="68" t="str">
        <f t="shared" si="129"/>
        <v>-</v>
      </c>
      <c r="CW254" s="68" t="str">
        <f t="shared" si="130"/>
        <v>-</v>
      </c>
      <c r="CX254" s="68" t="str">
        <f t="shared" si="131"/>
        <v>-</v>
      </c>
      <c r="CY254" s="68">
        <f t="shared" si="132"/>
        <v>1</v>
      </c>
      <c r="CZ254" s="68">
        <f t="shared" si="133"/>
        <v>0</v>
      </c>
      <c r="DA254" s="68">
        <f t="shared" si="134"/>
        <v>0</v>
      </c>
      <c r="DB254" s="68">
        <f t="shared" si="135"/>
        <v>0</v>
      </c>
    </row>
    <row r="255" spans="1:106" ht="14.25" customHeight="1" x14ac:dyDescent="0.2">
      <c r="A255" s="214" t="s">
        <v>638</v>
      </c>
      <c r="B255" s="211" t="s">
        <v>226</v>
      </c>
      <c r="C255" s="211" t="s">
        <v>212</v>
      </c>
      <c r="D255" s="211" t="s">
        <v>36</v>
      </c>
      <c r="E255" s="212"/>
      <c r="F255" s="212"/>
      <c r="G255" s="212"/>
      <c r="H255" s="199"/>
      <c r="I255" s="199"/>
      <c r="J255" s="199"/>
      <c r="K255" s="199"/>
      <c r="L255" s="199"/>
      <c r="M255" s="199"/>
      <c r="N255" s="199"/>
      <c r="O255" s="199"/>
      <c r="P255" s="199"/>
      <c r="Q255" s="212"/>
      <c r="R255" s="212">
        <v>2</v>
      </c>
      <c r="S255" s="212"/>
      <c r="T255" s="199"/>
      <c r="U255" s="199">
        <v>0</v>
      </c>
      <c r="V255" s="199"/>
      <c r="W255" s="199"/>
      <c r="X255" s="199">
        <v>9.9444444640539587E-2</v>
      </c>
      <c r="Y255" s="199"/>
      <c r="Z255" s="199"/>
      <c r="AA255" s="199">
        <v>0.39777777856215835</v>
      </c>
      <c r="AB255" s="199"/>
      <c r="AC255" s="212"/>
      <c r="AD255" s="212"/>
      <c r="AE255" s="212"/>
      <c r="AF255" s="212"/>
      <c r="AG255" s="199"/>
      <c r="AH255" s="199"/>
      <c r="AI255" s="199"/>
      <c r="AJ255" s="199"/>
      <c r="AK255" s="199"/>
      <c r="AL255" s="199"/>
      <c r="AM255" s="199"/>
      <c r="AN255" s="199"/>
      <c r="AO255" s="199"/>
      <c r="AP255" s="199"/>
      <c r="AQ255" s="199"/>
      <c r="AR255" s="199"/>
      <c r="AS255" s="212"/>
      <c r="AT255" s="212"/>
      <c r="AU255" s="212"/>
      <c r="AV255" s="199"/>
      <c r="AW255" s="199"/>
      <c r="AX255" s="199"/>
      <c r="AY255" s="199"/>
      <c r="AZ255" s="199"/>
      <c r="BA255" s="199"/>
      <c r="BB255" s="199"/>
      <c r="BC255" s="199"/>
      <c r="BD255" s="199"/>
      <c r="BE255" s="212"/>
      <c r="BF255" s="212"/>
      <c r="BG255" s="199"/>
      <c r="BH255" s="199"/>
      <c r="BI255" s="199"/>
      <c r="BJ255" s="199"/>
      <c r="BK255" s="199"/>
      <c r="BL255" s="199"/>
      <c r="BM255" s="212">
        <v>2</v>
      </c>
      <c r="BN255" s="199">
        <v>0</v>
      </c>
      <c r="BO255" s="199">
        <v>9.9444444640539587E-2</v>
      </c>
      <c r="BP255" s="199">
        <v>0.39777777856215835</v>
      </c>
      <c r="BQ255" s="211"/>
      <c r="BR255" s="211"/>
      <c r="BS255" s="211"/>
      <c r="BT255" s="211"/>
      <c r="BU255" s="31" t="str">
        <f t="shared" si="136"/>
        <v>23_05</v>
      </c>
      <c r="BV255" s="31" t="str">
        <f t="shared" si="137"/>
        <v>TANQUE DE LUBRICANTE</v>
      </c>
      <c r="BW255" s="31" t="str">
        <f t="shared" si="138"/>
        <v>140-TK-104</v>
      </c>
      <c r="BX255" s="1" t="str">
        <f t="shared" si="139"/>
        <v>-</v>
      </c>
      <c r="BY255" s="66">
        <f t="shared" si="112"/>
        <v>0</v>
      </c>
      <c r="BZ255" s="66">
        <f t="shared" si="113"/>
        <v>0.39777777856215835</v>
      </c>
      <c r="CA255" s="1">
        <f t="shared" si="114"/>
        <v>16</v>
      </c>
      <c r="CB255" s="213">
        <f t="shared" si="115"/>
        <v>384</v>
      </c>
      <c r="CC255" s="67">
        <f t="shared" si="116"/>
        <v>1</v>
      </c>
      <c r="CD255" s="69" t="str">
        <f t="shared" si="117"/>
        <v>NO PRESENTA</v>
      </c>
      <c r="CE255" s="31">
        <f t="shared" si="102"/>
        <v>31</v>
      </c>
      <c r="CF255" s="213">
        <f t="shared" si="103"/>
        <v>744</v>
      </c>
      <c r="CG255" s="67">
        <f t="shared" si="104"/>
        <v>1</v>
      </c>
      <c r="CH255" s="69" t="str">
        <f t="shared" si="105"/>
        <v>NO PRESENTA</v>
      </c>
      <c r="CI255" s="69" t="str">
        <f t="shared" si="106"/>
        <v>NO PRESENTA</v>
      </c>
      <c r="CJ255" s="199" t="str">
        <f t="shared" si="107"/>
        <v>NO PRESENTA</v>
      </c>
      <c r="CK255" s="68" t="str">
        <f t="shared" si="118"/>
        <v>-</v>
      </c>
      <c r="CL255" s="68" t="str">
        <f t="shared" si="119"/>
        <v>-</v>
      </c>
      <c r="CM255" s="68" t="str">
        <f t="shared" si="120"/>
        <v>-</v>
      </c>
      <c r="CN255" s="68" t="str">
        <f t="shared" si="121"/>
        <v>-</v>
      </c>
      <c r="CO255" s="68" t="str">
        <f t="shared" si="122"/>
        <v>-</v>
      </c>
      <c r="CP255" s="68">
        <f t="shared" si="123"/>
        <v>0</v>
      </c>
      <c r="CQ255" s="68">
        <f t="shared" si="124"/>
        <v>1</v>
      </c>
      <c r="CR255" s="68">
        <f t="shared" si="125"/>
        <v>0</v>
      </c>
      <c r="CS255" s="68">
        <f t="shared" si="126"/>
        <v>0</v>
      </c>
      <c r="CT255" s="68">
        <f t="shared" si="127"/>
        <v>0</v>
      </c>
      <c r="CU255" s="68" t="str">
        <f t="shared" si="128"/>
        <v>-</v>
      </c>
      <c r="CV255" s="68" t="str">
        <f t="shared" si="129"/>
        <v>-</v>
      </c>
      <c r="CW255" s="68" t="str">
        <f t="shared" si="130"/>
        <v>-</v>
      </c>
      <c r="CX255" s="68" t="str">
        <f t="shared" si="131"/>
        <v>-</v>
      </c>
      <c r="CY255" s="68">
        <f t="shared" si="132"/>
        <v>1</v>
      </c>
      <c r="CZ255" s="68">
        <f t="shared" si="133"/>
        <v>0</v>
      </c>
      <c r="DA255" s="68">
        <f t="shared" si="134"/>
        <v>0</v>
      </c>
      <c r="DB255" s="68">
        <f t="shared" si="135"/>
        <v>0</v>
      </c>
    </row>
    <row r="256" spans="1:106" ht="14.25" customHeight="1" x14ac:dyDescent="0.2">
      <c r="A256" s="214" t="s">
        <v>638</v>
      </c>
      <c r="B256" s="211" t="s">
        <v>226</v>
      </c>
      <c r="C256" s="211" t="s">
        <v>213</v>
      </c>
      <c r="D256" s="211" t="s">
        <v>36</v>
      </c>
      <c r="E256" s="212"/>
      <c r="F256" s="212"/>
      <c r="G256" s="212"/>
      <c r="H256" s="199"/>
      <c r="I256" s="199"/>
      <c r="J256" s="199"/>
      <c r="K256" s="199"/>
      <c r="L256" s="199"/>
      <c r="M256" s="199"/>
      <c r="N256" s="199"/>
      <c r="O256" s="199"/>
      <c r="P256" s="199"/>
      <c r="Q256" s="212"/>
      <c r="R256" s="212">
        <v>2</v>
      </c>
      <c r="S256" s="212"/>
      <c r="T256" s="199"/>
      <c r="U256" s="199">
        <v>0</v>
      </c>
      <c r="V256" s="199"/>
      <c r="W256" s="199"/>
      <c r="X256" s="199">
        <v>9.9444444291293621E-2</v>
      </c>
      <c r="Y256" s="199"/>
      <c r="Z256" s="199"/>
      <c r="AA256" s="199">
        <v>0.39777777716517448</v>
      </c>
      <c r="AB256" s="199"/>
      <c r="AC256" s="212"/>
      <c r="AD256" s="212"/>
      <c r="AE256" s="212"/>
      <c r="AF256" s="212"/>
      <c r="AG256" s="199"/>
      <c r="AH256" s="199"/>
      <c r="AI256" s="199"/>
      <c r="AJ256" s="199"/>
      <c r="AK256" s="199"/>
      <c r="AL256" s="199"/>
      <c r="AM256" s="199"/>
      <c r="AN256" s="199"/>
      <c r="AO256" s="199"/>
      <c r="AP256" s="199"/>
      <c r="AQ256" s="199"/>
      <c r="AR256" s="199"/>
      <c r="AS256" s="212"/>
      <c r="AT256" s="212"/>
      <c r="AU256" s="212"/>
      <c r="AV256" s="199"/>
      <c r="AW256" s="199"/>
      <c r="AX256" s="199"/>
      <c r="AY256" s="199"/>
      <c r="AZ256" s="199"/>
      <c r="BA256" s="199"/>
      <c r="BB256" s="199"/>
      <c r="BC256" s="199"/>
      <c r="BD256" s="199"/>
      <c r="BE256" s="212"/>
      <c r="BF256" s="212"/>
      <c r="BG256" s="199"/>
      <c r="BH256" s="199"/>
      <c r="BI256" s="199"/>
      <c r="BJ256" s="199"/>
      <c r="BK256" s="199"/>
      <c r="BL256" s="199"/>
      <c r="BM256" s="212">
        <v>2</v>
      </c>
      <c r="BN256" s="199">
        <v>0</v>
      </c>
      <c r="BO256" s="199">
        <v>9.9444444291293621E-2</v>
      </c>
      <c r="BP256" s="199">
        <v>0.39777777716517448</v>
      </c>
      <c r="BQ256" s="211"/>
      <c r="BR256" s="211"/>
      <c r="BS256" s="211"/>
      <c r="BT256" s="211"/>
      <c r="BU256" s="31" t="str">
        <f t="shared" si="136"/>
        <v>23_05</v>
      </c>
      <c r="BV256" s="31" t="str">
        <f t="shared" si="137"/>
        <v>TANQUE DE LUBRICANTE</v>
      </c>
      <c r="BW256" s="31" t="str">
        <f t="shared" si="138"/>
        <v>140-TK-105</v>
      </c>
      <c r="BX256" s="1" t="str">
        <f t="shared" si="139"/>
        <v>-</v>
      </c>
      <c r="BY256" s="66">
        <f t="shared" si="112"/>
        <v>0</v>
      </c>
      <c r="BZ256" s="66">
        <f t="shared" si="113"/>
        <v>0.39777777716517448</v>
      </c>
      <c r="CA256" s="1">
        <f t="shared" si="114"/>
        <v>16</v>
      </c>
      <c r="CB256" s="213">
        <f t="shared" si="115"/>
        <v>384</v>
      </c>
      <c r="CC256" s="67">
        <f t="shared" si="116"/>
        <v>1</v>
      </c>
      <c r="CD256" s="69" t="str">
        <f t="shared" si="117"/>
        <v>NO PRESENTA</v>
      </c>
      <c r="CE256" s="31">
        <f t="shared" si="102"/>
        <v>31</v>
      </c>
      <c r="CF256" s="213">
        <f t="shared" si="103"/>
        <v>744</v>
      </c>
      <c r="CG256" s="67">
        <f t="shared" si="104"/>
        <v>1</v>
      </c>
      <c r="CH256" s="69" t="str">
        <f t="shared" si="105"/>
        <v>NO PRESENTA</v>
      </c>
      <c r="CI256" s="69" t="str">
        <f t="shared" si="106"/>
        <v>NO PRESENTA</v>
      </c>
      <c r="CJ256" s="199" t="str">
        <f t="shared" si="107"/>
        <v>NO PRESENTA</v>
      </c>
      <c r="CK256" s="68" t="str">
        <f t="shared" si="118"/>
        <v>-</v>
      </c>
      <c r="CL256" s="68" t="str">
        <f t="shared" si="119"/>
        <v>-</v>
      </c>
      <c r="CM256" s="68" t="str">
        <f t="shared" si="120"/>
        <v>-</v>
      </c>
      <c r="CN256" s="68" t="str">
        <f t="shared" si="121"/>
        <v>-</v>
      </c>
      <c r="CO256" s="68" t="str">
        <f t="shared" si="122"/>
        <v>-</v>
      </c>
      <c r="CP256" s="68">
        <f t="shared" si="123"/>
        <v>0</v>
      </c>
      <c r="CQ256" s="68">
        <f t="shared" si="124"/>
        <v>1</v>
      </c>
      <c r="CR256" s="68">
        <f t="shared" si="125"/>
        <v>0</v>
      </c>
      <c r="CS256" s="68">
        <f t="shared" si="126"/>
        <v>0</v>
      </c>
      <c r="CT256" s="68">
        <f t="shared" si="127"/>
        <v>0</v>
      </c>
      <c r="CU256" s="68" t="str">
        <f t="shared" si="128"/>
        <v>-</v>
      </c>
      <c r="CV256" s="68" t="str">
        <f t="shared" si="129"/>
        <v>-</v>
      </c>
      <c r="CW256" s="68" t="str">
        <f t="shared" si="130"/>
        <v>-</v>
      </c>
      <c r="CX256" s="68" t="str">
        <f t="shared" si="131"/>
        <v>-</v>
      </c>
      <c r="CY256" s="68">
        <f t="shared" si="132"/>
        <v>1</v>
      </c>
      <c r="CZ256" s="68">
        <f t="shared" si="133"/>
        <v>0</v>
      </c>
      <c r="DA256" s="68">
        <f t="shared" si="134"/>
        <v>0</v>
      </c>
      <c r="DB256" s="68">
        <f t="shared" si="135"/>
        <v>0</v>
      </c>
    </row>
    <row r="257" spans="1:106" ht="14.25" customHeight="1" x14ac:dyDescent="0.2">
      <c r="A257" s="214" t="s">
        <v>638</v>
      </c>
      <c r="B257" s="211" t="s">
        <v>226</v>
      </c>
      <c r="C257" s="211" t="s">
        <v>214</v>
      </c>
      <c r="D257" s="211" t="s">
        <v>36</v>
      </c>
      <c r="E257" s="212"/>
      <c r="F257" s="212"/>
      <c r="G257" s="212"/>
      <c r="H257" s="199"/>
      <c r="I257" s="199"/>
      <c r="J257" s="199"/>
      <c r="K257" s="199"/>
      <c r="L257" s="199"/>
      <c r="M257" s="199"/>
      <c r="N257" s="199"/>
      <c r="O257" s="199"/>
      <c r="P257" s="199"/>
      <c r="Q257" s="212"/>
      <c r="R257" s="212">
        <v>2</v>
      </c>
      <c r="S257" s="212"/>
      <c r="T257" s="199"/>
      <c r="U257" s="199">
        <v>0</v>
      </c>
      <c r="V257" s="199"/>
      <c r="W257" s="199"/>
      <c r="X257" s="199">
        <v>9.9444444291293621E-2</v>
      </c>
      <c r="Y257" s="199"/>
      <c r="Z257" s="199"/>
      <c r="AA257" s="199">
        <v>0.39777777716517448</v>
      </c>
      <c r="AB257" s="199"/>
      <c r="AC257" s="212"/>
      <c r="AD257" s="212"/>
      <c r="AE257" s="212"/>
      <c r="AF257" s="212"/>
      <c r="AG257" s="199"/>
      <c r="AH257" s="199"/>
      <c r="AI257" s="199"/>
      <c r="AJ257" s="199"/>
      <c r="AK257" s="199"/>
      <c r="AL257" s="199"/>
      <c r="AM257" s="199"/>
      <c r="AN257" s="199"/>
      <c r="AO257" s="199"/>
      <c r="AP257" s="199"/>
      <c r="AQ257" s="199"/>
      <c r="AR257" s="199"/>
      <c r="AS257" s="212"/>
      <c r="AT257" s="212"/>
      <c r="AU257" s="212"/>
      <c r="AV257" s="199"/>
      <c r="AW257" s="199"/>
      <c r="AX257" s="199"/>
      <c r="AY257" s="199"/>
      <c r="AZ257" s="199"/>
      <c r="BA257" s="199"/>
      <c r="BB257" s="199"/>
      <c r="BC257" s="199"/>
      <c r="BD257" s="199"/>
      <c r="BE257" s="212"/>
      <c r="BF257" s="212"/>
      <c r="BG257" s="199"/>
      <c r="BH257" s="199"/>
      <c r="BI257" s="199"/>
      <c r="BJ257" s="199"/>
      <c r="BK257" s="199"/>
      <c r="BL257" s="199"/>
      <c r="BM257" s="212">
        <v>2</v>
      </c>
      <c r="BN257" s="199">
        <v>0</v>
      </c>
      <c r="BO257" s="199">
        <v>9.9444444291293621E-2</v>
      </c>
      <c r="BP257" s="199">
        <v>0.39777777716517448</v>
      </c>
      <c r="BQ257" s="211"/>
      <c r="BR257" s="211"/>
      <c r="BS257" s="211"/>
      <c r="BT257" s="211"/>
      <c r="BU257" s="31" t="str">
        <f t="shared" si="136"/>
        <v>23_05</v>
      </c>
      <c r="BV257" s="31" t="str">
        <f t="shared" si="137"/>
        <v>TANQUE DE LUBRICANTE</v>
      </c>
      <c r="BW257" s="31" t="str">
        <f t="shared" si="138"/>
        <v>140-TK-106</v>
      </c>
      <c r="BX257" s="1" t="str">
        <f t="shared" si="139"/>
        <v>-</v>
      </c>
      <c r="BY257" s="66">
        <f t="shared" si="112"/>
        <v>0</v>
      </c>
      <c r="BZ257" s="66">
        <f t="shared" si="113"/>
        <v>0.39777777716517448</v>
      </c>
      <c r="CA257" s="1">
        <f t="shared" si="114"/>
        <v>16</v>
      </c>
      <c r="CB257" s="213">
        <f t="shared" si="115"/>
        <v>384</v>
      </c>
      <c r="CC257" s="67">
        <f t="shared" si="116"/>
        <v>1</v>
      </c>
      <c r="CD257" s="69" t="str">
        <f t="shared" si="117"/>
        <v>NO PRESENTA</v>
      </c>
      <c r="CE257" s="31">
        <f t="shared" si="102"/>
        <v>31</v>
      </c>
      <c r="CF257" s="213">
        <f t="shared" si="103"/>
        <v>744</v>
      </c>
      <c r="CG257" s="67">
        <f t="shared" si="104"/>
        <v>1</v>
      </c>
      <c r="CH257" s="69" t="str">
        <f t="shared" si="105"/>
        <v>NO PRESENTA</v>
      </c>
      <c r="CI257" s="69" t="str">
        <f t="shared" si="106"/>
        <v>NO PRESENTA</v>
      </c>
      <c r="CJ257" s="199" t="str">
        <f t="shared" si="107"/>
        <v>NO PRESENTA</v>
      </c>
      <c r="CK257" s="68" t="str">
        <f t="shared" si="118"/>
        <v>-</v>
      </c>
      <c r="CL257" s="68" t="str">
        <f t="shared" si="119"/>
        <v>-</v>
      </c>
      <c r="CM257" s="68" t="str">
        <f t="shared" si="120"/>
        <v>-</v>
      </c>
      <c r="CN257" s="68" t="str">
        <f t="shared" si="121"/>
        <v>-</v>
      </c>
      <c r="CO257" s="68" t="str">
        <f t="shared" si="122"/>
        <v>-</v>
      </c>
      <c r="CP257" s="68">
        <f t="shared" si="123"/>
        <v>0</v>
      </c>
      <c r="CQ257" s="68">
        <f t="shared" si="124"/>
        <v>1</v>
      </c>
      <c r="CR257" s="68">
        <f t="shared" si="125"/>
        <v>0</v>
      </c>
      <c r="CS257" s="68">
        <f t="shared" si="126"/>
        <v>0</v>
      </c>
      <c r="CT257" s="68">
        <f t="shared" si="127"/>
        <v>0</v>
      </c>
      <c r="CU257" s="68" t="str">
        <f t="shared" si="128"/>
        <v>-</v>
      </c>
      <c r="CV257" s="68" t="str">
        <f t="shared" si="129"/>
        <v>-</v>
      </c>
      <c r="CW257" s="68" t="str">
        <f t="shared" si="130"/>
        <v>-</v>
      </c>
      <c r="CX257" s="68" t="str">
        <f t="shared" si="131"/>
        <v>-</v>
      </c>
      <c r="CY257" s="68">
        <f t="shared" si="132"/>
        <v>1</v>
      </c>
      <c r="CZ257" s="68">
        <f t="shared" si="133"/>
        <v>0</v>
      </c>
      <c r="DA257" s="68">
        <f t="shared" si="134"/>
        <v>0</v>
      </c>
      <c r="DB257" s="68">
        <f t="shared" si="135"/>
        <v>0</v>
      </c>
    </row>
    <row r="258" spans="1:106" ht="14.25" customHeight="1" x14ac:dyDescent="0.2">
      <c r="A258" s="214" t="s">
        <v>638</v>
      </c>
      <c r="B258" s="211" t="s">
        <v>226</v>
      </c>
      <c r="C258" s="211" t="s">
        <v>215</v>
      </c>
      <c r="D258" s="211" t="s">
        <v>36</v>
      </c>
      <c r="E258" s="212"/>
      <c r="F258" s="212"/>
      <c r="G258" s="212"/>
      <c r="H258" s="199"/>
      <c r="I258" s="199"/>
      <c r="J258" s="199"/>
      <c r="K258" s="199"/>
      <c r="L258" s="199"/>
      <c r="M258" s="199"/>
      <c r="N258" s="199"/>
      <c r="O258" s="199"/>
      <c r="P258" s="199"/>
      <c r="Q258" s="212"/>
      <c r="R258" s="212">
        <v>2</v>
      </c>
      <c r="S258" s="212"/>
      <c r="T258" s="199"/>
      <c r="U258" s="199">
        <v>0</v>
      </c>
      <c r="V258" s="199"/>
      <c r="W258" s="199"/>
      <c r="X258" s="199">
        <v>6.6111110849305987E-2</v>
      </c>
      <c r="Y258" s="199"/>
      <c r="Z258" s="199"/>
      <c r="AA258" s="199">
        <v>0.26444444339722395</v>
      </c>
      <c r="AB258" s="199"/>
      <c r="AC258" s="212"/>
      <c r="AD258" s="212"/>
      <c r="AE258" s="212"/>
      <c r="AF258" s="212"/>
      <c r="AG258" s="199"/>
      <c r="AH258" s="199"/>
      <c r="AI258" s="199"/>
      <c r="AJ258" s="199"/>
      <c r="AK258" s="199"/>
      <c r="AL258" s="199"/>
      <c r="AM258" s="199"/>
      <c r="AN258" s="199"/>
      <c r="AO258" s="199"/>
      <c r="AP258" s="199"/>
      <c r="AQ258" s="199"/>
      <c r="AR258" s="199"/>
      <c r="AS258" s="212"/>
      <c r="AT258" s="212"/>
      <c r="AU258" s="212"/>
      <c r="AV258" s="199"/>
      <c r="AW258" s="199"/>
      <c r="AX258" s="199"/>
      <c r="AY258" s="199"/>
      <c r="AZ258" s="199"/>
      <c r="BA258" s="199"/>
      <c r="BB258" s="199"/>
      <c r="BC258" s="199"/>
      <c r="BD258" s="199"/>
      <c r="BE258" s="212"/>
      <c r="BF258" s="212"/>
      <c r="BG258" s="199"/>
      <c r="BH258" s="199"/>
      <c r="BI258" s="199"/>
      <c r="BJ258" s="199"/>
      <c r="BK258" s="199"/>
      <c r="BL258" s="199"/>
      <c r="BM258" s="212">
        <v>2</v>
      </c>
      <c r="BN258" s="199">
        <v>0</v>
      </c>
      <c r="BO258" s="199">
        <v>6.6111110849305987E-2</v>
      </c>
      <c r="BP258" s="199">
        <v>0.26444444339722395</v>
      </c>
      <c r="BQ258" s="211"/>
      <c r="BR258" s="211"/>
      <c r="BS258" s="211"/>
      <c r="BT258" s="211"/>
      <c r="BU258" s="31" t="str">
        <f t="shared" si="136"/>
        <v>23_05</v>
      </c>
      <c r="BV258" s="31" t="str">
        <f t="shared" si="137"/>
        <v>TANQUE DE LUBRICANTE</v>
      </c>
      <c r="BW258" s="31" t="str">
        <f t="shared" si="138"/>
        <v>140-TK-107</v>
      </c>
      <c r="BX258" s="1" t="str">
        <f t="shared" si="139"/>
        <v>-</v>
      </c>
      <c r="BY258" s="66">
        <f t="shared" si="112"/>
        <v>0</v>
      </c>
      <c r="BZ258" s="66">
        <f t="shared" si="113"/>
        <v>0.26444444339722395</v>
      </c>
      <c r="CA258" s="1">
        <f t="shared" si="114"/>
        <v>16</v>
      </c>
      <c r="CB258" s="213">
        <f t="shared" si="115"/>
        <v>384</v>
      </c>
      <c r="CC258" s="67">
        <f t="shared" si="116"/>
        <v>1</v>
      </c>
      <c r="CD258" s="69" t="str">
        <f t="shared" si="117"/>
        <v>NO PRESENTA</v>
      </c>
      <c r="CE258" s="31">
        <f t="shared" si="102"/>
        <v>31</v>
      </c>
      <c r="CF258" s="213">
        <f t="shared" si="103"/>
        <v>744</v>
      </c>
      <c r="CG258" s="67">
        <f t="shared" si="104"/>
        <v>1</v>
      </c>
      <c r="CH258" s="69" t="str">
        <f t="shared" si="105"/>
        <v>NO PRESENTA</v>
      </c>
      <c r="CI258" s="69" t="str">
        <f t="shared" si="106"/>
        <v>NO PRESENTA</v>
      </c>
      <c r="CJ258" s="199" t="str">
        <f t="shared" si="107"/>
        <v>NO PRESENTA</v>
      </c>
      <c r="CK258" s="68" t="str">
        <f t="shared" si="118"/>
        <v>-</v>
      </c>
      <c r="CL258" s="68" t="str">
        <f t="shared" si="119"/>
        <v>-</v>
      </c>
      <c r="CM258" s="68" t="str">
        <f t="shared" si="120"/>
        <v>-</v>
      </c>
      <c r="CN258" s="68" t="str">
        <f t="shared" si="121"/>
        <v>-</v>
      </c>
      <c r="CO258" s="68" t="str">
        <f t="shared" si="122"/>
        <v>-</v>
      </c>
      <c r="CP258" s="68">
        <f t="shared" si="123"/>
        <v>0</v>
      </c>
      <c r="CQ258" s="68">
        <f t="shared" si="124"/>
        <v>1</v>
      </c>
      <c r="CR258" s="68">
        <f t="shared" si="125"/>
        <v>0</v>
      </c>
      <c r="CS258" s="68">
        <f t="shared" si="126"/>
        <v>0</v>
      </c>
      <c r="CT258" s="68">
        <f t="shared" si="127"/>
        <v>0</v>
      </c>
      <c r="CU258" s="68" t="str">
        <f t="shared" si="128"/>
        <v>-</v>
      </c>
      <c r="CV258" s="68" t="str">
        <f t="shared" si="129"/>
        <v>-</v>
      </c>
      <c r="CW258" s="68" t="str">
        <f t="shared" si="130"/>
        <v>-</v>
      </c>
      <c r="CX258" s="68" t="str">
        <f t="shared" si="131"/>
        <v>-</v>
      </c>
      <c r="CY258" s="68">
        <f t="shared" si="132"/>
        <v>1</v>
      </c>
      <c r="CZ258" s="68">
        <f t="shared" si="133"/>
        <v>0</v>
      </c>
      <c r="DA258" s="68">
        <f t="shared" si="134"/>
        <v>0</v>
      </c>
      <c r="DB258" s="68">
        <f t="shared" si="135"/>
        <v>0</v>
      </c>
    </row>
    <row r="259" spans="1:106" ht="14.25" customHeight="1" x14ac:dyDescent="0.2">
      <c r="A259" s="214" t="s">
        <v>638</v>
      </c>
      <c r="B259" s="211" t="s">
        <v>250</v>
      </c>
      <c r="C259" s="211" t="s">
        <v>311</v>
      </c>
      <c r="D259" s="211" t="s">
        <v>36</v>
      </c>
      <c r="E259" s="212"/>
      <c r="F259" s="212">
        <v>1</v>
      </c>
      <c r="G259" s="212"/>
      <c r="H259" s="199"/>
      <c r="I259" s="199">
        <v>0</v>
      </c>
      <c r="J259" s="199"/>
      <c r="K259" s="199"/>
      <c r="L259" s="199">
        <v>2.25</v>
      </c>
      <c r="M259" s="199"/>
      <c r="N259" s="199"/>
      <c r="O259" s="199">
        <v>11.25</v>
      </c>
      <c r="P259" s="199"/>
      <c r="Q259" s="212"/>
      <c r="R259" s="212"/>
      <c r="S259" s="212"/>
      <c r="T259" s="199"/>
      <c r="U259" s="199"/>
      <c r="V259" s="199"/>
      <c r="W259" s="199"/>
      <c r="X259" s="199"/>
      <c r="Y259" s="199"/>
      <c r="Z259" s="199"/>
      <c r="AA259" s="199"/>
      <c r="AB259" s="199"/>
      <c r="AC259" s="212"/>
      <c r="AD259" s="212"/>
      <c r="AE259" s="212"/>
      <c r="AF259" s="212"/>
      <c r="AG259" s="199"/>
      <c r="AH259" s="199"/>
      <c r="AI259" s="199"/>
      <c r="AJ259" s="199"/>
      <c r="AK259" s="199"/>
      <c r="AL259" s="199"/>
      <c r="AM259" s="199"/>
      <c r="AN259" s="199"/>
      <c r="AO259" s="199"/>
      <c r="AP259" s="199"/>
      <c r="AQ259" s="199"/>
      <c r="AR259" s="199"/>
      <c r="AS259" s="212"/>
      <c r="AT259" s="212"/>
      <c r="AU259" s="212"/>
      <c r="AV259" s="199"/>
      <c r="AW259" s="199"/>
      <c r="AX259" s="199"/>
      <c r="AY259" s="199"/>
      <c r="AZ259" s="199"/>
      <c r="BA259" s="199"/>
      <c r="BB259" s="199"/>
      <c r="BC259" s="199"/>
      <c r="BD259" s="199"/>
      <c r="BE259" s="212"/>
      <c r="BF259" s="212"/>
      <c r="BG259" s="199"/>
      <c r="BH259" s="199"/>
      <c r="BI259" s="199"/>
      <c r="BJ259" s="199"/>
      <c r="BK259" s="199"/>
      <c r="BL259" s="199"/>
      <c r="BM259" s="212">
        <v>1</v>
      </c>
      <c r="BN259" s="199">
        <v>0</v>
      </c>
      <c r="BO259" s="199">
        <v>2.25</v>
      </c>
      <c r="BP259" s="199">
        <v>11.25</v>
      </c>
      <c r="BQ259" s="211"/>
      <c r="BR259" s="211"/>
      <c r="BS259" s="211"/>
      <c r="BT259" s="211"/>
      <c r="BU259" s="31" t="str">
        <f t="shared" si="136"/>
        <v>23_05</v>
      </c>
      <c r="BV259" s="31" t="str">
        <f t="shared" si="137"/>
        <v>DIALIZADOR ACEITE</v>
      </c>
      <c r="BW259" s="31" t="str">
        <f t="shared" si="138"/>
        <v>DIALIZADOR ACEITE_KLEENOIL</v>
      </c>
      <c r="BX259" s="1" t="str">
        <f t="shared" si="139"/>
        <v>-</v>
      </c>
      <c r="BY259" s="66">
        <f t="shared" si="112"/>
        <v>0</v>
      </c>
      <c r="BZ259" s="66">
        <f t="shared" si="113"/>
        <v>11.25</v>
      </c>
      <c r="CA259" s="1">
        <f t="shared" si="114"/>
        <v>16</v>
      </c>
      <c r="CB259" s="213">
        <f t="shared" si="115"/>
        <v>384</v>
      </c>
      <c r="CC259" s="67">
        <f t="shared" si="116"/>
        <v>1</v>
      </c>
      <c r="CD259" s="69">
        <f t="shared" si="117"/>
        <v>384</v>
      </c>
      <c r="CE259" s="31">
        <f t="shared" si="102"/>
        <v>31</v>
      </c>
      <c r="CF259" s="213">
        <f t="shared" si="103"/>
        <v>744</v>
      </c>
      <c r="CG259" s="67">
        <f t="shared" si="104"/>
        <v>1</v>
      </c>
      <c r="CH259" s="69">
        <f t="shared" si="105"/>
        <v>744</v>
      </c>
      <c r="CI259" s="69">
        <f t="shared" si="106"/>
        <v>0</v>
      </c>
      <c r="CJ259" s="199">
        <f t="shared" si="107"/>
        <v>11.25</v>
      </c>
      <c r="CK259" s="68" t="str">
        <f t="shared" si="118"/>
        <v>-</v>
      </c>
      <c r="CL259" s="68" t="str">
        <f t="shared" si="119"/>
        <v>-</v>
      </c>
      <c r="CM259" s="68" t="str">
        <f t="shared" si="120"/>
        <v>-</v>
      </c>
      <c r="CN259" s="68" t="str">
        <f t="shared" si="121"/>
        <v>-</v>
      </c>
      <c r="CO259" s="68" t="str">
        <f t="shared" si="122"/>
        <v>-</v>
      </c>
      <c r="CP259" s="68">
        <f t="shared" si="123"/>
        <v>1</v>
      </c>
      <c r="CQ259" s="68">
        <f t="shared" si="124"/>
        <v>0</v>
      </c>
      <c r="CR259" s="68">
        <f t="shared" si="125"/>
        <v>0</v>
      </c>
      <c r="CS259" s="68">
        <f t="shared" si="126"/>
        <v>0</v>
      </c>
      <c r="CT259" s="68">
        <f t="shared" si="127"/>
        <v>0</v>
      </c>
      <c r="CU259" s="68" t="str">
        <f t="shared" si="128"/>
        <v>-</v>
      </c>
      <c r="CV259" s="68" t="str">
        <f t="shared" si="129"/>
        <v>-</v>
      </c>
      <c r="CW259" s="68" t="str">
        <f t="shared" si="130"/>
        <v>-</v>
      </c>
      <c r="CX259" s="68" t="str">
        <f t="shared" si="131"/>
        <v>-</v>
      </c>
      <c r="CY259" s="68">
        <f t="shared" si="132"/>
        <v>1</v>
      </c>
      <c r="CZ259" s="68">
        <f t="shared" si="133"/>
        <v>0</v>
      </c>
      <c r="DA259" s="68">
        <f t="shared" si="134"/>
        <v>0</v>
      </c>
      <c r="DB259" s="68">
        <f t="shared" si="135"/>
        <v>0</v>
      </c>
    </row>
    <row r="260" spans="1:106" ht="14.25" customHeight="1" x14ac:dyDescent="0.2">
      <c r="A260" s="214" t="s">
        <v>638</v>
      </c>
      <c r="B260" s="211" t="s">
        <v>451</v>
      </c>
      <c r="C260" s="211" t="s">
        <v>127</v>
      </c>
      <c r="D260" s="211" t="s">
        <v>481</v>
      </c>
      <c r="E260" s="212"/>
      <c r="F260" s="212">
        <v>1</v>
      </c>
      <c r="G260" s="212"/>
      <c r="H260" s="199"/>
      <c r="I260" s="199">
        <v>1.5</v>
      </c>
      <c r="J260" s="199"/>
      <c r="K260" s="199"/>
      <c r="L260" s="199">
        <v>1.4997222221572883</v>
      </c>
      <c r="M260" s="199"/>
      <c r="N260" s="199"/>
      <c r="O260" s="199">
        <v>7.4986111107864417</v>
      </c>
      <c r="P260" s="199"/>
      <c r="Q260" s="212"/>
      <c r="R260" s="212"/>
      <c r="S260" s="212"/>
      <c r="T260" s="199"/>
      <c r="U260" s="199"/>
      <c r="V260" s="199"/>
      <c r="W260" s="199"/>
      <c r="X260" s="199"/>
      <c r="Y260" s="199"/>
      <c r="Z260" s="199"/>
      <c r="AA260" s="199"/>
      <c r="AB260" s="199"/>
      <c r="AC260" s="212"/>
      <c r="AD260" s="212"/>
      <c r="AE260" s="212"/>
      <c r="AF260" s="212"/>
      <c r="AG260" s="199"/>
      <c r="AH260" s="199"/>
      <c r="AI260" s="199"/>
      <c r="AJ260" s="199"/>
      <c r="AK260" s="199"/>
      <c r="AL260" s="199"/>
      <c r="AM260" s="199"/>
      <c r="AN260" s="199"/>
      <c r="AO260" s="199"/>
      <c r="AP260" s="199"/>
      <c r="AQ260" s="199"/>
      <c r="AR260" s="199"/>
      <c r="AS260" s="212"/>
      <c r="AT260" s="212"/>
      <c r="AU260" s="212"/>
      <c r="AV260" s="199"/>
      <c r="AW260" s="199"/>
      <c r="AX260" s="199"/>
      <c r="AY260" s="199"/>
      <c r="AZ260" s="199"/>
      <c r="BA260" s="199"/>
      <c r="BB260" s="199"/>
      <c r="BC260" s="199"/>
      <c r="BD260" s="199"/>
      <c r="BE260" s="212"/>
      <c r="BF260" s="212"/>
      <c r="BG260" s="199"/>
      <c r="BH260" s="199"/>
      <c r="BI260" s="199"/>
      <c r="BJ260" s="199"/>
      <c r="BK260" s="199"/>
      <c r="BL260" s="199"/>
      <c r="BM260" s="212">
        <v>1</v>
      </c>
      <c r="BN260" s="199">
        <v>1.5</v>
      </c>
      <c r="BO260" s="199">
        <v>1.4997222221572883</v>
      </c>
      <c r="BP260" s="199">
        <v>7.4986111107864417</v>
      </c>
      <c r="BQ260" s="211"/>
      <c r="BR260" s="211"/>
      <c r="BS260" s="211"/>
      <c r="BT260" s="211"/>
      <c r="BU260" s="31" t="str">
        <f t="shared" si="136"/>
        <v>23_05</v>
      </c>
      <c r="BV260" s="31" t="str">
        <f t="shared" si="137"/>
        <v xml:space="preserve">ESTACION DE LUBRICACION </v>
      </c>
      <c r="BW260" s="31" t="str">
        <f t="shared" si="138"/>
        <v>140-ZM-102</v>
      </c>
      <c r="BX260" s="1" t="str">
        <f t="shared" si="139"/>
        <v>140-ZM-102_CARRETE DE AGUA</v>
      </c>
      <c r="BY260" s="66">
        <f t="shared" si="112"/>
        <v>1.5</v>
      </c>
      <c r="BZ260" s="66">
        <f t="shared" si="113"/>
        <v>7.4986111107864417</v>
      </c>
      <c r="CA260" s="1">
        <f t="shared" si="114"/>
        <v>16</v>
      </c>
      <c r="CB260" s="213">
        <f t="shared" si="115"/>
        <v>384</v>
      </c>
      <c r="CC260" s="67">
        <f t="shared" si="116"/>
        <v>0.99609375</v>
      </c>
      <c r="CD260" s="69">
        <f t="shared" si="117"/>
        <v>384</v>
      </c>
      <c r="CE260" s="31">
        <f t="shared" si="102"/>
        <v>31</v>
      </c>
      <c r="CF260" s="213">
        <f t="shared" si="103"/>
        <v>744</v>
      </c>
      <c r="CG260" s="67">
        <f t="shared" si="104"/>
        <v>0.99798387096774188</v>
      </c>
      <c r="CH260" s="69">
        <f t="shared" si="105"/>
        <v>744</v>
      </c>
      <c r="CI260" s="69">
        <f t="shared" si="106"/>
        <v>1.5</v>
      </c>
      <c r="CJ260" s="199">
        <f t="shared" si="107"/>
        <v>7.4986111107864417</v>
      </c>
      <c r="CK260" s="68">
        <f t="shared" si="118"/>
        <v>1</v>
      </c>
      <c r="CL260" s="68">
        <f t="shared" si="119"/>
        <v>0</v>
      </c>
      <c r="CM260" s="68">
        <f t="shared" si="120"/>
        <v>0</v>
      </c>
      <c r="CN260" s="68">
        <f t="shared" si="121"/>
        <v>0</v>
      </c>
      <c r="CO260" s="68">
        <f t="shared" si="122"/>
        <v>0</v>
      </c>
      <c r="CP260" s="68">
        <f t="shared" si="123"/>
        <v>1</v>
      </c>
      <c r="CQ260" s="68">
        <f t="shared" si="124"/>
        <v>0</v>
      </c>
      <c r="CR260" s="68">
        <f t="shared" si="125"/>
        <v>0</v>
      </c>
      <c r="CS260" s="68">
        <f t="shared" si="126"/>
        <v>0</v>
      </c>
      <c r="CT260" s="68">
        <f t="shared" si="127"/>
        <v>0</v>
      </c>
      <c r="CU260" s="68">
        <f t="shared" si="128"/>
        <v>1</v>
      </c>
      <c r="CV260" s="68">
        <f t="shared" si="129"/>
        <v>0</v>
      </c>
      <c r="CW260" s="68">
        <f t="shared" si="130"/>
        <v>0</v>
      </c>
      <c r="CX260" s="68">
        <f t="shared" si="131"/>
        <v>0</v>
      </c>
      <c r="CY260" s="68">
        <f t="shared" si="132"/>
        <v>1</v>
      </c>
      <c r="CZ260" s="68">
        <f t="shared" si="133"/>
        <v>0</v>
      </c>
      <c r="DA260" s="68">
        <f t="shared" si="134"/>
        <v>0</v>
      </c>
      <c r="DB260" s="68">
        <f t="shared" si="135"/>
        <v>0</v>
      </c>
    </row>
    <row r="261" spans="1:106" ht="14.25" customHeight="1" x14ac:dyDescent="0.2">
      <c r="A261" s="214" t="s">
        <v>638</v>
      </c>
      <c r="B261" s="211" t="s">
        <v>451</v>
      </c>
      <c r="C261" s="211" t="s">
        <v>124</v>
      </c>
      <c r="D261" s="211" t="s">
        <v>482</v>
      </c>
      <c r="E261" s="212"/>
      <c r="F261" s="212">
        <v>1</v>
      </c>
      <c r="G261" s="212"/>
      <c r="H261" s="199"/>
      <c r="I261" s="199">
        <v>0.49972222204087302</v>
      </c>
      <c r="J261" s="199"/>
      <c r="K261" s="199"/>
      <c r="L261" s="199">
        <v>0.499722222215496</v>
      </c>
      <c r="M261" s="199"/>
      <c r="N261" s="199"/>
      <c r="O261" s="199">
        <v>2.49861111107748</v>
      </c>
      <c r="P261" s="199"/>
      <c r="Q261" s="212"/>
      <c r="R261" s="212"/>
      <c r="S261" s="212"/>
      <c r="T261" s="199"/>
      <c r="U261" s="199"/>
      <c r="V261" s="199"/>
      <c r="W261" s="199"/>
      <c r="X261" s="199"/>
      <c r="Y261" s="199"/>
      <c r="Z261" s="199"/>
      <c r="AA261" s="199"/>
      <c r="AB261" s="199"/>
      <c r="AC261" s="212"/>
      <c r="AD261" s="212"/>
      <c r="AE261" s="212"/>
      <c r="AF261" s="212"/>
      <c r="AG261" s="199"/>
      <c r="AH261" s="199"/>
      <c r="AI261" s="199"/>
      <c r="AJ261" s="199"/>
      <c r="AK261" s="199"/>
      <c r="AL261" s="199"/>
      <c r="AM261" s="199"/>
      <c r="AN261" s="199"/>
      <c r="AO261" s="199"/>
      <c r="AP261" s="199"/>
      <c r="AQ261" s="199"/>
      <c r="AR261" s="199"/>
      <c r="AS261" s="212"/>
      <c r="AT261" s="212"/>
      <c r="AU261" s="212"/>
      <c r="AV261" s="199"/>
      <c r="AW261" s="199"/>
      <c r="AX261" s="199"/>
      <c r="AY261" s="199"/>
      <c r="AZ261" s="199"/>
      <c r="BA261" s="199"/>
      <c r="BB261" s="199"/>
      <c r="BC261" s="199"/>
      <c r="BD261" s="199"/>
      <c r="BE261" s="212"/>
      <c r="BF261" s="212"/>
      <c r="BG261" s="199"/>
      <c r="BH261" s="199"/>
      <c r="BI261" s="199"/>
      <c r="BJ261" s="199"/>
      <c r="BK261" s="199"/>
      <c r="BL261" s="199"/>
      <c r="BM261" s="212">
        <v>1</v>
      </c>
      <c r="BN261" s="199">
        <v>0.49972222204087302</v>
      </c>
      <c r="BO261" s="199">
        <v>0.499722222215496</v>
      </c>
      <c r="BP261" s="199">
        <v>2.49861111107748</v>
      </c>
      <c r="BQ261" s="211"/>
      <c r="BR261" s="211"/>
      <c r="BS261" s="211"/>
      <c r="BT261" s="211"/>
      <c r="BU261" s="31" t="str">
        <f t="shared" si="136"/>
        <v>23_05</v>
      </c>
      <c r="BV261" s="31" t="str">
        <f t="shared" si="137"/>
        <v xml:space="preserve">ESTACION DE LUBRICACION </v>
      </c>
      <c r="BW261" s="31" t="str">
        <f t="shared" si="138"/>
        <v>140-ZM-103</v>
      </c>
      <c r="BX261" s="1" t="str">
        <f t="shared" si="139"/>
        <v>140-ZM-103_CARRETE DE AGUA</v>
      </c>
      <c r="BY261" s="66">
        <f t="shared" si="112"/>
        <v>0.49972222204087302</v>
      </c>
      <c r="BZ261" s="66">
        <f t="shared" si="113"/>
        <v>2.49861111107748</v>
      </c>
      <c r="CA261" s="1">
        <f t="shared" si="114"/>
        <v>16</v>
      </c>
      <c r="CB261" s="213">
        <f t="shared" si="115"/>
        <v>384</v>
      </c>
      <c r="CC261" s="67">
        <f t="shared" si="116"/>
        <v>0.99869864004676856</v>
      </c>
      <c r="CD261" s="69">
        <f t="shared" si="117"/>
        <v>384</v>
      </c>
      <c r="CE261" s="31">
        <f t="shared" si="102"/>
        <v>31</v>
      </c>
      <c r="CF261" s="213">
        <f t="shared" si="103"/>
        <v>744</v>
      </c>
      <c r="CG261" s="67">
        <f t="shared" si="104"/>
        <v>0.99932833034671931</v>
      </c>
      <c r="CH261" s="69">
        <f t="shared" si="105"/>
        <v>744</v>
      </c>
      <c r="CI261" s="69">
        <f t="shared" si="106"/>
        <v>0.49972222204087302</v>
      </c>
      <c r="CJ261" s="199">
        <f t="shared" si="107"/>
        <v>2.49861111107748</v>
      </c>
      <c r="CK261" s="68">
        <f t="shared" si="118"/>
        <v>1</v>
      </c>
      <c r="CL261" s="68">
        <f t="shared" si="119"/>
        <v>0</v>
      </c>
      <c r="CM261" s="68">
        <f t="shared" si="120"/>
        <v>0</v>
      </c>
      <c r="CN261" s="68">
        <f t="shared" si="121"/>
        <v>0</v>
      </c>
      <c r="CO261" s="68">
        <f t="shared" si="122"/>
        <v>0</v>
      </c>
      <c r="CP261" s="68">
        <f t="shared" si="123"/>
        <v>1</v>
      </c>
      <c r="CQ261" s="68">
        <f t="shared" si="124"/>
        <v>0</v>
      </c>
      <c r="CR261" s="68">
        <f t="shared" si="125"/>
        <v>0</v>
      </c>
      <c r="CS261" s="68">
        <f t="shared" si="126"/>
        <v>0</v>
      </c>
      <c r="CT261" s="68">
        <f t="shared" si="127"/>
        <v>0</v>
      </c>
      <c r="CU261" s="68">
        <f t="shared" si="128"/>
        <v>1</v>
      </c>
      <c r="CV261" s="68">
        <f t="shared" si="129"/>
        <v>0</v>
      </c>
      <c r="CW261" s="68">
        <f t="shared" si="130"/>
        <v>0</v>
      </c>
      <c r="CX261" s="68">
        <f t="shared" si="131"/>
        <v>0</v>
      </c>
      <c r="CY261" s="68">
        <f t="shared" si="132"/>
        <v>1</v>
      </c>
      <c r="CZ261" s="68">
        <f t="shared" si="133"/>
        <v>0</v>
      </c>
      <c r="DA261" s="68">
        <f t="shared" si="134"/>
        <v>0</v>
      </c>
      <c r="DB261" s="68">
        <f t="shared" si="135"/>
        <v>0</v>
      </c>
    </row>
    <row r="262" spans="1:106" ht="14.25" customHeight="1" x14ac:dyDescent="0.2">
      <c r="A262" s="214" t="s">
        <v>638</v>
      </c>
      <c r="B262" s="211" t="s">
        <v>451</v>
      </c>
      <c r="C262" s="211" t="s">
        <v>206</v>
      </c>
      <c r="D262" s="211" t="s">
        <v>483</v>
      </c>
      <c r="E262" s="212"/>
      <c r="F262" s="212"/>
      <c r="G262" s="212">
        <v>1</v>
      </c>
      <c r="H262" s="199"/>
      <c r="I262" s="199"/>
      <c r="J262" s="199">
        <v>1.0000000001164153</v>
      </c>
      <c r="K262" s="199"/>
      <c r="L262" s="199"/>
      <c r="M262" s="199">
        <v>1.3333333333139308</v>
      </c>
      <c r="N262" s="199"/>
      <c r="O262" s="199"/>
      <c r="P262" s="199">
        <v>3.9999999999417923</v>
      </c>
      <c r="Q262" s="212"/>
      <c r="R262" s="212"/>
      <c r="S262" s="212"/>
      <c r="T262" s="199"/>
      <c r="U262" s="199"/>
      <c r="V262" s="199"/>
      <c r="W262" s="199"/>
      <c r="X262" s="199"/>
      <c r="Y262" s="199"/>
      <c r="Z262" s="199"/>
      <c r="AA262" s="199"/>
      <c r="AB262" s="199"/>
      <c r="AC262" s="212"/>
      <c r="AD262" s="212"/>
      <c r="AE262" s="212"/>
      <c r="AF262" s="212"/>
      <c r="AG262" s="199"/>
      <c r="AH262" s="199"/>
      <c r="AI262" s="199"/>
      <c r="AJ262" s="199"/>
      <c r="AK262" s="199"/>
      <c r="AL262" s="199"/>
      <c r="AM262" s="199"/>
      <c r="AN262" s="199"/>
      <c r="AO262" s="199"/>
      <c r="AP262" s="199"/>
      <c r="AQ262" s="199"/>
      <c r="AR262" s="199"/>
      <c r="AS262" s="212"/>
      <c r="AT262" s="212"/>
      <c r="AU262" s="212"/>
      <c r="AV262" s="199"/>
      <c r="AW262" s="199"/>
      <c r="AX262" s="199"/>
      <c r="AY262" s="199"/>
      <c r="AZ262" s="199"/>
      <c r="BA262" s="199"/>
      <c r="BB262" s="199"/>
      <c r="BC262" s="199"/>
      <c r="BD262" s="199"/>
      <c r="BE262" s="212"/>
      <c r="BF262" s="212"/>
      <c r="BG262" s="199"/>
      <c r="BH262" s="199"/>
      <c r="BI262" s="199"/>
      <c r="BJ262" s="199"/>
      <c r="BK262" s="199"/>
      <c r="BL262" s="199"/>
      <c r="BM262" s="212">
        <v>1</v>
      </c>
      <c r="BN262" s="199">
        <v>1.0000000001164153</v>
      </c>
      <c r="BO262" s="199">
        <v>1.3333333333139308</v>
      </c>
      <c r="BP262" s="199">
        <v>3.9999999999417923</v>
      </c>
      <c r="BQ262" s="211"/>
      <c r="BR262" s="211"/>
      <c r="BS262" s="211"/>
      <c r="BT262" s="211"/>
      <c r="BU262" s="31" t="str">
        <f t="shared" si="136"/>
        <v>23_05</v>
      </c>
      <c r="BV262" s="31" t="str">
        <f t="shared" si="137"/>
        <v xml:space="preserve">ESTACION DE LUBRICACION </v>
      </c>
      <c r="BW262" s="31" t="str">
        <f t="shared" si="138"/>
        <v>140-ZM-101</v>
      </c>
      <c r="BX262" s="1" t="str">
        <f t="shared" si="139"/>
        <v>140-ZM-101_CARRETE ACEITE 15W40</v>
      </c>
      <c r="BY262" s="66">
        <f t="shared" si="112"/>
        <v>1.0000000001164153</v>
      </c>
      <c r="BZ262" s="66">
        <f t="shared" si="113"/>
        <v>3.9999999999417923</v>
      </c>
      <c r="CA262" s="1">
        <f t="shared" si="114"/>
        <v>16</v>
      </c>
      <c r="CB262" s="213">
        <f t="shared" si="115"/>
        <v>384</v>
      </c>
      <c r="CC262" s="67">
        <f t="shared" si="116"/>
        <v>0.99739583333303017</v>
      </c>
      <c r="CD262" s="69">
        <f t="shared" si="117"/>
        <v>384</v>
      </c>
      <c r="CE262" s="31">
        <f t="shared" si="102"/>
        <v>31</v>
      </c>
      <c r="CF262" s="213">
        <f t="shared" si="103"/>
        <v>744</v>
      </c>
      <c r="CG262" s="67">
        <f t="shared" si="104"/>
        <v>0.99865591397833819</v>
      </c>
      <c r="CH262" s="69">
        <f t="shared" si="105"/>
        <v>744</v>
      </c>
      <c r="CI262" s="69">
        <f t="shared" si="106"/>
        <v>1.0000000001164153</v>
      </c>
      <c r="CJ262" s="199">
        <f t="shared" si="107"/>
        <v>3.9999999999417923</v>
      </c>
      <c r="CK262" s="68">
        <f t="shared" si="118"/>
        <v>1</v>
      </c>
      <c r="CL262" s="68">
        <f t="shared" si="119"/>
        <v>0</v>
      </c>
      <c r="CM262" s="68">
        <f t="shared" si="120"/>
        <v>0</v>
      </c>
      <c r="CN262" s="68">
        <f t="shared" si="121"/>
        <v>0</v>
      </c>
      <c r="CO262" s="68">
        <f t="shared" si="122"/>
        <v>0</v>
      </c>
      <c r="CP262" s="68">
        <f t="shared" si="123"/>
        <v>1</v>
      </c>
      <c r="CQ262" s="68">
        <f t="shared" si="124"/>
        <v>0</v>
      </c>
      <c r="CR262" s="68">
        <f t="shared" si="125"/>
        <v>0</v>
      </c>
      <c r="CS262" s="68">
        <f t="shared" si="126"/>
        <v>0</v>
      </c>
      <c r="CT262" s="68">
        <f t="shared" si="127"/>
        <v>0</v>
      </c>
      <c r="CU262" s="68">
        <f t="shared" si="128"/>
        <v>0</v>
      </c>
      <c r="CV262" s="68">
        <f t="shared" si="129"/>
        <v>1</v>
      </c>
      <c r="CW262" s="68">
        <f t="shared" si="130"/>
        <v>0</v>
      </c>
      <c r="CX262" s="68">
        <f t="shared" si="131"/>
        <v>0</v>
      </c>
      <c r="CY262" s="68">
        <f t="shared" si="132"/>
        <v>0</v>
      </c>
      <c r="CZ262" s="68">
        <f t="shared" si="133"/>
        <v>1</v>
      </c>
      <c r="DA262" s="68">
        <f t="shared" si="134"/>
        <v>0</v>
      </c>
      <c r="DB262" s="68">
        <f t="shared" si="135"/>
        <v>0</v>
      </c>
    </row>
    <row r="263" spans="1:106" ht="14.25" customHeight="1" x14ac:dyDescent="0.2">
      <c r="A263" s="214" t="s">
        <v>638</v>
      </c>
      <c r="B263" s="211" t="s">
        <v>493</v>
      </c>
      <c r="C263" s="211" t="s">
        <v>494</v>
      </c>
      <c r="D263" s="211" t="s">
        <v>495</v>
      </c>
      <c r="E263" s="212"/>
      <c r="F263" s="212">
        <v>1</v>
      </c>
      <c r="G263" s="212"/>
      <c r="H263" s="199"/>
      <c r="I263" s="199">
        <v>1.0000000001164153</v>
      </c>
      <c r="J263" s="199"/>
      <c r="K263" s="199"/>
      <c r="L263" s="199">
        <v>1.249722222390119</v>
      </c>
      <c r="M263" s="199"/>
      <c r="N263" s="199"/>
      <c r="O263" s="199">
        <v>6.2486111119505949</v>
      </c>
      <c r="P263" s="199"/>
      <c r="Q263" s="212"/>
      <c r="R263" s="212"/>
      <c r="S263" s="212"/>
      <c r="T263" s="199"/>
      <c r="U263" s="199"/>
      <c r="V263" s="199"/>
      <c r="W263" s="199"/>
      <c r="X263" s="199"/>
      <c r="Y263" s="199"/>
      <c r="Z263" s="199"/>
      <c r="AA263" s="199"/>
      <c r="AB263" s="199"/>
      <c r="AC263" s="212"/>
      <c r="AD263" s="212"/>
      <c r="AE263" s="212"/>
      <c r="AF263" s="212"/>
      <c r="AG263" s="199"/>
      <c r="AH263" s="199"/>
      <c r="AI263" s="199"/>
      <c r="AJ263" s="199"/>
      <c r="AK263" s="199"/>
      <c r="AL263" s="199"/>
      <c r="AM263" s="199"/>
      <c r="AN263" s="199"/>
      <c r="AO263" s="199"/>
      <c r="AP263" s="199"/>
      <c r="AQ263" s="199"/>
      <c r="AR263" s="199"/>
      <c r="AS263" s="212"/>
      <c r="AT263" s="212"/>
      <c r="AU263" s="212"/>
      <c r="AV263" s="199"/>
      <c r="AW263" s="199"/>
      <c r="AX263" s="199"/>
      <c r="AY263" s="199"/>
      <c r="AZ263" s="199"/>
      <c r="BA263" s="199"/>
      <c r="BB263" s="199"/>
      <c r="BC263" s="199"/>
      <c r="BD263" s="199"/>
      <c r="BE263" s="212"/>
      <c r="BF263" s="212"/>
      <c r="BG263" s="199"/>
      <c r="BH263" s="199"/>
      <c r="BI263" s="199"/>
      <c r="BJ263" s="199"/>
      <c r="BK263" s="199"/>
      <c r="BL263" s="199"/>
      <c r="BM263" s="212">
        <v>1</v>
      </c>
      <c r="BN263" s="199">
        <v>1.0000000001164153</v>
      </c>
      <c r="BO263" s="199">
        <v>1.249722222390119</v>
      </c>
      <c r="BP263" s="199">
        <v>6.2486111119505949</v>
      </c>
      <c r="BQ263" s="211"/>
      <c r="BR263" s="211"/>
      <c r="BS263" s="211"/>
      <c r="BT263" s="211"/>
      <c r="BU263" s="31" t="str">
        <f t="shared" si="136"/>
        <v>23_05</v>
      </c>
      <c r="BV263" s="31" t="str">
        <f t="shared" si="137"/>
        <v>LINEA DE AIRE</v>
      </c>
      <c r="BW263" s="31" t="str">
        <f t="shared" si="138"/>
        <v>LINEA DE AIRE_TALLER NEUMA</v>
      </c>
      <c r="BX263" s="1" t="str">
        <f t="shared" si="139"/>
        <v>LINEA DE AIRE_TALLER NEUMA_FRL</v>
      </c>
      <c r="BY263" s="66">
        <f>BN263</f>
        <v>1.0000000001164153</v>
      </c>
      <c r="BZ263" s="66">
        <f t="shared" si="113"/>
        <v>6.2486111119505949</v>
      </c>
      <c r="CA263" s="1">
        <f t="shared" si="114"/>
        <v>16</v>
      </c>
      <c r="CB263" s="213">
        <f t="shared" si="115"/>
        <v>384</v>
      </c>
      <c r="CC263" s="67">
        <f t="shared" si="116"/>
        <v>0.99739583333303017</v>
      </c>
      <c r="CD263" s="69">
        <f t="shared" si="117"/>
        <v>384</v>
      </c>
      <c r="CE263" s="31">
        <f t="shared" si="102"/>
        <v>31</v>
      </c>
      <c r="CF263" s="213">
        <f t="shared" si="103"/>
        <v>744</v>
      </c>
      <c r="CG263" s="67">
        <f t="shared" si="104"/>
        <v>0.99865591397833819</v>
      </c>
      <c r="CH263" s="69">
        <f t="shared" si="105"/>
        <v>744</v>
      </c>
      <c r="CI263" s="69">
        <f t="shared" si="106"/>
        <v>1.0000000001164153</v>
      </c>
      <c r="CJ263" s="199">
        <f t="shared" si="107"/>
        <v>6.2486111119505949</v>
      </c>
      <c r="CK263" s="68">
        <f t="shared" si="118"/>
        <v>1</v>
      </c>
      <c r="CL263" s="68">
        <f t="shared" si="119"/>
        <v>0</v>
      </c>
      <c r="CM263" s="68">
        <f t="shared" si="120"/>
        <v>0</v>
      </c>
      <c r="CN263" s="68">
        <f t="shared" si="121"/>
        <v>0</v>
      </c>
      <c r="CO263" s="68">
        <f t="shared" si="122"/>
        <v>0</v>
      </c>
      <c r="CP263" s="68">
        <f t="shared" si="123"/>
        <v>1</v>
      </c>
      <c r="CQ263" s="68">
        <f t="shared" si="124"/>
        <v>0</v>
      </c>
      <c r="CR263" s="68">
        <f t="shared" si="125"/>
        <v>0</v>
      </c>
      <c r="CS263" s="68">
        <f t="shared" si="126"/>
        <v>0</v>
      </c>
      <c r="CT263" s="68">
        <f t="shared" si="127"/>
        <v>0</v>
      </c>
      <c r="CU263" s="68">
        <f t="shared" si="128"/>
        <v>1</v>
      </c>
      <c r="CV263" s="68">
        <f t="shared" si="129"/>
        <v>0</v>
      </c>
      <c r="CW263" s="68">
        <f t="shared" si="130"/>
        <v>0</v>
      </c>
      <c r="CX263" s="68">
        <f t="shared" si="131"/>
        <v>0</v>
      </c>
      <c r="CY263" s="68">
        <f t="shared" si="132"/>
        <v>1</v>
      </c>
      <c r="CZ263" s="68">
        <f t="shared" si="133"/>
        <v>0</v>
      </c>
      <c r="DA263" s="68">
        <f t="shared" si="134"/>
        <v>0</v>
      </c>
      <c r="DB263" s="68">
        <f t="shared" si="135"/>
        <v>0</v>
      </c>
    </row>
    <row r="264" spans="1:106" x14ac:dyDescent="0.2">
      <c r="A264" s="1" t="s">
        <v>187</v>
      </c>
      <c r="B264" s="1"/>
      <c r="E264" s="215">
        <v>87</v>
      </c>
      <c r="F264" s="215">
        <v>29</v>
      </c>
      <c r="G264" s="215">
        <v>32</v>
      </c>
      <c r="H264" s="32">
        <v>12853.216666668537</v>
      </c>
      <c r="I264" s="32">
        <v>203.88305555615807</v>
      </c>
      <c r="J264" s="32">
        <v>121.90000000025611</v>
      </c>
      <c r="K264" s="32">
        <v>226.85944444614387</v>
      </c>
      <c r="L264" s="32">
        <v>101.19694444409106</v>
      </c>
      <c r="M264" s="32">
        <v>59.714722222590353</v>
      </c>
      <c r="N264" s="32">
        <v>870.17694444985057</v>
      </c>
      <c r="O264" s="32">
        <v>441.90222222047549</v>
      </c>
      <c r="P264" s="32">
        <v>251.09166666911915</v>
      </c>
      <c r="Q264" s="215">
        <v>18</v>
      </c>
      <c r="R264" s="215">
        <v>289</v>
      </c>
      <c r="S264" s="215">
        <v>4</v>
      </c>
      <c r="T264" s="32">
        <v>14313.44916666724</v>
      </c>
      <c r="U264" s="32">
        <v>36.433055555680767</v>
      </c>
      <c r="V264" s="32">
        <v>6.5000000000582077</v>
      </c>
      <c r="W264" s="32">
        <v>33.363611111417413</v>
      </c>
      <c r="X264" s="32">
        <v>70.866944446403068</v>
      </c>
      <c r="Y264" s="32">
        <v>8.9994444443145767</v>
      </c>
      <c r="Z264" s="32">
        <v>150.31944444595138</v>
      </c>
      <c r="AA264" s="32">
        <v>283.63388889870839</v>
      </c>
      <c r="AB264" s="32">
        <v>33.331666666315868</v>
      </c>
      <c r="AC264" s="215">
        <v>7</v>
      </c>
      <c r="AD264" s="215">
        <v>3</v>
      </c>
      <c r="AE264" s="215">
        <v>32</v>
      </c>
      <c r="AF264" s="215">
        <v>3</v>
      </c>
      <c r="AG264" s="32">
        <v>0</v>
      </c>
      <c r="AH264" s="32">
        <v>0</v>
      </c>
      <c r="AI264" s="32">
        <v>0</v>
      </c>
      <c r="AJ264" s="32">
        <v>3.5000000002328306</v>
      </c>
      <c r="AK264" s="32">
        <v>18.315833333239425</v>
      </c>
      <c r="AL264" s="32">
        <v>11.249722222331911</v>
      </c>
      <c r="AM264" s="32">
        <v>48.182222222319496</v>
      </c>
      <c r="AN264" s="32">
        <v>5.5830555557040498</v>
      </c>
      <c r="AO264" s="32">
        <v>91.579166666197125</v>
      </c>
      <c r="AP264" s="32">
        <v>56.248611111659557</v>
      </c>
      <c r="AQ264" s="32">
        <v>219.41166666745752</v>
      </c>
      <c r="AR264" s="32">
        <v>23.665277778462041</v>
      </c>
      <c r="AS264" s="215">
        <v>18</v>
      </c>
      <c r="AT264" s="215">
        <v>5</v>
      </c>
      <c r="AU264" s="215">
        <v>1</v>
      </c>
      <c r="AV264" s="32">
        <v>0</v>
      </c>
      <c r="AW264" s="32">
        <v>6.2499999997671694</v>
      </c>
      <c r="AX264" s="32">
        <v>0</v>
      </c>
      <c r="AY264" s="32">
        <v>45.013611111149658</v>
      </c>
      <c r="AZ264" s="32">
        <v>29.715833333379123</v>
      </c>
      <c r="BA264" s="32">
        <v>1.999722222215496</v>
      </c>
      <c r="BB264" s="32">
        <v>163.3041666666395</v>
      </c>
      <c r="BC264" s="32">
        <v>112.06361111100219</v>
      </c>
      <c r="BD264" s="32">
        <v>9.99861111107748</v>
      </c>
      <c r="BE264" s="215">
        <v>1</v>
      </c>
      <c r="BF264" s="215">
        <v>8</v>
      </c>
      <c r="BG264" s="32">
        <v>0</v>
      </c>
      <c r="BH264" s="32">
        <v>0</v>
      </c>
      <c r="BI264" s="32">
        <v>1.999722222215496</v>
      </c>
      <c r="BJ264" s="32">
        <v>25.099444444582332</v>
      </c>
      <c r="BK264" s="32">
        <v>1.999722222215496</v>
      </c>
      <c r="BL264" s="32">
        <v>84.84805555595085</v>
      </c>
      <c r="BM264" s="215">
        <v>537</v>
      </c>
      <c r="BN264" s="32">
        <v>27545.13194444793</v>
      </c>
      <c r="BO264" s="32">
        <v>688.1602777820973</v>
      </c>
      <c r="BP264" s="32">
        <v>2793.5747222410823</v>
      </c>
      <c r="BY264" s="66"/>
      <c r="BZ264" s="66"/>
      <c r="CC264" s="67"/>
      <c r="CD264" s="69"/>
      <c r="CE264" s="1"/>
      <c r="CF264" s="213"/>
      <c r="CG264" s="67"/>
      <c r="CH264" s="69"/>
      <c r="CI264" s="69"/>
      <c r="CK264" s="68"/>
      <c r="CL264" s="68"/>
      <c r="CM264" s="68"/>
      <c r="CN264" s="68"/>
      <c r="CO264" s="68"/>
      <c r="CP264" s="68"/>
      <c r="CQ264" s="68"/>
      <c r="CR264" s="68"/>
      <c r="CS264" s="68"/>
      <c r="CT264" s="68"/>
      <c r="CU264" s="68"/>
      <c r="CV264" s="68"/>
      <c r="CW264" s="68"/>
      <c r="CX264" s="68"/>
      <c r="CY264" s="68"/>
      <c r="CZ264" s="68"/>
      <c r="DA264" s="68"/>
      <c r="DB264" s="68"/>
    </row>
    <row r="265" spans="1:106" x14ac:dyDescent="0.2">
      <c r="A265" s="65"/>
      <c r="C265" s="211"/>
      <c r="D265" s="211"/>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c r="BK265" s="65"/>
      <c r="BL265" s="65"/>
      <c r="BM265" s="65"/>
      <c r="BN265" s="65"/>
      <c r="BO265" s="65"/>
      <c r="BP265" s="65"/>
      <c r="BY265" s="66"/>
      <c r="BZ265" s="66"/>
      <c r="CC265" s="67"/>
      <c r="CD265" s="69"/>
      <c r="CE265" s="1"/>
      <c r="CF265" s="213"/>
      <c r="CG265" s="67"/>
      <c r="CH265" s="69"/>
      <c r="CI265" s="69"/>
      <c r="CK265" s="68"/>
      <c r="CL265" s="68"/>
      <c r="CM265" s="68"/>
      <c r="CN265" s="68"/>
      <c r="CO265" s="68"/>
      <c r="CP265" s="68"/>
      <c r="CQ265" s="68"/>
      <c r="CR265" s="68"/>
      <c r="CS265" s="68"/>
      <c r="CT265" s="68"/>
      <c r="CU265" s="68"/>
      <c r="CV265" s="68"/>
      <c r="CW265" s="68"/>
      <c r="CX265" s="68"/>
      <c r="CY265" s="68"/>
      <c r="CZ265" s="68"/>
      <c r="DA265" s="68"/>
      <c r="DB265" s="68"/>
    </row>
    <row r="266" spans="1:106" x14ac:dyDescent="0.2">
      <c r="A266" s="65"/>
      <c r="C266" s="211"/>
      <c r="D266" s="211"/>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c r="BK266" s="65"/>
      <c r="BL266" s="65"/>
      <c r="BM266" s="65"/>
      <c r="BN266" s="65"/>
      <c r="BO266" s="65"/>
      <c r="BP266" s="65"/>
      <c r="BY266" s="66"/>
      <c r="BZ266" s="66"/>
      <c r="CC266" s="67"/>
      <c r="CD266" s="69"/>
      <c r="CE266" s="1"/>
      <c r="CF266" s="213"/>
      <c r="CG266" s="67"/>
      <c r="CH266" s="69"/>
      <c r="CI266" s="69"/>
      <c r="CK266" s="68"/>
      <c r="CL266" s="68"/>
      <c r="CM266" s="68"/>
      <c r="CN266" s="68"/>
      <c r="CO266" s="68"/>
      <c r="CP266" s="68"/>
      <c r="CQ266" s="68"/>
      <c r="CR266" s="68"/>
      <c r="CS266" s="68"/>
      <c r="CT266" s="68"/>
      <c r="CU266" s="68"/>
      <c r="CV266" s="68"/>
      <c r="CW266" s="68"/>
      <c r="CX266" s="68"/>
      <c r="CY266" s="68"/>
      <c r="CZ266" s="68"/>
      <c r="DA266" s="68"/>
      <c r="DB266" s="68"/>
    </row>
    <row r="267" spans="1:106" x14ac:dyDescent="0.2">
      <c r="A267" s="65"/>
      <c r="C267" s="211"/>
      <c r="D267" s="211"/>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c r="BK267" s="65"/>
      <c r="BL267" s="65"/>
      <c r="BM267" s="65"/>
      <c r="BN267" s="65"/>
      <c r="BO267" s="65"/>
      <c r="BP267" s="65"/>
      <c r="BY267" s="66"/>
      <c r="BZ267" s="66"/>
      <c r="CC267" s="67"/>
      <c r="CD267" s="69"/>
      <c r="CE267" s="1"/>
      <c r="CF267" s="213"/>
      <c r="CG267" s="67"/>
      <c r="CH267" s="69"/>
      <c r="CI267" s="69"/>
      <c r="CK267" s="68"/>
      <c r="CL267" s="68"/>
      <c r="CM267" s="68"/>
      <c r="CN267" s="68"/>
      <c r="CO267" s="68"/>
      <c r="CP267" s="68"/>
      <c r="CQ267" s="68"/>
      <c r="CR267" s="68"/>
      <c r="CS267" s="68"/>
      <c r="CT267" s="68"/>
      <c r="CU267" s="68"/>
      <c r="CV267" s="68"/>
      <c r="CW267" s="68"/>
      <c r="CX267" s="68"/>
      <c r="CY267" s="68"/>
      <c r="CZ267" s="68"/>
      <c r="DA267" s="68"/>
      <c r="DB267" s="68"/>
    </row>
    <row r="268" spans="1:106" hidden="1" x14ac:dyDescent="0.2">
      <c r="A268" s="65"/>
      <c r="C268" s="211"/>
      <c r="D268" s="211"/>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c r="BK268" s="65"/>
      <c r="BL268" s="65"/>
      <c r="BM268" s="65"/>
      <c r="BN268" s="65"/>
      <c r="BO268" s="65"/>
      <c r="BP268" s="65"/>
      <c r="BY268" s="66"/>
      <c r="BZ268" s="66"/>
      <c r="CC268" s="67"/>
      <c r="CD268" s="69"/>
      <c r="CE268" s="1"/>
      <c r="CF268" s="213"/>
      <c r="CG268" s="67"/>
      <c r="CH268" s="69"/>
      <c r="CI268" s="69"/>
      <c r="CK268" s="68"/>
      <c r="CL268" s="68"/>
      <c r="CM268" s="68"/>
      <c r="CN268" s="68"/>
      <c r="CO268" s="68"/>
      <c r="CP268" s="68"/>
      <c r="CQ268" s="68"/>
      <c r="CR268" s="68"/>
      <c r="CS268" s="68"/>
      <c r="CT268" s="68"/>
      <c r="CU268" s="68"/>
      <c r="CV268" s="68"/>
      <c r="CW268" s="68"/>
      <c r="CX268" s="68"/>
      <c r="CY268" s="68"/>
      <c r="CZ268" s="68"/>
      <c r="DA268" s="68"/>
      <c r="DB268" s="68"/>
    </row>
    <row r="269" spans="1:106" hidden="1" x14ac:dyDescent="0.2">
      <c r="A269" s="65"/>
      <c r="C269" s="211"/>
      <c r="D269" s="211"/>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c r="BK269" s="65"/>
      <c r="BL269" s="65"/>
      <c r="BM269" s="65"/>
      <c r="BN269" s="65"/>
      <c r="BO269" s="65"/>
      <c r="BP269" s="65"/>
      <c r="BY269" s="66"/>
      <c r="BZ269" s="66"/>
      <c r="CC269" s="67"/>
      <c r="CD269" s="69"/>
      <c r="CE269" s="1"/>
      <c r="CF269" s="213"/>
      <c r="CG269" s="67"/>
      <c r="CH269" s="69"/>
      <c r="CI269" s="69"/>
      <c r="CK269" s="68"/>
      <c r="CL269" s="68"/>
      <c r="CM269" s="68"/>
      <c r="CN269" s="68"/>
      <c r="CO269" s="68"/>
      <c r="CP269" s="68"/>
      <c r="CQ269" s="68"/>
      <c r="CR269" s="68"/>
      <c r="CS269" s="68"/>
      <c r="CT269" s="68"/>
      <c r="CU269" s="68"/>
      <c r="CV269" s="68"/>
      <c r="CW269" s="68"/>
      <c r="CX269" s="68"/>
      <c r="CY269" s="68"/>
      <c r="CZ269" s="68"/>
      <c r="DA269" s="68"/>
      <c r="DB269" s="68"/>
    </row>
    <row r="270" spans="1:106" hidden="1" x14ac:dyDescent="0.2">
      <c r="A270" s="65"/>
      <c r="C270" s="211"/>
      <c r="D270" s="211"/>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c r="BK270" s="65"/>
      <c r="BL270" s="65"/>
      <c r="BM270" s="65"/>
      <c r="BN270" s="65"/>
      <c r="BO270" s="65"/>
      <c r="BP270" s="65"/>
      <c r="BY270" s="66"/>
      <c r="BZ270" s="66"/>
      <c r="CC270" s="67"/>
      <c r="CD270" s="69"/>
      <c r="CE270" s="1"/>
      <c r="CF270" s="213"/>
      <c r="CG270" s="67"/>
      <c r="CH270" s="69"/>
      <c r="CI270" s="69"/>
      <c r="CK270" s="68"/>
      <c r="CL270" s="68"/>
      <c r="CM270" s="68"/>
      <c r="CN270" s="68"/>
      <c r="CO270" s="68"/>
      <c r="CP270" s="68"/>
      <c r="CQ270" s="68"/>
      <c r="CR270" s="68"/>
      <c r="CS270" s="68"/>
      <c r="CT270" s="68"/>
      <c r="CU270" s="68"/>
      <c r="CV270" s="68"/>
      <c r="CW270" s="68"/>
      <c r="CX270" s="68"/>
      <c r="CY270" s="68"/>
      <c r="CZ270" s="68"/>
      <c r="DA270" s="68"/>
      <c r="DB270" s="68"/>
    </row>
    <row r="271" spans="1:106" hidden="1" x14ac:dyDescent="0.2">
      <c r="A271" s="65"/>
      <c r="C271" s="211"/>
      <c r="D271" s="211"/>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c r="BK271" s="65"/>
      <c r="BL271" s="65"/>
      <c r="BM271" s="65"/>
      <c r="BN271" s="65"/>
      <c r="BO271" s="65"/>
      <c r="BP271" s="65"/>
      <c r="BY271" s="66"/>
      <c r="BZ271" s="66"/>
      <c r="CC271" s="67"/>
      <c r="CD271" s="69"/>
      <c r="CE271" s="1"/>
      <c r="CF271" s="213"/>
      <c r="CG271" s="67"/>
      <c r="CH271" s="69"/>
      <c r="CI271" s="69"/>
      <c r="CK271" s="68"/>
      <c r="CL271" s="68"/>
      <c r="CM271" s="68"/>
      <c r="CN271" s="68"/>
      <c r="CO271" s="68"/>
      <c r="CP271" s="68"/>
      <c r="CQ271" s="68"/>
      <c r="CR271" s="68"/>
      <c r="CS271" s="68"/>
      <c r="CT271" s="68"/>
      <c r="CU271" s="68"/>
      <c r="CV271" s="68"/>
      <c r="CW271" s="68"/>
      <c r="CX271" s="68"/>
      <c r="CY271" s="68"/>
      <c r="CZ271" s="68"/>
      <c r="DA271" s="68"/>
      <c r="DB271" s="68"/>
    </row>
    <row r="272" spans="1:106" hidden="1" x14ac:dyDescent="0.2">
      <c r="A272" s="65"/>
      <c r="C272" s="211"/>
      <c r="D272" s="211"/>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c r="BK272" s="65"/>
      <c r="BL272" s="65"/>
      <c r="BM272" s="65"/>
      <c r="BN272" s="65"/>
      <c r="BO272" s="65"/>
      <c r="BP272" s="65"/>
      <c r="BY272" s="66"/>
      <c r="BZ272" s="66"/>
      <c r="CC272" s="67"/>
      <c r="CD272" s="69"/>
      <c r="CE272" s="1"/>
      <c r="CF272" s="213"/>
      <c r="CG272" s="67"/>
      <c r="CH272" s="69"/>
      <c r="CI272" s="69"/>
      <c r="CK272" s="68"/>
      <c r="CL272" s="68"/>
      <c r="CM272" s="68"/>
      <c r="CN272" s="68"/>
      <c r="CO272" s="68"/>
      <c r="CP272" s="68"/>
      <c r="CQ272" s="68"/>
      <c r="CR272" s="68"/>
      <c r="CS272" s="68"/>
      <c r="CT272" s="68"/>
      <c r="CU272" s="68"/>
      <c r="CV272" s="68"/>
      <c r="CW272" s="68"/>
      <c r="CX272" s="68"/>
      <c r="CY272" s="68"/>
      <c r="CZ272" s="68"/>
      <c r="DA272" s="68"/>
      <c r="DB272" s="68"/>
    </row>
    <row r="273" spans="1:106" hidden="1" x14ac:dyDescent="0.2">
      <c r="A273" s="65"/>
      <c r="C273" s="211"/>
      <c r="D273" s="211"/>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c r="BK273" s="65"/>
      <c r="BL273" s="65"/>
      <c r="BM273" s="65"/>
      <c r="BN273" s="65"/>
      <c r="BO273" s="65"/>
      <c r="BP273" s="65"/>
      <c r="BY273" s="66"/>
      <c r="BZ273" s="66"/>
      <c r="CC273" s="67"/>
      <c r="CD273" s="69"/>
      <c r="CE273" s="1"/>
      <c r="CF273" s="213"/>
      <c r="CG273" s="67"/>
      <c r="CH273" s="69"/>
      <c r="CI273" s="69"/>
      <c r="CK273" s="68"/>
      <c r="CL273" s="68"/>
      <c r="CM273" s="68"/>
      <c r="CN273" s="68"/>
      <c r="CO273" s="68"/>
      <c r="CP273" s="68"/>
      <c r="CQ273" s="68"/>
      <c r="CR273" s="68"/>
      <c r="CS273" s="68"/>
      <c r="CT273" s="68"/>
      <c r="CU273" s="68"/>
      <c r="CV273" s="68"/>
      <c r="CW273" s="68"/>
      <c r="CX273" s="68"/>
      <c r="CY273" s="68"/>
      <c r="CZ273" s="68"/>
      <c r="DA273" s="68"/>
      <c r="DB273" s="68"/>
    </row>
    <row r="274" spans="1:106" hidden="1" x14ac:dyDescent="0.2">
      <c r="A274" s="65"/>
      <c r="C274" s="211"/>
      <c r="D274" s="211"/>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c r="BK274" s="65"/>
      <c r="BL274" s="65"/>
      <c r="BM274" s="65"/>
      <c r="BN274" s="65"/>
      <c r="BO274" s="65"/>
      <c r="BP274" s="65"/>
      <c r="BY274" s="66"/>
      <c r="BZ274" s="66"/>
      <c r="CC274" s="67"/>
      <c r="CD274" s="69"/>
      <c r="CE274" s="1"/>
      <c r="CF274" s="213"/>
      <c r="CG274" s="67"/>
      <c r="CH274" s="69"/>
      <c r="CI274" s="69"/>
      <c r="CK274" s="68"/>
      <c r="CL274" s="68"/>
      <c r="CM274" s="68"/>
      <c r="CN274" s="68"/>
      <c r="CO274" s="68"/>
      <c r="CP274" s="68"/>
      <c r="CQ274" s="68"/>
      <c r="CR274" s="68"/>
      <c r="CS274" s="68"/>
      <c r="CT274" s="68"/>
      <c r="CU274" s="68"/>
      <c r="CV274" s="68"/>
      <c r="CW274" s="68"/>
      <c r="CX274" s="68"/>
      <c r="CY274" s="68"/>
      <c r="CZ274" s="68"/>
      <c r="DA274" s="68"/>
      <c r="DB274" s="68"/>
    </row>
    <row r="275" spans="1:106" hidden="1" x14ac:dyDescent="0.2">
      <c r="A275" s="65"/>
      <c r="C275" s="211"/>
      <c r="D275" s="211"/>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c r="BK275" s="65"/>
      <c r="BL275" s="65"/>
      <c r="BM275" s="65"/>
      <c r="BN275" s="65"/>
      <c r="BO275" s="65"/>
      <c r="BP275" s="65"/>
      <c r="BY275" s="66"/>
      <c r="BZ275" s="66"/>
      <c r="CC275" s="67"/>
      <c r="CD275" s="69"/>
      <c r="CE275" s="1"/>
      <c r="CF275" s="213"/>
      <c r="CG275" s="67"/>
      <c r="CH275" s="69"/>
      <c r="CI275" s="69"/>
      <c r="CK275" s="68"/>
      <c r="CL275" s="68"/>
      <c r="CM275" s="68"/>
      <c r="CN275" s="68"/>
      <c r="CO275" s="68"/>
      <c r="CP275" s="68"/>
      <c r="CQ275" s="68"/>
      <c r="CR275" s="68"/>
      <c r="CS275" s="68"/>
      <c r="CT275" s="68"/>
      <c r="CU275" s="68"/>
      <c r="CV275" s="68"/>
      <c r="CW275" s="68"/>
      <c r="CX275" s="68"/>
      <c r="CY275" s="68"/>
      <c r="CZ275" s="68"/>
      <c r="DA275" s="68"/>
      <c r="DB275" s="68"/>
    </row>
    <row r="276" spans="1:106" hidden="1" x14ac:dyDescent="0.2">
      <c r="A276" s="65"/>
      <c r="C276" s="211"/>
      <c r="D276" s="211"/>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65"/>
      <c r="BY276" s="66"/>
      <c r="BZ276" s="66"/>
      <c r="CC276" s="67"/>
      <c r="CD276" s="69"/>
      <c r="CE276" s="1"/>
      <c r="CF276" s="213"/>
      <c r="CG276" s="67"/>
      <c r="CH276" s="69"/>
      <c r="CI276" s="69"/>
      <c r="CK276" s="68"/>
      <c r="CL276" s="68"/>
      <c r="CM276" s="68"/>
      <c r="CN276" s="68"/>
      <c r="CO276" s="68"/>
      <c r="CP276" s="68"/>
      <c r="CQ276" s="68"/>
      <c r="CR276" s="68"/>
      <c r="CS276" s="68"/>
      <c r="CT276" s="68"/>
      <c r="CU276" s="68"/>
      <c r="CV276" s="68"/>
      <c r="CW276" s="68"/>
      <c r="CX276" s="68"/>
      <c r="CY276" s="68"/>
      <c r="CZ276" s="68"/>
      <c r="DA276" s="68"/>
      <c r="DB276" s="68"/>
    </row>
    <row r="277" spans="1:106" hidden="1" x14ac:dyDescent="0.2">
      <c r="A277" s="65"/>
      <c r="C277" s="211"/>
      <c r="D277" s="211"/>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c r="BK277" s="65"/>
      <c r="BL277" s="65"/>
      <c r="BM277" s="65"/>
      <c r="BN277" s="65"/>
      <c r="BO277" s="65"/>
      <c r="BP277" s="65"/>
      <c r="CD277" s="69"/>
      <c r="CH277" s="69"/>
      <c r="CI277" s="69"/>
    </row>
    <row r="278" spans="1:106" hidden="1" x14ac:dyDescent="0.2">
      <c r="A278" s="65"/>
      <c r="C278" s="211"/>
      <c r="D278" s="211"/>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216"/>
      <c r="BY278" s="66"/>
      <c r="BZ278" s="66"/>
      <c r="CC278" s="67"/>
      <c r="CD278" s="69"/>
      <c r="CE278" s="1"/>
      <c r="CF278" s="213"/>
      <c r="CG278" s="67"/>
      <c r="CH278" s="69"/>
      <c r="CI278" s="69"/>
      <c r="CK278" s="68"/>
      <c r="CL278" s="68"/>
      <c r="CM278" s="68"/>
      <c r="CN278" s="68"/>
      <c r="CO278" s="68"/>
      <c r="CP278" s="68"/>
      <c r="CQ278" s="68"/>
      <c r="CR278" s="68"/>
      <c r="CS278" s="68"/>
      <c r="CT278" s="68"/>
      <c r="CU278" s="68"/>
      <c r="CV278" s="68"/>
      <c r="CW278" s="68"/>
      <c r="CX278" s="68"/>
      <c r="CY278" s="68"/>
      <c r="CZ278" s="68"/>
      <c r="DA278" s="68"/>
      <c r="DB278" s="68"/>
    </row>
    <row r="279" spans="1:106" hidden="1" x14ac:dyDescent="0.2">
      <c r="A279" s="65"/>
      <c r="C279" s="211"/>
      <c r="D279" s="211"/>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c r="BK279" s="65"/>
      <c r="BL279" s="65"/>
      <c r="BM279" s="65"/>
      <c r="BN279" s="65"/>
      <c r="BO279" s="65"/>
      <c r="BP279" s="216"/>
      <c r="BY279" s="66"/>
      <c r="BZ279" s="66"/>
      <c r="CC279" s="67"/>
      <c r="CD279" s="69"/>
      <c r="CE279" s="1"/>
      <c r="CF279" s="213"/>
      <c r="CG279" s="67"/>
      <c r="CH279" s="69"/>
      <c r="CI279" s="69"/>
      <c r="CK279" s="68"/>
      <c r="CL279" s="68"/>
      <c r="CM279" s="68"/>
      <c r="CN279" s="68"/>
      <c r="CO279" s="68"/>
      <c r="CP279" s="68"/>
      <c r="CQ279" s="68"/>
      <c r="CR279" s="68"/>
      <c r="CS279" s="68"/>
      <c r="CT279" s="68"/>
      <c r="CU279" s="68"/>
      <c r="CV279" s="68"/>
      <c r="CW279" s="68"/>
      <c r="CX279" s="68"/>
      <c r="CY279" s="68"/>
      <c r="CZ279" s="68"/>
      <c r="DA279" s="68"/>
      <c r="DB279" s="68"/>
    </row>
    <row r="280" spans="1:106" hidden="1" x14ac:dyDescent="0.2">
      <c r="A280" s="65"/>
      <c r="C280" s="211"/>
      <c r="D280" s="211"/>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216"/>
      <c r="BY280" s="66"/>
      <c r="BZ280" s="66"/>
      <c r="CC280" s="67"/>
      <c r="CD280" s="69"/>
      <c r="CE280" s="1"/>
      <c r="CF280" s="213"/>
      <c r="CG280" s="67"/>
      <c r="CH280" s="69"/>
      <c r="CI280" s="69"/>
      <c r="CK280" s="68"/>
      <c r="CL280" s="68"/>
      <c r="CM280" s="68"/>
      <c r="CN280" s="68"/>
      <c r="CO280" s="68"/>
      <c r="CP280" s="68"/>
      <c r="CQ280" s="68"/>
      <c r="CR280" s="68"/>
      <c r="CS280" s="68"/>
      <c r="CT280" s="68"/>
      <c r="CU280" s="68"/>
      <c r="CV280" s="68"/>
      <c r="CW280" s="68"/>
      <c r="CX280" s="68"/>
      <c r="CY280" s="68"/>
      <c r="CZ280" s="68"/>
      <c r="DA280" s="68"/>
      <c r="DB280" s="68"/>
    </row>
    <row r="281" spans="1:106" hidden="1" x14ac:dyDescent="0.2">
      <c r="A281" s="65"/>
      <c r="C281" s="211"/>
      <c r="D281" s="211"/>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c r="BK281" s="65"/>
      <c r="BL281" s="65"/>
      <c r="BM281" s="65"/>
      <c r="BN281" s="65"/>
      <c r="BO281" s="65"/>
      <c r="BP281" s="216"/>
      <c r="BY281" s="66"/>
      <c r="BZ281" s="66"/>
      <c r="CC281" s="67"/>
      <c r="CD281" s="69"/>
      <c r="CE281" s="1"/>
      <c r="CF281" s="213"/>
      <c r="CG281" s="67"/>
      <c r="CH281" s="69"/>
      <c r="CI281" s="69"/>
      <c r="CK281" s="68"/>
      <c r="CL281" s="68"/>
      <c r="CM281" s="68"/>
      <c r="CN281" s="68"/>
      <c r="CO281" s="68"/>
      <c r="CP281" s="68"/>
      <c r="CQ281" s="68"/>
      <c r="CR281" s="68"/>
      <c r="CS281" s="68"/>
      <c r="CT281" s="68"/>
      <c r="CU281" s="68"/>
      <c r="CV281" s="68"/>
      <c r="CW281" s="68"/>
      <c r="CX281" s="68"/>
      <c r="CY281" s="68"/>
      <c r="CZ281" s="68"/>
      <c r="DA281" s="68"/>
      <c r="DB281" s="68"/>
    </row>
    <row r="282" spans="1:106" hidden="1" x14ac:dyDescent="0.2">
      <c r="A282" s="65"/>
      <c r="C282" s="211"/>
      <c r="D282" s="211"/>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c r="BK282" s="65"/>
      <c r="BL282" s="65"/>
      <c r="BM282" s="65"/>
      <c r="BN282" s="65"/>
      <c r="BO282" s="65"/>
      <c r="BP282" s="216"/>
      <c r="BY282" s="66"/>
      <c r="BZ282" s="66"/>
      <c r="CC282" s="67"/>
      <c r="CD282" s="69"/>
      <c r="CE282" s="1"/>
      <c r="CF282" s="213"/>
      <c r="CG282" s="67"/>
      <c r="CH282" s="69"/>
      <c r="CI282" s="69"/>
      <c r="CK282" s="68"/>
      <c r="CL282" s="68"/>
      <c r="CM282" s="68"/>
      <c r="CN282" s="68"/>
      <c r="CO282" s="68"/>
      <c r="CP282" s="68"/>
      <c r="CQ282" s="68"/>
      <c r="CR282" s="68"/>
      <c r="CS282" s="68"/>
      <c r="CT282" s="68"/>
      <c r="CU282" s="68"/>
      <c r="CV282" s="68"/>
      <c r="CW282" s="68"/>
      <c r="CX282" s="68"/>
      <c r="CY282" s="68"/>
      <c r="CZ282" s="68"/>
      <c r="DA282" s="68"/>
      <c r="DB282" s="68"/>
    </row>
    <row r="283" spans="1:106" hidden="1" x14ac:dyDescent="0.2">
      <c r="A283" s="65"/>
      <c r="C283" s="211"/>
      <c r="D283" s="211"/>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c r="BK283" s="65"/>
      <c r="BL283" s="65"/>
      <c r="BM283" s="65"/>
      <c r="BN283" s="65"/>
      <c r="BO283" s="65"/>
      <c r="BP283" s="216"/>
      <c r="BY283" s="66"/>
      <c r="BZ283" s="66"/>
      <c r="CC283" s="67"/>
      <c r="CD283" s="69"/>
      <c r="CE283" s="1"/>
      <c r="CF283" s="213"/>
      <c r="CG283" s="67"/>
      <c r="CH283" s="69"/>
      <c r="CI283" s="69"/>
      <c r="CK283" s="68"/>
      <c r="CL283" s="68"/>
      <c r="CM283" s="68"/>
      <c r="CN283" s="68"/>
      <c r="CO283" s="68"/>
      <c r="CP283" s="68"/>
      <c r="CQ283" s="68"/>
      <c r="CR283" s="68"/>
      <c r="CS283" s="68"/>
      <c r="CT283" s="68"/>
      <c r="CU283" s="68"/>
      <c r="CV283" s="68"/>
      <c r="CW283" s="68"/>
      <c r="CX283" s="68"/>
      <c r="CY283" s="68"/>
      <c r="CZ283" s="68"/>
      <c r="DA283" s="68"/>
      <c r="DB283" s="68"/>
    </row>
    <row r="284" spans="1:106" hidden="1" x14ac:dyDescent="0.2">
      <c r="A284" s="65"/>
      <c r="C284" s="211"/>
      <c r="D284" s="211"/>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c r="BK284" s="65"/>
      <c r="BL284" s="65"/>
      <c r="BM284" s="65"/>
      <c r="BN284" s="65"/>
      <c r="BO284" s="65"/>
      <c r="BP284" s="216"/>
      <c r="BY284" s="66"/>
      <c r="BZ284" s="66"/>
      <c r="CC284" s="67"/>
      <c r="CD284" s="69"/>
      <c r="CE284" s="1"/>
      <c r="CF284" s="213"/>
      <c r="CG284" s="67"/>
      <c r="CH284" s="69"/>
      <c r="CI284" s="69"/>
      <c r="CK284" s="68"/>
      <c r="CL284" s="68"/>
      <c r="CM284" s="68"/>
      <c r="CN284" s="68"/>
      <c r="CO284" s="68"/>
      <c r="CP284" s="68"/>
      <c r="CQ284" s="68"/>
      <c r="CR284" s="68"/>
      <c r="CS284" s="68"/>
      <c r="CT284" s="68"/>
      <c r="CU284" s="68"/>
      <c r="CV284" s="68"/>
      <c r="CW284" s="68"/>
      <c r="CX284" s="68"/>
      <c r="CY284" s="68"/>
      <c r="CZ284" s="68"/>
      <c r="DA284" s="68"/>
      <c r="DB284" s="68"/>
    </row>
    <row r="285" spans="1:106" hidden="1" x14ac:dyDescent="0.2">
      <c r="A285" s="65"/>
      <c r="C285" s="211"/>
      <c r="D285" s="211"/>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c r="BK285" s="65"/>
      <c r="BL285" s="65"/>
      <c r="BM285" s="65"/>
      <c r="BN285" s="65"/>
      <c r="BO285" s="65"/>
      <c r="BP285" s="216"/>
      <c r="BY285" s="66"/>
      <c r="BZ285" s="66"/>
      <c r="CC285" s="67"/>
      <c r="CD285" s="69"/>
      <c r="CE285" s="1"/>
      <c r="CF285" s="213"/>
      <c r="CG285" s="67"/>
      <c r="CH285" s="69"/>
      <c r="CI285" s="69"/>
      <c r="CK285" s="68"/>
      <c r="CL285" s="68"/>
      <c r="CM285" s="68"/>
      <c r="CN285" s="68"/>
      <c r="CO285" s="68"/>
      <c r="CP285" s="68"/>
      <c r="CQ285" s="68"/>
      <c r="CR285" s="68"/>
      <c r="CS285" s="68"/>
      <c r="CT285" s="68"/>
      <c r="CU285" s="68"/>
      <c r="CV285" s="68"/>
      <c r="CW285" s="68"/>
      <c r="CX285" s="68"/>
      <c r="CY285" s="68"/>
      <c r="CZ285" s="68"/>
      <c r="DA285" s="68"/>
      <c r="DB285" s="68"/>
    </row>
    <row r="286" spans="1:106" hidden="1" x14ac:dyDescent="0.2">
      <c r="A286" s="65"/>
      <c r="C286" s="211"/>
      <c r="D286" s="211"/>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c r="BK286" s="65"/>
      <c r="BL286" s="65"/>
      <c r="BM286" s="65"/>
      <c r="BN286" s="65"/>
      <c r="BO286" s="65"/>
      <c r="BP286" s="216"/>
      <c r="BY286" s="66"/>
      <c r="BZ286" s="66"/>
      <c r="CC286" s="67"/>
      <c r="CD286" s="69"/>
      <c r="CE286" s="1"/>
      <c r="CF286" s="213"/>
      <c r="CG286" s="67"/>
      <c r="CH286" s="69"/>
      <c r="CI286" s="69"/>
      <c r="CK286" s="68"/>
      <c r="CL286" s="68"/>
      <c r="CM286" s="68"/>
      <c r="CN286" s="68"/>
      <c r="CO286" s="68"/>
      <c r="CP286" s="68"/>
      <c r="CQ286" s="68"/>
      <c r="CR286" s="68"/>
      <c r="CS286" s="68"/>
      <c r="CT286" s="68"/>
      <c r="CU286" s="68"/>
      <c r="CV286" s="68"/>
      <c r="CW286" s="68"/>
      <c r="CX286" s="68"/>
      <c r="CY286" s="68"/>
      <c r="CZ286" s="68"/>
      <c r="DA286" s="68"/>
      <c r="DB286" s="68"/>
    </row>
    <row r="287" spans="1:106" hidden="1" x14ac:dyDescent="0.2">
      <c r="A287" s="65"/>
      <c r="C287" s="211"/>
      <c r="D287" s="211"/>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c r="BK287" s="65"/>
      <c r="BL287" s="65"/>
      <c r="BM287" s="65"/>
      <c r="BN287" s="65"/>
      <c r="BO287" s="65"/>
      <c r="BP287" s="216"/>
      <c r="BY287" s="66"/>
      <c r="BZ287" s="66"/>
      <c r="CC287" s="67"/>
      <c r="CD287" s="69"/>
      <c r="CE287" s="1"/>
      <c r="CF287" s="213"/>
      <c r="CG287" s="67"/>
      <c r="CH287" s="69"/>
      <c r="CI287" s="69"/>
      <c r="CK287" s="68"/>
      <c r="CL287" s="68"/>
      <c r="CM287" s="68"/>
      <c r="CN287" s="68"/>
      <c r="CO287" s="68"/>
      <c r="CP287" s="68"/>
      <c r="CQ287" s="68"/>
      <c r="CR287" s="68"/>
      <c r="CS287" s="68"/>
      <c r="CT287" s="68"/>
      <c r="CU287" s="68"/>
      <c r="CV287" s="68"/>
      <c r="CW287" s="68"/>
      <c r="CX287" s="68"/>
      <c r="CY287" s="68"/>
      <c r="CZ287" s="68"/>
      <c r="DA287" s="68"/>
      <c r="DB287" s="68"/>
    </row>
    <row r="288" spans="1:106" hidden="1" x14ac:dyDescent="0.2">
      <c r="A288" s="65"/>
      <c r="C288" s="211"/>
      <c r="D288" s="211"/>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c r="BK288" s="65"/>
      <c r="BL288" s="65"/>
      <c r="BM288" s="65"/>
      <c r="BN288" s="65"/>
      <c r="BO288" s="65"/>
      <c r="BP288" s="216"/>
      <c r="BY288" s="66"/>
      <c r="BZ288" s="66"/>
      <c r="CC288" s="67"/>
      <c r="CD288" s="69"/>
      <c r="CE288" s="1"/>
      <c r="CF288" s="213"/>
      <c r="CG288" s="67"/>
      <c r="CH288" s="69"/>
      <c r="CI288" s="69"/>
      <c r="CK288" s="68"/>
      <c r="CL288" s="68"/>
      <c r="CM288" s="68"/>
      <c r="CN288" s="68"/>
      <c r="CO288" s="68"/>
      <c r="CP288" s="68"/>
      <c r="CQ288" s="68"/>
      <c r="CR288" s="68"/>
      <c r="CS288" s="68"/>
      <c r="CT288" s="68"/>
      <c r="CU288" s="68"/>
      <c r="CV288" s="68"/>
      <c r="CW288" s="68"/>
      <c r="CX288" s="68"/>
      <c r="CY288" s="68"/>
      <c r="CZ288" s="68"/>
      <c r="DA288" s="68"/>
      <c r="DB288" s="68"/>
    </row>
    <row r="289" spans="1:106" hidden="1" x14ac:dyDescent="0.2">
      <c r="A289" s="65"/>
      <c r="C289" s="211"/>
      <c r="D289" s="211"/>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c r="BK289" s="65"/>
      <c r="BL289" s="65"/>
      <c r="BM289" s="65"/>
      <c r="BN289" s="65"/>
      <c r="BO289" s="65"/>
      <c r="BP289" s="216"/>
      <c r="BY289" s="66"/>
      <c r="BZ289" s="66"/>
      <c r="CC289" s="67"/>
      <c r="CD289" s="69"/>
      <c r="CE289" s="1"/>
      <c r="CF289" s="213"/>
      <c r="CG289" s="67"/>
      <c r="CH289" s="69"/>
      <c r="CI289" s="69"/>
      <c r="CK289" s="68"/>
      <c r="CL289" s="68"/>
      <c r="CM289" s="68"/>
      <c r="CN289" s="68"/>
      <c r="CO289" s="68"/>
      <c r="CP289" s="68"/>
      <c r="CQ289" s="68"/>
      <c r="CR289" s="68"/>
      <c r="CS289" s="68"/>
      <c r="CT289" s="68"/>
      <c r="CU289" s="68"/>
      <c r="CV289" s="68"/>
      <c r="CW289" s="68"/>
      <c r="CX289" s="68"/>
      <c r="CY289" s="68"/>
      <c r="CZ289" s="68"/>
      <c r="DA289" s="68"/>
      <c r="DB289" s="68"/>
    </row>
    <row r="290" spans="1:106" hidden="1" x14ac:dyDescent="0.2">
      <c r="A290" s="65"/>
      <c r="C290" s="211"/>
      <c r="D290" s="211"/>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c r="BK290" s="65"/>
      <c r="BL290" s="65"/>
      <c r="BM290" s="65"/>
      <c r="BN290" s="65"/>
      <c r="BO290" s="65"/>
      <c r="BP290" s="216"/>
      <c r="BY290" s="66"/>
      <c r="BZ290" s="66"/>
      <c r="CC290" s="67"/>
      <c r="CD290" s="69"/>
      <c r="CE290" s="1"/>
      <c r="CF290" s="213"/>
      <c r="CG290" s="67"/>
      <c r="CH290" s="69"/>
      <c r="CI290" s="69"/>
      <c r="CK290" s="68"/>
      <c r="CL290" s="68"/>
      <c r="CM290" s="68"/>
      <c r="CN290" s="68"/>
      <c r="CO290" s="68"/>
      <c r="CP290" s="68"/>
      <c r="CQ290" s="68"/>
      <c r="CR290" s="68"/>
      <c r="CS290" s="68"/>
      <c r="CT290" s="68"/>
      <c r="CU290" s="68"/>
      <c r="CV290" s="68"/>
      <c r="CW290" s="68"/>
      <c r="CX290" s="68"/>
      <c r="CY290" s="68"/>
      <c r="CZ290" s="68"/>
      <c r="DA290" s="68"/>
      <c r="DB290" s="68"/>
    </row>
    <row r="291" spans="1:106" hidden="1" x14ac:dyDescent="0.2">
      <c r="A291" s="65"/>
      <c r="C291" s="211"/>
      <c r="D291" s="211"/>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c r="BK291" s="65"/>
      <c r="BL291" s="65"/>
      <c r="BM291" s="65"/>
      <c r="BN291" s="65"/>
      <c r="BO291" s="65"/>
      <c r="BP291" s="216"/>
      <c r="BY291" s="66"/>
      <c r="BZ291" s="66"/>
      <c r="CC291" s="67"/>
      <c r="CD291" s="69"/>
      <c r="CE291" s="1"/>
      <c r="CF291" s="213"/>
      <c r="CG291" s="67"/>
      <c r="CH291" s="69"/>
      <c r="CI291" s="69"/>
      <c r="CK291" s="68"/>
      <c r="CL291" s="68"/>
      <c r="CM291" s="68"/>
      <c r="CN291" s="68"/>
      <c r="CO291" s="68"/>
      <c r="CP291" s="68"/>
      <c r="CQ291" s="68"/>
      <c r="CR291" s="68"/>
      <c r="CS291" s="68"/>
      <c r="CT291" s="68"/>
      <c r="CU291" s="68"/>
      <c r="CV291" s="68"/>
      <c r="CW291" s="68"/>
      <c r="CX291" s="68"/>
      <c r="CY291" s="68"/>
      <c r="CZ291" s="68"/>
      <c r="DA291" s="68"/>
      <c r="DB291" s="68"/>
    </row>
    <row r="292" spans="1:106" hidden="1" x14ac:dyDescent="0.2">
      <c r="A292" s="65"/>
      <c r="C292" s="211"/>
      <c r="D292" s="211"/>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c r="BK292" s="65"/>
      <c r="BL292" s="65"/>
      <c r="BM292" s="65"/>
      <c r="BN292" s="65"/>
      <c r="BO292" s="65"/>
      <c r="BP292" s="216"/>
      <c r="BY292" s="66"/>
      <c r="BZ292" s="66"/>
      <c r="CC292" s="67"/>
      <c r="CD292" s="69"/>
      <c r="CE292" s="1"/>
      <c r="CF292" s="213"/>
      <c r="CG292" s="67"/>
      <c r="CH292" s="69"/>
      <c r="CI292" s="69"/>
      <c r="CK292" s="68"/>
      <c r="CL292" s="68"/>
      <c r="CM292" s="68"/>
      <c r="CN292" s="68"/>
      <c r="CO292" s="68"/>
      <c r="CP292" s="68"/>
      <c r="CQ292" s="68"/>
      <c r="CR292" s="68"/>
      <c r="CS292" s="68"/>
      <c r="CT292" s="68"/>
      <c r="CU292" s="68"/>
      <c r="CV292" s="68"/>
      <c r="CW292" s="68"/>
      <c r="CX292" s="68"/>
      <c r="CY292" s="68"/>
      <c r="CZ292" s="68"/>
      <c r="DA292" s="68"/>
      <c r="DB292" s="68"/>
    </row>
    <row r="293" spans="1:106" hidden="1" x14ac:dyDescent="0.2">
      <c r="A293" s="65"/>
      <c r="C293" s="211"/>
      <c r="D293" s="211"/>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c r="BK293" s="65"/>
      <c r="BL293" s="65"/>
      <c r="BM293" s="65"/>
      <c r="BN293" s="65"/>
      <c r="BO293" s="65"/>
      <c r="BP293" s="216"/>
      <c r="BY293" s="66"/>
      <c r="BZ293" s="66"/>
      <c r="CC293" s="67"/>
      <c r="CD293" s="69"/>
      <c r="CE293" s="1"/>
      <c r="CF293" s="213"/>
      <c r="CG293" s="67"/>
      <c r="CH293" s="69"/>
      <c r="CI293" s="69"/>
      <c r="CK293" s="68"/>
      <c r="CL293" s="68"/>
      <c r="CM293" s="68"/>
      <c r="CN293" s="68"/>
      <c r="CO293" s="68"/>
      <c r="CP293" s="68"/>
      <c r="CQ293" s="68"/>
      <c r="CR293" s="68"/>
      <c r="CS293" s="68"/>
      <c r="CT293" s="68"/>
      <c r="CU293" s="68"/>
      <c r="CV293" s="68"/>
      <c r="CW293" s="68"/>
      <c r="CX293" s="68"/>
      <c r="CY293" s="68"/>
      <c r="CZ293" s="68"/>
      <c r="DA293" s="68"/>
      <c r="DB293" s="68"/>
    </row>
    <row r="294" spans="1:106" hidden="1" x14ac:dyDescent="0.2">
      <c r="A294" s="65"/>
      <c r="C294" s="211"/>
      <c r="D294" s="211"/>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c r="BK294" s="65"/>
      <c r="BL294" s="65"/>
      <c r="BM294" s="65"/>
      <c r="BN294" s="65"/>
      <c r="BO294" s="65"/>
      <c r="BP294" s="216"/>
      <c r="BY294" s="66"/>
      <c r="BZ294" s="66"/>
      <c r="CC294" s="67"/>
      <c r="CD294" s="69"/>
      <c r="CE294" s="1"/>
      <c r="CF294" s="213"/>
      <c r="CG294" s="67"/>
      <c r="CH294" s="69"/>
      <c r="CI294" s="69"/>
      <c r="CK294" s="68"/>
      <c r="CL294" s="68"/>
      <c r="CM294" s="68"/>
      <c r="CN294" s="68"/>
      <c r="CO294" s="68"/>
      <c r="CP294" s="68"/>
      <c r="CQ294" s="68"/>
      <c r="CR294" s="68"/>
      <c r="CS294" s="68"/>
      <c r="CT294" s="68"/>
      <c r="CU294" s="68"/>
      <c r="CV294" s="68"/>
      <c r="CW294" s="68"/>
      <c r="CX294" s="68"/>
      <c r="CY294" s="68"/>
      <c r="CZ294" s="68"/>
      <c r="DA294" s="68"/>
      <c r="DB294" s="68"/>
    </row>
    <row r="295" spans="1:106" hidden="1" x14ac:dyDescent="0.2">
      <c r="A295" s="65"/>
      <c r="C295" s="211"/>
      <c r="D295" s="211"/>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c r="BK295" s="65"/>
      <c r="BL295" s="65"/>
      <c r="BM295" s="65"/>
      <c r="BN295" s="65"/>
      <c r="BO295" s="65"/>
      <c r="BP295" s="216"/>
      <c r="BY295" s="66"/>
      <c r="BZ295" s="66"/>
      <c r="CC295" s="67"/>
      <c r="CD295" s="69"/>
      <c r="CE295" s="1"/>
      <c r="CF295" s="213"/>
      <c r="CG295" s="67"/>
      <c r="CH295" s="69"/>
      <c r="CI295" s="69"/>
      <c r="CK295" s="68"/>
      <c r="CL295" s="68"/>
      <c r="CM295" s="68"/>
      <c r="CN295" s="68"/>
      <c r="CO295" s="68"/>
      <c r="CP295" s="68"/>
      <c r="CQ295" s="68"/>
      <c r="CR295" s="68"/>
      <c r="CS295" s="68"/>
      <c r="CT295" s="68"/>
      <c r="CU295" s="68"/>
      <c r="CV295" s="68"/>
      <c r="CW295" s="68"/>
      <c r="CX295" s="68"/>
      <c r="CY295" s="68"/>
      <c r="CZ295" s="68"/>
      <c r="DA295" s="68"/>
      <c r="DB295" s="68"/>
    </row>
    <row r="296" spans="1:106" hidden="1" x14ac:dyDescent="0.2">
      <c r="A296" s="65"/>
      <c r="C296" s="211"/>
      <c r="D296" s="211"/>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c r="BK296" s="65"/>
      <c r="BL296" s="65"/>
      <c r="BM296" s="65"/>
      <c r="BN296" s="65"/>
      <c r="BO296" s="65"/>
      <c r="BP296" s="216"/>
      <c r="BY296" s="66"/>
      <c r="BZ296" s="66"/>
      <c r="CC296" s="67"/>
      <c r="CD296" s="69"/>
      <c r="CE296" s="1"/>
      <c r="CF296" s="213"/>
      <c r="CG296" s="67"/>
      <c r="CH296" s="69"/>
      <c r="CI296" s="69"/>
      <c r="CK296" s="68"/>
      <c r="CL296" s="68"/>
      <c r="CM296" s="68"/>
      <c r="CN296" s="68"/>
      <c r="CO296" s="68"/>
      <c r="CP296" s="68"/>
      <c r="CQ296" s="68"/>
      <c r="CR296" s="68"/>
      <c r="CS296" s="68"/>
      <c r="CT296" s="68"/>
      <c r="CU296" s="68"/>
      <c r="CV296" s="68"/>
      <c r="CW296" s="68"/>
      <c r="CX296" s="68"/>
      <c r="CY296" s="68"/>
      <c r="CZ296" s="68"/>
      <c r="DA296" s="68"/>
      <c r="DB296" s="68"/>
    </row>
    <row r="297" spans="1:106" hidden="1" x14ac:dyDescent="0.2">
      <c r="A297" s="65"/>
      <c r="C297" s="211"/>
      <c r="D297" s="211"/>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c r="BK297" s="65"/>
      <c r="BL297" s="65"/>
      <c r="BM297" s="65"/>
      <c r="BN297" s="65"/>
      <c r="BO297" s="65"/>
      <c r="BP297" s="216"/>
      <c r="BY297" s="66"/>
      <c r="BZ297" s="66"/>
      <c r="CC297" s="67"/>
      <c r="CD297" s="69"/>
      <c r="CE297" s="1"/>
      <c r="CF297" s="213"/>
      <c r="CG297" s="67"/>
      <c r="CH297" s="69"/>
      <c r="CI297" s="69"/>
      <c r="CK297" s="68"/>
      <c r="CL297" s="68"/>
      <c r="CM297" s="68"/>
      <c r="CN297" s="68"/>
      <c r="CO297" s="68"/>
      <c r="CP297" s="68"/>
      <c r="CQ297" s="68"/>
      <c r="CR297" s="68"/>
      <c r="CS297" s="68"/>
      <c r="CT297" s="68"/>
      <c r="CU297" s="68"/>
      <c r="CV297" s="68"/>
      <c r="CW297" s="68"/>
      <c r="CX297" s="68"/>
      <c r="CY297" s="68"/>
      <c r="CZ297" s="68"/>
      <c r="DA297" s="68"/>
      <c r="DB297" s="68"/>
    </row>
    <row r="298" spans="1:106" hidden="1" x14ac:dyDescent="0.2">
      <c r="A298" s="65"/>
      <c r="C298" s="211"/>
      <c r="D298" s="211"/>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c r="BK298" s="65"/>
      <c r="BL298" s="65"/>
      <c r="BM298" s="65"/>
      <c r="BN298" s="65"/>
      <c r="BO298" s="65"/>
      <c r="BP298" s="216"/>
      <c r="BY298" s="66"/>
      <c r="BZ298" s="66"/>
      <c r="CC298" s="67"/>
      <c r="CD298" s="69"/>
      <c r="CE298" s="1"/>
      <c r="CF298" s="213"/>
      <c r="CG298" s="67"/>
      <c r="CH298" s="69"/>
      <c r="CI298" s="69"/>
      <c r="CK298" s="68"/>
      <c r="CL298" s="68"/>
      <c r="CM298" s="68"/>
      <c r="CN298" s="68"/>
      <c r="CO298" s="68"/>
      <c r="CP298" s="68"/>
      <c r="CQ298" s="68"/>
      <c r="CR298" s="68"/>
      <c r="CS298" s="68"/>
      <c r="CT298" s="68"/>
      <c r="CU298" s="68"/>
      <c r="CV298" s="68"/>
      <c r="CW298" s="68"/>
      <c r="CX298" s="68"/>
      <c r="CY298" s="68"/>
      <c r="CZ298" s="68"/>
      <c r="DA298" s="68"/>
      <c r="DB298" s="68"/>
    </row>
    <row r="299" spans="1:106" hidden="1" x14ac:dyDescent="0.2">
      <c r="A299" s="65"/>
      <c r="C299" s="211"/>
      <c r="D299" s="211"/>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65"/>
      <c r="AU299" s="65"/>
      <c r="AV299" s="65"/>
      <c r="AW299" s="65"/>
      <c r="AX299" s="65"/>
      <c r="AY299" s="65"/>
      <c r="AZ299" s="65"/>
      <c r="BA299" s="65"/>
      <c r="BB299" s="65"/>
      <c r="BC299" s="65"/>
      <c r="BD299" s="65"/>
      <c r="BE299" s="65"/>
      <c r="BF299" s="65"/>
      <c r="BG299" s="65"/>
      <c r="BH299" s="65"/>
      <c r="BI299" s="65"/>
      <c r="BJ299" s="65"/>
      <c r="BK299" s="65"/>
      <c r="BL299" s="65"/>
      <c r="BM299" s="65"/>
      <c r="BN299" s="65"/>
      <c r="BO299" s="65"/>
      <c r="BP299" s="216"/>
      <c r="BY299" s="66"/>
      <c r="BZ299" s="66"/>
      <c r="CC299" s="67"/>
      <c r="CD299" s="69"/>
      <c r="CE299" s="1"/>
      <c r="CF299" s="213"/>
      <c r="CG299" s="67"/>
      <c r="CH299" s="69"/>
      <c r="CI299" s="69"/>
      <c r="CK299" s="68"/>
      <c r="CL299" s="68"/>
      <c r="CM299" s="68"/>
      <c r="CN299" s="68"/>
      <c r="CO299" s="68"/>
      <c r="CP299" s="68"/>
      <c r="CQ299" s="68"/>
      <c r="CR299" s="68"/>
      <c r="CS299" s="68"/>
      <c r="CT299" s="68"/>
      <c r="CU299" s="68"/>
      <c r="CV299" s="68"/>
      <c r="CW299" s="68"/>
      <c r="CX299" s="68"/>
      <c r="CY299" s="68"/>
      <c r="CZ299" s="68"/>
      <c r="DA299" s="68"/>
      <c r="DB299" s="68"/>
    </row>
    <row r="300" spans="1:106" hidden="1" x14ac:dyDescent="0.2">
      <c r="A300" s="65"/>
      <c r="C300" s="211"/>
      <c r="D300" s="211"/>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R300" s="65"/>
      <c r="AS300" s="65"/>
      <c r="AT300" s="65"/>
      <c r="AU300" s="65"/>
      <c r="AV300" s="65"/>
      <c r="AW300" s="65"/>
      <c r="AX300" s="65"/>
      <c r="AY300" s="65"/>
      <c r="AZ300" s="65"/>
      <c r="BA300" s="65"/>
      <c r="BB300" s="65"/>
      <c r="BC300" s="65"/>
      <c r="BD300" s="65"/>
      <c r="BE300" s="65"/>
      <c r="BF300" s="65"/>
      <c r="BG300" s="65"/>
      <c r="BH300" s="65"/>
      <c r="BI300" s="65"/>
      <c r="BJ300" s="65"/>
      <c r="BK300" s="65"/>
      <c r="BL300" s="65"/>
      <c r="BM300" s="65"/>
      <c r="BN300" s="65"/>
      <c r="BO300" s="65"/>
      <c r="BP300" s="216"/>
      <c r="BY300" s="66"/>
      <c r="BZ300" s="66"/>
      <c r="CC300" s="67"/>
      <c r="CD300" s="69"/>
      <c r="CE300" s="1"/>
      <c r="CF300" s="213"/>
      <c r="CG300" s="67"/>
      <c r="CH300" s="69"/>
      <c r="CI300" s="69"/>
      <c r="CK300" s="68"/>
      <c r="CL300" s="68"/>
      <c r="CM300" s="68"/>
      <c r="CN300" s="68"/>
      <c r="CO300" s="68"/>
      <c r="CP300" s="68"/>
      <c r="CQ300" s="68"/>
      <c r="CR300" s="68"/>
      <c r="CS300" s="68"/>
      <c r="CT300" s="68"/>
      <c r="CU300" s="68"/>
      <c r="CV300" s="68"/>
      <c r="CW300" s="68"/>
      <c r="CX300" s="68"/>
      <c r="CY300" s="68"/>
      <c r="CZ300" s="68"/>
      <c r="DA300" s="68"/>
      <c r="DB300" s="68"/>
    </row>
    <row r="301" spans="1:106" hidden="1" x14ac:dyDescent="0.2">
      <c r="A301" s="65"/>
      <c r="C301" s="211"/>
      <c r="D301" s="211"/>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R301" s="65"/>
      <c r="AS301" s="65"/>
      <c r="AT301" s="65"/>
      <c r="AU301" s="65"/>
      <c r="AV301" s="65"/>
      <c r="AW301" s="65"/>
      <c r="AX301" s="65"/>
      <c r="AY301" s="65"/>
      <c r="AZ301" s="65"/>
      <c r="BA301" s="65"/>
      <c r="BB301" s="65"/>
      <c r="BC301" s="65"/>
      <c r="BD301" s="65"/>
      <c r="BE301" s="65"/>
      <c r="BF301" s="65"/>
      <c r="BG301" s="65"/>
      <c r="BH301" s="65"/>
      <c r="BI301" s="65"/>
      <c r="BJ301" s="65"/>
      <c r="BK301" s="65"/>
      <c r="BL301" s="65"/>
      <c r="BM301" s="65"/>
      <c r="BN301" s="65"/>
      <c r="BO301" s="65"/>
      <c r="BP301" s="216"/>
      <c r="BY301" s="66"/>
      <c r="BZ301" s="66"/>
      <c r="CC301" s="67"/>
      <c r="CD301" s="69"/>
      <c r="CE301" s="1"/>
      <c r="CF301" s="213"/>
      <c r="CG301" s="67"/>
      <c r="CH301" s="69"/>
      <c r="CI301" s="69"/>
      <c r="CK301" s="68"/>
      <c r="CL301" s="68"/>
      <c r="CM301" s="68"/>
      <c r="CN301" s="68"/>
      <c r="CO301" s="68"/>
      <c r="CP301" s="68"/>
      <c r="CQ301" s="68"/>
      <c r="CR301" s="68"/>
      <c r="CS301" s="68"/>
      <c r="CT301" s="68"/>
      <c r="CU301" s="68"/>
      <c r="CV301" s="68"/>
      <c r="CW301" s="68"/>
      <c r="CX301" s="68"/>
      <c r="CY301" s="68"/>
      <c r="CZ301" s="68"/>
      <c r="DA301" s="68"/>
      <c r="DB301" s="68"/>
    </row>
    <row r="302" spans="1:106" hidden="1" x14ac:dyDescent="0.2">
      <c r="A302" s="65"/>
      <c r="C302" s="211"/>
      <c r="D302" s="211"/>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R302" s="65"/>
      <c r="AS302" s="65"/>
      <c r="AT302" s="65"/>
      <c r="AU302" s="65"/>
      <c r="AV302" s="65"/>
      <c r="AW302" s="65"/>
      <c r="AX302" s="65"/>
      <c r="AY302" s="65"/>
      <c r="AZ302" s="65"/>
      <c r="BA302" s="65"/>
      <c r="BB302" s="65"/>
      <c r="BC302" s="65"/>
      <c r="BD302" s="65"/>
      <c r="BE302" s="65"/>
      <c r="BF302" s="65"/>
      <c r="BG302" s="65"/>
      <c r="BH302" s="65"/>
      <c r="BI302" s="65"/>
      <c r="BJ302" s="65"/>
      <c r="BK302" s="65"/>
      <c r="BL302" s="65"/>
      <c r="BM302" s="65"/>
      <c r="BN302" s="65"/>
      <c r="BO302" s="65"/>
      <c r="BP302" s="216"/>
      <c r="BY302" s="66"/>
      <c r="BZ302" s="66"/>
      <c r="CC302" s="67"/>
      <c r="CD302" s="69"/>
      <c r="CE302" s="1"/>
      <c r="CF302" s="213"/>
      <c r="CG302" s="67"/>
      <c r="CH302" s="69"/>
      <c r="CI302" s="69"/>
      <c r="CK302" s="68"/>
      <c r="CL302" s="68"/>
      <c r="CM302" s="68"/>
      <c r="CN302" s="68"/>
      <c r="CO302" s="68"/>
      <c r="CP302" s="68"/>
      <c r="CQ302" s="68"/>
      <c r="CR302" s="68"/>
      <c r="CS302" s="68"/>
      <c r="CT302" s="68"/>
      <c r="CU302" s="68"/>
      <c r="CV302" s="68"/>
      <c r="CW302" s="68"/>
      <c r="CX302" s="68"/>
      <c r="CY302" s="68"/>
      <c r="CZ302" s="68"/>
      <c r="DA302" s="68"/>
      <c r="DB302" s="68"/>
    </row>
    <row r="303" spans="1:106" hidden="1" x14ac:dyDescent="0.2">
      <c r="A303" s="65"/>
      <c r="C303" s="211"/>
      <c r="D303" s="211"/>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65"/>
      <c r="AU303" s="65"/>
      <c r="AV303" s="65"/>
      <c r="AW303" s="65"/>
      <c r="AX303" s="65"/>
      <c r="AY303" s="65"/>
      <c r="AZ303" s="65"/>
      <c r="BA303" s="65"/>
      <c r="BB303" s="65"/>
      <c r="BC303" s="65"/>
      <c r="BD303" s="65"/>
      <c r="BE303" s="65"/>
      <c r="BF303" s="65"/>
      <c r="BG303" s="65"/>
      <c r="BH303" s="65"/>
      <c r="BI303" s="65"/>
      <c r="BJ303" s="65"/>
      <c r="BK303" s="65"/>
      <c r="BL303" s="65"/>
      <c r="BM303" s="65"/>
      <c r="BN303" s="65"/>
      <c r="BO303" s="65"/>
      <c r="BP303" s="216"/>
      <c r="BY303" s="66"/>
      <c r="BZ303" s="66"/>
      <c r="CC303" s="67"/>
      <c r="CD303" s="69"/>
      <c r="CE303" s="1"/>
      <c r="CF303" s="213"/>
      <c r="CG303" s="67"/>
      <c r="CH303" s="69"/>
      <c r="CI303" s="69"/>
      <c r="CK303" s="68"/>
      <c r="CL303" s="68"/>
      <c r="CM303" s="68"/>
      <c r="CN303" s="68"/>
      <c r="CO303" s="68"/>
      <c r="CP303" s="68"/>
      <c r="CQ303" s="68"/>
      <c r="CR303" s="68"/>
      <c r="CS303" s="68"/>
      <c r="CT303" s="68"/>
      <c r="CU303" s="68"/>
      <c r="CV303" s="68"/>
      <c r="CW303" s="68"/>
      <c r="CX303" s="68"/>
      <c r="CY303" s="68"/>
      <c r="CZ303" s="68"/>
      <c r="DA303" s="68"/>
      <c r="DB303" s="68"/>
    </row>
    <row r="304" spans="1:106" hidden="1" x14ac:dyDescent="0.2">
      <c r="A304" s="65"/>
      <c r="C304" s="211"/>
      <c r="D304" s="211"/>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c r="BK304" s="65"/>
      <c r="BL304" s="65"/>
      <c r="BM304" s="65"/>
      <c r="BN304" s="65"/>
      <c r="BO304" s="65"/>
      <c r="BP304" s="216"/>
      <c r="BY304" s="66"/>
      <c r="BZ304" s="66"/>
      <c r="CC304" s="67"/>
      <c r="CD304" s="69"/>
      <c r="CE304" s="1"/>
      <c r="CF304" s="213"/>
      <c r="CG304" s="67"/>
      <c r="CH304" s="69"/>
      <c r="CI304" s="69"/>
      <c r="CK304" s="68"/>
      <c r="CL304" s="68"/>
      <c r="CM304" s="68"/>
      <c r="CN304" s="68"/>
      <c r="CO304" s="68"/>
      <c r="CP304" s="68"/>
      <c r="CQ304" s="68"/>
      <c r="CR304" s="68"/>
      <c r="CS304" s="68"/>
      <c r="CT304" s="68"/>
      <c r="CU304" s="68"/>
      <c r="CV304" s="68"/>
      <c r="CW304" s="68"/>
      <c r="CX304" s="68"/>
      <c r="CY304" s="68"/>
      <c r="CZ304" s="68"/>
      <c r="DA304" s="68"/>
      <c r="DB304" s="68"/>
    </row>
    <row r="305" spans="1:106" hidden="1" x14ac:dyDescent="0.2">
      <c r="A305" s="65"/>
      <c r="C305" s="211"/>
      <c r="D305" s="211"/>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c r="BK305" s="65"/>
      <c r="BL305" s="65"/>
      <c r="BM305" s="65"/>
      <c r="BN305" s="65"/>
      <c r="BO305" s="65"/>
      <c r="BP305" s="216"/>
      <c r="BY305" s="66"/>
      <c r="BZ305" s="66"/>
      <c r="CC305" s="67"/>
      <c r="CD305" s="69"/>
      <c r="CE305" s="1"/>
      <c r="CF305" s="213"/>
      <c r="CG305" s="67"/>
      <c r="CH305" s="69"/>
      <c r="CI305" s="69"/>
      <c r="CK305" s="68"/>
      <c r="CL305" s="68"/>
      <c r="CM305" s="68"/>
      <c r="CN305" s="68"/>
      <c r="CO305" s="68"/>
      <c r="CP305" s="68"/>
      <c r="CQ305" s="68"/>
      <c r="CR305" s="68"/>
      <c r="CS305" s="68"/>
      <c r="CT305" s="68"/>
      <c r="CU305" s="68"/>
      <c r="CV305" s="68"/>
      <c r="CW305" s="68"/>
      <c r="CX305" s="68"/>
      <c r="CY305" s="68"/>
      <c r="CZ305" s="68"/>
      <c r="DA305" s="68"/>
      <c r="DB305" s="68"/>
    </row>
    <row r="306" spans="1:106" hidden="1" x14ac:dyDescent="0.2">
      <c r="A306" s="65"/>
      <c r="C306" s="211"/>
      <c r="D306" s="211"/>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c r="AQ306" s="65"/>
      <c r="AR306" s="65"/>
      <c r="AS306" s="65"/>
      <c r="AT306" s="65"/>
      <c r="AU306" s="65"/>
      <c r="AV306" s="65"/>
      <c r="AW306" s="65"/>
      <c r="AX306" s="65"/>
      <c r="AY306" s="65"/>
      <c r="AZ306" s="65"/>
      <c r="BA306" s="65"/>
      <c r="BB306" s="65"/>
      <c r="BC306" s="65"/>
      <c r="BD306" s="65"/>
      <c r="BE306" s="65"/>
      <c r="BF306" s="65"/>
      <c r="BG306" s="65"/>
      <c r="BH306" s="65"/>
      <c r="BI306" s="65"/>
      <c r="BJ306" s="65"/>
      <c r="BK306" s="65"/>
      <c r="BL306" s="65"/>
      <c r="BM306" s="65"/>
      <c r="BN306" s="65"/>
      <c r="BO306" s="65"/>
      <c r="BP306" s="216"/>
      <c r="BY306" s="66"/>
      <c r="BZ306" s="66"/>
      <c r="CC306" s="67"/>
      <c r="CD306" s="69"/>
      <c r="CE306" s="1"/>
      <c r="CF306" s="213"/>
      <c r="CG306" s="67"/>
      <c r="CH306" s="69"/>
      <c r="CI306" s="69"/>
      <c r="CK306" s="68"/>
      <c r="CL306" s="68"/>
      <c r="CM306" s="68"/>
      <c r="CN306" s="68"/>
      <c r="CO306" s="68"/>
      <c r="CP306" s="68"/>
      <c r="CQ306" s="68"/>
      <c r="CR306" s="68"/>
      <c r="CS306" s="68"/>
      <c r="CT306" s="68"/>
      <c r="CU306" s="68"/>
      <c r="CV306" s="68"/>
      <c r="CW306" s="68"/>
      <c r="CX306" s="68"/>
      <c r="CY306" s="68"/>
      <c r="CZ306" s="68"/>
      <c r="DA306" s="68"/>
      <c r="DB306" s="68"/>
    </row>
    <row r="307" spans="1:106" hidden="1" x14ac:dyDescent="0.2">
      <c r="A307" s="65"/>
      <c r="C307" s="211"/>
      <c r="D307" s="211"/>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R307" s="65"/>
      <c r="AS307" s="65"/>
      <c r="AT307" s="65"/>
      <c r="AU307" s="65"/>
      <c r="AV307" s="65"/>
      <c r="AW307" s="65"/>
      <c r="AX307" s="65"/>
      <c r="AY307" s="65"/>
      <c r="AZ307" s="65"/>
      <c r="BA307" s="65"/>
      <c r="BB307" s="65"/>
      <c r="BC307" s="65"/>
      <c r="BD307" s="65"/>
      <c r="BE307" s="65"/>
      <c r="BF307" s="65"/>
      <c r="BG307" s="65"/>
      <c r="BH307" s="65"/>
      <c r="BI307" s="65"/>
      <c r="BJ307" s="65"/>
      <c r="BK307" s="65"/>
      <c r="BL307" s="65"/>
      <c r="BM307" s="65"/>
      <c r="BN307" s="65"/>
      <c r="BO307" s="65"/>
      <c r="BP307" s="216"/>
      <c r="BY307" s="66"/>
      <c r="BZ307" s="66"/>
      <c r="CC307" s="67"/>
      <c r="CD307" s="69"/>
      <c r="CE307" s="1"/>
      <c r="CF307" s="213"/>
      <c r="CG307" s="67"/>
      <c r="CH307" s="69"/>
      <c r="CI307" s="69"/>
      <c r="CK307" s="68"/>
      <c r="CL307" s="68"/>
      <c r="CM307" s="68"/>
      <c r="CN307" s="68"/>
      <c r="CO307" s="68"/>
      <c r="CP307" s="68"/>
      <c r="CQ307" s="68"/>
      <c r="CR307" s="68"/>
      <c r="CS307" s="68"/>
      <c r="CT307" s="68"/>
      <c r="CU307" s="68"/>
      <c r="CV307" s="68"/>
      <c r="CW307" s="68"/>
      <c r="CX307" s="68"/>
      <c r="CY307" s="68"/>
      <c r="CZ307" s="68"/>
      <c r="DA307" s="68"/>
      <c r="DB307" s="68"/>
    </row>
    <row r="308" spans="1:106" hidden="1" x14ac:dyDescent="0.2">
      <c r="A308" s="65"/>
      <c r="C308" s="211"/>
      <c r="D308" s="211"/>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c r="BK308" s="65"/>
      <c r="BL308" s="65"/>
      <c r="BM308" s="65"/>
      <c r="BN308" s="65"/>
      <c r="BO308" s="65"/>
      <c r="BP308" s="216"/>
      <c r="BY308" s="66"/>
      <c r="BZ308" s="66"/>
      <c r="CC308" s="67"/>
      <c r="CD308" s="69"/>
      <c r="CE308" s="1"/>
      <c r="CF308" s="213"/>
      <c r="CG308" s="67"/>
      <c r="CH308" s="69"/>
      <c r="CI308" s="69"/>
      <c r="CK308" s="68"/>
      <c r="CL308" s="68"/>
      <c r="CM308" s="68"/>
      <c r="CN308" s="68"/>
      <c r="CO308" s="68"/>
      <c r="CP308" s="68"/>
      <c r="CQ308" s="68"/>
      <c r="CR308" s="68"/>
      <c r="CS308" s="68"/>
      <c r="CT308" s="68"/>
      <c r="CU308" s="68"/>
      <c r="CV308" s="68"/>
      <c r="CW308" s="68"/>
      <c r="CX308" s="68"/>
      <c r="CY308" s="68"/>
      <c r="CZ308" s="68"/>
      <c r="DA308" s="68"/>
      <c r="DB308" s="68"/>
    </row>
    <row r="309" spans="1:106" hidden="1" x14ac:dyDescent="0.2">
      <c r="A309" s="65"/>
      <c r="C309" s="211"/>
      <c r="D309" s="211"/>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c r="AZ309" s="65"/>
      <c r="BA309" s="65"/>
      <c r="BB309" s="65"/>
      <c r="BC309" s="65"/>
      <c r="BD309" s="65"/>
      <c r="BE309" s="65"/>
      <c r="BF309" s="65"/>
      <c r="BG309" s="65"/>
      <c r="BH309" s="65"/>
      <c r="BI309" s="65"/>
      <c r="BJ309" s="65"/>
      <c r="BK309" s="65"/>
      <c r="BL309" s="65"/>
      <c r="BM309" s="65"/>
      <c r="BN309" s="65"/>
      <c r="BO309" s="65"/>
      <c r="BP309" s="216"/>
      <c r="BY309" s="66"/>
      <c r="BZ309" s="66"/>
      <c r="CC309" s="67"/>
      <c r="CD309" s="69"/>
      <c r="CE309" s="1"/>
      <c r="CF309" s="213"/>
      <c r="CG309" s="67"/>
      <c r="CH309" s="69"/>
      <c r="CI309" s="69"/>
      <c r="CK309" s="68"/>
      <c r="CL309" s="68"/>
      <c r="CM309" s="68"/>
      <c r="CN309" s="68"/>
      <c r="CO309" s="68"/>
      <c r="CP309" s="68"/>
      <c r="CQ309" s="68"/>
      <c r="CR309" s="68"/>
      <c r="CS309" s="68"/>
      <c r="CT309" s="68"/>
      <c r="CU309" s="68"/>
      <c r="CV309" s="68"/>
      <c r="CW309" s="68"/>
      <c r="CX309" s="68"/>
      <c r="CY309" s="68"/>
      <c r="CZ309" s="68"/>
      <c r="DA309" s="68"/>
      <c r="DB309" s="68"/>
    </row>
    <row r="310" spans="1:106" hidden="1" x14ac:dyDescent="0.2">
      <c r="A310" s="65"/>
      <c r="C310" s="211"/>
      <c r="D310" s="211"/>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c r="AZ310" s="65"/>
      <c r="BA310" s="65"/>
      <c r="BB310" s="65"/>
      <c r="BC310" s="65"/>
      <c r="BD310" s="65"/>
      <c r="BE310" s="65"/>
      <c r="BF310" s="65"/>
      <c r="BG310" s="65"/>
      <c r="BH310" s="65"/>
      <c r="BI310" s="65"/>
      <c r="BJ310" s="65"/>
      <c r="BK310" s="65"/>
      <c r="BL310" s="65"/>
      <c r="BM310" s="65"/>
      <c r="BN310" s="65"/>
      <c r="BO310" s="65"/>
      <c r="BP310" s="216"/>
      <c r="BY310" s="66"/>
      <c r="BZ310" s="66"/>
      <c r="CC310" s="67"/>
      <c r="CD310" s="69"/>
      <c r="CE310" s="1"/>
      <c r="CF310" s="213"/>
      <c r="CG310" s="67"/>
      <c r="CH310" s="69"/>
      <c r="CI310" s="69"/>
      <c r="CK310" s="68"/>
      <c r="CL310" s="68"/>
      <c r="CM310" s="68"/>
      <c r="CN310" s="68"/>
      <c r="CO310" s="68"/>
      <c r="CP310" s="68"/>
      <c r="CQ310" s="68"/>
      <c r="CR310" s="68"/>
      <c r="CS310" s="68"/>
      <c r="CT310" s="68"/>
      <c r="CU310" s="68"/>
      <c r="CV310" s="68"/>
      <c r="CW310" s="68"/>
      <c r="CX310" s="68"/>
      <c r="CY310" s="68"/>
      <c r="CZ310" s="68"/>
      <c r="DA310" s="68"/>
      <c r="DB310" s="68"/>
    </row>
    <row r="311" spans="1:106" hidden="1" x14ac:dyDescent="0.2">
      <c r="A311" s="65"/>
      <c r="C311" s="211"/>
      <c r="D311" s="211"/>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c r="BA311" s="65"/>
      <c r="BB311" s="65"/>
      <c r="BC311" s="65"/>
      <c r="BD311" s="65"/>
      <c r="BE311" s="65"/>
      <c r="BF311" s="65"/>
      <c r="BG311" s="65"/>
      <c r="BH311" s="65"/>
      <c r="BI311" s="65"/>
      <c r="BJ311" s="65"/>
      <c r="BK311" s="65"/>
      <c r="BL311" s="65"/>
      <c r="BM311" s="65"/>
      <c r="BN311" s="65"/>
      <c r="BO311" s="65"/>
      <c r="BP311" s="216"/>
      <c r="BY311" s="66"/>
      <c r="BZ311" s="66"/>
      <c r="CC311" s="67"/>
      <c r="CD311" s="69"/>
      <c r="CE311" s="1"/>
      <c r="CF311" s="213"/>
      <c r="CG311" s="67"/>
      <c r="CH311" s="69"/>
      <c r="CI311" s="69"/>
      <c r="CK311" s="68"/>
      <c r="CL311" s="68"/>
      <c r="CM311" s="68"/>
      <c r="CN311" s="68"/>
      <c r="CO311" s="68"/>
      <c r="CP311" s="68"/>
      <c r="CQ311" s="68"/>
      <c r="CR311" s="68"/>
      <c r="CS311" s="68"/>
      <c r="CT311" s="68"/>
      <c r="CU311" s="68"/>
      <c r="CV311" s="68"/>
      <c r="CW311" s="68"/>
      <c r="CX311" s="68"/>
      <c r="CY311" s="68"/>
      <c r="CZ311" s="68"/>
      <c r="DA311" s="68"/>
      <c r="DB311" s="68"/>
    </row>
    <row r="312" spans="1:106" hidden="1" x14ac:dyDescent="0.2">
      <c r="A312" s="65"/>
      <c r="C312" s="211"/>
      <c r="D312" s="211"/>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c r="AZ312" s="65"/>
      <c r="BA312" s="65"/>
      <c r="BB312" s="65"/>
      <c r="BC312" s="65"/>
      <c r="BD312" s="65"/>
      <c r="BE312" s="65"/>
      <c r="BF312" s="65"/>
      <c r="BG312" s="65"/>
      <c r="BH312" s="65"/>
      <c r="BI312" s="65"/>
      <c r="BJ312" s="65"/>
      <c r="BK312" s="65"/>
      <c r="BL312" s="65"/>
      <c r="BM312" s="65"/>
      <c r="BN312" s="65"/>
      <c r="BO312" s="65"/>
      <c r="BP312" s="216"/>
      <c r="BY312" s="66"/>
      <c r="BZ312" s="66"/>
      <c r="CC312" s="67"/>
      <c r="CD312" s="69"/>
      <c r="CE312" s="1"/>
      <c r="CF312" s="213"/>
      <c r="CG312" s="67"/>
      <c r="CH312" s="69"/>
      <c r="CI312" s="69"/>
      <c r="CK312" s="68"/>
      <c r="CL312" s="68"/>
      <c r="CM312" s="68"/>
      <c r="CN312" s="68"/>
      <c r="CO312" s="68"/>
      <c r="CP312" s="68"/>
      <c r="CQ312" s="68"/>
      <c r="CR312" s="68"/>
      <c r="CS312" s="68"/>
      <c r="CT312" s="68"/>
      <c r="CU312" s="68"/>
      <c r="CV312" s="68"/>
      <c r="CW312" s="68"/>
      <c r="CX312" s="68"/>
      <c r="CY312" s="68"/>
      <c r="CZ312" s="68"/>
      <c r="DA312" s="68"/>
      <c r="DB312" s="68"/>
    </row>
    <row r="313" spans="1:106" hidden="1" x14ac:dyDescent="0.2">
      <c r="A313" s="65"/>
      <c r="C313" s="211"/>
      <c r="D313" s="211"/>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c r="BK313" s="65"/>
      <c r="BL313" s="65"/>
      <c r="BM313" s="65"/>
      <c r="BN313" s="65"/>
      <c r="BO313" s="65"/>
      <c r="BP313" s="216"/>
      <c r="BY313" s="66"/>
      <c r="BZ313" s="66"/>
      <c r="CC313" s="67"/>
      <c r="CD313" s="69"/>
      <c r="CE313" s="1"/>
      <c r="CF313" s="213"/>
      <c r="CG313" s="67"/>
      <c r="CH313" s="69"/>
      <c r="CI313" s="69"/>
      <c r="CK313" s="68"/>
      <c r="CL313" s="68"/>
      <c r="CM313" s="68"/>
      <c r="CN313" s="68"/>
      <c r="CO313" s="68"/>
      <c r="CP313" s="68"/>
      <c r="CQ313" s="68"/>
      <c r="CR313" s="68"/>
      <c r="CS313" s="68"/>
      <c r="CT313" s="68"/>
      <c r="CU313" s="68"/>
      <c r="CV313" s="68"/>
      <c r="CW313" s="68"/>
      <c r="CX313" s="68"/>
      <c r="CY313" s="68"/>
      <c r="CZ313" s="68"/>
      <c r="DA313" s="68"/>
      <c r="DB313" s="68"/>
    </row>
    <row r="314" spans="1:106" hidden="1" x14ac:dyDescent="0.2">
      <c r="A314" s="65"/>
      <c r="C314" s="211"/>
      <c r="D314" s="211"/>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65"/>
      <c r="BE314" s="65"/>
      <c r="BF314" s="65"/>
      <c r="BG314" s="65"/>
      <c r="BH314" s="65"/>
      <c r="BI314" s="65"/>
      <c r="BJ314" s="65"/>
      <c r="BK314" s="65"/>
      <c r="BL314" s="65"/>
      <c r="BM314" s="65"/>
      <c r="BN314" s="65"/>
      <c r="BO314" s="65"/>
      <c r="BP314" s="216"/>
      <c r="BY314" s="66"/>
      <c r="BZ314" s="66"/>
      <c r="CC314" s="67"/>
      <c r="CD314" s="69"/>
      <c r="CE314" s="1"/>
      <c r="CF314" s="213"/>
      <c r="CG314" s="67"/>
      <c r="CH314" s="69"/>
      <c r="CI314" s="69"/>
      <c r="CK314" s="68"/>
      <c r="CL314" s="68"/>
      <c r="CM314" s="68"/>
      <c r="CN314" s="68"/>
      <c r="CO314" s="68"/>
      <c r="CP314" s="68"/>
      <c r="CQ314" s="68"/>
      <c r="CR314" s="68"/>
      <c r="CS314" s="68"/>
      <c r="CT314" s="68"/>
      <c r="CU314" s="68"/>
      <c r="CV314" s="68"/>
      <c r="CW314" s="68"/>
      <c r="CX314" s="68"/>
      <c r="CY314" s="68"/>
      <c r="CZ314" s="68"/>
      <c r="DA314" s="68"/>
      <c r="DB314" s="68"/>
    </row>
    <row r="315" spans="1:106" hidden="1" x14ac:dyDescent="0.2">
      <c r="A315" s="65"/>
      <c r="C315" s="211"/>
      <c r="D315" s="211"/>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c r="BK315" s="65"/>
      <c r="BL315" s="65"/>
      <c r="BM315" s="65"/>
      <c r="BN315" s="65"/>
      <c r="BO315" s="65"/>
      <c r="BP315" s="216"/>
      <c r="BY315" s="66"/>
      <c r="BZ315" s="66"/>
      <c r="CC315" s="67"/>
      <c r="CD315" s="69"/>
      <c r="CE315" s="1"/>
      <c r="CF315" s="213"/>
      <c r="CG315" s="67"/>
      <c r="CH315" s="69"/>
      <c r="CI315" s="69"/>
      <c r="CK315" s="68"/>
      <c r="CL315" s="68"/>
      <c r="CM315" s="68"/>
      <c r="CN315" s="68"/>
      <c r="CO315" s="68"/>
      <c r="CP315" s="68"/>
      <c r="CQ315" s="68"/>
      <c r="CR315" s="68"/>
      <c r="CS315" s="68"/>
      <c r="CT315" s="68"/>
      <c r="CU315" s="68"/>
      <c r="CV315" s="68"/>
      <c r="CW315" s="68"/>
      <c r="CX315" s="68"/>
      <c r="CY315" s="68"/>
      <c r="CZ315" s="68"/>
      <c r="DA315" s="68"/>
      <c r="DB315" s="68"/>
    </row>
    <row r="316" spans="1:106" hidden="1" x14ac:dyDescent="0.2">
      <c r="A316" s="65"/>
      <c r="C316" s="211"/>
      <c r="D316" s="211"/>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c r="BK316" s="65"/>
      <c r="BL316" s="65"/>
      <c r="BM316" s="65"/>
      <c r="BN316" s="65"/>
      <c r="BO316" s="65"/>
      <c r="BP316" s="216"/>
      <c r="BY316" s="66"/>
      <c r="BZ316" s="66"/>
      <c r="CC316" s="67"/>
      <c r="CD316" s="69"/>
      <c r="CE316" s="1"/>
      <c r="CF316" s="213"/>
      <c r="CG316" s="67"/>
      <c r="CH316" s="69"/>
      <c r="CI316" s="69"/>
      <c r="CK316" s="68"/>
      <c r="CL316" s="68"/>
      <c r="CM316" s="68"/>
      <c r="CN316" s="68"/>
      <c r="CO316" s="68"/>
      <c r="CP316" s="68"/>
      <c r="CQ316" s="68"/>
      <c r="CR316" s="68"/>
      <c r="CS316" s="68"/>
      <c r="CT316" s="68"/>
      <c r="CU316" s="68"/>
      <c r="CV316" s="68"/>
      <c r="CW316" s="68"/>
      <c r="CX316" s="68"/>
      <c r="CY316" s="68"/>
      <c r="CZ316" s="68"/>
      <c r="DA316" s="68"/>
      <c r="DB316" s="68"/>
    </row>
    <row r="317" spans="1:106" hidden="1" x14ac:dyDescent="0.2">
      <c r="A317" s="65"/>
      <c r="C317" s="211"/>
      <c r="D317" s="211"/>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c r="BK317" s="65"/>
      <c r="BL317" s="65"/>
      <c r="BM317" s="65"/>
      <c r="BN317" s="65"/>
      <c r="BO317" s="65"/>
      <c r="BP317" s="216"/>
      <c r="BY317" s="66"/>
      <c r="BZ317" s="66"/>
      <c r="CC317" s="67"/>
      <c r="CD317" s="69"/>
      <c r="CE317" s="1"/>
      <c r="CF317" s="213"/>
      <c r="CG317" s="67"/>
      <c r="CH317" s="69"/>
      <c r="CI317" s="69"/>
      <c r="CK317" s="68"/>
      <c r="CL317" s="68"/>
      <c r="CM317" s="68"/>
      <c r="CN317" s="68"/>
      <c r="CO317" s="68"/>
      <c r="CP317" s="68"/>
      <c r="CQ317" s="68"/>
      <c r="CR317" s="68"/>
      <c r="CS317" s="68"/>
      <c r="CT317" s="68"/>
      <c r="CU317" s="68"/>
      <c r="CV317" s="68"/>
      <c r="CW317" s="68"/>
      <c r="CX317" s="68"/>
      <c r="CY317" s="68"/>
      <c r="CZ317" s="68"/>
      <c r="DA317" s="68"/>
      <c r="DB317" s="68"/>
    </row>
    <row r="318" spans="1:106" hidden="1" x14ac:dyDescent="0.2">
      <c r="A318" s="65"/>
      <c r="C318" s="211"/>
      <c r="D318" s="211"/>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c r="BK318" s="65"/>
      <c r="BL318" s="65"/>
      <c r="BM318" s="65"/>
      <c r="BN318" s="65"/>
      <c r="BO318" s="65"/>
      <c r="BP318" s="216"/>
      <c r="BY318" s="66"/>
      <c r="BZ318" s="66"/>
      <c r="CC318" s="67"/>
      <c r="CD318" s="69"/>
      <c r="CE318" s="1"/>
      <c r="CF318" s="213"/>
      <c r="CG318" s="67"/>
      <c r="CH318" s="69"/>
      <c r="CI318" s="69"/>
      <c r="CK318" s="68"/>
      <c r="CL318" s="68"/>
      <c r="CM318" s="68"/>
      <c r="CN318" s="68"/>
      <c r="CO318" s="68"/>
      <c r="CP318" s="68"/>
      <c r="CQ318" s="68"/>
      <c r="CR318" s="68"/>
      <c r="CS318" s="68"/>
      <c r="CT318" s="68"/>
      <c r="CU318" s="68"/>
      <c r="CV318" s="68"/>
      <c r="CW318" s="68"/>
      <c r="CX318" s="68"/>
      <c r="CY318" s="68"/>
      <c r="CZ318" s="68"/>
      <c r="DA318" s="68"/>
      <c r="DB318" s="68"/>
    </row>
    <row r="319" spans="1:106" hidden="1" x14ac:dyDescent="0.2">
      <c r="A319" s="65"/>
      <c r="C319" s="211"/>
      <c r="D319" s="211"/>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c r="BK319" s="65"/>
      <c r="BL319" s="65"/>
      <c r="BM319" s="65"/>
      <c r="BN319" s="65"/>
      <c r="BO319" s="65"/>
      <c r="BP319" s="216"/>
      <c r="BY319" s="66"/>
      <c r="BZ319" s="66"/>
      <c r="CC319" s="67"/>
      <c r="CD319" s="69"/>
      <c r="CE319" s="1"/>
      <c r="CF319" s="213"/>
      <c r="CG319" s="67"/>
      <c r="CH319" s="69"/>
      <c r="CI319" s="69"/>
      <c r="CK319" s="68"/>
      <c r="CL319" s="68"/>
      <c r="CM319" s="68"/>
      <c r="CN319" s="68"/>
      <c r="CO319" s="68"/>
      <c r="CP319" s="68"/>
      <c r="CQ319" s="68"/>
      <c r="CR319" s="68"/>
      <c r="CS319" s="68"/>
      <c r="CT319" s="68"/>
      <c r="CU319" s="68"/>
      <c r="CV319" s="68"/>
      <c r="CW319" s="68"/>
      <c r="CX319" s="68"/>
      <c r="CY319" s="68"/>
      <c r="CZ319" s="68"/>
      <c r="DA319" s="68"/>
      <c r="DB319" s="68"/>
    </row>
    <row r="320" spans="1:106" hidden="1" x14ac:dyDescent="0.2">
      <c r="A320" s="65"/>
      <c r="C320" s="211"/>
      <c r="D320" s="211"/>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c r="BK320" s="65"/>
      <c r="BL320" s="65"/>
      <c r="BM320" s="65"/>
      <c r="BN320" s="65"/>
      <c r="BO320" s="65"/>
      <c r="BP320" s="216"/>
      <c r="BY320" s="66"/>
      <c r="BZ320" s="66"/>
      <c r="CC320" s="67"/>
      <c r="CD320" s="69"/>
      <c r="CE320" s="1"/>
      <c r="CF320" s="213"/>
      <c r="CG320" s="67"/>
      <c r="CH320" s="69"/>
      <c r="CI320" s="69"/>
      <c r="CK320" s="68"/>
      <c r="CL320" s="68"/>
      <c r="CM320" s="68"/>
      <c r="CN320" s="68"/>
      <c r="CO320" s="68"/>
      <c r="CP320" s="68"/>
      <c r="CQ320" s="68"/>
      <c r="CR320" s="68"/>
      <c r="CS320" s="68"/>
      <c r="CT320" s="68"/>
      <c r="CU320" s="68"/>
      <c r="CV320" s="68"/>
      <c r="CW320" s="68"/>
      <c r="CX320" s="68"/>
      <c r="CY320" s="68"/>
      <c r="CZ320" s="68"/>
      <c r="DA320" s="68"/>
      <c r="DB320" s="68"/>
    </row>
    <row r="321" spans="1:106" hidden="1" x14ac:dyDescent="0.2">
      <c r="A321" s="65"/>
      <c r="C321" s="211"/>
      <c r="D321" s="211"/>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c r="BK321" s="65"/>
      <c r="BL321" s="65"/>
      <c r="BM321" s="65"/>
      <c r="BN321" s="65"/>
      <c r="BO321" s="65"/>
      <c r="BP321" s="216"/>
      <c r="BY321" s="66"/>
      <c r="BZ321" s="66"/>
      <c r="CC321" s="67"/>
      <c r="CD321" s="69"/>
      <c r="CE321" s="1"/>
      <c r="CF321" s="213"/>
      <c r="CG321" s="67"/>
      <c r="CH321" s="69"/>
      <c r="CI321" s="69"/>
      <c r="CK321" s="68"/>
      <c r="CL321" s="68"/>
      <c r="CM321" s="68"/>
      <c r="CN321" s="68"/>
      <c r="CO321" s="68"/>
      <c r="CP321" s="68"/>
      <c r="CQ321" s="68"/>
      <c r="CR321" s="68"/>
      <c r="CS321" s="68"/>
      <c r="CT321" s="68"/>
      <c r="CU321" s="68"/>
      <c r="CV321" s="68"/>
      <c r="CW321" s="68"/>
      <c r="CX321" s="68"/>
      <c r="CY321" s="68"/>
      <c r="CZ321" s="68"/>
      <c r="DA321" s="68"/>
      <c r="DB321" s="68"/>
    </row>
    <row r="322" spans="1:106" hidden="1" x14ac:dyDescent="0.2">
      <c r="A322" s="65"/>
      <c r="C322" s="211"/>
      <c r="D322" s="211"/>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c r="BK322" s="65"/>
      <c r="BL322" s="65"/>
      <c r="BM322" s="65"/>
      <c r="BN322" s="65"/>
      <c r="BO322" s="65"/>
      <c r="BP322" s="216"/>
      <c r="BY322" s="66"/>
      <c r="BZ322" s="66"/>
      <c r="CC322" s="67"/>
      <c r="CD322" s="69"/>
      <c r="CE322" s="1"/>
      <c r="CF322" s="213"/>
      <c r="CG322" s="67"/>
      <c r="CH322" s="69"/>
      <c r="CI322" s="69"/>
      <c r="CK322" s="68"/>
      <c r="CL322" s="68"/>
      <c r="CM322" s="68"/>
      <c r="CN322" s="68"/>
      <c r="CO322" s="68"/>
      <c r="CP322" s="68"/>
      <c r="CQ322" s="68"/>
      <c r="CR322" s="68"/>
      <c r="CS322" s="68"/>
      <c r="CT322" s="68"/>
      <c r="CU322" s="68"/>
      <c r="CV322" s="68"/>
      <c r="CW322" s="68"/>
      <c r="CX322" s="68"/>
      <c r="CY322" s="68"/>
      <c r="CZ322" s="68"/>
      <c r="DA322" s="68"/>
      <c r="DB322" s="68"/>
    </row>
    <row r="323" spans="1:106" hidden="1" x14ac:dyDescent="0.2">
      <c r="A323" s="65"/>
      <c r="C323" s="211"/>
      <c r="D323" s="211"/>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c r="BK323" s="65"/>
      <c r="BL323" s="65"/>
      <c r="BM323" s="65"/>
      <c r="BN323" s="65"/>
      <c r="BO323" s="65"/>
      <c r="BP323" s="216"/>
      <c r="BY323" s="66"/>
      <c r="BZ323" s="66"/>
      <c r="CC323" s="67"/>
      <c r="CD323" s="69"/>
      <c r="CE323" s="1"/>
      <c r="CF323" s="213"/>
      <c r="CG323" s="67"/>
      <c r="CH323" s="69"/>
      <c r="CI323" s="69"/>
      <c r="CK323" s="68"/>
      <c r="CL323" s="68"/>
      <c r="CM323" s="68"/>
      <c r="CN323" s="68"/>
      <c r="CO323" s="68"/>
      <c r="CP323" s="68"/>
      <c r="CQ323" s="68"/>
      <c r="CR323" s="68"/>
      <c r="CS323" s="68"/>
      <c r="CT323" s="68"/>
      <c r="CU323" s="68"/>
      <c r="CV323" s="68"/>
      <c r="CW323" s="68"/>
      <c r="CX323" s="68"/>
      <c r="CY323" s="68"/>
      <c r="CZ323" s="68"/>
      <c r="DA323" s="68"/>
      <c r="DB323" s="68"/>
    </row>
    <row r="324" spans="1:106" hidden="1" x14ac:dyDescent="0.2">
      <c r="A324" s="65"/>
      <c r="C324" s="211"/>
      <c r="D324" s="211"/>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c r="BK324" s="65"/>
      <c r="BL324" s="65"/>
      <c r="BM324" s="65"/>
      <c r="BN324" s="65"/>
      <c r="BO324" s="65"/>
      <c r="BP324" s="216"/>
      <c r="BY324" s="66"/>
      <c r="BZ324" s="66"/>
      <c r="CC324" s="67"/>
      <c r="CD324" s="69"/>
      <c r="CE324" s="1"/>
      <c r="CF324" s="213"/>
      <c r="CG324" s="67"/>
      <c r="CH324" s="69"/>
      <c r="CI324" s="69"/>
      <c r="CK324" s="68"/>
      <c r="CL324" s="68"/>
      <c r="CM324" s="68"/>
      <c r="CN324" s="68"/>
      <c r="CO324" s="68"/>
      <c r="CP324" s="68"/>
      <c r="CQ324" s="68"/>
      <c r="CR324" s="68"/>
      <c r="CS324" s="68"/>
      <c r="CT324" s="68"/>
      <c r="CU324" s="68"/>
      <c r="CV324" s="68"/>
      <c r="CW324" s="68"/>
      <c r="CX324" s="68"/>
      <c r="CY324" s="68"/>
      <c r="CZ324" s="68"/>
      <c r="DA324" s="68"/>
      <c r="DB324" s="68"/>
    </row>
    <row r="325" spans="1:106" hidden="1" x14ac:dyDescent="0.2">
      <c r="A325" s="65"/>
      <c r="C325" s="211"/>
      <c r="D325" s="211"/>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c r="BK325" s="65"/>
      <c r="BL325" s="65"/>
      <c r="BM325" s="65"/>
      <c r="BN325" s="65"/>
      <c r="BO325" s="65"/>
      <c r="BP325" s="216"/>
      <c r="BY325" s="66"/>
      <c r="BZ325" s="66"/>
      <c r="CC325" s="67"/>
      <c r="CD325" s="69"/>
      <c r="CE325" s="1"/>
      <c r="CF325" s="213"/>
      <c r="CG325" s="67"/>
      <c r="CH325" s="69"/>
      <c r="CI325" s="69"/>
      <c r="CK325" s="68"/>
      <c r="CL325" s="68"/>
      <c r="CM325" s="68"/>
      <c r="CN325" s="68"/>
      <c r="CO325" s="68"/>
      <c r="CP325" s="68"/>
      <c r="CQ325" s="68"/>
      <c r="CR325" s="68"/>
      <c r="CS325" s="68"/>
      <c r="CT325" s="68"/>
      <c r="CU325" s="68"/>
      <c r="CV325" s="68"/>
      <c r="CW325" s="68"/>
      <c r="CX325" s="68"/>
      <c r="CY325" s="68"/>
      <c r="CZ325" s="68"/>
      <c r="DA325" s="68"/>
      <c r="DB325" s="68"/>
    </row>
    <row r="326" spans="1:106" hidden="1" x14ac:dyDescent="0.2">
      <c r="A326" s="65"/>
      <c r="C326" s="211"/>
      <c r="D326" s="211"/>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c r="BK326" s="65"/>
      <c r="BL326" s="65"/>
      <c r="BM326" s="65"/>
      <c r="BN326" s="65"/>
      <c r="BO326" s="65"/>
      <c r="BP326" s="216"/>
      <c r="BY326" s="66"/>
      <c r="BZ326" s="66"/>
      <c r="CC326" s="67"/>
      <c r="CD326" s="69"/>
      <c r="CE326" s="1"/>
      <c r="CF326" s="213"/>
      <c r="CG326" s="67"/>
      <c r="CH326" s="69"/>
      <c r="CI326" s="69"/>
      <c r="CK326" s="68"/>
      <c r="CL326" s="68"/>
      <c r="CM326" s="68"/>
      <c r="CN326" s="68"/>
      <c r="CO326" s="68"/>
      <c r="CP326" s="68"/>
      <c r="CQ326" s="68"/>
      <c r="CR326" s="68"/>
      <c r="CS326" s="68"/>
      <c r="CT326" s="68"/>
      <c r="CU326" s="68"/>
      <c r="CV326" s="68"/>
      <c r="CW326" s="68"/>
      <c r="CX326" s="68"/>
      <c r="CY326" s="68"/>
      <c r="CZ326" s="68"/>
      <c r="DA326" s="68"/>
      <c r="DB326" s="68"/>
    </row>
    <row r="327" spans="1:106" hidden="1" x14ac:dyDescent="0.2">
      <c r="A327" s="65"/>
      <c r="C327" s="211"/>
      <c r="D327" s="211"/>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c r="BK327" s="65"/>
      <c r="BL327" s="65"/>
      <c r="BM327" s="65"/>
      <c r="BN327" s="65"/>
      <c r="BO327" s="65"/>
      <c r="BP327" s="216"/>
      <c r="BY327" s="66"/>
      <c r="BZ327" s="66"/>
      <c r="CC327" s="67"/>
      <c r="CD327" s="69"/>
      <c r="CE327" s="1"/>
      <c r="CF327" s="213"/>
      <c r="CG327" s="67"/>
      <c r="CH327" s="69"/>
      <c r="CI327" s="69"/>
      <c r="CK327" s="68"/>
      <c r="CL327" s="68"/>
      <c r="CM327" s="68"/>
      <c r="CN327" s="68"/>
      <c r="CO327" s="68"/>
      <c r="CP327" s="68"/>
      <c r="CQ327" s="68"/>
      <c r="CR327" s="68"/>
      <c r="CS327" s="68"/>
      <c r="CT327" s="68"/>
      <c r="CU327" s="68"/>
      <c r="CV327" s="68"/>
      <c r="CW327" s="68"/>
      <c r="CX327" s="68"/>
      <c r="CY327" s="68"/>
      <c r="CZ327" s="68"/>
      <c r="DA327" s="68"/>
      <c r="DB327" s="68"/>
    </row>
    <row r="328" spans="1:106" hidden="1" x14ac:dyDescent="0.2">
      <c r="A328" s="65"/>
      <c r="C328" s="211"/>
      <c r="D328" s="211"/>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c r="BK328" s="65"/>
      <c r="BL328" s="65"/>
      <c r="BM328" s="65"/>
      <c r="BN328" s="65"/>
      <c r="BO328" s="65"/>
      <c r="BP328" s="216"/>
      <c r="BY328" s="66"/>
      <c r="BZ328" s="66"/>
      <c r="CC328" s="67"/>
      <c r="CD328" s="69"/>
      <c r="CE328" s="1"/>
      <c r="CF328" s="213"/>
      <c r="CG328" s="67"/>
      <c r="CH328" s="69"/>
      <c r="CI328" s="69"/>
      <c r="CK328" s="68"/>
      <c r="CL328" s="68"/>
      <c r="CM328" s="68"/>
      <c r="CN328" s="68"/>
      <c r="CO328" s="68"/>
      <c r="CP328" s="68"/>
      <c r="CQ328" s="68"/>
      <c r="CR328" s="68"/>
      <c r="CS328" s="68"/>
      <c r="CT328" s="68"/>
      <c r="CU328" s="68"/>
      <c r="CV328" s="68"/>
      <c r="CW328" s="68"/>
      <c r="CX328" s="68"/>
      <c r="CY328" s="68"/>
      <c r="CZ328" s="68"/>
      <c r="DA328" s="68"/>
      <c r="DB328" s="68"/>
    </row>
    <row r="329" spans="1:106" hidden="1" x14ac:dyDescent="0.2">
      <c r="A329" s="65"/>
      <c r="C329" s="211"/>
      <c r="D329" s="211"/>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c r="BK329" s="65"/>
      <c r="BL329" s="65"/>
      <c r="BM329" s="65"/>
      <c r="BN329" s="65"/>
      <c r="BO329" s="65"/>
      <c r="BP329" s="216"/>
      <c r="BY329" s="66"/>
      <c r="BZ329" s="66"/>
      <c r="CC329" s="67"/>
      <c r="CD329" s="69"/>
      <c r="CE329" s="1"/>
      <c r="CF329" s="213"/>
      <c r="CG329" s="67"/>
      <c r="CH329" s="69"/>
      <c r="CI329" s="69"/>
      <c r="CK329" s="68"/>
      <c r="CL329" s="68"/>
      <c r="CM329" s="68"/>
      <c r="CN329" s="68"/>
      <c r="CO329" s="68"/>
      <c r="CP329" s="68"/>
      <c r="CQ329" s="68"/>
      <c r="CR329" s="68"/>
      <c r="CS329" s="68"/>
      <c r="CT329" s="68"/>
      <c r="CU329" s="68"/>
      <c r="CV329" s="68"/>
      <c r="CW329" s="68"/>
      <c r="CX329" s="68"/>
      <c r="CY329" s="68"/>
      <c r="CZ329" s="68"/>
      <c r="DA329" s="68"/>
      <c r="DB329" s="68"/>
    </row>
    <row r="330" spans="1:106" hidden="1" x14ac:dyDescent="0.2">
      <c r="A330" s="65"/>
      <c r="C330" s="211"/>
      <c r="D330" s="211"/>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c r="BM330" s="65"/>
      <c r="BN330" s="65"/>
      <c r="BO330" s="65"/>
      <c r="BP330" s="216"/>
      <c r="BY330" s="66"/>
      <c r="BZ330" s="66"/>
      <c r="CC330" s="67"/>
      <c r="CD330" s="69"/>
      <c r="CE330" s="1"/>
      <c r="CF330" s="213"/>
      <c r="CG330" s="67"/>
      <c r="CH330" s="69"/>
      <c r="CI330" s="69"/>
      <c r="CK330" s="68"/>
      <c r="CL330" s="68"/>
      <c r="CM330" s="68"/>
      <c r="CN330" s="68"/>
      <c r="CO330" s="68"/>
      <c r="CP330" s="68"/>
      <c r="CQ330" s="68"/>
      <c r="CR330" s="68"/>
      <c r="CS330" s="68"/>
      <c r="CT330" s="68"/>
      <c r="CU330" s="68"/>
      <c r="CV330" s="68"/>
      <c r="CW330" s="68"/>
      <c r="CX330" s="68"/>
      <c r="CY330" s="68"/>
      <c r="CZ330" s="68"/>
      <c r="DA330" s="68"/>
      <c r="DB330" s="68"/>
    </row>
    <row r="331" spans="1:106" hidden="1" x14ac:dyDescent="0.2">
      <c r="A331" s="65"/>
      <c r="C331" s="211"/>
      <c r="D331" s="211"/>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c r="BM331" s="65"/>
      <c r="BN331" s="65"/>
      <c r="BO331" s="65"/>
      <c r="BP331" s="216"/>
      <c r="BY331" s="66"/>
      <c r="BZ331" s="66"/>
      <c r="CC331" s="67"/>
      <c r="CD331" s="69"/>
      <c r="CE331" s="1"/>
      <c r="CF331" s="213"/>
      <c r="CG331" s="67"/>
      <c r="CH331" s="69"/>
      <c r="CI331" s="69"/>
      <c r="CK331" s="68"/>
      <c r="CL331" s="68"/>
      <c r="CM331" s="68"/>
      <c r="CN331" s="68"/>
      <c r="CO331" s="68"/>
      <c r="CP331" s="68"/>
      <c r="CQ331" s="68"/>
      <c r="CR331" s="68"/>
      <c r="CS331" s="68"/>
      <c r="CT331" s="68"/>
      <c r="CU331" s="68"/>
      <c r="CV331" s="68"/>
      <c r="CW331" s="68"/>
      <c r="CX331" s="68"/>
      <c r="CY331" s="68"/>
      <c r="CZ331" s="68"/>
      <c r="DA331" s="68"/>
      <c r="DB331" s="68"/>
    </row>
    <row r="332" spans="1:106" hidden="1" x14ac:dyDescent="0.2">
      <c r="A332" s="65"/>
      <c r="C332" s="211"/>
      <c r="D332" s="211"/>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c r="BK332" s="65"/>
      <c r="BL332" s="65"/>
      <c r="BM332" s="65"/>
      <c r="BN332" s="65"/>
      <c r="BO332" s="65"/>
      <c r="BP332" s="216"/>
      <c r="BY332" s="66"/>
      <c r="BZ332" s="66"/>
      <c r="CC332" s="67"/>
      <c r="CD332" s="69"/>
      <c r="CE332" s="1"/>
      <c r="CF332" s="213"/>
      <c r="CG332" s="67"/>
      <c r="CH332" s="69"/>
      <c r="CI332" s="69"/>
      <c r="CK332" s="68"/>
      <c r="CL332" s="68"/>
      <c r="CM332" s="68"/>
      <c r="CN332" s="68"/>
      <c r="CO332" s="68"/>
      <c r="CP332" s="68"/>
      <c r="CQ332" s="68"/>
      <c r="CR332" s="68"/>
      <c r="CS332" s="68"/>
      <c r="CT332" s="68"/>
      <c r="CU332" s="68"/>
      <c r="CV332" s="68"/>
      <c r="CW332" s="68"/>
      <c r="CX332" s="68"/>
      <c r="CY332" s="68"/>
      <c r="CZ332" s="68"/>
      <c r="DA332" s="68"/>
      <c r="DB332" s="68"/>
    </row>
    <row r="333" spans="1:106" hidden="1" x14ac:dyDescent="0.2">
      <c r="A333" s="65"/>
      <c r="C333" s="211"/>
      <c r="D333" s="211"/>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c r="BK333" s="65"/>
      <c r="BL333" s="65"/>
      <c r="BM333" s="65"/>
      <c r="BN333" s="65"/>
      <c r="BO333" s="65"/>
      <c r="BP333" s="216"/>
      <c r="BY333" s="66"/>
      <c r="BZ333" s="66"/>
      <c r="CC333" s="67"/>
      <c r="CD333" s="69"/>
      <c r="CE333" s="1"/>
      <c r="CF333" s="213"/>
      <c r="CG333" s="67"/>
      <c r="CH333" s="69"/>
      <c r="CI333" s="69"/>
      <c r="CK333" s="68"/>
      <c r="CL333" s="68"/>
      <c r="CM333" s="68"/>
      <c r="CN333" s="68"/>
      <c r="CO333" s="68"/>
      <c r="CP333" s="68"/>
      <c r="CQ333" s="68"/>
      <c r="CR333" s="68"/>
      <c r="CS333" s="68"/>
      <c r="CT333" s="68"/>
      <c r="CU333" s="68"/>
      <c r="CV333" s="68"/>
      <c r="CW333" s="68"/>
      <c r="CX333" s="68"/>
      <c r="CY333" s="68"/>
      <c r="CZ333" s="68"/>
      <c r="DA333" s="68"/>
      <c r="DB333" s="68"/>
    </row>
    <row r="334" spans="1:106" hidden="1" x14ac:dyDescent="0.2">
      <c r="A334" s="65"/>
      <c r="C334" s="211"/>
      <c r="D334" s="211"/>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c r="BK334" s="65"/>
      <c r="BL334" s="65"/>
      <c r="BM334" s="65"/>
      <c r="BN334" s="65"/>
      <c r="BO334" s="65"/>
      <c r="BP334" s="216"/>
      <c r="BY334" s="66"/>
      <c r="BZ334" s="66"/>
      <c r="CC334" s="67"/>
      <c r="CD334" s="69"/>
      <c r="CE334" s="1"/>
      <c r="CF334" s="213"/>
      <c r="CG334" s="67"/>
      <c r="CH334" s="69"/>
      <c r="CI334" s="69"/>
      <c r="CK334" s="68"/>
      <c r="CL334" s="68"/>
      <c r="CM334" s="68"/>
      <c r="CN334" s="68"/>
      <c r="CO334" s="68"/>
      <c r="CP334" s="68"/>
      <c r="CQ334" s="68"/>
      <c r="CR334" s="68"/>
      <c r="CS334" s="68"/>
      <c r="CT334" s="68"/>
      <c r="CU334" s="68"/>
      <c r="CV334" s="68"/>
      <c r="CW334" s="68"/>
      <c r="CX334" s="68"/>
      <c r="CY334" s="68"/>
      <c r="CZ334" s="68"/>
      <c r="DA334" s="68"/>
      <c r="DB334" s="68"/>
    </row>
    <row r="335" spans="1:106" hidden="1" x14ac:dyDescent="0.2">
      <c r="A335" s="65"/>
      <c r="C335" s="211"/>
      <c r="D335" s="211"/>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c r="BK335" s="65"/>
      <c r="BL335" s="65"/>
      <c r="BM335" s="65"/>
      <c r="BN335" s="65"/>
      <c r="BO335" s="65"/>
      <c r="BP335" s="216"/>
      <c r="BY335" s="66"/>
      <c r="BZ335" s="66"/>
      <c r="CC335" s="67"/>
      <c r="CD335" s="69"/>
      <c r="CE335" s="1"/>
      <c r="CF335" s="213"/>
      <c r="CG335" s="67"/>
      <c r="CH335" s="69"/>
      <c r="CI335" s="69"/>
      <c r="CK335" s="68"/>
      <c r="CL335" s="68"/>
      <c r="CM335" s="68"/>
      <c r="CN335" s="68"/>
      <c r="CO335" s="68"/>
      <c r="CP335" s="68"/>
      <c r="CQ335" s="68"/>
      <c r="CR335" s="68"/>
      <c r="CS335" s="68"/>
      <c r="CT335" s="68"/>
      <c r="CU335" s="68"/>
      <c r="CV335" s="68"/>
      <c r="CW335" s="68"/>
      <c r="CX335" s="68"/>
      <c r="CY335" s="68"/>
      <c r="CZ335" s="68"/>
      <c r="DA335" s="68"/>
      <c r="DB335" s="68"/>
    </row>
    <row r="336" spans="1:106" hidden="1" x14ac:dyDescent="0.2">
      <c r="A336" s="65"/>
      <c r="C336" s="211"/>
      <c r="D336" s="211"/>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c r="BM336" s="65"/>
      <c r="BN336" s="65"/>
      <c r="BO336" s="65"/>
      <c r="BP336" s="216"/>
      <c r="BY336" s="66"/>
      <c r="BZ336" s="66"/>
      <c r="CC336" s="67"/>
      <c r="CD336" s="69"/>
      <c r="CE336" s="1"/>
      <c r="CF336" s="213"/>
      <c r="CG336" s="67"/>
      <c r="CH336" s="69"/>
      <c r="CI336" s="69"/>
      <c r="CK336" s="68"/>
      <c r="CL336" s="68"/>
      <c r="CM336" s="68"/>
      <c r="CN336" s="68"/>
      <c r="CO336" s="68"/>
      <c r="CP336" s="68"/>
      <c r="CQ336" s="68"/>
      <c r="CR336" s="68"/>
      <c r="CS336" s="68"/>
      <c r="CT336" s="68"/>
      <c r="CU336" s="68"/>
      <c r="CV336" s="68"/>
      <c r="CW336" s="68"/>
      <c r="CX336" s="68"/>
      <c r="CY336" s="68"/>
      <c r="CZ336" s="68"/>
      <c r="DA336" s="68"/>
      <c r="DB336" s="68"/>
    </row>
    <row r="337" spans="1:106" hidden="1" x14ac:dyDescent="0.2">
      <c r="A337" s="65"/>
      <c r="C337" s="211"/>
      <c r="D337" s="211"/>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c r="BM337" s="65"/>
      <c r="BN337" s="65"/>
      <c r="BO337" s="65"/>
      <c r="BP337" s="216"/>
      <c r="BY337" s="66"/>
      <c r="BZ337" s="66"/>
      <c r="CC337" s="67"/>
      <c r="CD337" s="69"/>
      <c r="CE337" s="1"/>
      <c r="CF337" s="213"/>
      <c r="CG337" s="67"/>
      <c r="CH337" s="69"/>
      <c r="CI337" s="69"/>
      <c r="CK337" s="68"/>
      <c r="CL337" s="68"/>
      <c r="CM337" s="68"/>
      <c r="CN337" s="68"/>
      <c r="CO337" s="68"/>
      <c r="CP337" s="68"/>
      <c r="CQ337" s="68"/>
      <c r="CR337" s="68"/>
      <c r="CS337" s="68"/>
      <c r="CT337" s="68"/>
      <c r="CU337" s="68"/>
      <c r="CV337" s="68"/>
      <c r="CW337" s="68"/>
      <c r="CX337" s="68"/>
      <c r="CY337" s="68"/>
      <c r="CZ337" s="68"/>
      <c r="DA337" s="68"/>
      <c r="DB337" s="68"/>
    </row>
    <row r="338" spans="1:106" hidden="1" x14ac:dyDescent="0.2">
      <c r="A338" s="65"/>
      <c r="C338" s="211"/>
      <c r="D338" s="211"/>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c r="BM338" s="65"/>
      <c r="BN338" s="65"/>
      <c r="BO338" s="65"/>
      <c r="BP338" s="216"/>
      <c r="BY338" s="66"/>
      <c r="BZ338" s="66"/>
      <c r="CC338" s="67"/>
      <c r="CD338" s="69"/>
      <c r="CE338" s="1"/>
      <c r="CF338" s="213"/>
      <c r="CG338" s="67"/>
      <c r="CH338" s="69"/>
      <c r="CI338" s="69"/>
      <c r="CK338" s="68"/>
      <c r="CL338" s="68"/>
      <c r="CM338" s="68"/>
      <c r="CN338" s="68"/>
      <c r="CO338" s="68"/>
      <c r="CP338" s="68"/>
      <c r="CQ338" s="68"/>
      <c r="CR338" s="68"/>
      <c r="CS338" s="68"/>
      <c r="CT338" s="68"/>
      <c r="CU338" s="68"/>
      <c r="CV338" s="68"/>
      <c r="CW338" s="68"/>
      <c r="CX338" s="68"/>
      <c r="CY338" s="68"/>
      <c r="CZ338" s="68"/>
      <c r="DA338" s="68"/>
      <c r="DB338" s="68"/>
    </row>
    <row r="339" spans="1:106" hidden="1" x14ac:dyDescent="0.2">
      <c r="A339" s="65"/>
      <c r="C339" s="211"/>
      <c r="D339" s="211"/>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c r="BM339" s="65"/>
      <c r="BN339" s="65"/>
      <c r="BO339" s="65"/>
      <c r="BP339" s="216"/>
      <c r="BY339" s="66"/>
      <c r="BZ339" s="66"/>
      <c r="CC339" s="67"/>
      <c r="CD339" s="69"/>
      <c r="CE339" s="1"/>
      <c r="CF339" s="213"/>
      <c r="CG339" s="67"/>
      <c r="CH339" s="69"/>
      <c r="CI339" s="69"/>
      <c r="CK339" s="68"/>
      <c r="CL339" s="68"/>
      <c r="CM339" s="68"/>
      <c r="CN339" s="68"/>
      <c r="CO339" s="68"/>
      <c r="CP339" s="68"/>
      <c r="CQ339" s="68"/>
      <c r="CR339" s="68"/>
      <c r="CS339" s="68"/>
      <c r="CT339" s="68"/>
      <c r="CU339" s="68"/>
      <c r="CV339" s="68"/>
      <c r="CW339" s="68"/>
      <c r="CX339" s="68"/>
      <c r="CY339" s="68"/>
      <c r="CZ339" s="68"/>
      <c r="DA339" s="68"/>
      <c r="DB339" s="68"/>
    </row>
    <row r="340" spans="1:106" hidden="1" x14ac:dyDescent="0.2">
      <c r="A340" s="65"/>
      <c r="C340" s="211"/>
      <c r="D340" s="211"/>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c r="BM340" s="65"/>
      <c r="BN340" s="65"/>
      <c r="BO340" s="65"/>
      <c r="BP340" s="216"/>
      <c r="BY340" s="66"/>
      <c r="BZ340" s="66"/>
      <c r="CC340" s="67"/>
      <c r="CD340" s="69"/>
      <c r="CE340" s="1"/>
      <c r="CF340" s="213"/>
      <c r="CG340" s="67"/>
      <c r="CH340" s="69"/>
      <c r="CI340" s="69"/>
      <c r="CK340" s="68"/>
      <c r="CL340" s="68"/>
      <c r="CM340" s="68"/>
      <c r="CN340" s="68"/>
      <c r="CO340" s="68"/>
      <c r="CP340" s="68"/>
      <c r="CQ340" s="68"/>
      <c r="CR340" s="68"/>
      <c r="CS340" s="68"/>
      <c r="CT340" s="68"/>
      <c r="CU340" s="68"/>
      <c r="CV340" s="68"/>
      <c r="CW340" s="68"/>
      <c r="CX340" s="68"/>
      <c r="CY340" s="68"/>
      <c r="CZ340" s="68"/>
      <c r="DA340" s="68"/>
      <c r="DB340" s="68"/>
    </row>
    <row r="341" spans="1:106" hidden="1" x14ac:dyDescent="0.2">
      <c r="A341" s="65"/>
      <c r="C341" s="211"/>
      <c r="D341" s="211"/>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c r="BM341" s="65"/>
      <c r="BN341" s="65"/>
      <c r="BO341" s="65"/>
      <c r="BP341" s="216"/>
      <c r="BY341" s="66"/>
      <c r="BZ341" s="66"/>
      <c r="CC341" s="67"/>
      <c r="CD341" s="69"/>
      <c r="CE341" s="1"/>
      <c r="CF341" s="213"/>
      <c r="CG341" s="67"/>
      <c r="CH341" s="69"/>
      <c r="CI341" s="69"/>
      <c r="CK341" s="68"/>
      <c r="CL341" s="68"/>
      <c r="CM341" s="68"/>
      <c r="CN341" s="68"/>
      <c r="CO341" s="68"/>
      <c r="CP341" s="68"/>
      <c r="CQ341" s="68"/>
      <c r="CR341" s="68"/>
      <c r="CS341" s="68"/>
      <c r="CT341" s="68"/>
      <c r="CU341" s="68"/>
      <c r="CV341" s="68"/>
      <c r="CW341" s="68"/>
      <c r="CX341" s="68"/>
      <c r="CY341" s="68"/>
      <c r="CZ341" s="68"/>
      <c r="DA341" s="68"/>
      <c r="DB341" s="68"/>
    </row>
    <row r="342" spans="1:106" hidden="1" x14ac:dyDescent="0.2">
      <c r="A342" s="65"/>
      <c r="C342" s="211"/>
      <c r="D342" s="211"/>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c r="BK342" s="65"/>
      <c r="BL342" s="65"/>
      <c r="BM342" s="65"/>
      <c r="BN342" s="65"/>
      <c r="BO342" s="65"/>
      <c r="BP342" s="216"/>
      <c r="BY342" s="66"/>
      <c r="BZ342" s="66"/>
      <c r="CC342" s="67"/>
      <c r="CD342" s="69"/>
      <c r="CE342" s="1"/>
      <c r="CF342" s="213"/>
      <c r="CG342" s="67"/>
      <c r="CH342" s="69"/>
      <c r="CI342" s="69"/>
      <c r="CK342" s="68"/>
      <c r="CL342" s="68"/>
      <c r="CM342" s="68"/>
      <c r="CN342" s="68"/>
      <c r="CO342" s="68"/>
      <c r="CP342" s="68"/>
      <c r="CQ342" s="68"/>
      <c r="CR342" s="68"/>
      <c r="CS342" s="68"/>
      <c r="CT342" s="68"/>
      <c r="CU342" s="68"/>
      <c r="CV342" s="68"/>
      <c r="CW342" s="68"/>
      <c r="CX342" s="68"/>
      <c r="CY342" s="68"/>
      <c r="CZ342" s="68"/>
      <c r="DA342" s="68"/>
      <c r="DB342" s="68"/>
    </row>
    <row r="343" spans="1:106" hidden="1" x14ac:dyDescent="0.2">
      <c r="A343" s="65"/>
      <c r="C343" s="211"/>
      <c r="D343" s="211"/>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c r="BK343" s="65"/>
      <c r="BL343" s="65"/>
      <c r="BM343" s="65"/>
      <c r="BN343" s="65"/>
      <c r="BO343" s="65"/>
      <c r="BP343" s="216"/>
      <c r="BY343" s="66"/>
      <c r="BZ343" s="66"/>
      <c r="CC343" s="67"/>
      <c r="CD343" s="69"/>
      <c r="CE343" s="1"/>
      <c r="CF343" s="213"/>
      <c r="CG343" s="67"/>
      <c r="CH343" s="69"/>
      <c r="CI343" s="69"/>
      <c r="CK343" s="68"/>
      <c r="CL343" s="68"/>
      <c r="CM343" s="68"/>
      <c r="CN343" s="68"/>
      <c r="CO343" s="68"/>
      <c r="CP343" s="68"/>
      <c r="CQ343" s="68"/>
      <c r="CR343" s="68"/>
      <c r="CS343" s="68"/>
      <c r="CT343" s="68"/>
      <c r="CU343" s="68"/>
      <c r="CV343" s="68"/>
      <c r="CW343" s="68"/>
      <c r="CX343" s="68"/>
      <c r="CY343" s="68"/>
      <c r="CZ343" s="68"/>
      <c r="DA343" s="68"/>
      <c r="DB343" s="68"/>
    </row>
    <row r="344" spans="1:106" hidden="1" x14ac:dyDescent="0.2">
      <c r="A344" s="65"/>
      <c r="C344" s="211"/>
      <c r="D344" s="211"/>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c r="BK344" s="65"/>
      <c r="BL344" s="65"/>
      <c r="BM344" s="65"/>
      <c r="BN344" s="65"/>
      <c r="BO344" s="65"/>
      <c r="BP344" s="216"/>
      <c r="BY344" s="66"/>
      <c r="BZ344" s="66"/>
      <c r="CC344" s="67"/>
      <c r="CD344" s="69"/>
      <c r="CE344" s="1"/>
      <c r="CF344" s="213"/>
      <c r="CG344" s="67"/>
      <c r="CH344" s="69"/>
      <c r="CI344" s="69"/>
      <c r="CK344" s="68"/>
      <c r="CL344" s="68"/>
      <c r="CM344" s="68"/>
      <c r="CN344" s="68"/>
      <c r="CO344" s="68"/>
      <c r="CP344" s="68"/>
      <c r="CQ344" s="68"/>
      <c r="CR344" s="68"/>
      <c r="CS344" s="68"/>
      <c r="CT344" s="68"/>
      <c r="CU344" s="68"/>
      <c r="CV344" s="68"/>
      <c r="CW344" s="68"/>
      <c r="CX344" s="68"/>
      <c r="CY344" s="68"/>
      <c r="CZ344" s="68"/>
      <c r="DA344" s="68"/>
      <c r="DB344" s="68"/>
    </row>
    <row r="345" spans="1:106" hidden="1" x14ac:dyDescent="0.2">
      <c r="A345" s="65"/>
      <c r="C345" s="211"/>
      <c r="D345" s="211"/>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c r="BK345" s="65"/>
      <c r="BL345" s="65"/>
      <c r="BM345" s="65"/>
      <c r="BN345" s="65"/>
      <c r="BO345" s="65"/>
      <c r="BP345" s="216"/>
      <c r="BY345" s="66"/>
      <c r="BZ345" s="66"/>
      <c r="CC345" s="67"/>
      <c r="CD345" s="69"/>
      <c r="CE345" s="1"/>
      <c r="CF345" s="213"/>
      <c r="CG345" s="67"/>
      <c r="CH345" s="69"/>
      <c r="CI345" s="69"/>
      <c r="CK345" s="68"/>
      <c r="CL345" s="68"/>
      <c r="CM345" s="68"/>
      <c r="CN345" s="68"/>
      <c r="CO345" s="68"/>
      <c r="CP345" s="68"/>
      <c r="CQ345" s="68"/>
      <c r="CR345" s="68"/>
      <c r="CS345" s="68"/>
      <c r="CT345" s="68"/>
      <c r="CU345" s="68"/>
      <c r="CV345" s="68"/>
      <c r="CW345" s="68"/>
      <c r="CX345" s="68"/>
      <c r="CY345" s="68"/>
      <c r="CZ345" s="68"/>
      <c r="DA345" s="68"/>
      <c r="DB345" s="68"/>
    </row>
    <row r="346" spans="1:106" hidden="1" x14ac:dyDescent="0.2">
      <c r="A346" s="65"/>
      <c r="C346" s="211"/>
      <c r="D346" s="211"/>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c r="BA346" s="65"/>
      <c r="BB346" s="65"/>
      <c r="BC346" s="65"/>
      <c r="BD346" s="65"/>
      <c r="BE346" s="65"/>
      <c r="BF346" s="65"/>
      <c r="BG346" s="65"/>
      <c r="BH346" s="65"/>
      <c r="BI346" s="65"/>
      <c r="BJ346" s="65"/>
      <c r="BK346" s="65"/>
      <c r="BL346" s="65"/>
      <c r="BM346" s="65"/>
      <c r="BN346" s="65"/>
      <c r="BO346" s="65"/>
      <c r="BP346" s="216"/>
      <c r="BY346" s="66"/>
      <c r="BZ346" s="66"/>
      <c r="CC346" s="67"/>
      <c r="CD346" s="69"/>
      <c r="CE346" s="1"/>
      <c r="CF346" s="213"/>
      <c r="CG346" s="67"/>
      <c r="CH346" s="69"/>
      <c r="CI346" s="69"/>
      <c r="CK346" s="68"/>
      <c r="CL346" s="68"/>
      <c r="CM346" s="68"/>
      <c r="CN346" s="68"/>
      <c r="CO346" s="68"/>
      <c r="CP346" s="68"/>
      <c r="CQ346" s="68"/>
      <c r="CR346" s="68"/>
      <c r="CS346" s="68"/>
      <c r="CT346" s="68"/>
      <c r="CU346" s="68"/>
      <c r="CV346" s="68"/>
      <c r="CW346" s="68"/>
      <c r="CX346" s="68"/>
      <c r="CY346" s="68"/>
      <c r="CZ346" s="68"/>
      <c r="DA346" s="68"/>
      <c r="DB346" s="68"/>
    </row>
    <row r="347" spans="1:106" hidden="1" x14ac:dyDescent="0.2">
      <c r="A347" s="65"/>
      <c r="C347" s="211"/>
      <c r="D347" s="211"/>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c r="BA347" s="65"/>
      <c r="BB347" s="65"/>
      <c r="BC347" s="65"/>
      <c r="BD347" s="65"/>
      <c r="BE347" s="65"/>
      <c r="BF347" s="65"/>
      <c r="BG347" s="65"/>
      <c r="BH347" s="65"/>
      <c r="BI347" s="65"/>
      <c r="BJ347" s="65"/>
      <c r="BK347" s="65"/>
      <c r="BL347" s="65"/>
      <c r="BM347" s="65"/>
      <c r="BN347" s="65"/>
      <c r="BO347" s="65"/>
      <c r="BP347" s="216"/>
      <c r="BY347" s="66"/>
      <c r="BZ347" s="66"/>
      <c r="CC347" s="67"/>
      <c r="CD347" s="69"/>
      <c r="CE347" s="1"/>
      <c r="CF347" s="213"/>
      <c r="CG347" s="67"/>
      <c r="CH347" s="69"/>
      <c r="CI347" s="69"/>
      <c r="CK347" s="68"/>
      <c r="CL347" s="68"/>
      <c r="CM347" s="68"/>
      <c r="CN347" s="68"/>
      <c r="CO347" s="68"/>
      <c r="CP347" s="68"/>
      <c r="CQ347" s="68"/>
      <c r="CR347" s="68"/>
      <c r="CS347" s="68"/>
      <c r="CT347" s="68"/>
      <c r="CU347" s="68"/>
      <c r="CV347" s="68"/>
      <c r="CW347" s="68"/>
      <c r="CX347" s="68"/>
      <c r="CY347" s="68"/>
      <c r="CZ347" s="68"/>
      <c r="DA347" s="68"/>
      <c r="DB347" s="68"/>
    </row>
    <row r="348" spans="1:106" hidden="1" x14ac:dyDescent="0.2">
      <c r="A348" s="65"/>
      <c r="C348" s="211"/>
      <c r="D348" s="211"/>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c r="BA348" s="65"/>
      <c r="BB348" s="65"/>
      <c r="BC348" s="65"/>
      <c r="BD348" s="65"/>
      <c r="BE348" s="65"/>
      <c r="BF348" s="65"/>
      <c r="BG348" s="65"/>
      <c r="BH348" s="65"/>
      <c r="BI348" s="65"/>
      <c r="BJ348" s="65"/>
      <c r="BK348" s="65"/>
      <c r="BL348" s="65"/>
      <c r="BM348" s="65"/>
      <c r="BN348" s="65"/>
      <c r="BO348" s="65"/>
      <c r="BP348" s="216"/>
      <c r="BY348" s="66"/>
      <c r="BZ348" s="66"/>
      <c r="CC348" s="67"/>
      <c r="CD348" s="69"/>
      <c r="CE348" s="1"/>
      <c r="CF348" s="213"/>
      <c r="CG348" s="67"/>
      <c r="CH348" s="69"/>
      <c r="CI348" s="69"/>
      <c r="CK348" s="68"/>
      <c r="CL348" s="68"/>
      <c r="CM348" s="68"/>
      <c r="CN348" s="68"/>
      <c r="CO348" s="68"/>
      <c r="CP348" s="68"/>
      <c r="CQ348" s="68"/>
      <c r="CR348" s="68"/>
      <c r="CS348" s="68"/>
      <c r="CT348" s="68"/>
      <c r="CU348" s="68"/>
      <c r="CV348" s="68"/>
      <c r="CW348" s="68"/>
      <c r="CX348" s="68"/>
      <c r="CY348" s="68"/>
      <c r="CZ348" s="68"/>
      <c r="DA348" s="68"/>
      <c r="DB348" s="68"/>
    </row>
    <row r="349" spans="1:106" hidden="1" x14ac:dyDescent="0.2">
      <c r="A349" s="65"/>
      <c r="C349" s="211"/>
      <c r="D349" s="211"/>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c r="BK349" s="65"/>
      <c r="BL349" s="65"/>
      <c r="BM349" s="65"/>
      <c r="BN349" s="65"/>
      <c r="BO349" s="65"/>
      <c r="BP349" s="216"/>
      <c r="BY349" s="66"/>
      <c r="BZ349" s="66"/>
      <c r="CC349" s="67"/>
      <c r="CD349" s="69"/>
      <c r="CE349" s="1"/>
      <c r="CF349" s="213"/>
      <c r="CG349" s="67"/>
      <c r="CH349" s="69"/>
      <c r="CI349" s="69"/>
      <c r="CK349" s="68"/>
      <c r="CL349" s="68"/>
      <c r="CM349" s="68"/>
      <c r="CN349" s="68"/>
      <c r="CO349" s="68"/>
      <c r="CP349" s="68"/>
      <c r="CQ349" s="68"/>
      <c r="CR349" s="68"/>
      <c r="CS349" s="68"/>
      <c r="CT349" s="68"/>
      <c r="CU349" s="68"/>
      <c r="CV349" s="68"/>
      <c r="CW349" s="68"/>
      <c r="CX349" s="68"/>
      <c r="CY349" s="68"/>
      <c r="CZ349" s="68"/>
      <c r="DA349" s="68"/>
      <c r="DB349" s="68"/>
    </row>
    <row r="350" spans="1:106" hidden="1" x14ac:dyDescent="0.2">
      <c r="A350" s="65"/>
      <c r="C350" s="211"/>
      <c r="D350" s="211"/>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c r="BM350" s="65"/>
      <c r="BN350" s="65"/>
      <c r="BO350" s="65"/>
      <c r="BP350" s="216"/>
      <c r="BY350" s="66"/>
      <c r="BZ350" s="66"/>
      <c r="CC350" s="67"/>
      <c r="CD350" s="69"/>
      <c r="CE350" s="1"/>
      <c r="CF350" s="213"/>
      <c r="CG350" s="67"/>
      <c r="CH350" s="69"/>
      <c r="CI350" s="69"/>
      <c r="CK350" s="68"/>
      <c r="CL350" s="68"/>
      <c r="CM350" s="68"/>
      <c r="CN350" s="68"/>
      <c r="CO350" s="68"/>
      <c r="CP350" s="68"/>
      <c r="CQ350" s="68"/>
      <c r="CR350" s="68"/>
      <c r="CS350" s="68"/>
      <c r="CT350" s="68"/>
      <c r="CU350" s="68"/>
      <c r="CV350" s="68"/>
      <c r="CW350" s="68"/>
      <c r="CX350" s="68"/>
      <c r="CY350" s="68"/>
      <c r="CZ350" s="68"/>
      <c r="DA350" s="68"/>
      <c r="DB350" s="68"/>
    </row>
    <row r="351" spans="1:106" hidden="1" x14ac:dyDescent="0.2">
      <c r="A351" s="65"/>
      <c r="C351" s="211"/>
      <c r="D351" s="211"/>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c r="BK351" s="65"/>
      <c r="BL351" s="65"/>
      <c r="BM351" s="65"/>
      <c r="BN351" s="65"/>
      <c r="BO351" s="65"/>
      <c r="BP351" s="216"/>
      <c r="BY351" s="66"/>
      <c r="BZ351" s="66"/>
      <c r="CC351" s="67"/>
      <c r="CD351" s="69"/>
      <c r="CE351" s="1"/>
      <c r="CF351" s="213"/>
      <c r="CG351" s="67"/>
      <c r="CH351" s="69"/>
      <c r="CI351" s="69"/>
      <c r="CK351" s="68"/>
      <c r="CL351" s="68"/>
      <c r="CM351" s="68"/>
      <c r="CN351" s="68"/>
      <c r="CO351" s="68"/>
      <c r="CP351" s="68"/>
      <c r="CQ351" s="68"/>
      <c r="CR351" s="68"/>
      <c r="CS351" s="68"/>
      <c r="CT351" s="68"/>
      <c r="CU351" s="68"/>
      <c r="CV351" s="68"/>
      <c r="CW351" s="68"/>
      <c r="CX351" s="68"/>
      <c r="CY351" s="68"/>
      <c r="CZ351" s="68"/>
      <c r="DA351" s="68"/>
      <c r="DB351" s="68"/>
    </row>
    <row r="352" spans="1:106" hidden="1" x14ac:dyDescent="0.2">
      <c r="A352" s="65"/>
      <c r="C352" s="211"/>
      <c r="D352" s="211"/>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65"/>
      <c r="AU352" s="65"/>
      <c r="AV352" s="65"/>
      <c r="AW352" s="65"/>
      <c r="AX352" s="65"/>
      <c r="AY352" s="65"/>
      <c r="AZ352" s="65"/>
      <c r="BA352" s="65"/>
      <c r="BB352" s="65"/>
      <c r="BC352" s="65"/>
      <c r="BD352" s="65"/>
      <c r="BE352" s="65"/>
      <c r="BF352" s="65"/>
      <c r="BG352" s="65"/>
      <c r="BH352" s="65"/>
      <c r="BI352" s="65"/>
      <c r="BJ352" s="65"/>
      <c r="BK352" s="65"/>
      <c r="BL352" s="65"/>
      <c r="BM352" s="65"/>
      <c r="BN352" s="65"/>
      <c r="BO352" s="65"/>
      <c r="BP352" s="216"/>
      <c r="BY352" s="66"/>
      <c r="BZ352" s="66"/>
      <c r="CC352" s="67"/>
      <c r="CD352" s="69"/>
      <c r="CE352" s="1"/>
      <c r="CF352" s="213"/>
      <c r="CG352" s="67"/>
      <c r="CH352" s="69"/>
      <c r="CI352" s="69"/>
      <c r="CK352" s="68"/>
      <c r="CL352" s="68"/>
      <c r="CM352" s="68"/>
      <c r="CN352" s="68"/>
      <c r="CO352" s="68"/>
      <c r="CP352" s="68"/>
      <c r="CQ352" s="68"/>
      <c r="CR352" s="68"/>
      <c r="CS352" s="68"/>
      <c r="CT352" s="68"/>
      <c r="CU352" s="68"/>
      <c r="CV352" s="68"/>
      <c r="CW352" s="68"/>
      <c r="CX352" s="68"/>
      <c r="CY352" s="68"/>
      <c r="CZ352" s="68"/>
      <c r="DA352" s="68"/>
      <c r="DB352" s="68"/>
    </row>
    <row r="353" spans="1:106" hidden="1" x14ac:dyDescent="0.2">
      <c r="A353" s="65"/>
      <c r="C353" s="211"/>
      <c r="D353" s="211"/>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65"/>
      <c r="AU353" s="65"/>
      <c r="AV353" s="65"/>
      <c r="AW353" s="65"/>
      <c r="AX353" s="65"/>
      <c r="AY353" s="65"/>
      <c r="AZ353" s="65"/>
      <c r="BA353" s="65"/>
      <c r="BB353" s="65"/>
      <c r="BC353" s="65"/>
      <c r="BD353" s="65"/>
      <c r="BE353" s="65"/>
      <c r="BF353" s="65"/>
      <c r="BG353" s="65"/>
      <c r="BH353" s="65"/>
      <c r="BI353" s="65"/>
      <c r="BJ353" s="65"/>
      <c r="BK353" s="65"/>
      <c r="BL353" s="65"/>
      <c r="BM353" s="65"/>
      <c r="BN353" s="65"/>
      <c r="BO353" s="65"/>
      <c r="BP353" s="216"/>
      <c r="BY353" s="66"/>
      <c r="BZ353" s="66"/>
      <c r="CC353" s="67"/>
      <c r="CD353" s="69"/>
      <c r="CE353" s="1"/>
      <c r="CF353" s="213"/>
      <c r="CG353" s="67"/>
      <c r="CH353" s="69"/>
      <c r="CI353" s="69"/>
      <c r="CK353" s="68"/>
      <c r="CL353" s="68"/>
      <c r="CM353" s="68"/>
      <c r="CN353" s="68"/>
      <c r="CO353" s="68"/>
      <c r="CP353" s="68"/>
      <c r="CQ353" s="68"/>
      <c r="CR353" s="68"/>
      <c r="CS353" s="68"/>
      <c r="CT353" s="68"/>
      <c r="CU353" s="68"/>
      <c r="CV353" s="68"/>
      <c r="CW353" s="68"/>
      <c r="CX353" s="68"/>
      <c r="CY353" s="68"/>
      <c r="CZ353" s="68"/>
      <c r="DA353" s="68"/>
      <c r="DB353" s="68"/>
    </row>
    <row r="354" spans="1:106" hidden="1" x14ac:dyDescent="0.2">
      <c r="A354" s="65"/>
      <c r="C354" s="211"/>
      <c r="D354" s="211"/>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R354" s="65"/>
      <c r="AS354" s="65"/>
      <c r="AT354" s="65"/>
      <c r="AU354" s="65"/>
      <c r="AV354" s="65"/>
      <c r="AW354" s="65"/>
      <c r="AX354" s="65"/>
      <c r="AY354" s="65"/>
      <c r="AZ354" s="65"/>
      <c r="BA354" s="65"/>
      <c r="BB354" s="65"/>
      <c r="BC354" s="65"/>
      <c r="BD354" s="65"/>
      <c r="BE354" s="65"/>
      <c r="BF354" s="65"/>
      <c r="BG354" s="65"/>
      <c r="BH354" s="65"/>
      <c r="BI354" s="65"/>
      <c r="BJ354" s="65"/>
      <c r="BK354" s="65"/>
      <c r="BL354" s="65"/>
      <c r="BM354" s="65"/>
      <c r="BN354" s="65"/>
      <c r="BO354" s="65"/>
      <c r="BP354" s="216"/>
      <c r="BY354" s="66"/>
      <c r="BZ354" s="66"/>
      <c r="CC354" s="67"/>
      <c r="CD354" s="69"/>
      <c r="CE354" s="1"/>
      <c r="CF354" s="213"/>
      <c r="CG354" s="67"/>
      <c r="CH354" s="69"/>
      <c r="CI354" s="69"/>
      <c r="CK354" s="68"/>
      <c r="CL354" s="68"/>
      <c r="CM354" s="68"/>
      <c r="CN354" s="68"/>
      <c r="CO354" s="68"/>
      <c r="CP354" s="68"/>
      <c r="CQ354" s="68"/>
      <c r="CR354" s="68"/>
      <c r="CS354" s="68"/>
      <c r="CT354" s="68"/>
      <c r="CU354" s="68"/>
      <c r="CV354" s="68"/>
      <c r="CW354" s="68"/>
      <c r="CX354" s="68"/>
      <c r="CY354" s="68"/>
      <c r="CZ354" s="68"/>
      <c r="DA354" s="68"/>
      <c r="DB354" s="68"/>
    </row>
    <row r="355" spans="1:106" hidden="1" x14ac:dyDescent="0.2">
      <c r="A355" s="65"/>
      <c r="C355" s="211"/>
      <c r="D355" s="211"/>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R355" s="65"/>
      <c r="AS355" s="65"/>
      <c r="AT355" s="65"/>
      <c r="AU355" s="65"/>
      <c r="AV355" s="65"/>
      <c r="AW355" s="65"/>
      <c r="AX355" s="65"/>
      <c r="AY355" s="65"/>
      <c r="AZ355" s="65"/>
      <c r="BA355" s="65"/>
      <c r="BB355" s="65"/>
      <c r="BC355" s="65"/>
      <c r="BD355" s="65"/>
      <c r="BE355" s="65"/>
      <c r="BF355" s="65"/>
      <c r="BG355" s="65"/>
      <c r="BH355" s="65"/>
      <c r="BI355" s="65"/>
      <c r="BJ355" s="65"/>
      <c r="BK355" s="65"/>
      <c r="BL355" s="65"/>
      <c r="BM355" s="65"/>
      <c r="BN355" s="65"/>
      <c r="BO355" s="65"/>
      <c r="BP355" s="216"/>
      <c r="BY355" s="66"/>
      <c r="BZ355" s="66"/>
      <c r="CC355" s="67"/>
      <c r="CD355" s="69"/>
      <c r="CE355" s="1"/>
      <c r="CF355" s="213"/>
      <c r="CG355" s="67"/>
      <c r="CH355" s="69"/>
      <c r="CI355" s="69"/>
      <c r="CK355" s="68"/>
      <c r="CL355" s="68"/>
      <c r="CM355" s="68"/>
      <c r="CN355" s="68"/>
      <c r="CO355" s="68"/>
      <c r="CP355" s="68"/>
      <c r="CQ355" s="68"/>
      <c r="CR355" s="68"/>
      <c r="CS355" s="68"/>
      <c r="CT355" s="68"/>
      <c r="CU355" s="68"/>
      <c r="CV355" s="68"/>
      <c r="CW355" s="68"/>
      <c r="CX355" s="68"/>
      <c r="CY355" s="68"/>
      <c r="CZ355" s="68"/>
      <c r="DA355" s="68"/>
      <c r="DB355" s="68"/>
    </row>
    <row r="356" spans="1:106" hidden="1" x14ac:dyDescent="0.2">
      <c r="A356" s="65"/>
      <c r="C356" s="211"/>
      <c r="D356" s="211"/>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65"/>
      <c r="AU356" s="65"/>
      <c r="AV356" s="65"/>
      <c r="AW356" s="65"/>
      <c r="AX356" s="65"/>
      <c r="AY356" s="65"/>
      <c r="AZ356" s="65"/>
      <c r="BA356" s="65"/>
      <c r="BB356" s="65"/>
      <c r="BC356" s="65"/>
      <c r="BD356" s="65"/>
      <c r="BE356" s="65"/>
      <c r="BF356" s="65"/>
      <c r="BG356" s="65"/>
      <c r="BH356" s="65"/>
      <c r="BI356" s="65"/>
      <c r="BJ356" s="65"/>
      <c r="BK356" s="65"/>
      <c r="BL356" s="65"/>
      <c r="BM356" s="65"/>
      <c r="BN356" s="65"/>
      <c r="BO356" s="65"/>
      <c r="BP356" s="216"/>
      <c r="BY356" s="66"/>
      <c r="BZ356" s="66"/>
      <c r="CC356" s="67"/>
      <c r="CD356" s="69"/>
      <c r="CE356" s="1"/>
      <c r="CF356" s="213"/>
      <c r="CG356" s="67"/>
      <c r="CH356" s="69"/>
      <c r="CI356" s="69"/>
      <c r="CK356" s="68"/>
      <c r="CL356" s="68"/>
      <c r="CM356" s="68"/>
      <c r="CN356" s="68"/>
      <c r="CO356" s="68"/>
      <c r="CP356" s="68"/>
      <c r="CQ356" s="68"/>
      <c r="CR356" s="68"/>
      <c r="CS356" s="68"/>
      <c r="CT356" s="68"/>
      <c r="CU356" s="68"/>
      <c r="CV356" s="68"/>
      <c r="CW356" s="68"/>
      <c r="CX356" s="68"/>
      <c r="CY356" s="68"/>
      <c r="CZ356" s="68"/>
      <c r="DA356" s="68"/>
      <c r="DB356" s="68"/>
    </row>
    <row r="357" spans="1:106" hidden="1" x14ac:dyDescent="0.2">
      <c r="A357" s="65"/>
      <c r="C357" s="211"/>
      <c r="D357" s="211"/>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R357" s="65"/>
      <c r="AS357" s="65"/>
      <c r="AT357" s="65"/>
      <c r="AU357" s="65"/>
      <c r="AV357" s="65"/>
      <c r="AW357" s="65"/>
      <c r="AX357" s="65"/>
      <c r="AY357" s="65"/>
      <c r="AZ357" s="65"/>
      <c r="BA357" s="65"/>
      <c r="BB357" s="65"/>
      <c r="BC357" s="65"/>
      <c r="BD357" s="65"/>
      <c r="BE357" s="65"/>
      <c r="BF357" s="65"/>
      <c r="BG357" s="65"/>
      <c r="BH357" s="65"/>
      <c r="BI357" s="65"/>
      <c r="BJ357" s="65"/>
      <c r="BK357" s="65"/>
      <c r="BL357" s="65"/>
      <c r="BM357" s="65"/>
      <c r="BN357" s="65"/>
      <c r="BO357" s="65"/>
      <c r="BP357" s="216"/>
      <c r="BY357" s="66"/>
      <c r="BZ357" s="66"/>
      <c r="CC357" s="67"/>
      <c r="CD357" s="69"/>
      <c r="CE357" s="1"/>
      <c r="CF357" s="213"/>
      <c r="CG357" s="67"/>
      <c r="CH357" s="69"/>
      <c r="CI357" s="69"/>
      <c r="CK357" s="68"/>
      <c r="CL357" s="68"/>
      <c r="CM357" s="68"/>
      <c r="CN357" s="68"/>
      <c r="CO357" s="68"/>
      <c r="CP357" s="68"/>
      <c r="CQ357" s="68"/>
      <c r="CR357" s="68"/>
      <c r="CS357" s="68"/>
      <c r="CT357" s="68"/>
      <c r="CU357" s="68"/>
      <c r="CV357" s="68"/>
      <c r="CW357" s="68"/>
      <c r="CX357" s="68"/>
      <c r="CY357" s="68"/>
      <c r="CZ357" s="68"/>
      <c r="DA357" s="68"/>
      <c r="DB357" s="68"/>
    </row>
    <row r="358" spans="1:106" hidden="1" x14ac:dyDescent="0.2">
      <c r="A358" s="65"/>
      <c r="C358" s="211"/>
      <c r="D358" s="211"/>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c r="AQ358" s="65"/>
      <c r="AR358" s="65"/>
      <c r="AS358" s="65"/>
      <c r="AT358" s="65"/>
      <c r="AU358" s="65"/>
      <c r="AV358" s="65"/>
      <c r="AW358" s="65"/>
      <c r="AX358" s="65"/>
      <c r="AY358" s="65"/>
      <c r="AZ358" s="65"/>
      <c r="BA358" s="65"/>
      <c r="BB358" s="65"/>
      <c r="BC358" s="65"/>
      <c r="BD358" s="65"/>
      <c r="BE358" s="65"/>
      <c r="BF358" s="65"/>
      <c r="BG358" s="65"/>
      <c r="BH358" s="65"/>
      <c r="BI358" s="65"/>
      <c r="BJ358" s="65"/>
      <c r="BK358" s="65"/>
      <c r="BL358" s="65"/>
      <c r="BM358" s="65"/>
      <c r="BN358" s="65"/>
      <c r="BO358" s="65"/>
      <c r="BP358" s="216"/>
      <c r="BY358" s="66"/>
      <c r="BZ358" s="66"/>
      <c r="CC358" s="67"/>
      <c r="CD358" s="69"/>
      <c r="CE358" s="1"/>
      <c r="CF358" s="213"/>
      <c r="CG358" s="67"/>
      <c r="CH358" s="69"/>
      <c r="CI358" s="69"/>
      <c r="CK358" s="68"/>
      <c r="CL358" s="68"/>
      <c r="CM358" s="68"/>
      <c r="CN358" s="68"/>
      <c r="CO358" s="68"/>
      <c r="CP358" s="68"/>
      <c r="CQ358" s="68"/>
      <c r="CR358" s="68"/>
      <c r="CS358" s="68"/>
      <c r="CT358" s="68"/>
      <c r="CU358" s="68"/>
      <c r="CV358" s="68"/>
      <c r="CW358" s="68"/>
      <c r="CX358" s="68"/>
      <c r="CY358" s="68"/>
      <c r="CZ358" s="68"/>
      <c r="DA358" s="68"/>
      <c r="DB358" s="68"/>
    </row>
    <row r="359" spans="1:106" hidden="1" x14ac:dyDescent="0.2">
      <c r="A359" s="65"/>
      <c r="C359" s="211"/>
      <c r="D359" s="211"/>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c r="BK359" s="65"/>
      <c r="BL359" s="65"/>
      <c r="BM359" s="65"/>
      <c r="BN359" s="65"/>
      <c r="BO359" s="65"/>
      <c r="BP359" s="216"/>
      <c r="BY359" s="66"/>
      <c r="BZ359" s="66"/>
      <c r="CC359" s="67"/>
      <c r="CD359" s="69"/>
      <c r="CE359" s="1"/>
      <c r="CF359" s="213"/>
      <c r="CG359" s="67"/>
      <c r="CH359" s="69"/>
      <c r="CI359" s="69"/>
      <c r="CK359" s="68"/>
      <c r="CL359" s="68"/>
      <c r="CM359" s="68"/>
      <c r="CN359" s="68"/>
      <c r="CO359" s="68"/>
      <c r="CP359" s="68"/>
      <c r="CQ359" s="68"/>
      <c r="CR359" s="68"/>
      <c r="CS359" s="68"/>
      <c r="CT359" s="68"/>
      <c r="CU359" s="68"/>
      <c r="CV359" s="68"/>
      <c r="CW359" s="68"/>
      <c r="CX359" s="68"/>
      <c r="CY359" s="68"/>
      <c r="CZ359" s="68"/>
      <c r="DA359" s="68"/>
      <c r="DB359" s="68"/>
    </row>
    <row r="360" spans="1:106" hidden="1" x14ac:dyDescent="0.2">
      <c r="A360" s="65"/>
      <c r="C360" s="211"/>
      <c r="D360" s="211"/>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c r="BK360" s="65"/>
      <c r="BL360" s="65"/>
      <c r="BM360" s="65"/>
      <c r="BN360" s="65"/>
      <c r="BO360" s="65"/>
      <c r="BP360" s="216"/>
      <c r="BY360" s="66"/>
      <c r="BZ360" s="66"/>
      <c r="CC360" s="67"/>
      <c r="CD360" s="69"/>
      <c r="CE360" s="1"/>
      <c r="CF360" s="213"/>
      <c r="CG360" s="67"/>
      <c r="CH360" s="69"/>
      <c r="CI360" s="69"/>
      <c r="CK360" s="68"/>
      <c r="CL360" s="68"/>
      <c r="CM360" s="68"/>
      <c r="CN360" s="68"/>
      <c r="CO360" s="68"/>
      <c r="CP360" s="68"/>
      <c r="CQ360" s="68"/>
      <c r="CR360" s="68"/>
      <c r="CS360" s="68"/>
      <c r="CT360" s="68"/>
      <c r="CU360" s="68"/>
      <c r="CV360" s="68"/>
      <c r="CW360" s="68"/>
      <c r="CX360" s="68"/>
      <c r="CY360" s="68"/>
      <c r="CZ360" s="68"/>
      <c r="DA360" s="68"/>
      <c r="DB360" s="68"/>
    </row>
    <row r="361" spans="1:106" hidden="1" x14ac:dyDescent="0.2">
      <c r="A361" s="65"/>
      <c r="C361" s="211"/>
      <c r="D361" s="211"/>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c r="BK361" s="65"/>
      <c r="BL361" s="65"/>
      <c r="BM361" s="65"/>
      <c r="BN361" s="65"/>
      <c r="BO361" s="65"/>
      <c r="BP361" s="216"/>
      <c r="BY361" s="66"/>
      <c r="BZ361" s="66"/>
      <c r="CC361" s="67"/>
      <c r="CD361" s="69"/>
      <c r="CE361" s="1"/>
      <c r="CF361" s="213"/>
      <c r="CG361" s="67"/>
      <c r="CH361" s="69"/>
      <c r="CI361" s="69"/>
      <c r="CK361" s="68"/>
      <c r="CL361" s="68"/>
      <c r="CM361" s="68"/>
      <c r="CN361" s="68"/>
      <c r="CO361" s="68"/>
      <c r="CP361" s="68"/>
      <c r="CQ361" s="68"/>
      <c r="CR361" s="68"/>
      <c r="CS361" s="68"/>
      <c r="CT361" s="68"/>
      <c r="CU361" s="68"/>
      <c r="CV361" s="68"/>
      <c r="CW361" s="68"/>
      <c r="CX361" s="68"/>
      <c r="CY361" s="68"/>
      <c r="CZ361" s="68"/>
      <c r="DA361" s="68"/>
      <c r="DB361" s="68"/>
    </row>
    <row r="362" spans="1:106" hidden="1" x14ac:dyDescent="0.2">
      <c r="A362" s="65"/>
      <c r="C362" s="211"/>
      <c r="D362" s="211"/>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R362" s="65"/>
      <c r="AS362" s="65"/>
      <c r="AT362" s="65"/>
      <c r="AU362" s="65"/>
      <c r="AV362" s="65"/>
      <c r="AW362" s="65"/>
      <c r="AX362" s="65"/>
      <c r="AY362" s="65"/>
      <c r="AZ362" s="65"/>
      <c r="BA362" s="65"/>
      <c r="BB362" s="65"/>
      <c r="BC362" s="65"/>
      <c r="BD362" s="65"/>
      <c r="BE362" s="65"/>
      <c r="BF362" s="65"/>
      <c r="BG362" s="65"/>
      <c r="BH362" s="65"/>
      <c r="BI362" s="65"/>
      <c r="BJ362" s="65"/>
      <c r="BK362" s="65"/>
      <c r="BL362" s="65"/>
      <c r="BM362" s="65"/>
      <c r="BN362" s="65"/>
      <c r="BO362" s="65"/>
      <c r="BP362" s="216"/>
      <c r="BY362" s="66"/>
      <c r="BZ362" s="66"/>
      <c r="CC362" s="67"/>
      <c r="CD362" s="69"/>
      <c r="CE362" s="1"/>
      <c r="CF362" s="213"/>
      <c r="CG362" s="67"/>
      <c r="CH362" s="69"/>
      <c r="CI362" s="69"/>
      <c r="CK362" s="68"/>
      <c r="CL362" s="68"/>
      <c r="CM362" s="68"/>
      <c r="CN362" s="68"/>
      <c r="CO362" s="68"/>
      <c r="CP362" s="68"/>
      <c r="CQ362" s="68"/>
      <c r="CR362" s="68"/>
      <c r="CS362" s="68"/>
      <c r="CT362" s="68"/>
      <c r="CU362" s="68"/>
      <c r="CV362" s="68"/>
      <c r="CW362" s="68"/>
      <c r="CX362" s="68"/>
      <c r="CY362" s="68"/>
      <c r="CZ362" s="68"/>
      <c r="DA362" s="68"/>
      <c r="DB362" s="68"/>
    </row>
    <row r="363" spans="1:106" hidden="1" x14ac:dyDescent="0.2">
      <c r="A363" s="65"/>
      <c r="C363" s="211"/>
      <c r="D363" s="211"/>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c r="BK363" s="65"/>
      <c r="BL363" s="65"/>
      <c r="BM363" s="65"/>
      <c r="BN363" s="65"/>
      <c r="BO363" s="65"/>
      <c r="BP363" s="216"/>
      <c r="BY363" s="66"/>
      <c r="BZ363" s="66"/>
      <c r="CC363" s="67"/>
      <c r="CD363" s="69"/>
      <c r="CE363" s="1"/>
      <c r="CF363" s="213"/>
      <c r="CG363" s="67"/>
      <c r="CH363" s="69"/>
      <c r="CI363" s="69"/>
      <c r="CK363" s="68"/>
      <c r="CL363" s="68"/>
      <c r="CM363" s="68"/>
      <c r="CN363" s="68"/>
      <c r="CO363" s="68"/>
      <c r="CP363" s="68"/>
      <c r="CQ363" s="68"/>
      <c r="CR363" s="68"/>
      <c r="CS363" s="68"/>
      <c r="CT363" s="68"/>
      <c r="CU363" s="68"/>
      <c r="CV363" s="68"/>
      <c r="CW363" s="68"/>
      <c r="CX363" s="68"/>
      <c r="CY363" s="68"/>
      <c r="CZ363" s="68"/>
      <c r="DA363" s="68"/>
      <c r="DB363" s="68"/>
    </row>
    <row r="364" spans="1:106" hidden="1" x14ac:dyDescent="0.2">
      <c r="A364" s="65"/>
      <c r="C364" s="211"/>
      <c r="D364" s="211"/>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c r="BK364" s="65"/>
      <c r="BL364" s="65"/>
      <c r="BM364" s="65"/>
      <c r="BN364" s="65"/>
      <c r="BO364" s="65"/>
      <c r="BP364" s="216"/>
      <c r="BY364" s="66"/>
      <c r="BZ364" s="66"/>
      <c r="CC364" s="67"/>
      <c r="CD364" s="69"/>
      <c r="CE364" s="1"/>
      <c r="CF364" s="213"/>
      <c r="CG364" s="67"/>
      <c r="CH364" s="69"/>
      <c r="CI364" s="69"/>
      <c r="CK364" s="68"/>
      <c r="CL364" s="68"/>
      <c r="CM364" s="68"/>
      <c r="CN364" s="68"/>
      <c r="CO364" s="68"/>
      <c r="CP364" s="68"/>
      <c r="CQ364" s="68"/>
      <c r="CR364" s="68"/>
      <c r="CS364" s="68"/>
      <c r="CT364" s="68"/>
      <c r="CU364" s="68"/>
      <c r="CV364" s="68"/>
      <c r="CW364" s="68"/>
      <c r="CX364" s="68"/>
      <c r="CY364" s="68"/>
      <c r="CZ364" s="68"/>
      <c r="DA364" s="68"/>
      <c r="DB364" s="68"/>
    </row>
    <row r="365" spans="1:106" hidden="1" x14ac:dyDescent="0.2">
      <c r="A365" s="65"/>
      <c r="C365" s="211"/>
      <c r="D365" s="211"/>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c r="BK365" s="65"/>
      <c r="BL365" s="65"/>
      <c r="BM365" s="65"/>
      <c r="BN365" s="65"/>
      <c r="BO365" s="65"/>
      <c r="BP365" s="216"/>
      <c r="BY365" s="66"/>
      <c r="BZ365" s="66"/>
      <c r="CC365" s="67"/>
      <c r="CD365" s="69"/>
      <c r="CE365" s="1"/>
      <c r="CF365" s="213"/>
      <c r="CG365" s="67"/>
      <c r="CH365" s="69"/>
      <c r="CI365" s="69"/>
      <c r="CK365" s="68"/>
      <c r="CL365" s="68"/>
      <c r="CM365" s="68"/>
      <c r="CN365" s="68"/>
      <c r="CO365" s="68"/>
      <c r="CP365" s="68"/>
      <c r="CQ365" s="68"/>
      <c r="CR365" s="68"/>
      <c r="CS365" s="68"/>
      <c r="CT365" s="68"/>
      <c r="CU365" s="68"/>
      <c r="CV365" s="68"/>
      <c r="CW365" s="68"/>
      <c r="CX365" s="68"/>
      <c r="CY365" s="68"/>
      <c r="CZ365" s="68"/>
      <c r="DA365" s="68"/>
      <c r="DB365" s="68"/>
    </row>
    <row r="366" spans="1:106" hidden="1" x14ac:dyDescent="0.2">
      <c r="A366" s="65"/>
      <c r="C366" s="211"/>
      <c r="D366" s="211"/>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c r="BK366" s="65"/>
      <c r="BL366" s="65"/>
      <c r="BM366" s="65"/>
      <c r="BN366" s="65"/>
      <c r="BO366" s="65"/>
      <c r="BP366" s="216"/>
      <c r="BY366" s="66"/>
      <c r="BZ366" s="66"/>
      <c r="CC366" s="67"/>
      <c r="CD366" s="69"/>
      <c r="CE366" s="1"/>
      <c r="CF366" s="213"/>
      <c r="CG366" s="67"/>
      <c r="CH366" s="69"/>
      <c r="CI366" s="69"/>
      <c r="CK366" s="68"/>
      <c r="CL366" s="68"/>
      <c r="CM366" s="68"/>
      <c r="CN366" s="68"/>
      <c r="CO366" s="68"/>
      <c r="CP366" s="68"/>
      <c r="CQ366" s="68"/>
      <c r="CR366" s="68"/>
      <c r="CS366" s="68"/>
      <c r="CT366" s="68"/>
      <c r="CU366" s="68"/>
      <c r="CV366" s="68"/>
      <c r="CW366" s="68"/>
      <c r="CX366" s="68"/>
      <c r="CY366" s="68"/>
      <c r="CZ366" s="68"/>
      <c r="DA366" s="68"/>
      <c r="DB366" s="68"/>
    </row>
    <row r="367" spans="1:106" hidden="1" x14ac:dyDescent="0.2">
      <c r="A367" s="65"/>
      <c r="C367" s="211"/>
      <c r="D367" s="211"/>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c r="BK367" s="65"/>
      <c r="BL367" s="65"/>
      <c r="BM367" s="65"/>
      <c r="BN367" s="65"/>
      <c r="BO367" s="65"/>
      <c r="BP367" s="216"/>
      <c r="BY367" s="66"/>
      <c r="BZ367" s="66"/>
      <c r="CC367" s="67"/>
      <c r="CD367" s="69"/>
      <c r="CE367" s="1"/>
      <c r="CF367" s="213"/>
      <c r="CG367" s="67"/>
      <c r="CH367" s="69"/>
      <c r="CI367" s="69"/>
      <c r="CK367" s="68"/>
      <c r="CL367" s="68"/>
      <c r="CM367" s="68"/>
      <c r="CN367" s="68"/>
      <c r="CO367" s="68"/>
      <c r="CP367" s="68"/>
      <c r="CQ367" s="68"/>
      <c r="CR367" s="68"/>
      <c r="CS367" s="68"/>
      <c r="CT367" s="68"/>
      <c r="CU367" s="68"/>
      <c r="CV367" s="68"/>
      <c r="CW367" s="68"/>
      <c r="CX367" s="68"/>
      <c r="CY367" s="68"/>
      <c r="CZ367" s="68"/>
      <c r="DA367" s="68"/>
      <c r="DB367" s="68"/>
    </row>
    <row r="368" spans="1:106" hidden="1" x14ac:dyDescent="0.2">
      <c r="A368" s="65"/>
      <c r="C368" s="211"/>
      <c r="D368" s="211"/>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c r="BK368" s="65"/>
      <c r="BL368" s="65"/>
      <c r="BM368" s="65"/>
      <c r="BN368" s="65"/>
      <c r="BO368" s="65"/>
      <c r="BP368" s="216"/>
      <c r="BY368" s="66"/>
      <c r="BZ368" s="66"/>
      <c r="CC368" s="67"/>
      <c r="CD368" s="69"/>
      <c r="CE368" s="1"/>
      <c r="CF368" s="213"/>
      <c r="CG368" s="67"/>
      <c r="CH368" s="69"/>
      <c r="CI368" s="69"/>
      <c r="CK368" s="68"/>
      <c r="CL368" s="68"/>
      <c r="CM368" s="68"/>
      <c r="CN368" s="68"/>
      <c r="CO368" s="68"/>
      <c r="CP368" s="68"/>
      <c r="CQ368" s="68"/>
      <c r="CR368" s="68"/>
      <c r="CS368" s="68"/>
      <c r="CT368" s="68"/>
      <c r="CU368" s="68"/>
      <c r="CV368" s="68"/>
      <c r="CW368" s="68"/>
      <c r="CX368" s="68"/>
      <c r="CY368" s="68"/>
      <c r="CZ368" s="68"/>
      <c r="DA368" s="68"/>
      <c r="DB368" s="68"/>
    </row>
    <row r="369" spans="1:106" hidden="1" x14ac:dyDescent="0.2">
      <c r="A369" s="65"/>
      <c r="C369" s="211"/>
      <c r="D369" s="211"/>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c r="BK369" s="65"/>
      <c r="BL369" s="65"/>
      <c r="BM369" s="65"/>
      <c r="BN369" s="65"/>
      <c r="BO369" s="65"/>
      <c r="BP369" s="216"/>
      <c r="BY369" s="66"/>
      <c r="BZ369" s="66"/>
      <c r="CC369" s="67"/>
      <c r="CD369" s="69"/>
      <c r="CE369" s="1"/>
      <c r="CF369" s="213"/>
      <c r="CG369" s="67"/>
      <c r="CH369" s="69"/>
      <c r="CI369" s="69"/>
      <c r="CK369" s="68"/>
      <c r="CL369" s="68"/>
      <c r="CM369" s="68"/>
      <c r="CN369" s="68"/>
      <c r="CO369" s="68"/>
      <c r="CP369" s="68"/>
      <c r="CQ369" s="68"/>
      <c r="CR369" s="68"/>
      <c r="CS369" s="68"/>
      <c r="CT369" s="68"/>
      <c r="CU369" s="68"/>
      <c r="CV369" s="68"/>
      <c r="CW369" s="68"/>
      <c r="CX369" s="68"/>
      <c r="CY369" s="68"/>
      <c r="CZ369" s="68"/>
      <c r="DA369" s="68"/>
      <c r="DB369" s="68"/>
    </row>
    <row r="370" spans="1:106" hidden="1" x14ac:dyDescent="0.2">
      <c r="A370" s="65"/>
      <c r="C370" s="211"/>
      <c r="D370" s="211"/>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c r="BK370" s="65"/>
      <c r="BL370" s="65"/>
      <c r="BM370" s="65"/>
      <c r="BN370" s="65"/>
      <c r="BO370" s="65"/>
      <c r="BP370" s="216"/>
      <c r="BY370" s="66"/>
      <c r="BZ370" s="66"/>
      <c r="CC370" s="67"/>
      <c r="CD370" s="69"/>
      <c r="CE370" s="1"/>
      <c r="CF370" s="213"/>
      <c r="CG370" s="67"/>
      <c r="CH370" s="69"/>
      <c r="CI370" s="69"/>
      <c r="CK370" s="68"/>
      <c r="CL370" s="68"/>
      <c r="CM370" s="68"/>
      <c r="CN370" s="68"/>
      <c r="CO370" s="68"/>
      <c r="CP370" s="68"/>
      <c r="CQ370" s="68"/>
      <c r="CR370" s="68"/>
      <c r="CS370" s="68"/>
      <c r="CT370" s="68"/>
      <c r="CU370" s="68"/>
      <c r="CV370" s="68"/>
      <c r="CW370" s="68"/>
      <c r="CX370" s="68"/>
      <c r="CY370" s="68"/>
      <c r="CZ370" s="68"/>
      <c r="DA370" s="68"/>
      <c r="DB370" s="68"/>
    </row>
    <row r="371" spans="1:106" hidden="1" x14ac:dyDescent="0.2">
      <c r="A371" s="65"/>
      <c r="C371" s="211"/>
      <c r="D371" s="211"/>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c r="BK371" s="65"/>
      <c r="BL371" s="65"/>
      <c r="BM371" s="65"/>
      <c r="BN371" s="65"/>
      <c r="BO371" s="65"/>
      <c r="BP371" s="216"/>
      <c r="BY371" s="66"/>
      <c r="BZ371" s="66"/>
      <c r="CC371" s="67"/>
      <c r="CD371" s="69"/>
      <c r="CE371" s="1"/>
      <c r="CF371" s="213"/>
      <c r="CG371" s="67"/>
      <c r="CH371" s="69"/>
      <c r="CI371" s="69"/>
      <c r="CK371" s="68"/>
      <c r="CL371" s="68"/>
      <c r="CM371" s="68"/>
      <c r="CN371" s="68"/>
      <c r="CO371" s="68"/>
      <c r="CP371" s="68"/>
      <c r="CQ371" s="68"/>
      <c r="CR371" s="68"/>
      <c r="CS371" s="68"/>
      <c r="CT371" s="68"/>
      <c r="CU371" s="68"/>
      <c r="CV371" s="68"/>
      <c r="CW371" s="68"/>
      <c r="CX371" s="68"/>
      <c r="CY371" s="68"/>
      <c r="CZ371" s="68"/>
      <c r="DA371" s="68"/>
      <c r="DB371" s="68"/>
    </row>
    <row r="372" spans="1:106" hidden="1" x14ac:dyDescent="0.2">
      <c r="A372" s="65"/>
      <c r="C372" s="211"/>
      <c r="D372" s="211"/>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c r="BK372" s="65"/>
      <c r="BL372" s="65"/>
      <c r="BM372" s="65"/>
      <c r="BN372" s="65"/>
      <c r="BO372" s="65"/>
      <c r="BP372" s="216"/>
      <c r="BY372" s="66"/>
      <c r="BZ372" s="66"/>
      <c r="CC372" s="67"/>
      <c r="CD372" s="69"/>
      <c r="CE372" s="1"/>
      <c r="CF372" s="213"/>
      <c r="CG372" s="67"/>
      <c r="CH372" s="69"/>
      <c r="CI372" s="69"/>
      <c r="CK372" s="68"/>
      <c r="CL372" s="68"/>
      <c r="CM372" s="68"/>
      <c r="CN372" s="68"/>
      <c r="CO372" s="68"/>
      <c r="CP372" s="68"/>
      <c r="CQ372" s="68"/>
      <c r="CR372" s="68"/>
      <c r="CS372" s="68"/>
      <c r="CT372" s="68"/>
      <c r="CU372" s="68"/>
      <c r="CV372" s="68"/>
      <c r="CW372" s="68"/>
      <c r="CX372" s="68"/>
      <c r="CY372" s="68"/>
      <c r="CZ372" s="68"/>
      <c r="DA372" s="68"/>
      <c r="DB372" s="68"/>
    </row>
    <row r="373" spans="1:106" hidden="1" x14ac:dyDescent="0.2">
      <c r="A373" s="65"/>
      <c r="C373" s="211"/>
      <c r="D373" s="211"/>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c r="BK373" s="65"/>
      <c r="BL373" s="65"/>
      <c r="BM373" s="65"/>
      <c r="BN373" s="65"/>
      <c r="BO373" s="65"/>
      <c r="BP373" s="216"/>
      <c r="BY373" s="66"/>
      <c r="BZ373" s="66"/>
      <c r="CC373" s="67"/>
      <c r="CD373" s="69"/>
      <c r="CE373" s="1"/>
      <c r="CF373" s="213"/>
      <c r="CG373" s="67"/>
      <c r="CH373" s="69"/>
      <c r="CI373" s="69"/>
      <c r="CK373" s="68"/>
      <c r="CL373" s="68"/>
      <c r="CM373" s="68"/>
      <c r="CN373" s="68"/>
      <c r="CO373" s="68"/>
      <c r="CP373" s="68"/>
      <c r="CQ373" s="68"/>
      <c r="CR373" s="68"/>
      <c r="CS373" s="68"/>
      <c r="CT373" s="68"/>
      <c r="CU373" s="68"/>
      <c r="CV373" s="68"/>
      <c r="CW373" s="68"/>
      <c r="CX373" s="68"/>
      <c r="CY373" s="68"/>
      <c r="CZ373" s="68"/>
      <c r="DA373" s="68"/>
      <c r="DB373" s="68"/>
    </row>
    <row r="374" spans="1:106" hidden="1" x14ac:dyDescent="0.2">
      <c r="A374" s="65"/>
      <c r="C374" s="211"/>
      <c r="D374" s="211"/>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c r="BK374" s="65"/>
      <c r="BL374" s="65"/>
      <c r="BM374" s="65"/>
      <c r="BN374" s="65"/>
      <c r="BO374" s="65"/>
      <c r="BP374" s="216"/>
      <c r="BY374" s="66"/>
      <c r="BZ374" s="66"/>
      <c r="CC374" s="67"/>
      <c r="CD374" s="69"/>
      <c r="CE374" s="1"/>
      <c r="CF374" s="213"/>
      <c r="CG374" s="67"/>
      <c r="CH374" s="69"/>
      <c r="CI374" s="69"/>
      <c r="CK374" s="68"/>
      <c r="CL374" s="68"/>
      <c r="CM374" s="68"/>
      <c r="CN374" s="68"/>
      <c r="CO374" s="68"/>
      <c r="CP374" s="68"/>
      <c r="CQ374" s="68"/>
      <c r="CR374" s="68"/>
      <c r="CS374" s="68"/>
      <c r="CT374" s="68"/>
      <c r="CU374" s="68"/>
      <c r="CV374" s="68"/>
      <c r="CW374" s="68"/>
      <c r="CX374" s="68"/>
      <c r="CY374" s="68"/>
      <c r="CZ374" s="68"/>
      <c r="DA374" s="68"/>
      <c r="DB374" s="68"/>
    </row>
    <row r="375" spans="1:106" hidden="1" x14ac:dyDescent="0.2">
      <c r="A375" s="65"/>
      <c r="C375" s="211"/>
      <c r="D375" s="211"/>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c r="BK375" s="65"/>
      <c r="BL375" s="65"/>
      <c r="BM375" s="65"/>
      <c r="BN375" s="65"/>
      <c r="BO375" s="65"/>
      <c r="BP375" s="216"/>
      <c r="BY375" s="66"/>
      <c r="BZ375" s="66"/>
      <c r="CC375" s="67"/>
      <c r="CD375" s="69"/>
      <c r="CE375" s="1"/>
      <c r="CF375" s="213"/>
      <c r="CG375" s="67"/>
      <c r="CH375" s="69"/>
      <c r="CI375" s="69"/>
      <c r="CK375" s="68"/>
      <c r="CL375" s="68"/>
      <c r="CM375" s="68"/>
      <c r="CN375" s="68"/>
      <c r="CO375" s="68"/>
      <c r="CP375" s="68"/>
      <c r="CQ375" s="68"/>
      <c r="CR375" s="68"/>
      <c r="CS375" s="68"/>
      <c r="CT375" s="68"/>
      <c r="CU375" s="68"/>
      <c r="CV375" s="68"/>
      <c r="CW375" s="68"/>
      <c r="CX375" s="68"/>
      <c r="CY375" s="68"/>
      <c r="CZ375" s="68"/>
      <c r="DA375" s="68"/>
      <c r="DB375" s="68"/>
    </row>
    <row r="376" spans="1:106" hidden="1" x14ac:dyDescent="0.2">
      <c r="A376" s="65"/>
      <c r="C376" s="211"/>
      <c r="D376" s="211"/>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c r="BK376" s="65"/>
      <c r="BL376" s="65"/>
      <c r="BM376" s="65"/>
      <c r="BN376" s="65"/>
      <c r="BO376" s="65"/>
      <c r="BP376" s="216"/>
      <c r="BY376" s="66"/>
      <c r="BZ376" s="66"/>
      <c r="CC376" s="67"/>
      <c r="CD376" s="69"/>
      <c r="CE376" s="1"/>
      <c r="CF376" s="213"/>
      <c r="CG376" s="67"/>
      <c r="CH376" s="69"/>
      <c r="CI376" s="69"/>
      <c r="CK376" s="68"/>
      <c r="CL376" s="68"/>
      <c r="CM376" s="68"/>
      <c r="CN376" s="68"/>
      <c r="CO376" s="68"/>
      <c r="CP376" s="68"/>
      <c r="CQ376" s="68"/>
      <c r="CR376" s="68"/>
      <c r="CS376" s="68"/>
      <c r="CT376" s="68"/>
      <c r="CU376" s="68"/>
      <c r="CV376" s="68"/>
      <c r="CW376" s="68"/>
      <c r="CX376" s="68"/>
      <c r="CY376" s="68"/>
      <c r="CZ376" s="68"/>
      <c r="DA376" s="68"/>
      <c r="DB376" s="68"/>
    </row>
    <row r="377" spans="1:106" hidden="1" x14ac:dyDescent="0.2">
      <c r="A377" s="65"/>
      <c r="C377" s="211"/>
      <c r="D377" s="211"/>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c r="BK377" s="65"/>
      <c r="BL377" s="65"/>
      <c r="BM377" s="65"/>
      <c r="BN377" s="65"/>
      <c r="BO377" s="65"/>
      <c r="BP377" s="216"/>
      <c r="BY377" s="66"/>
      <c r="BZ377" s="66"/>
      <c r="CC377" s="67"/>
      <c r="CD377" s="69"/>
      <c r="CE377" s="1"/>
      <c r="CF377" s="213"/>
      <c r="CG377" s="67"/>
      <c r="CH377" s="69"/>
      <c r="CI377" s="69"/>
      <c r="CK377" s="68"/>
      <c r="CL377" s="68"/>
      <c r="CM377" s="68"/>
      <c r="CN377" s="68"/>
      <c r="CO377" s="68"/>
      <c r="CP377" s="68"/>
      <c r="CQ377" s="68"/>
      <c r="CR377" s="68"/>
      <c r="CS377" s="68"/>
      <c r="CT377" s="68"/>
      <c r="CU377" s="68"/>
      <c r="CV377" s="68"/>
      <c r="CW377" s="68"/>
      <c r="CX377" s="68"/>
      <c r="CY377" s="68"/>
      <c r="CZ377" s="68"/>
      <c r="DA377" s="68"/>
      <c r="DB377" s="68"/>
    </row>
    <row r="378" spans="1:106" hidden="1" x14ac:dyDescent="0.2">
      <c r="A378" s="65"/>
      <c r="C378" s="211"/>
      <c r="D378" s="211"/>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c r="BK378" s="65"/>
      <c r="BL378" s="65"/>
      <c r="BM378" s="65"/>
      <c r="BN378" s="65"/>
      <c r="BO378" s="65"/>
      <c r="BP378" s="216"/>
      <c r="BY378" s="66"/>
      <c r="BZ378" s="66"/>
      <c r="CC378" s="67"/>
      <c r="CD378" s="69"/>
      <c r="CE378" s="1"/>
      <c r="CF378" s="213"/>
      <c r="CG378" s="67"/>
      <c r="CH378" s="69"/>
      <c r="CI378" s="69"/>
      <c r="CK378" s="68"/>
      <c r="CL378" s="68"/>
      <c r="CM378" s="68"/>
      <c r="CN378" s="68"/>
      <c r="CO378" s="68"/>
      <c r="CP378" s="68"/>
      <c r="CQ378" s="68"/>
      <c r="CR378" s="68"/>
      <c r="CS378" s="68"/>
      <c r="CT378" s="68"/>
      <c r="CU378" s="68"/>
      <c r="CV378" s="68"/>
      <c r="CW378" s="68"/>
      <c r="CX378" s="68"/>
      <c r="CY378" s="68"/>
      <c r="CZ378" s="68"/>
      <c r="DA378" s="68"/>
      <c r="DB378" s="68"/>
    </row>
    <row r="379" spans="1:106" hidden="1" x14ac:dyDescent="0.2">
      <c r="A379" s="65"/>
      <c r="C379" s="211"/>
      <c r="D379" s="211"/>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c r="BK379" s="65"/>
      <c r="BL379" s="65"/>
      <c r="BM379" s="65"/>
      <c r="BN379" s="65"/>
      <c r="BO379" s="65"/>
      <c r="BP379" s="216"/>
      <c r="BY379" s="66"/>
      <c r="BZ379" s="66"/>
      <c r="CC379" s="67"/>
      <c r="CD379" s="69"/>
      <c r="CE379" s="1"/>
      <c r="CF379" s="213"/>
      <c r="CG379" s="67"/>
      <c r="CH379" s="69"/>
      <c r="CI379" s="69"/>
      <c r="CK379" s="68"/>
      <c r="CL379" s="68"/>
      <c r="CM379" s="68"/>
      <c r="CN379" s="68"/>
      <c r="CO379" s="68"/>
      <c r="CP379" s="68"/>
      <c r="CQ379" s="68"/>
      <c r="CR379" s="68"/>
      <c r="CS379" s="68"/>
      <c r="CT379" s="68"/>
      <c r="CU379" s="68"/>
      <c r="CV379" s="68"/>
      <c r="CW379" s="68"/>
      <c r="CX379" s="68"/>
      <c r="CY379" s="68"/>
      <c r="CZ379" s="68"/>
      <c r="DA379" s="68"/>
      <c r="DB379" s="68"/>
    </row>
    <row r="380" spans="1:106" hidden="1" x14ac:dyDescent="0.2">
      <c r="A380" s="65"/>
      <c r="C380" s="211"/>
      <c r="D380" s="211"/>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c r="BK380" s="65"/>
      <c r="BL380" s="65"/>
      <c r="BM380" s="65"/>
      <c r="BN380" s="65"/>
      <c r="BO380" s="65"/>
      <c r="BP380" s="216"/>
      <c r="BY380" s="66"/>
      <c r="BZ380" s="66"/>
      <c r="CC380" s="67"/>
      <c r="CD380" s="69"/>
      <c r="CE380" s="1"/>
      <c r="CF380" s="213"/>
      <c r="CG380" s="67"/>
      <c r="CH380" s="69"/>
      <c r="CI380" s="69"/>
      <c r="CK380" s="68"/>
      <c r="CL380" s="68"/>
      <c r="CM380" s="68"/>
      <c r="CN380" s="68"/>
      <c r="CO380" s="68"/>
      <c r="CP380" s="68"/>
      <c r="CQ380" s="68"/>
      <c r="CR380" s="68"/>
      <c r="CS380" s="68"/>
      <c r="CT380" s="68"/>
      <c r="CU380" s="68"/>
      <c r="CV380" s="68"/>
      <c r="CW380" s="68"/>
      <c r="CX380" s="68"/>
      <c r="CY380" s="68"/>
      <c r="CZ380" s="68"/>
      <c r="DA380" s="68"/>
      <c r="DB380" s="68"/>
    </row>
    <row r="381" spans="1:106" hidden="1" x14ac:dyDescent="0.2">
      <c r="A381" s="65"/>
      <c r="C381" s="211"/>
      <c r="D381" s="211"/>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216"/>
      <c r="BY381" s="66"/>
      <c r="BZ381" s="66"/>
      <c r="CC381" s="67"/>
      <c r="CD381" s="69"/>
      <c r="CE381" s="1"/>
      <c r="CF381" s="213"/>
      <c r="CG381" s="67"/>
      <c r="CH381" s="69"/>
      <c r="CI381" s="69"/>
      <c r="CK381" s="68"/>
      <c r="CL381" s="68"/>
      <c r="CM381" s="68"/>
      <c r="CN381" s="68"/>
      <c r="CO381" s="68"/>
      <c r="CP381" s="68"/>
      <c r="CQ381" s="68"/>
      <c r="CR381" s="68"/>
      <c r="CS381" s="68"/>
      <c r="CT381" s="68"/>
      <c r="CU381" s="68"/>
      <c r="CV381" s="68"/>
      <c r="CW381" s="68"/>
      <c r="CX381" s="68"/>
      <c r="CY381" s="68"/>
      <c r="CZ381" s="68"/>
      <c r="DA381" s="68"/>
      <c r="DB381" s="68"/>
    </row>
    <row r="382" spans="1:106" hidden="1" x14ac:dyDescent="0.2">
      <c r="A382" s="65"/>
      <c r="C382" s="211"/>
      <c r="D382" s="211"/>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216"/>
      <c r="BY382" s="66"/>
      <c r="BZ382" s="66"/>
      <c r="CC382" s="67"/>
      <c r="CD382" s="69"/>
      <c r="CE382" s="1"/>
      <c r="CF382" s="213"/>
      <c r="CG382" s="67"/>
      <c r="CH382" s="69"/>
      <c r="CI382" s="69"/>
      <c r="CK382" s="68"/>
      <c r="CL382" s="68"/>
      <c r="CM382" s="68"/>
      <c r="CN382" s="68"/>
      <c r="CO382" s="68"/>
      <c r="CP382" s="68"/>
      <c r="CQ382" s="68"/>
      <c r="CR382" s="68"/>
      <c r="CS382" s="68"/>
      <c r="CT382" s="68"/>
      <c r="CU382" s="68"/>
      <c r="CV382" s="68"/>
      <c r="CW382" s="68"/>
      <c r="CX382" s="68"/>
      <c r="CY382" s="68"/>
      <c r="CZ382" s="68"/>
      <c r="DA382" s="68"/>
      <c r="DB382" s="68"/>
    </row>
    <row r="383" spans="1:106" hidden="1" x14ac:dyDescent="0.2">
      <c r="A383" s="65"/>
      <c r="C383" s="211"/>
      <c r="D383" s="211"/>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c r="BK383" s="65"/>
      <c r="BL383" s="65"/>
      <c r="BM383" s="65"/>
      <c r="BN383" s="65"/>
      <c r="BO383" s="65"/>
      <c r="BP383" s="216"/>
      <c r="BY383" s="66"/>
      <c r="BZ383" s="66"/>
      <c r="CC383" s="67"/>
      <c r="CD383" s="69"/>
      <c r="CE383" s="1"/>
      <c r="CF383" s="213"/>
      <c r="CG383" s="67"/>
      <c r="CH383" s="69"/>
      <c r="CI383" s="69"/>
      <c r="CK383" s="68"/>
      <c r="CL383" s="68"/>
      <c r="CM383" s="68"/>
      <c r="CN383" s="68"/>
      <c r="CO383" s="68"/>
      <c r="CP383" s="68"/>
      <c r="CQ383" s="68"/>
      <c r="CR383" s="68"/>
      <c r="CS383" s="68"/>
      <c r="CT383" s="68"/>
      <c r="CU383" s="68"/>
      <c r="CV383" s="68"/>
      <c r="CW383" s="68"/>
      <c r="CX383" s="68"/>
      <c r="CY383" s="68"/>
      <c r="CZ383" s="68"/>
      <c r="DA383" s="68"/>
      <c r="DB383" s="68"/>
    </row>
    <row r="384" spans="1:106" hidden="1" x14ac:dyDescent="0.2">
      <c r="A384" s="65"/>
      <c r="C384" s="211"/>
      <c r="D384" s="211"/>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c r="BK384" s="65"/>
      <c r="BL384" s="65"/>
      <c r="BM384" s="65"/>
      <c r="BN384" s="65"/>
      <c r="BO384" s="65"/>
      <c r="BP384" s="216"/>
      <c r="BY384" s="66"/>
      <c r="BZ384" s="66"/>
      <c r="CC384" s="67"/>
      <c r="CD384" s="69"/>
      <c r="CE384" s="1"/>
      <c r="CF384" s="213"/>
      <c r="CG384" s="67"/>
      <c r="CH384" s="69"/>
      <c r="CI384" s="69"/>
      <c r="CK384" s="68"/>
      <c r="CL384" s="68"/>
      <c r="CM384" s="68"/>
      <c r="CN384" s="68"/>
      <c r="CO384" s="68"/>
      <c r="CP384" s="68"/>
      <c r="CQ384" s="68"/>
      <c r="CR384" s="68"/>
      <c r="CS384" s="68"/>
      <c r="CT384" s="68"/>
      <c r="CU384" s="68"/>
      <c r="CV384" s="68"/>
      <c r="CW384" s="68"/>
      <c r="CX384" s="68"/>
      <c r="CY384" s="68"/>
      <c r="CZ384" s="68"/>
      <c r="DA384" s="68"/>
      <c r="DB384" s="68"/>
    </row>
    <row r="385" spans="1:106" hidden="1" x14ac:dyDescent="0.2">
      <c r="A385" s="65"/>
      <c r="C385" s="211"/>
      <c r="D385" s="211"/>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c r="BK385" s="65"/>
      <c r="BL385" s="65"/>
      <c r="BM385" s="65"/>
      <c r="BN385" s="65"/>
      <c r="BO385" s="65"/>
      <c r="BP385" s="216"/>
      <c r="BY385" s="66"/>
      <c r="BZ385" s="66"/>
      <c r="CC385" s="67"/>
      <c r="CD385" s="69"/>
      <c r="CE385" s="1"/>
      <c r="CF385" s="213"/>
      <c r="CG385" s="67"/>
      <c r="CH385" s="69"/>
      <c r="CI385" s="69"/>
      <c r="CK385" s="68"/>
      <c r="CL385" s="68"/>
      <c r="CM385" s="68"/>
      <c r="CN385" s="68"/>
      <c r="CO385" s="68"/>
      <c r="CP385" s="68"/>
      <c r="CQ385" s="68"/>
      <c r="CR385" s="68"/>
      <c r="CS385" s="68"/>
      <c r="CT385" s="68"/>
      <c r="CU385" s="68"/>
      <c r="CV385" s="68"/>
      <c r="CW385" s="68"/>
      <c r="CX385" s="68"/>
      <c r="CY385" s="68"/>
      <c r="CZ385" s="68"/>
      <c r="DA385" s="68"/>
      <c r="DB385" s="68"/>
    </row>
    <row r="386" spans="1:106" hidden="1" x14ac:dyDescent="0.2">
      <c r="A386" s="65"/>
      <c r="C386" s="211"/>
      <c r="D386" s="211"/>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c r="BK386" s="65"/>
      <c r="BL386" s="65"/>
      <c r="BM386" s="65"/>
      <c r="BN386" s="65"/>
      <c r="BO386" s="65"/>
      <c r="BP386" s="216"/>
      <c r="BY386" s="66"/>
      <c r="BZ386" s="66"/>
      <c r="CC386" s="67"/>
      <c r="CD386" s="69"/>
      <c r="CE386" s="1"/>
      <c r="CF386" s="213"/>
      <c r="CG386" s="67"/>
      <c r="CH386" s="69"/>
      <c r="CI386" s="69"/>
      <c r="CK386" s="68"/>
      <c r="CL386" s="68"/>
      <c r="CM386" s="68"/>
      <c r="CN386" s="68"/>
      <c r="CO386" s="68"/>
      <c r="CP386" s="68"/>
      <c r="CQ386" s="68"/>
      <c r="CR386" s="68"/>
      <c r="CS386" s="68"/>
      <c r="CT386" s="68"/>
      <c r="CU386" s="68"/>
      <c r="CV386" s="68"/>
      <c r="CW386" s="68"/>
      <c r="CX386" s="68"/>
      <c r="CY386" s="68"/>
      <c r="CZ386" s="68"/>
      <c r="DA386" s="68"/>
      <c r="DB386" s="68"/>
    </row>
    <row r="387" spans="1:106" hidden="1" x14ac:dyDescent="0.2">
      <c r="A387" s="65"/>
      <c r="C387" s="211"/>
      <c r="D387" s="211"/>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c r="BK387" s="65"/>
      <c r="BL387" s="65"/>
      <c r="BM387" s="65"/>
      <c r="BN387" s="65"/>
      <c r="BO387" s="65"/>
      <c r="BP387" s="216"/>
      <c r="BY387" s="66"/>
      <c r="BZ387" s="66"/>
      <c r="CC387" s="67"/>
      <c r="CD387" s="69"/>
      <c r="CE387" s="1"/>
      <c r="CF387" s="213"/>
      <c r="CG387" s="67"/>
      <c r="CH387" s="69"/>
      <c r="CI387" s="69"/>
      <c r="CK387" s="68"/>
      <c r="CL387" s="68"/>
      <c r="CM387" s="68"/>
      <c r="CN387" s="68"/>
      <c r="CO387" s="68"/>
      <c r="CP387" s="68"/>
      <c r="CQ387" s="68"/>
      <c r="CR387" s="68"/>
      <c r="CS387" s="68"/>
      <c r="CT387" s="68"/>
      <c r="CU387" s="68"/>
      <c r="CV387" s="68"/>
      <c r="CW387" s="68"/>
      <c r="CX387" s="68"/>
      <c r="CY387" s="68"/>
      <c r="CZ387" s="68"/>
      <c r="DA387" s="68"/>
      <c r="DB387" s="68"/>
    </row>
    <row r="388" spans="1:106" hidden="1" x14ac:dyDescent="0.2">
      <c r="A388" s="65"/>
      <c r="C388" s="211"/>
      <c r="D388" s="211"/>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c r="BK388" s="65"/>
      <c r="BL388" s="65"/>
      <c r="BM388" s="65"/>
      <c r="BN388" s="65"/>
      <c r="BO388" s="65"/>
      <c r="BP388" s="216"/>
      <c r="BY388" s="66"/>
      <c r="BZ388" s="66"/>
      <c r="CC388" s="67"/>
      <c r="CD388" s="69"/>
      <c r="CE388" s="1"/>
      <c r="CF388" s="213"/>
      <c r="CG388" s="67"/>
      <c r="CH388" s="69"/>
      <c r="CI388" s="69"/>
      <c r="CK388" s="68"/>
      <c r="CL388" s="68"/>
      <c r="CM388" s="68"/>
      <c r="CN388" s="68"/>
      <c r="CO388" s="68"/>
      <c r="CP388" s="68"/>
      <c r="CQ388" s="68"/>
      <c r="CR388" s="68"/>
      <c r="CS388" s="68"/>
      <c r="CT388" s="68"/>
      <c r="CU388" s="68"/>
      <c r="CV388" s="68"/>
      <c r="CW388" s="68"/>
      <c r="CX388" s="68"/>
      <c r="CY388" s="68"/>
      <c r="CZ388" s="68"/>
      <c r="DA388" s="68"/>
      <c r="DB388" s="68"/>
    </row>
    <row r="389" spans="1:106" hidden="1" x14ac:dyDescent="0.2">
      <c r="A389" s="65"/>
      <c r="C389" s="211"/>
      <c r="D389" s="211"/>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c r="BK389" s="65"/>
      <c r="BL389" s="65"/>
      <c r="BM389" s="65"/>
      <c r="BN389" s="65"/>
      <c r="BO389" s="65"/>
      <c r="BP389" s="216"/>
      <c r="BY389" s="66"/>
      <c r="BZ389" s="66"/>
      <c r="CC389" s="67"/>
      <c r="CD389" s="69"/>
      <c r="CE389" s="1"/>
      <c r="CF389" s="213"/>
      <c r="CG389" s="67"/>
      <c r="CH389" s="69"/>
      <c r="CI389" s="69"/>
      <c r="CK389" s="68"/>
      <c r="CL389" s="68"/>
      <c r="CM389" s="68"/>
      <c r="CN389" s="68"/>
      <c r="CO389" s="68"/>
      <c r="CP389" s="68"/>
      <c r="CQ389" s="68"/>
      <c r="CR389" s="68"/>
      <c r="CS389" s="68"/>
      <c r="CT389" s="68"/>
      <c r="CU389" s="68"/>
      <c r="CV389" s="68"/>
      <c r="CW389" s="68"/>
      <c r="CX389" s="68"/>
      <c r="CY389" s="68"/>
      <c r="CZ389" s="68"/>
      <c r="DA389" s="68"/>
      <c r="DB389" s="68"/>
    </row>
    <row r="390" spans="1:106" hidden="1" x14ac:dyDescent="0.2">
      <c r="A390" s="65"/>
      <c r="C390" s="211"/>
      <c r="D390" s="211"/>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c r="BK390" s="65"/>
      <c r="BL390" s="65"/>
      <c r="BM390" s="65"/>
      <c r="BN390" s="65"/>
      <c r="BO390" s="65"/>
      <c r="BP390" s="216"/>
      <c r="BY390" s="66"/>
      <c r="BZ390" s="66"/>
      <c r="CC390" s="67"/>
      <c r="CD390" s="69"/>
      <c r="CE390" s="1"/>
      <c r="CF390" s="213"/>
      <c r="CG390" s="67"/>
      <c r="CH390" s="69"/>
      <c r="CI390" s="69"/>
      <c r="CK390" s="68"/>
      <c r="CL390" s="68"/>
      <c r="CM390" s="68"/>
      <c r="CN390" s="68"/>
      <c r="CO390" s="68"/>
      <c r="CP390" s="68"/>
      <c r="CQ390" s="68"/>
      <c r="CR390" s="68"/>
      <c r="CS390" s="68"/>
      <c r="CT390" s="68"/>
      <c r="CU390" s="68"/>
      <c r="CV390" s="68"/>
      <c r="CW390" s="68"/>
      <c r="CX390" s="68"/>
      <c r="CY390" s="68"/>
      <c r="CZ390" s="68"/>
      <c r="DA390" s="68"/>
      <c r="DB390" s="68"/>
    </row>
    <row r="391" spans="1:106" hidden="1" x14ac:dyDescent="0.2">
      <c r="A391" s="65"/>
      <c r="C391" s="211"/>
      <c r="D391" s="211"/>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c r="BK391" s="65"/>
      <c r="BL391" s="65"/>
      <c r="BM391" s="65"/>
      <c r="BN391" s="65"/>
      <c r="BO391" s="65"/>
      <c r="BP391" s="216"/>
      <c r="BY391" s="66"/>
      <c r="BZ391" s="66"/>
      <c r="CC391" s="67"/>
      <c r="CD391" s="69"/>
      <c r="CE391" s="1"/>
      <c r="CF391" s="213"/>
      <c r="CG391" s="67"/>
      <c r="CH391" s="69"/>
      <c r="CI391" s="69"/>
      <c r="CK391" s="68"/>
      <c r="CL391" s="68"/>
      <c r="CM391" s="68"/>
      <c r="CN391" s="68"/>
      <c r="CO391" s="68"/>
      <c r="CP391" s="68"/>
      <c r="CQ391" s="68"/>
      <c r="CR391" s="68"/>
      <c r="CS391" s="68"/>
      <c r="CT391" s="68"/>
      <c r="CU391" s="68"/>
      <c r="CV391" s="68"/>
      <c r="CW391" s="68"/>
      <c r="CX391" s="68"/>
      <c r="CY391" s="68"/>
      <c r="CZ391" s="68"/>
      <c r="DA391" s="68"/>
      <c r="DB391" s="68"/>
    </row>
    <row r="392" spans="1:106" hidden="1" x14ac:dyDescent="0.2">
      <c r="A392" s="65"/>
      <c r="C392" s="211"/>
      <c r="D392" s="211"/>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c r="BK392" s="65"/>
      <c r="BL392" s="65"/>
      <c r="BM392" s="65"/>
      <c r="BN392" s="65"/>
      <c r="BO392" s="65"/>
      <c r="BP392" s="216"/>
      <c r="BY392" s="66"/>
      <c r="BZ392" s="66"/>
      <c r="CC392" s="67"/>
      <c r="CD392" s="69"/>
      <c r="CE392" s="1"/>
      <c r="CF392" s="213"/>
      <c r="CG392" s="67"/>
      <c r="CH392" s="69"/>
      <c r="CI392" s="69"/>
      <c r="CK392" s="68"/>
      <c r="CL392" s="68"/>
      <c r="CM392" s="68"/>
      <c r="CN392" s="68"/>
      <c r="CO392" s="68"/>
      <c r="CP392" s="68"/>
      <c r="CQ392" s="68"/>
      <c r="CR392" s="68"/>
      <c r="CS392" s="68"/>
      <c r="CT392" s="68"/>
      <c r="CU392" s="68"/>
      <c r="CV392" s="68"/>
      <c r="CW392" s="68"/>
      <c r="CX392" s="68"/>
      <c r="CY392" s="68"/>
      <c r="CZ392" s="68"/>
      <c r="DA392" s="68"/>
      <c r="DB392" s="68"/>
    </row>
    <row r="393" spans="1:106" hidden="1" x14ac:dyDescent="0.2">
      <c r="A393" s="65"/>
      <c r="C393" s="211"/>
      <c r="D393" s="211"/>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c r="BK393" s="65"/>
      <c r="BL393" s="65"/>
      <c r="BM393" s="65"/>
      <c r="BN393" s="65"/>
      <c r="BO393" s="65"/>
      <c r="BP393" s="216"/>
      <c r="BY393" s="66"/>
      <c r="BZ393" s="66"/>
      <c r="CC393" s="67"/>
      <c r="CD393" s="69"/>
      <c r="CE393" s="1"/>
      <c r="CF393" s="213"/>
      <c r="CG393" s="67"/>
      <c r="CH393" s="69"/>
      <c r="CI393" s="69"/>
      <c r="CK393" s="68"/>
      <c r="CL393" s="68"/>
      <c r="CM393" s="68"/>
      <c r="CN393" s="68"/>
      <c r="CO393" s="68"/>
      <c r="CP393" s="68"/>
      <c r="CQ393" s="68"/>
      <c r="CR393" s="68"/>
      <c r="CS393" s="68"/>
      <c r="CT393" s="68"/>
      <c r="CU393" s="68"/>
      <c r="CV393" s="68"/>
      <c r="CW393" s="68"/>
      <c r="CX393" s="68"/>
      <c r="CY393" s="68"/>
      <c r="CZ393" s="68"/>
      <c r="DA393" s="68"/>
      <c r="DB393" s="68"/>
    </row>
    <row r="394" spans="1:106" hidden="1" x14ac:dyDescent="0.2">
      <c r="A394" s="65"/>
      <c r="C394" s="211"/>
      <c r="D394" s="211"/>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c r="BK394" s="65"/>
      <c r="BL394" s="65"/>
      <c r="BM394" s="65"/>
      <c r="BN394" s="65"/>
      <c r="BO394" s="65"/>
      <c r="BP394" s="216"/>
      <c r="BY394" s="66"/>
      <c r="BZ394" s="66"/>
      <c r="CC394" s="67"/>
      <c r="CD394" s="69"/>
      <c r="CE394" s="1"/>
      <c r="CF394" s="213"/>
      <c r="CG394" s="67"/>
      <c r="CH394" s="69"/>
      <c r="CI394" s="69"/>
      <c r="CK394" s="68"/>
      <c r="CL394" s="68"/>
      <c r="CM394" s="68"/>
      <c r="CN394" s="68"/>
      <c r="CO394" s="68"/>
      <c r="CP394" s="68"/>
      <c r="CQ394" s="68"/>
      <c r="CR394" s="68"/>
      <c r="CS394" s="68"/>
      <c r="CT394" s="68"/>
      <c r="CU394" s="68"/>
      <c r="CV394" s="68"/>
      <c r="CW394" s="68"/>
      <c r="CX394" s="68"/>
      <c r="CY394" s="68"/>
      <c r="CZ394" s="68"/>
      <c r="DA394" s="68"/>
      <c r="DB394" s="68"/>
    </row>
    <row r="395" spans="1:106" hidden="1" x14ac:dyDescent="0.2">
      <c r="A395" s="65"/>
      <c r="C395" s="211"/>
      <c r="D395" s="211"/>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c r="BK395" s="65"/>
      <c r="BL395" s="65"/>
      <c r="BM395" s="65"/>
      <c r="BN395" s="65"/>
      <c r="BO395" s="65"/>
      <c r="BP395" s="216"/>
      <c r="BY395" s="66"/>
      <c r="BZ395" s="66"/>
      <c r="CC395" s="67"/>
      <c r="CD395" s="69"/>
      <c r="CE395" s="1"/>
      <c r="CF395" s="213"/>
      <c r="CG395" s="67"/>
      <c r="CH395" s="69"/>
      <c r="CI395" s="69"/>
      <c r="CK395" s="68"/>
      <c r="CL395" s="68"/>
      <c r="CM395" s="68"/>
      <c r="CN395" s="68"/>
      <c r="CO395" s="68"/>
      <c r="CP395" s="68"/>
      <c r="CQ395" s="68"/>
      <c r="CR395" s="68"/>
      <c r="CS395" s="68"/>
      <c r="CT395" s="68"/>
      <c r="CU395" s="68"/>
      <c r="CV395" s="68"/>
      <c r="CW395" s="68"/>
      <c r="CX395" s="68"/>
      <c r="CY395" s="68"/>
      <c r="CZ395" s="68"/>
      <c r="DA395" s="68"/>
      <c r="DB395" s="68"/>
    </row>
    <row r="396" spans="1:106" hidden="1" x14ac:dyDescent="0.2">
      <c r="A396" s="65"/>
      <c r="C396" s="211"/>
      <c r="D396" s="211"/>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c r="BK396" s="65"/>
      <c r="BL396" s="65"/>
      <c r="BM396" s="65"/>
      <c r="BN396" s="65"/>
      <c r="BO396" s="65"/>
      <c r="BP396" s="216"/>
      <c r="BY396" s="66"/>
      <c r="BZ396" s="66"/>
      <c r="CC396" s="67"/>
      <c r="CD396" s="69"/>
      <c r="CE396" s="1"/>
      <c r="CF396" s="213"/>
      <c r="CG396" s="67"/>
      <c r="CH396" s="69"/>
      <c r="CI396" s="69"/>
      <c r="CK396" s="68"/>
      <c r="CL396" s="68"/>
      <c r="CM396" s="68"/>
      <c r="CN396" s="68"/>
      <c r="CO396" s="68"/>
      <c r="CP396" s="68"/>
      <c r="CQ396" s="68"/>
      <c r="CR396" s="68"/>
      <c r="CS396" s="68"/>
      <c r="CT396" s="68"/>
      <c r="CU396" s="68"/>
      <c r="CV396" s="68"/>
      <c r="CW396" s="68"/>
      <c r="CX396" s="68"/>
      <c r="CY396" s="68"/>
      <c r="CZ396" s="68"/>
      <c r="DA396" s="68"/>
      <c r="DB396" s="68"/>
    </row>
    <row r="397" spans="1:106" hidden="1" x14ac:dyDescent="0.2">
      <c r="A397" s="65"/>
      <c r="C397" s="211"/>
      <c r="D397" s="211"/>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c r="BK397" s="65"/>
      <c r="BL397" s="65"/>
      <c r="BM397" s="65"/>
      <c r="BN397" s="65"/>
      <c r="BO397" s="65"/>
      <c r="BP397" s="216"/>
      <c r="BY397" s="66"/>
      <c r="BZ397" s="66"/>
      <c r="CC397" s="67"/>
      <c r="CD397" s="69"/>
      <c r="CE397" s="1"/>
      <c r="CF397" s="213"/>
      <c r="CG397" s="67"/>
      <c r="CH397" s="69"/>
      <c r="CI397" s="69"/>
      <c r="CK397" s="68"/>
      <c r="CL397" s="68"/>
      <c r="CM397" s="68"/>
      <c r="CN397" s="68"/>
      <c r="CO397" s="68"/>
      <c r="CP397" s="68"/>
      <c r="CQ397" s="68"/>
      <c r="CR397" s="68"/>
      <c r="CS397" s="68"/>
      <c r="CT397" s="68"/>
      <c r="CU397" s="68"/>
      <c r="CV397" s="68"/>
      <c r="CW397" s="68"/>
      <c r="CX397" s="68"/>
      <c r="CY397" s="68"/>
      <c r="CZ397" s="68"/>
      <c r="DA397" s="68"/>
      <c r="DB397" s="68"/>
    </row>
    <row r="398" spans="1:106" hidden="1" x14ac:dyDescent="0.2">
      <c r="A398" s="65"/>
      <c r="C398" s="211"/>
      <c r="D398" s="211"/>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c r="BK398" s="65"/>
      <c r="BL398" s="65"/>
      <c r="BM398" s="65"/>
      <c r="BN398" s="65"/>
      <c r="BO398" s="65"/>
      <c r="BP398" s="216"/>
      <c r="BY398" s="66"/>
      <c r="BZ398" s="66"/>
      <c r="CC398" s="67"/>
      <c r="CD398" s="69"/>
      <c r="CE398" s="1"/>
      <c r="CF398" s="213"/>
      <c r="CG398" s="67"/>
      <c r="CH398" s="69"/>
      <c r="CI398" s="69"/>
      <c r="CK398" s="68"/>
      <c r="CL398" s="68"/>
      <c r="CM398" s="68"/>
      <c r="CN398" s="68"/>
      <c r="CO398" s="68"/>
      <c r="CP398" s="68"/>
      <c r="CQ398" s="68"/>
      <c r="CR398" s="68"/>
      <c r="CS398" s="68"/>
      <c r="CT398" s="68"/>
      <c r="CU398" s="68"/>
      <c r="CV398" s="68"/>
      <c r="CW398" s="68"/>
      <c r="CX398" s="68"/>
      <c r="CY398" s="68"/>
      <c r="CZ398" s="68"/>
      <c r="DA398" s="68"/>
      <c r="DB398" s="68"/>
    </row>
    <row r="399" spans="1:106" hidden="1" x14ac:dyDescent="0.2">
      <c r="A399" s="65"/>
      <c r="C399" s="211"/>
      <c r="D399" s="211"/>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c r="BK399" s="65"/>
      <c r="BL399" s="65"/>
      <c r="BM399" s="65"/>
      <c r="BN399" s="65"/>
      <c r="BO399" s="65"/>
      <c r="BP399" s="216"/>
      <c r="BY399" s="66"/>
      <c r="BZ399" s="66"/>
      <c r="CC399" s="67"/>
      <c r="CD399" s="69"/>
      <c r="CE399" s="1"/>
      <c r="CF399" s="213"/>
      <c r="CG399" s="67"/>
      <c r="CH399" s="69"/>
      <c r="CI399" s="69"/>
      <c r="CK399" s="68"/>
      <c r="CL399" s="68"/>
      <c r="CM399" s="68"/>
      <c r="CN399" s="68"/>
      <c r="CO399" s="68"/>
      <c r="CP399" s="68"/>
      <c r="CQ399" s="68"/>
      <c r="CR399" s="68"/>
      <c r="CS399" s="68"/>
      <c r="CT399" s="68"/>
      <c r="CU399" s="68"/>
      <c r="CV399" s="68"/>
      <c r="CW399" s="68"/>
      <c r="CX399" s="68"/>
      <c r="CY399" s="68"/>
      <c r="CZ399" s="68"/>
      <c r="DA399" s="68"/>
      <c r="DB399" s="68"/>
    </row>
    <row r="400" spans="1:106" hidden="1" x14ac:dyDescent="0.2">
      <c r="A400" s="65"/>
      <c r="C400" s="211"/>
      <c r="D400" s="211"/>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c r="BK400" s="65"/>
      <c r="BL400" s="65"/>
      <c r="BM400" s="65"/>
      <c r="BN400" s="65"/>
      <c r="BO400" s="65"/>
      <c r="BP400" s="216"/>
      <c r="BY400" s="66"/>
      <c r="BZ400" s="66"/>
      <c r="CC400" s="67"/>
      <c r="CD400" s="69"/>
      <c r="CE400" s="1"/>
      <c r="CF400" s="213"/>
      <c r="CG400" s="67"/>
      <c r="CH400" s="69"/>
      <c r="CI400" s="69"/>
      <c r="CK400" s="68"/>
      <c r="CL400" s="68"/>
      <c r="CM400" s="68"/>
      <c r="CN400" s="68"/>
      <c r="CO400" s="68"/>
      <c r="CP400" s="68"/>
      <c r="CQ400" s="68"/>
      <c r="CR400" s="68"/>
      <c r="CS400" s="68"/>
      <c r="CT400" s="68"/>
      <c r="CU400" s="68"/>
      <c r="CV400" s="68"/>
      <c r="CW400" s="68"/>
      <c r="CX400" s="68"/>
      <c r="CY400" s="68"/>
      <c r="CZ400" s="68"/>
      <c r="DA400" s="68"/>
      <c r="DB400" s="68"/>
    </row>
    <row r="401" spans="1:106" hidden="1" x14ac:dyDescent="0.2">
      <c r="A401" s="65"/>
      <c r="C401" s="211"/>
      <c r="D401" s="211"/>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c r="BK401" s="65"/>
      <c r="BL401" s="65"/>
      <c r="BM401" s="65"/>
      <c r="BN401" s="65"/>
      <c r="BO401" s="65"/>
      <c r="BP401" s="216"/>
      <c r="BY401" s="66"/>
      <c r="BZ401" s="66"/>
      <c r="CC401" s="67"/>
      <c r="CD401" s="69"/>
      <c r="CE401" s="1"/>
      <c r="CF401" s="213"/>
      <c r="CG401" s="67"/>
      <c r="CH401" s="69"/>
      <c r="CI401" s="69"/>
      <c r="CK401" s="68"/>
      <c r="CL401" s="68"/>
      <c r="CM401" s="68"/>
      <c r="CN401" s="68"/>
      <c r="CO401" s="68"/>
      <c r="CP401" s="68"/>
      <c r="CQ401" s="68"/>
      <c r="CR401" s="68"/>
      <c r="CS401" s="68"/>
      <c r="CT401" s="68"/>
      <c r="CU401" s="68"/>
      <c r="CV401" s="68"/>
      <c r="CW401" s="68"/>
      <c r="CX401" s="68"/>
      <c r="CY401" s="68"/>
      <c r="CZ401" s="68"/>
      <c r="DA401" s="68"/>
      <c r="DB401" s="68"/>
    </row>
    <row r="402" spans="1:106" hidden="1" x14ac:dyDescent="0.2">
      <c r="A402" s="65"/>
      <c r="C402" s="211"/>
      <c r="D402" s="211"/>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c r="BK402" s="65"/>
      <c r="BL402" s="65"/>
      <c r="BM402" s="65"/>
      <c r="BN402" s="65"/>
      <c r="BO402" s="65"/>
      <c r="BP402" s="216"/>
      <c r="BY402" s="66"/>
      <c r="BZ402" s="66"/>
      <c r="CC402" s="67"/>
      <c r="CD402" s="69"/>
      <c r="CE402" s="1"/>
      <c r="CF402" s="213"/>
      <c r="CG402" s="67"/>
      <c r="CH402" s="69"/>
      <c r="CI402" s="69"/>
      <c r="CK402" s="68"/>
      <c r="CL402" s="68"/>
      <c r="CM402" s="68"/>
      <c r="CN402" s="68"/>
      <c r="CO402" s="68"/>
      <c r="CP402" s="68"/>
      <c r="CQ402" s="68"/>
      <c r="CR402" s="68"/>
      <c r="CS402" s="68"/>
      <c r="CT402" s="68"/>
      <c r="CU402" s="68"/>
      <c r="CV402" s="68"/>
      <c r="CW402" s="68"/>
      <c r="CX402" s="68"/>
      <c r="CY402" s="68"/>
      <c r="CZ402" s="68"/>
      <c r="DA402" s="68"/>
      <c r="DB402" s="68"/>
    </row>
    <row r="403" spans="1:106" hidden="1" x14ac:dyDescent="0.2">
      <c r="A403" s="65"/>
      <c r="C403" s="211"/>
      <c r="D403" s="211"/>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c r="BK403" s="65"/>
      <c r="BL403" s="65"/>
      <c r="BM403" s="65"/>
      <c r="BN403" s="65"/>
      <c r="BO403" s="65"/>
      <c r="BP403" s="216"/>
      <c r="BY403" s="66"/>
      <c r="BZ403" s="66"/>
      <c r="CC403" s="67"/>
      <c r="CD403" s="69"/>
      <c r="CE403" s="1"/>
      <c r="CF403" s="213"/>
      <c r="CG403" s="67"/>
      <c r="CH403" s="69"/>
      <c r="CI403" s="69"/>
      <c r="CK403" s="68"/>
      <c r="CL403" s="68"/>
      <c r="CM403" s="68"/>
      <c r="CN403" s="68"/>
      <c r="CO403" s="68"/>
      <c r="CP403" s="68"/>
      <c r="CQ403" s="68"/>
      <c r="CR403" s="68"/>
      <c r="CS403" s="68"/>
      <c r="CT403" s="68"/>
      <c r="CU403" s="68"/>
      <c r="CV403" s="68"/>
      <c r="CW403" s="68"/>
      <c r="CX403" s="68"/>
      <c r="CY403" s="68"/>
      <c r="CZ403" s="68"/>
      <c r="DA403" s="68"/>
      <c r="DB403" s="68"/>
    </row>
    <row r="404" spans="1:106" hidden="1" x14ac:dyDescent="0.2">
      <c r="A404" s="65"/>
      <c r="C404" s="211"/>
      <c r="D404" s="211"/>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c r="BK404" s="65"/>
      <c r="BL404" s="65"/>
      <c r="BM404" s="65"/>
      <c r="BN404" s="65"/>
      <c r="BO404" s="65"/>
      <c r="BP404" s="216"/>
      <c r="BY404" s="66"/>
      <c r="BZ404" s="66"/>
      <c r="CC404" s="67"/>
      <c r="CD404" s="69"/>
      <c r="CE404" s="1"/>
      <c r="CF404" s="213"/>
      <c r="CG404" s="67"/>
      <c r="CH404" s="69"/>
      <c r="CI404" s="69"/>
      <c r="CK404" s="68"/>
      <c r="CL404" s="68"/>
      <c r="CM404" s="68"/>
      <c r="CN404" s="68"/>
      <c r="CO404" s="68"/>
      <c r="CP404" s="68"/>
      <c r="CQ404" s="68"/>
      <c r="CR404" s="68"/>
      <c r="CS404" s="68"/>
      <c r="CT404" s="68"/>
      <c r="CU404" s="68"/>
      <c r="CV404" s="68"/>
      <c r="CW404" s="68"/>
      <c r="CX404" s="68"/>
      <c r="CY404" s="68"/>
      <c r="CZ404" s="68"/>
      <c r="DA404" s="68"/>
      <c r="DB404" s="68"/>
    </row>
    <row r="405" spans="1:106" hidden="1" x14ac:dyDescent="0.2">
      <c r="A405" s="65"/>
      <c r="C405" s="211"/>
      <c r="D405" s="211"/>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c r="BK405" s="65"/>
      <c r="BL405" s="65"/>
      <c r="BM405" s="65"/>
      <c r="BN405" s="65"/>
      <c r="BO405" s="65"/>
      <c r="BP405" s="216"/>
      <c r="BY405" s="66"/>
      <c r="BZ405" s="66"/>
      <c r="CC405" s="67"/>
      <c r="CD405" s="69"/>
      <c r="CE405" s="1"/>
      <c r="CF405" s="213"/>
      <c r="CG405" s="67"/>
      <c r="CH405" s="69"/>
      <c r="CI405" s="69"/>
      <c r="CK405" s="68"/>
      <c r="CL405" s="68"/>
      <c r="CM405" s="68"/>
      <c r="CN405" s="68"/>
      <c r="CO405" s="68"/>
      <c r="CP405" s="68"/>
      <c r="CQ405" s="68"/>
      <c r="CR405" s="68"/>
      <c r="CS405" s="68"/>
      <c r="CT405" s="68"/>
      <c r="CU405" s="68"/>
      <c r="CV405" s="68"/>
      <c r="CW405" s="68"/>
      <c r="CX405" s="68"/>
      <c r="CY405" s="68"/>
      <c r="CZ405" s="68"/>
      <c r="DA405" s="68"/>
      <c r="DB405" s="68"/>
    </row>
    <row r="406" spans="1:106" hidden="1" x14ac:dyDescent="0.2">
      <c r="A406" s="65"/>
      <c r="C406" s="211"/>
      <c r="D406" s="211"/>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c r="BK406" s="65"/>
      <c r="BL406" s="65"/>
      <c r="BM406" s="65"/>
      <c r="BN406" s="65"/>
      <c r="BO406" s="65"/>
      <c r="BP406" s="216"/>
      <c r="BY406" s="66"/>
      <c r="BZ406" s="66"/>
      <c r="CC406" s="67"/>
      <c r="CD406" s="69"/>
      <c r="CE406" s="1"/>
      <c r="CF406" s="213"/>
      <c r="CG406" s="67"/>
      <c r="CH406" s="69"/>
      <c r="CI406" s="69"/>
      <c r="CK406" s="68"/>
      <c r="CL406" s="68"/>
      <c r="CM406" s="68"/>
      <c r="CN406" s="68"/>
      <c r="CO406" s="68"/>
      <c r="CP406" s="68"/>
      <c r="CQ406" s="68"/>
      <c r="CR406" s="68"/>
      <c r="CS406" s="68"/>
      <c r="CT406" s="68"/>
      <c r="CU406" s="68"/>
      <c r="CV406" s="68"/>
      <c r="CW406" s="68"/>
      <c r="CX406" s="68"/>
      <c r="CY406" s="68"/>
      <c r="CZ406" s="68"/>
      <c r="DA406" s="68"/>
      <c r="DB406" s="68"/>
    </row>
    <row r="407" spans="1:106" hidden="1" x14ac:dyDescent="0.2">
      <c r="A407" s="65"/>
      <c r="C407" s="211"/>
      <c r="D407" s="211"/>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c r="BK407" s="65"/>
      <c r="BL407" s="65"/>
      <c r="BM407" s="65"/>
      <c r="BN407" s="65"/>
      <c r="BO407" s="65"/>
      <c r="BP407" s="216"/>
      <c r="BY407" s="66"/>
      <c r="BZ407" s="66"/>
      <c r="CC407" s="67"/>
      <c r="CD407" s="69"/>
      <c r="CE407" s="1"/>
      <c r="CF407" s="213"/>
      <c r="CG407" s="67"/>
      <c r="CH407" s="69"/>
      <c r="CI407" s="69"/>
      <c r="CK407" s="68"/>
      <c r="CL407" s="68"/>
      <c r="CM407" s="68"/>
      <c r="CN407" s="68"/>
      <c r="CO407" s="68"/>
      <c r="CP407" s="68"/>
      <c r="CQ407" s="68"/>
      <c r="CR407" s="68"/>
      <c r="CS407" s="68"/>
      <c r="CT407" s="68"/>
      <c r="CU407" s="68"/>
      <c r="CV407" s="68"/>
      <c r="CW407" s="68"/>
      <c r="CX407" s="68"/>
      <c r="CY407" s="68"/>
      <c r="CZ407" s="68"/>
      <c r="DA407" s="68"/>
      <c r="DB407" s="68"/>
    </row>
    <row r="408" spans="1:106" hidden="1" x14ac:dyDescent="0.2">
      <c r="A408" s="65"/>
      <c r="C408" s="211"/>
      <c r="D408" s="211"/>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R408" s="65"/>
      <c r="AS408" s="65"/>
      <c r="AT408" s="65"/>
      <c r="AU408" s="65"/>
      <c r="AV408" s="65"/>
      <c r="AW408" s="65"/>
      <c r="AX408" s="65"/>
      <c r="AY408" s="65"/>
      <c r="AZ408" s="65"/>
      <c r="BA408" s="65"/>
      <c r="BB408" s="65"/>
      <c r="BC408" s="65"/>
      <c r="BD408" s="65"/>
      <c r="BE408" s="65"/>
      <c r="BF408" s="65"/>
      <c r="BG408" s="65"/>
      <c r="BH408" s="65"/>
      <c r="BI408" s="65"/>
      <c r="BJ408" s="65"/>
      <c r="BK408" s="65"/>
      <c r="BL408" s="65"/>
      <c r="BM408" s="65"/>
      <c r="BN408" s="65"/>
      <c r="BO408" s="65"/>
      <c r="BP408" s="216"/>
      <c r="BY408" s="66"/>
      <c r="BZ408" s="66"/>
      <c r="CC408" s="67"/>
      <c r="CD408" s="69"/>
      <c r="CE408" s="1"/>
      <c r="CF408" s="213"/>
      <c r="CG408" s="67"/>
      <c r="CH408" s="69"/>
      <c r="CI408" s="69"/>
      <c r="CK408" s="68"/>
      <c r="CL408" s="68"/>
      <c r="CM408" s="68"/>
      <c r="CN408" s="68"/>
      <c r="CO408" s="68"/>
      <c r="CP408" s="68"/>
      <c r="CQ408" s="68"/>
      <c r="CR408" s="68"/>
      <c r="CS408" s="68"/>
      <c r="CT408" s="68"/>
      <c r="CU408" s="68"/>
      <c r="CV408" s="68"/>
      <c r="CW408" s="68"/>
      <c r="CX408" s="68"/>
      <c r="CY408" s="68"/>
      <c r="CZ408" s="68"/>
      <c r="DA408" s="68"/>
      <c r="DB408" s="68"/>
    </row>
    <row r="409" spans="1:106" hidden="1" x14ac:dyDescent="0.2">
      <c r="A409" s="65"/>
      <c r="C409" s="211"/>
      <c r="D409" s="211"/>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65"/>
      <c r="BE409" s="65"/>
      <c r="BF409" s="65"/>
      <c r="BG409" s="65"/>
      <c r="BH409" s="65"/>
      <c r="BI409" s="65"/>
      <c r="BJ409" s="65"/>
      <c r="BK409" s="65"/>
      <c r="BL409" s="65"/>
      <c r="BM409" s="65"/>
      <c r="BN409" s="65"/>
      <c r="BO409" s="65"/>
      <c r="BP409" s="216"/>
      <c r="BY409" s="66"/>
      <c r="BZ409" s="66"/>
      <c r="CC409" s="67"/>
      <c r="CD409" s="69"/>
      <c r="CE409" s="1"/>
      <c r="CF409" s="213"/>
      <c r="CG409" s="67"/>
      <c r="CH409" s="69"/>
      <c r="CI409" s="69"/>
      <c r="CK409" s="68"/>
      <c r="CL409" s="68"/>
      <c r="CM409" s="68"/>
      <c r="CN409" s="68"/>
      <c r="CO409" s="68"/>
      <c r="CP409" s="68"/>
      <c r="CQ409" s="68"/>
      <c r="CR409" s="68"/>
      <c r="CS409" s="68"/>
      <c r="CT409" s="68"/>
      <c r="CU409" s="68"/>
      <c r="CV409" s="68"/>
      <c r="CW409" s="68"/>
      <c r="CX409" s="68"/>
      <c r="CY409" s="68"/>
      <c r="CZ409" s="68"/>
      <c r="DA409" s="68"/>
      <c r="DB409" s="68"/>
    </row>
    <row r="410" spans="1:106" hidden="1" x14ac:dyDescent="0.2">
      <c r="A410" s="65"/>
      <c r="C410" s="211"/>
      <c r="D410" s="211"/>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65"/>
      <c r="BE410" s="65"/>
      <c r="BF410" s="65"/>
      <c r="BG410" s="65"/>
      <c r="BH410" s="65"/>
      <c r="BI410" s="65"/>
      <c r="BJ410" s="65"/>
      <c r="BK410" s="65"/>
      <c r="BL410" s="65"/>
      <c r="BM410" s="65"/>
      <c r="BN410" s="65"/>
      <c r="BO410" s="65"/>
      <c r="BP410" s="216"/>
      <c r="BY410" s="66"/>
      <c r="BZ410" s="66"/>
      <c r="CC410" s="67"/>
      <c r="CD410" s="69"/>
      <c r="CE410" s="1"/>
      <c r="CF410" s="213"/>
      <c r="CG410" s="67"/>
      <c r="CH410" s="69"/>
      <c r="CI410" s="69"/>
      <c r="CK410" s="68"/>
      <c r="CL410" s="68"/>
      <c r="CM410" s="68"/>
      <c r="CN410" s="68"/>
      <c r="CO410" s="68"/>
      <c r="CP410" s="68"/>
      <c r="CQ410" s="68"/>
      <c r="CR410" s="68"/>
      <c r="CS410" s="68"/>
      <c r="CT410" s="68"/>
      <c r="CU410" s="68"/>
      <c r="CV410" s="68"/>
      <c r="CW410" s="68"/>
      <c r="CX410" s="68"/>
      <c r="CY410" s="68"/>
      <c r="CZ410" s="68"/>
      <c r="DA410" s="68"/>
      <c r="DB410" s="68"/>
    </row>
    <row r="411" spans="1:106" hidden="1" x14ac:dyDescent="0.2">
      <c r="A411" s="65"/>
      <c r="C411" s="211"/>
      <c r="D411" s="211"/>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R411" s="65"/>
      <c r="AS411" s="65"/>
      <c r="AT411" s="65"/>
      <c r="AU411" s="65"/>
      <c r="AV411" s="65"/>
      <c r="AW411" s="65"/>
      <c r="AX411" s="65"/>
      <c r="AY411" s="65"/>
      <c r="AZ411" s="65"/>
      <c r="BA411" s="65"/>
      <c r="BB411" s="65"/>
      <c r="BC411" s="65"/>
      <c r="BD411" s="65"/>
      <c r="BE411" s="65"/>
      <c r="BF411" s="65"/>
      <c r="BG411" s="65"/>
      <c r="BH411" s="65"/>
      <c r="BI411" s="65"/>
      <c r="BJ411" s="65"/>
      <c r="BK411" s="65"/>
      <c r="BL411" s="65"/>
      <c r="BM411" s="65"/>
      <c r="BN411" s="65"/>
      <c r="BO411" s="65"/>
      <c r="BP411" s="216"/>
      <c r="BY411" s="66"/>
      <c r="BZ411" s="66"/>
      <c r="CC411" s="67"/>
      <c r="CD411" s="69"/>
      <c r="CE411" s="1"/>
      <c r="CF411" s="213"/>
      <c r="CG411" s="67"/>
      <c r="CH411" s="69"/>
      <c r="CI411" s="69"/>
      <c r="CK411" s="68"/>
      <c r="CL411" s="68"/>
      <c r="CM411" s="68"/>
      <c r="CN411" s="68"/>
      <c r="CO411" s="68"/>
      <c r="CP411" s="68"/>
      <c r="CQ411" s="68"/>
      <c r="CR411" s="68"/>
      <c r="CS411" s="68"/>
      <c r="CT411" s="68"/>
      <c r="CU411" s="68"/>
      <c r="CV411" s="68"/>
      <c r="CW411" s="68"/>
      <c r="CX411" s="68"/>
      <c r="CY411" s="68"/>
      <c r="CZ411" s="68"/>
      <c r="DA411" s="68"/>
      <c r="DB411" s="68"/>
    </row>
    <row r="412" spans="1:106" hidden="1" x14ac:dyDescent="0.2">
      <c r="A412" s="65"/>
      <c r="C412" s="211"/>
      <c r="D412" s="211"/>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c r="BK412" s="65"/>
      <c r="BL412" s="65"/>
      <c r="BM412" s="65"/>
      <c r="BN412" s="65"/>
      <c r="BO412" s="65"/>
      <c r="BP412" s="216"/>
      <c r="BY412" s="66"/>
      <c r="BZ412" s="66"/>
      <c r="CC412" s="67"/>
      <c r="CD412" s="69"/>
      <c r="CE412" s="1"/>
      <c r="CF412" s="213"/>
      <c r="CG412" s="67"/>
      <c r="CH412" s="69"/>
      <c r="CI412" s="69"/>
      <c r="CK412" s="68"/>
      <c r="CL412" s="68"/>
      <c r="CM412" s="68"/>
      <c r="CN412" s="68"/>
      <c r="CO412" s="68"/>
      <c r="CP412" s="68"/>
      <c r="CQ412" s="68"/>
      <c r="CR412" s="68"/>
      <c r="CS412" s="68"/>
      <c r="CT412" s="68"/>
      <c r="CU412" s="68"/>
      <c r="CV412" s="68"/>
      <c r="CW412" s="68"/>
      <c r="CX412" s="68"/>
      <c r="CY412" s="68"/>
      <c r="CZ412" s="68"/>
      <c r="DA412" s="68"/>
      <c r="DB412" s="68"/>
    </row>
    <row r="413" spans="1:106" hidden="1" x14ac:dyDescent="0.2">
      <c r="A413" s="65"/>
      <c r="C413" s="211"/>
      <c r="D413" s="211"/>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c r="BK413" s="65"/>
      <c r="BL413" s="65"/>
      <c r="BM413" s="65"/>
      <c r="BN413" s="65"/>
      <c r="BO413" s="65"/>
      <c r="BP413" s="216"/>
      <c r="BY413" s="66"/>
      <c r="BZ413" s="66"/>
      <c r="CC413" s="67"/>
      <c r="CD413" s="69"/>
      <c r="CE413" s="1"/>
      <c r="CF413" s="213"/>
      <c r="CG413" s="67"/>
      <c r="CH413" s="69"/>
      <c r="CI413" s="69"/>
      <c r="CK413" s="68"/>
      <c r="CL413" s="68"/>
      <c r="CM413" s="68"/>
      <c r="CN413" s="68"/>
      <c r="CO413" s="68"/>
      <c r="CP413" s="68"/>
      <c r="CQ413" s="68"/>
      <c r="CR413" s="68"/>
      <c r="CS413" s="68"/>
      <c r="CT413" s="68"/>
      <c r="CU413" s="68"/>
      <c r="CV413" s="68"/>
      <c r="CW413" s="68"/>
      <c r="CX413" s="68"/>
      <c r="CY413" s="68"/>
      <c r="CZ413" s="68"/>
      <c r="DA413" s="68"/>
      <c r="DB413" s="68"/>
    </row>
    <row r="414" spans="1:106" hidden="1" x14ac:dyDescent="0.2">
      <c r="A414" s="65"/>
      <c r="C414" s="211"/>
      <c r="D414" s="211"/>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R414" s="65"/>
      <c r="AS414" s="65"/>
      <c r="AT414" s="65"/>
      <c r="AU414" s="65"/>
      <c r="AV414" s="65"/>
      <c r="AW414" s="65"/>
      <c r="AX414" s="65"/>
      <c r="AY414" s="65"/>
      <c r="AZ414" s="65"/>
      <c r="BA414" s="65"/>
      <c r="BB414" s="65"/>
      <c r="BC414" s="65"/>
      <c r="BD414" s="65"/>
      <c r="BE414" s="65"/>
      <c r="BF414" s="65"/>
      <c r="BG414" s="65"/>
      <c r="BH414" s="65"/>
      <c r="BI414" s="65"/>
      <c r="BJ414" s="65"/>
      <c r="BK414" s="65"/>
      <c r="BL414" s="65"/>
      <c r="BM414" s="65"/>
      <c r="BN414" s="65"/>
      <c r="BO414" s="65"/>
      <c r="BP414" s="216"/>
      <c r="BY414" s="66"/>
      <c r="BZ414" s="66"/>
      <c r="CC414" s="67"/>
      <c r="CD414" s="69"/>
      <c r="CE414" s="1"/>
      <c r="CF414" s="213"/>
      <c r="CG414" s="67"/>
      <c r="CH414" s="69"/>
      <c r="CI414" s="69"/>
      <c r="CK414" s="68"/>
      <c r="CL414" s="68"/>
      <c r="CM414" s="68"/>
      <c r="CN414" s="68"/>
      <c r="CO414" s="68"/>
      <c r="CP414" s="68"/>
      <c r="CQ414" s="68"/>
      <c r="CR414" s="68"/>
      <c r="CS414" s="68"/>
      <c r="CT414" s="68"/>
      <c r="CU414" s="68"/>
      <c r="CV414" s="68"/>
      <c r="CW414" s="68"/>
      <c r="CX414" s="68"/>
      <c r="CY414" s="68"/>
      <c r="CZ414" s="68"/>
      <c r="DA414" s="68"/>
      <c r="DB414" s="68"/>
    </row>
    <row r="415" spans="1:106" hidden="1" x14ac:dyDescent="0.2">
      <c r="A415" s="65"/>
      <c r="C415" s="211"/>
      <c r="D415" s="211"/>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c r="AQ415" s="65"/>
      <c r="AR415" s="65"/>
      <c r="AS415" s="65"/>
      <c r="AT415" s="65"/>
      <c r="AU415" s="65"/>
      <c r="AV415" s="65"/>
      <c r="AW415" s="65"/>
      <c r="AX415" s="65"/>
      <c r="AY415" s="65"/>
      <c r="AZ415" s="65"/>
      <c r="BA415" s="65"/>
      <c r="BB415" s="65"/>
      <c r="BC415" s="65"/>
      <c r="BD415" s="65"/>
      <c r="BE415" s="65"/>
      <c r="BF415" s="65"/>
      <c r="BG415" s="65"/>
      <c r="BH415" s="65"/>
      <c r="BI415" s="65"/>
      <c r="BJ415" s="65"/>
      <c r="BK415" s="65"/>
      <c r="BL415" s="65"/>
      <c r="BM415" s="65"/>
      <c r="BN415" s="65"/>
      <c r="BO415" s="65"/>
      <c r="BP415" s="216"/>
      <c r="BY415" s="66"/>
      <c r="BZ415" s="66"/>
      <c r="CC415" s="67"/>
      <c r="CD415" s="69"/>
      <c r="CE415" s="1"/>
      <c r="CF415" s="213"/>
      <c r="CG415" s="67"/>
      <c r="CH415" s="69"/>
      <c r="CI415" s="69"/>
      <c r="CK415" s="68"/>
      <c r="CL415" s="68"/>
      <c r="CM415" s="68"/>
      <c r="CN415" s="68"/>
      <c r="CO415" s="68"/>
      <c r="CP415" s="68"/>
      <c r="CQ415" s="68"/>
      <c r="CR415" s="68"/>
      <c r="CS415" s="68"/>
      <c r="CT415" s="68"/>
      <c r="CU415" s="68"/>
      <c r="CV415" s="68"/>
      <c r="CW415" s="68"/>
      <c r="CX415" s="68"/>
      <c r="CY415" s="68"/>
      <c r="CZ415" s="68"/>
      <c r="DA415" s="68"/>
      <c r="DB415" s="68"/>
    </row>
    <row r="416" spans="1:106" hidden="1" x14ac:dyDescent="0.2">
      <c r="A416" s="65"/>
      <c r="C416" s="211"/>
      <c r="D416" s="211"/>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R416" s="65"/>
      <c r="AS416" s="65"/>
      <c r="AT416" s="65"/>
      <c r="AU416" s="65"/>
      <c r="AV416" s="65"/>
      <c r="AW416" s="65"/>
      <c r="AX416" s="65"/>
      <c r="AY416" s="65"/>
      <c r="AZ416" s="65"/>
      <c r="BA416" s="65"/>
      <c r="BB416" s="65"/>
      <c r="BC416" s="65"/>
      <c r="BD416" s="65"/>
      <c r="BE416" s="65"/>
      <c r="BF416" s="65"/>
      <c r="BG416" s="65"/>
      <c r="BH416" s="65"/>
      <c r="BI416" s="65"/>
      <c r="BJ416" s="65"/>
      <c r="BK416" s="65"/>
      <c r="BL416" s="65"/>
      <c r="BM416" s="65"/>
      <c r="BN416" s="65"/>
      <c r="BO416" s="65"/>
      <c r="BP416" s="216"/>
      <c r="BY416" s="66"/>
      <c r="BZ416" s="66"/>
      <c r="CC416" s="67"/>
      <c r="CD416" s="69"/>
      <c r="CE416" s="1"/>
      <c r="CF416" s="213"/>
      <c r="CG416" s="67"/>
      <c r="CH416" s="69"/>
      <c r="CI416" s="69"/>
      <c r="CK416" s="68"/>
      <c r="CL416" s="68"/>
      <c r="CM416" s="68"/>
      <c r="CN416" s="68"/>
      <c r="CO416" s="68"/>
      <c r="CP416" s="68"/>
      <c r="CQ416" s="68"/>
      <c r="CR416" s="68"/>
      <c r="CS416" s="68"/>
      <c r="CT416" s="68"/>
      <c r="CU416" s="68"/>
      <c r="CV416" s="68"/>
      <c r="CW416" s="68"/>
      <c r="CX416" s="68"/>
      <c r="CY416" s="68"/>
      <c r="CZ416" s="68"/>
      <c r="DA416" s="68"/>
      <c r="DB416" s="68"/>
    </row>
    <row r="417" spans="1:106" hidden="1" x14ac:dyDescent="0.2">
      <c r="A417" s="65"/>
      <c r="C417" s="211"/>
      <c r="D417" s="211"/>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R417" s="65"/>
      <c r="AS417" s="65"/>
      <c r="AT417" s="65"/>
      <c r="AU417" s="65"/>
      <c r="AV417" s="65"/>
      <c r="AW417" s="65"/>
      <c r="AX417" s="65"/>
      <c r="AY417" s="65"/>
      <c r="AZ417" s="65"/>
      <c r="BA417" s="65"/>
      <c r="BB417" s="65"/>
      <c r="BC417" s="65"/>
      <c r="BD417" s="65"/>
      <c r="BE417" s="65"/>
      <c r="BF417" s="65"/>
      <c r="BG417" s="65"/>
      <c r="BH417" s="65"/>
      <c r="BI417" s="65"/>
      <c r="BJ417" s="65"/>
      <c r="BK417" s="65"/>
      <c r="BL417" s="65"/>
      <c r="BM417" s="65"/>
      <c r="BN417" s="65"/>
      <c r="BO417" s="65"/>
      <c r="BP417" s="216"/>
      <c r="BY417" s="66"/>
      <c r="BZ417" s="66"/>
      <c r="CC417" s="67"/>
      <c r="CD417" s="69"/>
      <c r="CE417" s="1"/>
      <c r="CF417" s="213"/>
      <c r="CG417" s="67"/>
      <c r="CH417" s="69"/>
      <c r="CI417" s="69"/>
      <c r="CK417" s="68"/>
      <c r="CL417" s="68"/>
      <c r="CM417" s="68"/>
      <c r="CN417" s="68"/>
      <c r="CO417" s="68"/>
      <c r="CP417" s="68"/>
      <c r="CQ417" s="68"/>
      <c r="CR417" s="68"/>
      <c r="CS417" s="68"/>
      <c r="CT417" s="68"/>
      <c r="CU417" s="68"/>
      <c r="CV417" s="68"/>
      <c r="CW417" s="68"/>
      <c r="CX417" s="68"/>
      <c r="CY417" s="68"/>
      <c r="CZ417" s="68"/>
      <c r="DA417" s="68"/>
      <c r="DB417" s="68"/>
    </row>
    <row r="418" spans="1:106" hidden="1" x14ac:dyDescent="0.2">
      <c r="A418" s="65"/>
      <c r="C418" s="211"/>
      <c r="D418" s="211"/>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R418" s="65"/>
      <c r="AS418" s="65"/>
      <c r="AT418" s="65"/>
      <c r="AU418" s="65"/>
      <c r="AV418" s="65"/>
      <c r="AW418" s="65"/>
      <c r="AX418" s="65"/>
      <c r="AY418" s="65"/>
      <c r="AZ418" s="65"/>
      <c r="BA418" s="65"/>
      <c r="BB418" s="65"/>
      <c r="BC418" s="65"/>
      <c r="BD418" s="65"/>
      <c r="BE418" s="65"/>
      <c r="BF418" s="65"/>
      <c r="BG418" s="65"/>
      <c r="BH418" s="65"/>
      <c r="BI418" s="65"/>
      <c r="BJ418" s="65"/>
      <c r="BK418" s="65"/>
      <c r="BL418" s="65"/>
      <c r="BM418" s="65"/>
      <c r="BN418" s="65"/>
      <c r="BO418" s="65"/>
      <c r="BP418" s="216"/>
      <c r="BY418" s="66"/>
      <c r="BZ418" s="66"/>
      <c r="CC418" s="67"/>
      <c r="CD418" s="69"/>
      <c r="CE418" s="1"/>
      <c r="CF418" s="213"/>
      <c r="CG418" s="67"/>
      <c r="CH418" s="69"/>
      <c r="CI418" s="69"/>
      <c r="CK418" s="68"/>
      <c r="CL418" s="68"/>
      <c r="CM418" s="68"/>
      <c r="CN418" s="68"/>
      <c r="CO418" s="68"/>
      <c r="CP418" s="68"/>
      <c r="CQ418" s="68"/>
      <c r="CR418" s="68"/>
      <c r="CS418" s="68"/>
      <c r="CT418" s="68"/>
      <c r="CU418" s="68"/>
      <c r="CV418" s="68"/>
      <c r="CW418" s="68"/>
      <c r="CX418" s="68"/>
      <c r="CY418" s="68"/>
      <c r="CZ418" s="68"/>
      <c r="DA418" s="68"/>
      <c r="DB418" s="68"/>
    </row>
    <row r="419" spans="1:106" hidden="1" x14ac:dyDescent="0.2">
      <c r="A419" s="65"/>
      <c r="C419" s="211"/>
      <c r="D419" s="211"/>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R419" s="65"/>
      <c r="AS419" s="65"/>
      <c r="AT419" s="65"/>
      <c r="AU419" s="65"/>
      <c r="AV419" s="65"/>
      <c r="AW419" s="65"/>
      <c r="AX419" s="65"/>
      <c r="AY419" s="65"/>
      <c r="AZ419" s="65"/>
      <c r="BA419" s="65"/>
      <c r="BB419" s="65"/>
      <c r="BC419" s="65"/>
      <c r="BD419" s="65"/>
      <c r="BE419" s="65"/>
      <c r="BF419" s="65"/>
      <c r="BG419" s="65"/>
      <c r="BH419" s="65"/>
      <c r="BI419" s="65"/>
      <c r="BJ419" s="65"/>
      <c r="BK419" s="65"/>
      <c r="BL419" s="65"/>
      <c r="BM419" s="65"/>
      <c r="BN419" s="65"/>
      <c r="BO419" s="65"/>
      <c r="BP419" s="216"/>
      <c r="BY419" s="66"/>
      <c r="BZ419" s="66"/>
      <c r="CC419" s="67"/>
      <c r="CD419" s="69"/>
      <c r="CE419" s="1"/>
      <c r="CF419" s="213"/>
      <c r="CG419" s="67"/>
      <c r="CH419" s="69"/>
      <c r="CI419" s="69"/>
      <c r="CK419" s="68"/>
      <c r="CL419" s="68"/>
      <c r="CM419" s="68"/>
      <c r="CN419" s="68"/>
      <c r="CO419" s="68"/>
      <c r="CP419" s="68"/>
      <c r="CQ419" s="68"/>
      <c r="CR419" s="68"/>
      <c r="CS419" s="68"/>
      <c r="CT419" s="68"/>
      <c r="CU419" s="68"/>
      <c r="CV419" s="68"/>
      <c r="CW419" s="68"/>
      <c r="CX419" s="68"/>
      <c r="CY419" s="68"/>
      <c r="CZ419" s="68"/>
      <c r="DA419" s="68"/>
      <c r="DB419" s="68"/>
    </row>
    <row r="420" spans="1:106" hidden="1" x14ac:dyDescent="0.2">
      <c r="A420" s="65"/>
      <c r="C420" s="211"/>
      <c r="D420" s="211"/>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R420" s="65"/>
      <c r="AS420" s="65"/>
      <c r="AT420" s="65"/>
      <c r="AU420" s="65"/>
      <c r="AV420" s="65"/>
      <c r="AW420" s="65"/>
      <c r="AX420" s="65"/>
      <c r="AY420" s="65"/>
      <c r="AZ420" s="65"/>
      <c r="BA420" s="65"/>
      <c r="BB420" s="65"/>
      <c r="BC420" s="65"/>
      <c r="BD420" s="65"/>
      <c r="BE420" s="65"/>
      <c r="BF420" s="65"/>
      <c r="BG420" s="65"/>
      <c r="BH420" s="65"/>
      <c r="BI420" s="65"/>
      <c r="BJ420" s="65"/>
      <c r="BK420" s="65"/>
      <c r="BL420" s="65"/>
      <c r="BM420" s="65"/>
      <c r="BN420" s="65"/>
      <c r="BO420" s="65"/>
      <c r="BP420" s="217"/>
      <c r="BY420" s="66"/>
      <c r="BZ420" s="66"/>
      <c r="CC420" s="67"/>
      <c r="CD420" s="69"/>
      <c r="CE420" s="1"/>
      <c r="CF420" s="213"/>
      <c r="CG420" s="67"/>
      <c r="CH420" s="69"/>
      <c r="CI420" s="69"/>
      <c r="CK420" s="68"/>
      <c r="CL420" s="68"/>
      <c r="CM420" s="68"/>
      <c r="CN420" s="68"/>
      <c r="CO420" s="68"/>
      <c r="CP420" s="68"/>
      <c r="CQ420" s="68"/>
      <c r="CR420" s="68"/>
      <c r="CS420" s="68"/>
      <c r="CT420" s="68"/>
      <c r="CU420" s="68"/>
      <c r="CV420" s="68"/>
      <c r="CW420" s="68"/>
      <c r="CX420" s="68"/>
      <c r="CY420" s="68"/>
      <c r="CZ420" s="68"/>
      <c r="DA420" s="68"/>
      <c r="DB420" s="68"/>
    </row>
    <row r="421" spans="1:106" hidden="1" x14ac:dyDescent="0.2">
      <c r="A421" s="65"/>
      <c r="C421" s="211"/>
      <c r="D421" s="211"/>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65"/>
      <c r="BE421" s="65"/>
      <c r="BF421" s="65"/>
      <c r="BG421" s="65"/>
      <c r="BH421" s="65"/>
      <c r="BI421" s="65"/>
      <c r="BJ421" s="65"/>
      <c r="BK421" s="65"/>
      <c r="BL421" s="65"/>
      <c r="BM421" s="65"/>
      <c r="BN421" s="65"/>
      <c r="BO421" s="65"/>
      <c r="BP421" s="216"/>
      <c r="BY421" s="66"/>
      <c r="BZ421" s="66"/>
      <c r="CC421" s="67"/>
      <c r="CD421" s="69"/>
      <c r="CE421" s="1"/>
      <c r="CF421" s="213"/>
      <c r="CG421" s="67"/>
      <c r="CH421" s="69"/>
      <c r="CI421" s="69"/>
      <c r="CK421" s="68"/>
      <c r="CL421" s="68"/>
      <c r="CM421" s="68"/>
      <c r="CN421" s="68"/>
      <c r="CO421" s="68"/>
      <c r="CP421" s="68"/>
      <c r="CQ421" s="68"/>
      <c r="CR421" s="68"/>
      <c r="CS421" s="68"/>
      <c r="CT421" s="68"/>
      <c r="CU421" s="68"/>
      <c r="CV421" s="68"/>
      <c r="CW421" s="68"/>
      <c r="CX421" s="68"/>
      <c r="CY421" s="68"/>
      <c r="CZ421" s="68"/>
      <c r="DA421" s="68"/>
      <c r="DB421" s="68"/>
    </row>
    <row r="422" spans="1:106" hidden="1" x14ac:dyDescent="0.2">
      <c r="A422" s="65"/>
      <c r="C422" s="211"/>
      <c r="D422" s="211"/>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5"/>
      <c r="BF422" s="65"/>
      <c r="BG422" s="65"/>
      <c r="BH422" s="65"/>
      <c r="BI422" s="65"/>
      <c r="BJ422" s="65"/>
      <c r="BK422" s="65"/>
      <c r="BL422" s="65"/>
      <c r="BM422" s="65"/>
      <c r="BN422" s="65"/>
      <c r="BO422" s="65"/>
      <c r="BP422" s="216"/>
      <c r="BY422" s="66"/>
      <c r="BZ422" s="66"/>
      <c r="CC422" s="67"/>
      <c r="CD422" s="69"/>
      <c r="CE422" s="1"/>
      <c r="CF422" s="213"/>
      <c r="CG422" s="67"/>
      <c r="CH422" s="69"/>
      <c r="CI422" s="69"/>
      <c r="CK422" s="68"/>
      <c r="CL422" s="68"/>
      <c r="CM422" s="68"/>
      <c r="CN422" s="68"/>
      <c r="CO422" s="68"/>
      <c r="CP422" s="68"/>
      <c r="CQ422" s="68"/>
      <c r="CR422" s="68"/>
      <c r="CS422" s="68"/>
      <c r="CT422" s="68"/>
      <c r="CU422" s="68"/>
      <c r="CV422" s="68"/>
      <c r="CW422" s="68"/>
      <c r="CX422" s="68"/>
      <c r="CY422" s="68"/>
      <c r="CZ422" s="68"/>
      <c r="DA422" s="68"/>
      <c r="DB422" s="68"/>
    </row>
    <row r="423" spans="1:106" hidden="1" x14ac:dyDescent="0.2">
      <c r="A423" s="65"/>
      <c r="C423" s="211"/>
      <c r="D423" s="211"/>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R423" s="65"/>
      <c r="AS423" s="65"/>
      <c r="AT423" s="65"/>
      <c r="AU423" s="65"/>
      <c r="AV423" s="65"/>
      <c r="AW423" s="65"/>
      <c r="AX423" s="65"/>
      <c r="AY423" s="65"/>
      <c r="AZ423" s="65"/>
      <c r="BA423" s="65"/>
      <c r="BB423" s="65"/>
      <c r="BC423" s="65"/>
      <c r="BD423" s="65"/>
      <c r="BE423" s="65"/>
      <c r="BF423" s="65"/>
      <c r="BG423" s="65"/>
      <c r="BH423" s="65"/>
      <c r="BI423" s="65"/>
      <c r="BJ423" s="65"/>
      <c r="BK423" s="65"/>
      <c r="BL423" s="65"/>
      <c r="BM423" s="65"/>
      <c r="BN423" s="65"/>
      <c r="BO423" s="65"/>
      <c r="BP423" s="216"/>
      <c r="BY423" s="66"/>
      <c r="BZ423" s="66"/>
      <c r="CC423" s="67"/>
      <c r="CD423" s="69"/>
      <c r="CE423" s="1"/>
      <c r="CF423" s="213"/>
      <c r="CG423" s="67"/>
      <c r="CH423" s="69"/>
      <c r="CI423" s="69"/>
      <c r="CK423" s="68"/>
      <c r="CL423" s="68"/>
      <c r="CM423" s="68"/>
      <c r="CN423" s="68"/>
      <c r="CO423" s="68"/>
      <c r="CP423" s="68"/>
      <c r="CQ423" s="68"/>
      <c r="CR423" s="68"/>
      <c r="CS423" s="68"/>
      <c r="CT423" s="68"/>
      <c r="CU423" s="68"/>
      <c r="CV423" s="68"/>
      <c r="CW423" s="68"/>
      <c r="CX423" s="68"/>
      <c r="CY423" s="68"/>
      <c r="CZ423" s="68"/>
      <c r="DA423" s="68"/>
      <c r="DB423" s="68"/>
    </row>
    <row r="424" spans="1:106" hidden="1" x14ac:dyDescent="0.2">
      <c r="A424" s="65"/>
      <c r="C424" s="211"/>
      <c r="D424" s="211"/>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R424" s="65"/>
      <c r="AS424" s="65"/>
      <c r="AT424" s="65"/>
      <c r="AU424" s="65"/>
      <c r="AV424" s="65"/>
      <c r="AW424" s="65"/>
      <c r="AX424" s="65"/>
      <c r="AY424" s="65"/>
      <c r="AZ424" s="65"/>
      <c r="BA424" s="65"/>
      <c r="BB424" s="65"/>
      <c r="BC424" s="65"/>
      <c r="BD424" s="65"/>
      <c r="BE424" s="65"/>
      <c r="BF424" s="65"/>
      <c r="BG424" s="65"/>
      <c r="BH424" s="65"/>
      <c r="BI424" s="65"/>
      <c r="BJ424" s="65"/>
      <c r="BK424" s="65"/>
      <c r="BL424" s="65"/>
      <c r="BM424" s="65"/>
      <c r="BN424" s="65"/>
      <c r="BO424" s="65"/>
      <c r="BP424" s="216"/>
      <c r="BY424" s="66"/>
      <c r="BZ424" s="66"/>
      <c r="CC424" s="67"/>
      <c r="CD424" s="69"/>
      <c r="CE424" s="1"/>
      <c r="CF424" s="213"/>
      <c r="CG424" s="67"/>
      <c r="CH424" s="69"/>
      <c r="CI424" s="69"/>
      <c r="CK424" s="68"/>
      <c r="CL424" s="68"/>
      <c r="CM424" s="68"/>
      <c r="CN424" s="68"/>
      <c r="CO424" s="68"/>
      <c r="CP424" s="68"/>
      <c r="CQ424" s="68"/>
      <c r="CR424" s="68"/>
      <c r="CS424" s="68"/>
      <c r="CT424" s="68"/>
      <c r="CU424" s="68"/>
      <c r="CV424" s="68"/>
      <c r="CW424" s="68"/>
      <c r="CX424" s="68"/>
      <c r="CY424" s="68"/>
      <c r="CZ424" s="68"/>
      <c r="DA424" s="68"/>
      <c r="DB424" s="68"/>
    </row>
    <row r="425" spans="1:106" hidden="1" x14ac:dyDescent="0.2">
      <c r="A425" s="65"/>
      <c r="C425" s="211"/>
      <c r="D425" s="211"/>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R425" s="65"/>
      <c r="AS425" s="65"/>
      <c r="AT425" s="65"/>
      <c r="AU425" s="65"/>
      <c r="AV425" s="65"/>
      <c r="AW425" s="65"/>
      <c r="AX425" s="65"/>
      <c r="AY425" s="65"/>
      <c r="AZ425" s="65"/>
      <c r="BA425" s="65"/>
      <c r="BB425" s="65"/>
      <c r="BC425" s="65"/>
      <c r="BD425" s="65"/>
      <c r="BE425" s="65"/>
      <c r="BF425" s="65"/>
      <c r="BG425" s="65"/>
      <c r="BH425" s="65"/>
      <c r="BI425" s="65"/>
      <c r="BJ425" s="65"/>
      <c r="BK425" s="65"/>
      <c r="BL425" s="65"/>
      <c r="BM425" s="65"/>
      <c r="BN425" s="65"/>
      <c r="BO425" s="65"/>
      <c r="BP425" s="216"/>
      <c r="BY425" s="66"/>
      <c r="BZ425" s="66"/>
      <c r="CC425" s="67"/>
      <c r="CD425" s="69"/>
      <c r="CE425" s="1"/>
      <c r="CF425" s="213"/>
      <c r="CG425" s="67"/>
      <c r="CH425" s="69"/>
      <c r="CI425" s="69"/>
      <c r="CK425" s="68"/>
      <c r="CL425" s="68"/>
      <c r="CM425" s="68"/>
      <c r="CN425" s="68"/>
      <c r="CO425" s="68"/>
      <c r="CP425" s="68"/>
      <c r="CQ425" s="68"/>
      <c r="CR425" s="68"/>
      <c r="CS425" s="68"/>
      <c r="CT425" s="68"/>
      <c r="CU425" s="68"/>
      <c r="CV425" s="68"/>
      <c r="CW425" s="68"/>
      <c r="CX425" s="68"/>
      <c r="CY425" s="68"/>
      <c r="CZ425" s="68"/>
      <c r="DA425" s="68"/>
      <c r="DB425" s="68"/>
    </row>
    <row r="426" spans="1:106" hidden="1" x14ac:dyDescent="0.2">
      <c r="A426" s="65"/>
      <c r="C426" s="211"/>
      <c r="D426" s="211"/>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R426" s="65"/>
      <c r="AS426" s="65"/>
      <c r="AT426" s="65"/>
      <c r="AU426" s="65"/>
      <c r="AV426" s="65"/>
      <c r="AW426" s="65"/>
      <c r="AX426" s="65"/>
      <c r="AY426" s="65"/>
      <c r="AZ426" s="65"/>
      <c r="BA426" s="65"/>
      <c r="BB426" s="65"/>
      <c r="BC426" s="65"/>
      <c r="BD426" s="65"/>
      <c r="BE426" s="65"/>
      <c r="BF426" s="65"/>
      <c r="BG426" s="65"/>
      <c r="BH426" s="65"/>
      <c r="BI426" s="65"/>
      <c r="BJ426" s="65"/>
      <c r="BK426" s="65"/>
      <c r="BL426" s="65"/>
      <c r="BM426" s="65"/>
      <c r="BN426" s="65"/>
      <c r="BO426" s="65"/>
      <c r="BP426" s="216"/>
      <c r="BY426" s="66"/>
      <c r="BZ426" s="66"/>
      <c r="CC426" s="67"/>
      <c r="CD426" s="69"/>
      <c r="CE426" s="1"/>
      <c r="CF426" s="213"/>
      <c r="CG426" s="67"/>
      <c r="CH426" s="69"/>
      <c r="CI426" s="69"/>
      <c r="CK426" s="68"/>
      <c r="CL426" s="68"/>
      <c r="CM426" s="68"/>
      <c r="CN426" s="68"/>
      <c r="CO426" s="68"/>
      <c r="CP426" s="68"/>
      <c r="CQ426" s="68"/>
      <c r="CR426" s="68"/>
      <c r="CS426" s="68"/>
      <c r="CT426" s="68"/>
      <c r="CU426" s="68"/>
      <c r="CV426" s="68"/>
      <c r="CW426" s="68"/>
      <c r="CX426" s="68"/>
      <c r="CY426" s="68"/>
      <c r="CZ426" s="68"/>
      <c r="DA426" s="68"/>
      <c r="DB426" s="68"/>
    </row>
    <row r="427" spans="1:106" hidden="1" x14ac:dyDescent="0.2">
      <c r="A427" s="65"/>
      <c r="C427" s="211"/>
      <c r="D427" s="211"/>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R427" s="65"/>
      <c r="AS427" s="65"/>
      <c r="AT427" s="65"/>
      <c r="AU427" s="65"/>
      <c r="AV427" s="65"/>
      <c r="AW427" s="65"/>
      <c r="AX427" s="65"/>
      <c r="AY427" s="65"/>
      <c r="AZ427" s="65"/>
      <c r="BA427" s="65"/>
      <c r="BB427" s="65"/>
      <c r="BC427" s="65"/>
      <c r="BD427" s="65"/>
      <c r="BE427" s="65"/>
      <c r="BF427" s="65"/>
      <c r="BG427" s="65"/>
      <c r="BH427" s="65"/>
      <c r="BI427" s="65"/>
      <c r="BJ427" s="65"/>
      <c r="BK427" s="65"/>
      <c r="BL427" s="65"/>
      <c r="BM427" s="65"/>
      <c r="BN427" s="65"/>
      <c r="BO427" s="65"/>
      <c r="BP427" s="216"/>
      <c r="BY427" s="66"/>
      <c r="BZ427" s="66"/>
      <c r="CC427" s="67"/>
      <c r="CD427" s="69"/>
      <c r="CE427" s="1"/>
      <c r="CF427" s="213"/>
      <c r="CG427" s="67"/>
      <c r="CH427" s="69"/>
      <c r="CI427" s="69"/>
      <c r="CK427" s="68"/>
      <c r="CL427" s="68"/>
      <c r="CM427" s="68"/>
      <c r="CN427" s="68"/>
      <c r="CO427" s="68"/>
      <c r="CP427" s="68"/>
      <c r="CQ427" s="68"/>
      <c r="CR427" s="68"/>
      <c r="CS427" s="68"/>
      <c r="CT427" s="68"/>
      <c r="CU427" s="68"/>
      <c r="CV427" s="68"/>
      <c r="CW427" s="68"/>
      <c r="CX427" s="68"/>
      <c r="CY427" s="68"/>
      <c r="CZ427" s="68"/>
      <c r="DA427" s="68"/>
      <c r="DB427" s="68"/>
    </row>
    <row r="428" spans="1:106" hidden="1" x14ac:dyDescent="0.2">
      <c r="A428" s="65"/>
      <c r="C428" s="211"/>
      <c r="D428" s="211"/>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R428" s="65"/>
      <c r="AS428" s="65"/>
      <c r="AT428" s="65"/>
      <c r="AU428" s="65"/>
      <c r="AV428" s="65"/>
      <c r="AW428" s="65"/>
      <c r="AX428" s="65"/>
      <c r="AY428" s="65"/>
      <c r="AZ428" s="65"/>
      <c r="BA428" s="65"/>
      <c r="BB428" s="65"/>
      <c r="BC428" s="65"/>
      <c r="BD428" s="65"/>
      <c r="BE428" s="65"/>
      <c r="BF428" s="65"/>
      <c r="BG428" s="65"/>
      <c r="BH428" s="65"/>
      <c r="BI428" s="65"/>
      <c r="BJ428" s="65"/>
      <c r="BK428" s="65"/>
      <c r="BL428" s="65"/>
      <c r="BM428" s="65"/>
      <c r="BN428" s="65"/>
      <c r="BO428" s="65"/>
      <c r="BP428" s="216"/>
      <c r="BY428" s="66"/>
      <c r="BZ428" s="66"/>
      <c r="CC428" s="67"/>
      <c r="CD428" s="69"/>
      <c r="CE428" s="1"/>
      <c r="CF428" s="213"/>
      <c r="CG428" s="67"/>
      <c r="CH428" s="69"/>
      <c r="CI428" s="69"/>
      <c r="CK428" s="68"/>
      <c r="CL428" s="68"/>
      <c r="CM428" s="68"/>
      <c r="CN428" s="68"/>
      <c r="CO428" s="68"/>
      <c r="CP428" s="68"/>
      <c r="CQ428" s="68"/>
      <c r="CR428" s="68"/>
      <c r="CS428" s="68"/>
      <c r="CT428" s="68"/>
      <c r="CU428" s="68"/>
      <c r="CV428" s="68"/>
      <c r="CW428" s="68"/>
      <c r="CX428" s="68"/>
      <c r="CY428" s="68"/>
      <c r="CZ428" s="68"/>
      <c r="DA428" s="68"/>
      <c r="DB428" s="68"/>
    </row>
    <row r="429" spans="1:106" hidden="1" x14ac:dyDescent="0.2">
      <c r="A429" s="65"/>
      <c r="C429" s="211"/>
      <c r="D429" s="211"/>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R429" s="65"/>
      <c r="AS429" s="65"/>
      <c r="AT429" s="65"/>
      <c r="AU429" s="65"/>
      <c r="AV429" s="65"/>
      <c r="AW429" s="65"/>
      <c r="AX429" s="65"/>
      <c r="AY429" s="65"/>
      <c r="AZ429" s="65"/>
      <c r="BA429" s="65"/>
      <c r="BB429" s="65"/>
      <c r="BC429" s="65"/>
      <c r="BD429" s="65"/>
      <c r="BE429" s="65"/>
      <c r="BF429" s="65"/>
      <c r="BG429" s="65"/>
      <c r="BH429" s="65"/>
      <c r="BI429" s="65"/>
      <c r="BJ429" s="65"/>
      <c r="BK429" s="65"/>
      <c r="BL429" s="65"/>
      <c r="BM429" s="65"/>
      <c r="BN429" s="65"/>
      <c r="BO429" s="65"/>
      <c r="BP429" s="216"/>
      <c r="BY429" s="66"/>
      <c r="BZ429" s="66"/>
      <c r="CC429" s="67"/>
      <c r="CD429" s="69"/>
      <c r="CE429" s="1"/>
      <c r="CF429" s="213"/>
      <c r="CG429" s="67"/>
      <c r="CH429" s="69"/>
      <c r="CI429" s="69"/>
      <c r="CK429" s="68"/>
      <c r="CL429" s="68"/>
      <c r="CM429" s="68"/>
      <c r="CN429" s="68"/>
      <c r="CO429" s="68"/>
      <c r="CP429" s="68"/>
      <c r="CQ429" s="68"/>
      <c r="CR429" s="68"/>
      <c r="CS429" s="68"/>
      <c r="CT429" s="68"/>
      <c r="CU429" s="68"/>
      <c r="CV429" s="68"/>
      <c r="CW429" s="68"/>
      <c r="CX429" s="68"/>
      <c r="CY429" s="68"/>
      <c r="CZ429" s="68"/>
      <c r="DA429" s="68"/>
      <c r="DB429" s="68"/>
    </row>
    <row r="430" spans="1:106" hidden="1" x14ac:dyDescent="0.2">
      <c r="A430" s="65"/>
      <c r="C430" s="211"/>
      <c r="D430" s="211"/>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5"/>
      <c r="BF430" s="65"/>
      <c r="BG430" s="65"/>
      <c r="BH430" s="65"/>
      <c r="BI430" s="65"/>
      <c r="BJ430" s="65"/>
      <c r="BK430" s="65"/>
      <c r="BL430" s="65"/>
      <c r="BM430" s="65"/>
      <c r="BN430" s="65"/>
      <c r="BO430" s="65"/>
      <c r="BP430" s="216"/>
      <c r="BY430" s="66"/>
      <c r="BZ430" s="66"/>
      <c r="CC430" s="67"/>
      <c r="CD430" s="69"/>
      <c r="CE430" s="1"/>
      <c r="CF430" s="213"/>
      <c r="CG430" s="67"/>
      <c r="CH430" s="69"/>
      <c r="CI430" s="69"/>
      <c r="CK430" s="68"/>
      <c r="CL430" s="68"/>
      <c r="CM430" s="68"/>
      <c r="CN430" s="68"/>
      <c r="CO430" s="68"/>
      <c r="CP430" s="68"/>
      <c r="CQ430" s="68"/>
      <c r="CR430" s="68"/>
      <c r="CS430" s="68"/>
      <c r="CT430" s="68"/>
      <c r="CU430" s="68"/>
      <c r="CV430" s="68"/>
      <c r="CW430" s="68"/>
      <c r="CX430" s="68"/>
      <c r="CY430" s="68"/>
      <c r="CZ430" s="68"/>
      <c r="DA430" s="68"/>
      <c r="DB430" s="68"/>
    </row>
    <row r="431" spans="1:106" hidden="1" x14ac:dyDescent="0.2">
      <c r="A431" s="65"/>
      <c r="C431" s="211"/>
      <c r="D431" s="211"/>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5"/>
      <c r="BF431" s="65"/>
      <c r="BG431" s="65"/>
      <c r="BH431" s="65"/>
      <c r="BI431" s="65"/>
      <c r="BJ431" s="65"/>
      <c r="BK431" s="65"/>
      <c r="BL431" s="65"/>
      <c r="BM431" s="65"/>
      <c r="BN431" s="65"/>
      <c r="BO431" s="65"/>
      <c r="BP431" s="216"/>
      <c r="BY431" s="66"/>
      <c r="BZ431" s="66"/>
      <c r="CC431" s="67"/>
      <c r="CD431" s="69"/>
      <c r="CE431" s="1"/>
      <c r="CF431" s="213"/>
      <c r="CG431" s="67"/>
      <c r="CH431" s="69"/>
      <c r="CI431" s="69"/>
      <c r="CK431" s="68"/>
      <c r="CL431" s="68"/>
      <c r="CM431" s="68"/>
      <c r="CN431" s="68"/>
      <c r="CO431" s="68"/>
      <c r="CP431" s="68"/>
      <c r="CQ431" s="68"/>
      <c r="CR431" s="68"/>
      <c r="CS431" s="68"/>
      <c r="CT431" s="68"/>
      <c r="CU431" s="68"/>
      <c r="CV431" s="68"/>
      <c r="CW431" s="68"/>
      <c r="CX431" s="68"/>
      <c r="CY431" s="68"/>
      <c r="CZ431" s="68"/>
      <c r="DA431" s="68"/>
      <c r="DB431" s="68"/>
    </row>
    <row r="432" spans="1:106" hidden="1" x14ac:dyDescent="0.2">
      <c r="A432" s="65"/>
      <c r="C432" s="211"/>
      <c r="D432" s="211"/>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c r="BK432" s="65"/>
      <c r="BL432" s="65"/>
      <c r="BM432" s="65"/>
      <c r="BN432" s="65"/>
      <c r="BO432" s="65"/>
      <c r="BP432" s="216"/>
      <c r="BY432" s="66"/>
      <c r="BZ432" s="66"/>
      <c r="CC432" s="67"/>
      <c r="CD432" s="69"/>
      <c r="CE432" s="1"/>
      <c r="CF432" s="213"/>
      <c r="CG432" s="67"/>
      <c r="CH432" s="69"/>
      <c r="CI432" s="69"/>
      <c r="CK432" s="68"/>
      <c r="CL432" s="68"/>
      <c r="CM432" s="68"/>
      <c r="CN432" s="68"/>
      <c r="CO432" s="68"/>
      <c r="CP432" s="68"/>
      <c r="CQ432" s="68"/>
      <c r="CR432" s="68"/>
      <c r="CS432" s="68"/>
      <c r="CT432" s="68"/>
      <c r="CU432" s="68"/>
      <c r="CV432" s="68"/>
      <c r="CW432" s="68"/>
      <c r="CX432" s="68"/>
      <c r="CY432" s="68"/>
      <c r="CZ432" s="68"/>
      <c r="DA432" s="68"/>
      <c r="DB432" s="68"/>
    </row>
    <row r="433" spans="1:106" hidden="1" x14ac:dyDescent="0.2">
      <c r="A433" s="65"/>
      <c r="C433" s="211"/>
      <c r="D433" s="211"/>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R433" s="65"/>
      <c r="AS433" s="65"/>
      <c r="AT433" s="65"/>
      <c r="AU433" s="65"/>
      <c r="AV433" s="65"/>
      <c r="AW433" s="65"/>
      <c r="AX433" s="65"/>
      <c r="AY433" s="65"/>
      <c r="AZ433" s="65"/>
      <c r="BA433" s="65"/>
      <c r="BB433" s="65"/>
      <c r="BC433" s="65"/>
      <c r="BD433" s="65"/>
      <c r="BE433" s="65"/>
      <c r="BF433" s="65"/>
      <c r="BG433" s="65"/>
      <c r="BH433" s="65"/>
      <c r="BI433" s="65"/>
      <c r="BJ433" s="65"/>
      <c r="BK433" s="65"/>
      <c r="BL433" s="65"/>
      <c r="BM433" s="65"/>
      <c r="BN433" s="65"/>
      <c r="BO433" s="65"/>
      <c r="BP433" s="216"/>
      <c r="BY433" s="66"/>
      <c r="BZ433" s="66"/>
      <c r="CC433" s="67"/>
      <c r="CD433" s="69"/>
      <c r="CE433" s="1"/>
      <c r="CF433" s="213"/>
      <c r="CG433" s="67"/>
      <c r="CH433" s="69"/>
      <c r="CI433" s="69"/>
      <c r="CK433" s="68"/>
      <c r="CL433" s="68"/>
      <c r="CM433" s="68"/>
      <c r="CN433" s="68"/>
      <c r="CO433" s="68"/>
      <c r="CP433" s="68"/>
      <c r="CQ433" s="68"/>
      <c r="CR433" s="68"/>
      <c r="CS433" s="68"/>
      <c r="CT433" s="68"/>
      <c r="CU433" s="68"/>
      <c r="CV433" s="68"/>
      <c r="CW433" s="68"/>
      <c r="CX433" s="68"/>
      <c r="CY433" s="68"/>
      <c r="CZ433" s="68"/>
      <c r="DA433" s="68"/>
      <c r="DB433" s="68"/>
    </row>
    <row r="434" spans="1:106" hidden="1" x14ac:dyDescent="0.2">
      <c r="A434" s="65"/>
      <c r="C434" s="211"/>
      <c r="D434" s="211"/>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R434" s="65"/>
      <c r="AS434" s="65"/>
      <c r="AT434" s="65"/>
      <c r="AU434" s="65"/>
      <c r="AV434" s="65"/>
      <c r="AW434" s="65"/>
      <c r="AX434" s="65"/>
      <c r="AY434" s="65"/>
      <c r="AZ434" s="65"/>
      <c r="BA434" s="65"/>
      <c r="BB434" s="65"/>
      <c r="BC434" s="65"/>
      <c r="BD434" s="65"/>
      <c r="BE434" s="65"/>
      <c r="BF434" s="65"/>
      <c r="BG434" s="65"/>
      <c r="BH434" s="65"/>
      <c r="BI434" s="65"/>
      <c r="BJ434" s="65"/>
      <c r="BK434" s="65"/>
      <c r="BL434" s="65"/>
      <c r="BM434" s="65"/>
      <c r="BN434" s="65"/>
      <c r="BO434" s="65"/>
      <c r="BP434" s="216"/>
      <c r="BY434" s="66"/>
      <c r="BZ434" s="66"/>
      <c r="CC434" s="67"/>
      <c r="CD434" s="69"/>
      <c r="CE434" s="1"/>
      <c r="CF434" s="213"/>
      <c r="CG434" s="67"/>
      <c r="CH434" s="69"/>
      <c r="CI434" s="69"/>
      <c r="CK434" s="68"/>
      <c r="CL434" s="68"/>
      <c r="CM434" s="68"/>
      <c r="CN434" s="68"/>
      <c r="CO434" s="68"/>
      <c r="CP434" s="68"/>
      <c r="CQ434" s="68"/>
      <c r="CR434" s="68"/>
      <c r="CS434" s="68"/>
      <c r="CT434" s="68"/>
      <c r="CU434" s="68"/>
      <c r="CV434" s="68"/>
      <c r="CW434" s="68"/>
      <c r="CX434" s="68"/>
      <c r="CY434" s="68"/>
      <c r="CZ434" s="68"/>
      <c r="DA434" s="68"/>
      <c r="DB434" s="68"/>
    </row>
    <row r="435" spans="1:106" hidden="1" x14ac:dyDescent="0.2">
      <c r="A435" s="65"/>
      <c r="C435" s="211"/>
      <c r="D435" s="211"/>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R435" s="65"/>
      <c r="AS435" s="65"/>
      <c r="AT435" s="65"/>
      <c r="AU435" s="65"/>
      <c r="AV435" s="65"/>
      <c r="AW435" s="65"/>
      <c r="AX435" s="65"/>
      <c r="AY435" s="65"/>
      <c r="AZ435" s="65"/>
      <c r="BA435" s="65"/>
      <c r="BB435" s="65"/>
      <c r="BC435" s="65"/>
      <c r="BD435" s="65"/>
      <c r="BE435" s="65"/>
      <c r="BF435" s="65"/>
      <c r="BG435" s="65"/>
      <c r="BH435" s="65"/>
      <c r="BI435" s="65"/>
      <c r="BJ435" s="65"/>
      <c r="BK435" s="65"/>
      <c r="BL435" s="65"/>
      <c r="BM435" s="65"/>
      <c r="BN435" s="65"/>
      <c r="BO435" s="65"/>
      <c r="BP435" s="216"/>
      <c r="BY435" s="66"/>
      <c r="BZ435" s="66"/>
      <c r="CC435" s="67"/>
      <c r="CD435" s="69"/>
      <c r="CE435" s="1"/>
      <c r="CF435" s="213"/>
      <c r="CG435" s="67"/>
      <c r="CH435" s="69"/>
      <c r="CI435" s="69"/>
      <c r="CK435" s="68"/>
      <c r="CL435" s="68"/>
      <c r="CM435" s="68"/>
      <c r="CN435" s="68"/>
      <c r="CO435" s="68"/>
      <c r="CP435" s="68"/>
      <c r="CQ435" s="68"/>
      <c r="CR435" s="68"/>
      <c r="CS435" s="68"/>
      <c r="CT435" s="68"/>
      <c r="CU435" s="68"/>
      <c r="CV435" s="68"/>
      <c r="CW435" s="68"/>
      <c r="CX435" s="68"/>
      <c r="CY435" s="68"/>
      <c r="CZ435" s="68"/>
      <c r="DA435" s="68"/>
      <c r="DB435" s="68"/>
    </row>
    <row r="436" spans="1:106" hidden="1" x14ac:dyDescent="0.2">
      <c r="A436" s="65"/>
      <c r="C436" s="211"/>
      <c r="D436" s="211"/>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5"/>
      <c r="BF436" s="65"/>
      <c r="BG436" s="65"/>
      <c r="BH436" s="65"/>
      <c r="BI436" s="65"/>
      <c r="BJ436" s="65"/>
      <c r="BK436" s="65"/>
      <c r="BL436" s="65"/>
      <c r="BM436" s="65"/>
      <c r="BN436" s="65"/>
      <c r="BO436" s="65"/>
      <c r="BP436" s="216"/>
      <c r="BY436" s="66"/>
      <c r="BZ436" s="66"/>
      <c r="CC436" s="67"/>
      <c r="CD436" s="69"/>
      <c r="CE436" s="1"/>
      <c r="CF436" s="213"/>
      <c r="CG436" s="67"/>
      <c r="CH436" s="69"/>
      <c r="CI436" s="69"/>
      <c r="CK436" s="68"/>
      <c r="CL436" s="68"/>
      <c r="CM436" s="68"/>
      <c r="CN436" s="68"/>
      <c r="CO436" s="68"/>
      <c r="CP436" s="68"/>
      <c r="CQ436" s="68"/>
      <c r="CR436" s="68"/>
      <c r="CS436" s="68"/>
      <c r="CT436" s="68"/>
      <c r="CU436" s="68"/>
      <c r="CV436" s="68"/>
      <c r="CW436" s="68"/>
      <c r="CX436" s="68"/>
      <c r="CY436" s="68"/>
      <c r="CZ436" s="68"/>
      <c r="DA436" s="68"/>
      <c r="DB436" s="68"/>
    </row>
    <row r="437" spans="1:106" hidden="1" x14ac:dyDescent="0.2">
      <c r="A437" s="65"/>
      <c r="C437" s="211"/>
      <c r="D437" s="211"/>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5"/>
      <c r="BF437" s="65"/>
      <c r="BG437" s="65"/>
      <c r="BH437" s="65"/>
      <c r="BI437" s="65"/>
      <c r="BJ437" s="65"/>
      <c r="BK437" s="65"/>
      <c r="BL437" s="65"/>
      <c r="BM437" s="65"/>
      <c r="BN437" s="65"/>
      <c r="BO437" s="65"/>
      <c r="BP437" s="216"/>
      <c r="BY437" s="66"/>
      <c r="BZ437" s="66"/>
      <c r="CC437" s="67"/>
      <c r="CD437" s="69"/>
      <c r="CE437" s="1"/>
      <c r="CF437" s="213"/>
      <c r="CG437" s="67"/>
      <c r="CH437" s="69"/>
      <c r="CI437" s="69"/>
      <c r="CK437" s="68"/>
      <c r="CL437" s="68"/>
      <c r="CM437" s="68"/>
      <c r="CN437" s="68"/>
      <c r="CO437" s="68"/>
      <c r="CP437" s="68"/>
      <c r="CQ437" s="68"/>
      <c r="CR437" s="68"/>
      <c r="CS437" s="68"/>
      <c r="CT437" s="68"/>
      <c r="CU437" s="68"/>
      <c r="CV437" s="68"/>
      <c r="CW437" s="68"/>
      <c r="CX437" s="68"/>
      <c r="CY437" s="68"/>
      <c r="CZ437" s="68"/>
      <c r="DA437" s="68"/>
      <c r="DB437" s="68"/>
    </row>
    <row r="438" spans="1:106" hidden="1" x14ac:dyDescent="0.2">
      <c r="A438" s="65"/>
      <c r="C438" s="211"/>
      <c r="D438" s="211"/>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R438" s="65"/>
      <c r="AS438" s="65"/>
      <c r="AT438" s="65"/>
      <c r="AU438" s="65"/>
      <c r="AV438" s="65"/>
      <c r="AW438" s="65"/>
      <c r="AX438" s="65"/>
      <c r="AY438" s="65"/>
      <c r="AZ438" s="65"/>
      <c r="BA438" s="65"/>
      <c r="BB438" s="65"/>
      <c r="BC438" s="65"/>
      <c r="BD438" s="65"/>
      <c r="BE438" s="65"/>
      <c r="BF438" s="65"/>
      <c r="BG438" s="65"/>
      <c r="BH438" s="65"/>
      <c r="BI438" s="65"/>
      <c r="BJ438" s="65"/>
      <c r="BK438" s="65"/>
      <c r="BL438" s="65"/>
      <c r="BM438" s="65"/>
      <c r="BN438" s="65"/>
      <c r="BO438" s="65"/>
      <c r="BP438" s="216"/>
      <c r="BY438" s="66"/>
      <c r="BZ438" s="66"/>
      <c r="CC438" s="67"/>
      <c r="CD438" s="69"/>
      <c r="CE438" s="1"/>
      <c r="CF438" s="213"/>
      <c r="CG438" s="67"/>
      <c r="CH438" s="69"/>
      <c r="CI438" s="69"/>
      <c r="CK438" s="68"/>
      <c r="CL438" s="68"/>
      <c r="CM438" s="68"/>
      <c r="CN438" s="68"/>
      <c r="CO438" s="68"/>
      <c r="CP438" s="68"/>
      <c r="CQ438" s="68"/>
      <c r="CR438" s="68"/>
      <c r="CS438" s="68"/>
      <c r="CT438" s="68"/>
      <c r="CU438" s="68"/>
      <c r="CV438" s="68"/>
      <c r="CW438" s="68"/>
      <c r="CX438" s="68"/>
      <c r="CY438" s="68"/>
      <c r="CZ438" s="68"/>
      <c r="DA438" s="68"/>
      <c r="DB438" s="68"/>
    </row>
    <row r="439" spans="1:106" hidden="1" x14ac:dyDescent="0.2">
      <c r="A439" s="65"/>
      <c r="C439" s="211"/>
      <c r="D439" s="211"/>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c r="BK439" s="65"/>
      <c r="BL439" s="65"/>
      <c r="BM439" s="65"/>
      <c r="BN439" s="65"/>
      <c r="BO439" s="65"/>
      <c r="BP439" s="216"/>
      <c r="BY439" s="66"/>
      <c r="BZ439" s="66"/>
      <c r="CC439" s="67"/>
      <c r="CD439" s="69"/>
      <c r="CE439" s="1"/>
      <c r="CF439" s="213"/>
      <c r="CG439" s="67"/>
      <c r="CH439" s="69"/>
      <c r="CI439" s="69"/>
      <c r="CK439" s="68"/>
      <c r="CL439" s="68"/>
      <c r="CM439" s="68"/>
      <c r="CN439" s="68"/>
      <c r="CO439" s="68"/>
      <c r="CP439" s="68"/>
      <c r="CQ439" s="68"/>
      <c r="CR439" s="68"/>
      <c r="CS439" s="68"/>
      <c r="CT439" s="68"/>
      <c r="CU439" s="68"/>
      <c r="CV439" s="68"/>
      <c r="CW439" s="68"/>
      <c r="CX439" s="68"/>
      <c r="CY439" s="68"/>
      <c r="CZ439" s="68"/>
      <c r="DA439" s="68"/>
      <c r="DB439" s="68"/>
    </row>
    <row r="440" spans="1:106" hidden="1" x14ac:dyDescent="0.2">
      <c r="A440" s="65"/>
      <c r="C440" s="211"/>
      <c r="D440" s="211"/>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c r="BK440" s="65"/>
      <c r="BL440" s="65"/>
      <c r="BM440" s="65"/>
      <c r="BN440" s="65"/>
      <c r="BO440" s="65"/>
      <c r="BP440" s="216"/>
      <c r="BY440" s="66"/>
      <c r="BZ440" s="66"/>
      <c r="CC440" s="67"/>
      <c r="CD440" s="69"/>
      <c r="CE440" s="1"/>
      <c r="CF440" s="213"/>
      <c r="CG440" s="67"/>
      <c r="CH440" s="69"/>
      <c r="CI440" s="69"/>
      <c r="CK440" s="68"/>
      <c r="CL440" s="68"/>
      <c r="CM440" s="68"/>
      <c r="CN440" s="68"/>
      <c r="CO440" s="68"/>
      <c r="CP440" s="68"/>
      <c r="CQ440" s="68"/>
      <c r="CR440" s="68"/>
      <c r="CS440" s="68"/>
      <c r="CT440" s="68"/>
      <c r="CU440" s="68"/>
      <c r="CV440" s="68"/>
      <c r="CW440" s="68"/>
      <c r="CX440" s="68"/>
      <c r="CY440" s="68"/>
      <c r="CZ440" s="68"/>
      <c r="DA440" s="68"/>
      <c r="DB440" s="68"/>
    </row>
    <row r="441" spans="1:106" hidden="1" x14ac:dyDescent="0.2">
      <c r="A441" s="65"/>
      <c r="C441" s="211"/>
      <c r="D441" s="211"/>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c r="BK441" s="65"/>
      <c r="BL441" s="65"/>
      <c r="BM441" s="65"/>
      <c r="BN441" s="65"/>
      <c r="BO441" s="65"/>
      <c r="BP441" s="216"/>
      <c r="BY441" s="66"/>
      <c r="BZ441" s="66"/>
      <c r="CC441" s="67"/>
      <c r="CD441" s="69"/>
      <c r="CE441" s="1"/>
      <c r="CF441" s="213"/>
      <c r="CG441" s="67"/>
      <c r="CH441" s="69"/>
      <c r="CI441" s="69"/>
      <c r="CK441" s="68"/>
      <c r="CL441" s="68"/>
      <c r="CM441" s="68"/>
      <c r="CN441" s="68"/>
      <c r="CO441" s="68"/>
      <c r="CP441" s="68"/>
      <c r="CQ441" s="68"/>
      <c r="CR441" s="68"/>
      <c r="CS441" s="68"/>
      <c r="CT441" s="68"/>
      <c r="CU441" s="68"/>
      <c r="CV441" s="68"/>
      <c r="CW441" s="68"/>
      <c r="CX441" s="68"/>
      <c r="CY441" s="68"/>
      <c r="CZ441" s="68"/>
      <c r="DA441" s="68"/>
      <c r="DB441" s="68"/>
    </row>
    <row r="442" spans="1:106" hidden="1" x14ac:dyDescent="0.2">
      <c r="A442" s="65"/>
      <c r="C442" s="211"/>
      <c r="D442" s="211"/>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c r="BK442" s="65"/>
      <c r="BL442" s="65"/>
      <c r="BM442" s="65"/>
      <c r="BN442" s="65"/>
      <c r="BO442" s="65"/>
      <c r="BP442" s="216"/>
      <c r="BY442" s="66"/>
      <c r="BZ442" s="66"/>
      <c r="CC442" s="67"/>
      <c r="CD442" s="69"/>
      <c r="CE442" s="1"/>
      <c r="CF442" s="213"/>
      <c r="CG442" s="67"/>
      <c r="CH442" s="69"/>
      <c r="CI442" s="69"/>
      <c r="CK442" s="68"/>
      <c r="CL442" s="68"/>
      <c r="CM442" s="68"/>
      <c r="CN442" s="68"/>
      <c r="CO442" s="68"/>
      <c r="CP442" s="68"/>
      <c r="CQ442" s="68"/>
      <c r="CR442" s="68"/>
      <c r="CS442" s="68"/>
      <c r="CT442" s="68"/>
      <c r="CU442" s="68"/>
      <c r="CV442" s="68"/>
      <c r="CW442" s="68"/>
      <c r="CX442" s="68"/>
      <c r="CY442" s="68"/>
      <c r="CZ442" s="68"/>
      <c r="DA442" s="68"/>
      <c r="DB442" s="68"/>
    </row>
    <row r="443" spans="1:106" hidden="1" x14ac:dyDescent="0.2">
      <c r="A443" s="65"/>
      <c r="C443" s="211"/>
      <c r="D443" s="211"/>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c r="BK443" s="65"/>
      <c r="BL443" s="65"/>
      <c r="BM443" s="65"/>
      <c r="BN443" s="65"/>
      <c r="BO443" s="65"/>
      <c r="BP443" s="216"/>
      <c r="BY443" s="66"/>
      <c r="BZ443" s="66"/>
      <c r="CC443" s="67"/>
      <c r="CD443" s="69"/>
      <c r="CE443" s="1"/>
      <c r="CF443" s="213"/>
      <c r="CG443" s="67"/>
      <c r="CH443" s="69"/>
      <c r="CI443" s="69"/>
      <c r="CK443" s="68"/>
      <c r="CL443" s="68"/>
      <c r="CM443" s="68"/>
      <c r="CN443" s="68"/>
      <c r="CO443" s="68"/>
      <c r="CP443" s="68"/>
      <c r="CQ443" s="68"/>
      <c r="CR443" s="68"/>
      <c r="CS443" s="68"/>
      <c r="CT443" s="68"/>
      <c r="CU443" s="68"/>
      <c r="CV443" s="68"/>
      <c r="CW443" s="68"/>
      <c r="CX443" s="68"/>
      <c r="CY443" s="68"/>
      <c r="CZ443" s="68"/>
      <c r="DA443" s="68"/>
      <c r="DB443" s="68"/>
    </row>
    <row r="444" spans="1:106" hidden="1" x14ac:dyDescent="0.2">
      <c r="A444" s="65"/>
      <c r="C444" s="211"/>
      <c r="D444" s="211"/>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c r="BK444" s="65"/>
      <c r="BL444" s="65"/>
      <c r="BM444" s="65"/>
      <c r="BN444" s="65"/>
      <c r="BO444" s="65"/>
      <c r="BP444" s="216"/>
      <c r="BY444" s="66"/>
      <c r="BZ444" s="66"/>
      <c r="CC444" s="67"/>
      <c r="CD444" s="69"/>
      <c r="CE444" s="1"/>
      <c r="CF444" s="213"/>
      <c r="CG444" s="67"/>
      <c r="CH444" s="69"/>
      <c r="CI444" s="69"/>
      <c r="CK444" s="68"/>
      <c r="CL444" s="68"/>
      <c r="CM444" s="68"/>
      <c r="CN444" s="68"/>
      <c r="CO444" s="68"/>
      <c r="CP444" s="68"/>
      <c r="CQ444" s="68"/>
      <c r="CR444" s="68"/>
      <c r="CS444" s="68"/>
      <c r="CT444" s="68"/>
      <c r="CU444" s="68"/>
      <c r="CV444" s="68"/>
      <c r="CW444" s="68"/>
      <c r="CX444" s="68"/>
      <c r="CY444" s="68"/>
      <c r="CZ444" s="68"/>
      <c r="DA444" s="68"/>
      <c r="DB444" s="68"/>
    </row>
    <row r="445" spans="1:106" hidden="1" x14ac:dyDescent="0.2">
      <c r="A445" s="65"/>
      <c r="C445" s="211"/>
      <c r="D445" s="211"/>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c r="BK445" s="65"/>
      <c r="BL445" s="65"/>
      <c r="BM445" s="65"/>
      <c r="BN445" s="65"/>
      <c r="BO445" s="65"/>
      <c r="BP445" s="216"/>
      <c r="BY445" s="66"/>
      <c r="BZ445" s="66"/>
      <c r="CC445" s="67"/>
      <c r="CD445" s="69"/>
      <c r="CE445" s="1"/>
      <c r="CF445" s="213"/>
      <c r="CG445" s="67"/>
      <c r="CH445" s="69"/>
      <c r="CI445" s="69"/>
      <c r="CK445" s="68"/>
      <c r="CL445" s="68"/>
      <c r="CM445" s="68"/>
      <c r="CN445" s="68"/>
      <c r="CO445" s="68"/>
      <c r="CP445" s="68"/>
      <c r="CQ445" s="68"/>
      <c r="CR445" s="68"/>
      <c r="CS445" s="68"/>
      <c r="CT445" s="68"/>
      <c r="CU445" s="68"/>
      <c r="CV445" s="68"/>
      <c r="CW445" s="68"/>
      <c r="CX445" s="68"/>
      <c r="CY445" s="68"/>
      <c r="CZ445" s="68"/>
      <c r="DA445" s="68"/>
      <c r="DB445" s="68"/>
    </row>
    <row r="446" spans="1:106" hidden="1" x14ac:dyDescent="0.2">
      <c r="A446" s="65"/>
      <c r="C446" s="211"/>
      <c r="D446" s="211"/>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c r="BK446" s="65"/>
      <c r="BL446" s="65"/>
      <c r="BM446" s="65"/>
      <c r="BN446" s="65"/>
      <c r="BO446" s="65"/>
      <c r="BP446" s="216"/>
      <c r="BY446" s="66"/>
      <c r="BZ446" s="66"/>
      <c r="CC446" s="67"/>
      <c r="CD446" s="69"/>
      <c r="CE446" s="1"/>
      <c r="CF446" s="213"/>
      <c r="CG446" s="67"/>
      <c r="CH446" s="69"/>
      <c r="CI446" s="69"/>
      <c r="CK446" s="68"/>
      <c r="CL446" s="68"/>
      <c r="CM446" s="68"/>
      <c r="CN446" s="68"/>
      <c r="CO446" s="68"/>
      <c r="CP446" s="68"/>
      <c r="CQ446" s="68"/>
      <c r="CR446" s="68"/>
      <c r="CS446" s="68"/>
      <c r="CT446" s="68"/>
      <c r="CU446" s="68"/>
      <c r="CV446" s="68"/>
      <c r="CW446" s="68"/>
      <c r="CX446" s="68"/>
      <c r="CY446" s="68"/>
      <c r="CZ446" s="68"/>
      <c r="DA446" s="68"/>
      <c r="DB446" s="68"/>
    </row>
    <row r="447" spans="1:106" hidden="1" x14ac:dyDescent="0.2">
      <c r="A447" s="65"/>
      <c r="C447" s="211"/>
      <c r="D447" s="211"/>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c r="BK447" s="65"/>
      <c r="BL447" s="65"/>
      <c r="BM447" s="65"/>
      <c r="BN447" s="65"/>
      <c r="BO447" s="65"/>
      <c r="BP447" s="216"/>
      <c r="BY447" s="66"/>
      <c r="BZ447" s="66"/>
      <c r="CC447" s="67"/>
      <c r="CD447" s="69"/>
      <c r="CE447" s="1"/>
      <c r="CF447" s="213"/>
      <c r="CG447" s="67"/>
      <c r="CH447" s="69"/>
      <c r="CI447" s="69"/>
      <c r="CK447" s="68"/>
      <c r="CL447" s="68"/>
      <c r="CM447" s="68"/>
      <c r="CN447" s="68"/>
      <c r="CO447" s="68"/>
      <c r="CP447" s="68"/>
      <c r="CQ447" s="68"/>
      <c r="CR447" s="68"/>
      <c r="CS447" s="68"/>
      <c r="CT447" s="68"/>
      <c r="CU447" s="68"/>
      <c r="CV447" s="68"/>
      <c r="CW447" s="68"/>
      <c r="CX447" s="68"/>
      <c r="CY447" s="68"/>
      <c r="CZ447" s="68"/>
      <c r="DA447" s="68"/>
      <c r="DB447" s="68"/>
    </row>
    <row r="448" spans="1:106" hidden="1" x14ac:dyDescent="0.2">
      <c r="A448" s="65"/>
      <c r="C448" s="211"/>
      <c r="D448" s="211"/>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c r="BK448" s="65"/>
      <c r="BL448" s="65"/>
      <c r="BM448" s="65"/>
      <c r="BN448" s="65"/>
      <c r="BO448" s="65"/>
      <c r="BP448" s="216"/>
      <c r="BY448" s="66"/>
      <c r="BZ448" s="66"/>
      <c r="CC448" s="67"/>
      <c r="CD448" s="69"/>
      <c r="CE448" s="1"/>
      <c r="CF448" s="213"/>
      <c r="CG448" s="67"/>
      <c r="CH448" s="69"/>
      <c r="CI448" s="69"/>
      <c r="CK448" s="68"/>
      <c r="CL448" s="68"/>
      <c r="CM448" s="68"/>
      <c r="CN448" s="68"/>
      <c r="CO448" s="68"/>
      <c r="CP448" s="68"/>
      <c r="CQ448" s="68"/>
      <c r="CR448" s="68"/>
      <c r="CS448" s="68"/>
      <c r="CT448" s="68"/>
      <c r="CU448" s="68"/>
      <c r="CV448" s="68"/>
      <c r="CW448" s="68"/>
      <c r="CX448" s="68"/>
      <c r="CY448" s="68"/>
      <c r="CZ448" s="68"/>
      <c r="DA448" s="68"/>
      <c r="DB448" s="68"/>
    </row>
    <row r="449" spans="1:106" hidden="1" x14ac:dyDescent="0.2">
      <c r="A449" s="65"/>
      <c r="C449" s="211"/>
      <c r="D449" s="211"/>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c r="BK449" s="65"/>
      <c r="BL449" s="65"/>
      <c r="BM449" s="65"/>
      <c r="BN449" s="65"/>
      <c r="BO449" s="65"/>
      <c r="BP449" s="216"/>
      <c r="BY449" s="66"/>
      <c r="BZ449" s="66"/>
      <c r="CC449" s="67"/>
      <c r="CD449" s="69"/>
      <c r="CE449" s="1"/>
      <c r="CF449" s="213"/>
      <c r="CG449" s="67"/>
      <c r="CH449" s="69"/>
      <c r="CI449" s="69"/>
      <c r="CK449" s="68"/>
      <c r="CL449" s="68"/>
      <c r="CM449" s="68"/>
      <c r="CN449" s="68"/>
      <c r="CO449" s="68"/>
      <c r="CP449" s="68"/>
      <c r="CQ449" s="68"/>
      <c r="CR449" s="68"/>
      <c r="CS449" s="68"/>
      <c r="CT449" s="68"/>
      <c r="CU449" s="68"/>
      <c r="CV449" s="68"/>
      <c r="CW449" s="68"/>
      <c r="CX449" s="68"/>
      <c r="CY449" s="68"/>
      <c r="CZ449" s="68"/>
      <c r="DA449" s="68"/>
      <c r="DB449" s="68"/>
    </row>
    <row r="450" spans="1:106" hidden="1" x14ac:dyDescent="0.2">
      <c r="A450" s="65"/>
      <c r="C450" s="211"/>
      <c r="D450" s="211"/>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c r="BK450" s="65"/>
      <c r="BL450" s="65"/>
      <c r="BM450" s="65"/>
      <c r="BN450" s="65"/>
      <c r="BO450" s="65"/>
      <c r="BP450" s="216"/>
      <c r="BY450" s="66"/>
      <c r="BZ450" s="66"/>
      <c r="CC450" s="67"/>
      <c r="CD450" s="69"/>
      <c r="CE450" s="1"/>
      <c r="CF450" s="213"/>
      <c r="CG450" s="67"/>
      <c r="CH450" s="69"/>
      <c r="CI450" s="69"/>
      <c r="CK450" s="68"/>
      <c r="CL450" s="68"/>
      <c r="CM450" s="68"/>
      <c r="CN450" s="68"/>
      <c r="CO450" s="68"/>
      <c r="CP450" s="68"/>
      <c r="CQ450" s="68"/>
      <c r="CR450" s="68"/>
      <c r="CS450" s="68"/>
      <c r="CT450" s="68"/>
      <c r="CU450" s="68"/>
      <c r="CV450" s="68"/>
      <c r="CW450" s="68"/>
      <c r="CX450" s="68"/>
      <c r="CY450" s="68"/>
      <c r="CZ450" s="68"/>
      <c r="DA450" s="68"/>
      <c r="DB450" s="68"/>
    </row>
    <row r="451" spans="1:106" hidden="1" x14ac:dyDescent="0.2">
      <c r="A451" s="65"/>
      <c r="C451" s="211"/>
      <c r="D451" s="211"/>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c r="BK451" s="65"/>
      <c r="BL451" s="65"/>
      <c r="BM451" s="65"/>
      <c r="BN451" s="65"/>
      <c r="BO451" s="65"/>
      <c r="BP451" s="216"/>
      <c r="BY451" s="66"/>
      <c r="BZ451" s="66"/>
      <c r="CC451" s="67"/>
      <c r="CD451" s="69"/>
      <c r="CE451" s="1"/>
      <c r="CF451" s="213"/>
      <c r="CG451" s="67"/>
      <c r="CH451" s="69"/>
      <c r="CI451" s="69"/>
      <c r="CK451" s="68"/>
      <c r="CL451" s="68"/>
      <c r="CM451" s="68"/>
      <c r="CN451" s="68"/>
      <c r="CO451" s="68"/>
      <c r="CP451" s="68"/>
      <c r="CQ451" s="68"/>
      <c r="CR451" s="68"/>
      <c r="CS451" s="68"/>
      <c r="CT451" s="68"/>
      <c r="CU451" s="68"/>
      <c r="CV451" s="68"/>
      <c r="CW451" s="68"/>
      <c r="CX451" s="68"/>
      <c r="CY451" s="68"/>
      <c r="CZ451" s="68"/>
      <c r="DA451" s="68"/>
      <c r="DB451" s="68"/>
    </row>
    <row r="452" spans="1:106" hidden="1" x14ac:dyDescent="0.2">
      <c r="A452" s="65"/>
      <c r="C452" s="211"/>
      <c r="D452" s="211"/>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c r="BK452" s="65"/>
      <c r="BL452" s="65"/>
      <c r="BM452" s="65"/>
      <c r="BN452" s="65"/>
      <c r="BO452" s="65"/>
      <c r="BP452" s="216"/>
      <c r="BY452" s="66"/>
      <c r="BZ452" s="66"/>
      <c r="CC452" s="67"/>
      <c r="CD452" s="69"/>
      <c r="CE452" s="1"/>
      <c r="CF452" s="213"/>
      <c r="CG452" s="67"/>
      <c r="CH452" s="69"/>
      <c r="CI452" s="69"/>
      <c r="CK452" s="68"/>
      <c r="CL452" s="68"/>
      <c r="CM452" s="68"/>
      <c r="CN452" s="68"/>
      <c r="CO452" s="68"/>
      <c r="CP452" s="68"/>
      <c r="CQ452" s="68"/>
      <c r="CR452" s="68"/>
      <c r="CS452" s="68"/>
      <c r="CT452" s="68"/>
      <c r="CU452" s="68"/>
      <c r="CV452" s="68"/>
      <c r="CW452" s="68"/>
      <c r="CX452" s="68"/>
      <c r="CY452" s="68"/>
      <c r="CZ452" s="68"/>
      <c r="DA452" s="68"/>
      <c r="DB452" s="68"/>
    </row>
    <row r="453" spans="1:106" hidden="1" x14ac:dyDescent="0.2">
      <c r="A453" s="65"/>
      <c r="C453" s="211"/>
      <c r="D453" s="211"/>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c r="BK453" s="65"/>
      <c r="BL453" s="65"/>
      <c r="BM453" s="65"/>
      <c r="BN453" s="65"/>
      <c r="BO453" s="65"/>
      <c r="BP453" s="216"/>
      <c r="BY453" s="66"/>
      <c r="BZ453" s="66"/>
      <c r="CC453" s="67"/>
      <c r="CD453" s="69"/>
      <c r="CE453" s="1"/>
      <c r="CF453" s="213"/>
      <c r="CG453" s="67"/>
      <c r="CH453" s="69"/>
      <c r="CI453" s="69"/>
      <c r="CK453" s="68"/>
      <c r="CL453" s="68"/>
      <c r="CM453" s="68"/>
      <c r="CN453" s="68"/>
      <c r="CO453" s="68"/>
      <c r="CP453" s="68"/>
      <c r="CQ453" s="68"/>
      <c r="CR453" s="68"/>
      <c r="CS453" s="68"/>
      <c r="CT453" s="68"/>
      <c r="CU453" s="68"/>
      <c r="CV453" s="68"/>
      <c r="CW453" s="68"/>
      <c r="CX453" s="68"/>
      <c r="CY453" s="68"/>
      <c r="CZ453" s="68"/>
      <c r="DA453" s="68"/>
      <c r="DB453" s="68"/>
    </row>
    <row r="454" spans="1:106" hidden="1" x14ac:dyDescent="0.2">
      <c r="A454" s="65"/>
      <c r="C454" s="211"/>
      <c r="D454" s="211"/>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c r="BK454" s="65"/>
      <c r="BL454" s="65"/>
      <c r="BM454" s="65"/>
      <c r="BN454" s="65"/>
      <c r="BO454" s="65"/>
      <c r="BP454" s="216"/>
      <c r="BY454" s="66"/>
      <c r="BZ454" s="66"/>
      <c r="CC454" s="67"/>
      <c r="CD454" s="69"/>
      <c r="CE454" s="1"/>
      <c r="CF454" s="213"/>
      <c r="CG454" s="67"/>
      <c r="CH454" s="69"/>
      <c r="CI454" s="69"/>
      <c r="CK454" s="68"/>
      <c r="CL454" s="68"/>
      <c r="CM454" s="68"/>
      <c r="CN454" s="68"/>
      <c r="CO454" s="68"/>
      <c r="CP454" s="68"/>
      <c r="CQ454" s="68"/>
      <c r="CR454" s="68"/>
      <c r="CS454" s="68"/>
      <c r="CT454" s="68"/>
      <c r="CU454" s="68"/>
      <c r="CV454" s="68"/>
      <c r="CW454" s="68"/>
      <c r="CX454" s="68"/>
      <c r="CY454" s="68"/>
      <c r="CZ454" s="68"/>
      <c r="DA454" s="68"/>
      <c r="DB454" s="68"/>
    </row>
    <row r="455" spans="1:106" hidden="1" x14ac:dyDescent="0.2">
      <c r="A455" s="65"/>
      <c r="C455" s="211"/>
      <c r="D455" s="211"/>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c r="BK455" s="65"/>
      <c r="BL455" s="65"/>
      <c r="BM455" s="65"/>
      <c r="BN455" s="65"/>
      <c r="BO455" s="65"/>
      <c r="BP455" s="216"/>
      <c r="BY455" s="66"/>
      <c r="BZ455" s="66"/>
      <c r="CC455" s="67"/>
      <c r="CD455" s="69"/>
      <c r="CE455" s="1"/>
      <c r="CF455" s="213"/>
      <c r="CG455" s="67"/>
      <c r="CH455" s="69"/>
      <c r="CI455" s="69"/>
      <c r="CK455" s="68"/>
      <c r="CL455" s="68"/>
      <c r="CM455" s="68"/>
      <c r="CN455" s="68"/>
      <c r="CO455" s="68"/>
      <c r="CP455" s="68"/>
      <c r="CQ455" s="68"/>
      <c r="CR455" s="68"/>
      <c r="CS455" s="68"/>
      <c r="CT455" s="68"/>
      <c r="CU455" s="68"/>
      <c r="CV455" s="68"/>
      <c r="CW455" s="68"/>
      <c r="CX455" s="68"/>
      <c r="CY455" s="68"/>
      <c r="CZ455" s="68"/>
      <c r="DA455" s="68"/>
      <c r="DB455" s="68"/>
    </row>
    <row r="456" spans="1:106" hidden="1" x14ac:dyDescent="0.2">
      <c r="A456" s="65"/>
      <c r="C456" s="211"/>
      <c r="D456" s="211"/>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c r="BK456" s="65"/>
      <c r="BL456" s="65"/>
      <c r="BM456" s="65"/>
      <c r="BN456" s="65"/>
      <c r="BO456" s="65"/>
      <c r="BP456" s="216"/>
      <c r="BY456" s="66"/>
      <c r="BZ456" s="66"/>
      <c r="CC456" s="67"/>
      <c r="CD456" s="69"/>
      <c r="CE456" s="1"/>
      <c r="CF456" s="213"/>
      <c r="CG456" s="67"/>
      <c r="CH456" s="69"/>
      <c r="CI456" s="69"/>
      <c r="CK456" s="68"/>
      <c r="CL456" s="68"/>
      <c r="CM456" s="68"/>
      <c r="CN456" s="68"/>
      <c r="CO456" s="68"/>
      <c r="CP456" s="68"/>
      <c r="CQ456" s="68"/>
      <c r="CR456" s="68"/>
      <c r="CS456" s="68"/>
      <c r="CT456" s="68"/>
      <c r="CU456" s="68"/>
      <c r="CV456" s="68"/>
      <c r="CW456" s="68"/>
      <c r="CX456" s="68"/>
      <c r="CY456" s="68"/>
      <c r="CZ456" s="68"/>
      <c r="DA456" s="68"/>
      <c r="DB456" s="68"/>
    </row>
    <row r="457" spans="1:106" hidden="1" x14ac:dyDescent="0.2">
      <c r="A457" s="65"/>
      <c r="C457" s="211"/>
      <c r="D457" s="211"/>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c r="BK457" s="65"/>
      <c r="BL457" s="65"/>
      <c r="BM457" s="65"/>
      <c r="BN457" s="65"/>
      <c r="BO457" s="65"/>
      <c r="BP457" s="216"/>
      <c r="BY457" s="66"/>
      <c r="BZ457" s="66"/>
      <c r="CC457" s="67"/>
      <c r="CD457" s="69"/>
      <c r="CE457" s="1"/>
      <c r="CF457" s="213"/>
      <c r="CG457" s="67"/>
      <c r="CH457" s="69"/>
      <c r="CI457" s="69"/>
      <c r="CK457" s="68"/>
      <c r="CL457" s="68"/>
      <c r="CM457" s="68"/>
      <c r="CN457" s="68"/>
      <c r="CO457" s="68"/>
      <c r="CP457" s="68"/>
      <c r="CQ457" s="68"/>
      <c r="CR457" s="68"/>
      <c r="CS457" s="68"/>
      <c r="CT457" s="68"/>
      <c r="CU457" s="68"/>
      <c r="CV457" s="68"/>
      <c r="CW457" s="68"/>
      <c r="CX457" s="68"/>
      <c r="CY457" s="68"/>
      <c r="CZ457" s="68"/>
      <c r="DA457" s="68"/>
      <c r="DB457" s="68"/>
    </row>
    <row r="458" spans="1:106" hidden="1" x14ac:dyDescent="0.2">
      <c r="A458" s="65"/>
      <c r="C458" s="211"/>
      <c r="D458" s="211"/>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c r="BK458" s="65"/>
      <c r="BL458" s="65"/>
      <c r="BM458" s="65"/>
      <c r="BN458" s="65"/>
      <c r="BO458" s="65"/>
      <c r="BP458" s="216"/>
      <c r="BY458" s="66"/>
      <c r="BZ458" s="66"/>
      <c r="CC458" s="67"/>
      <c r="CD458" s="69"/>
      <c r="CE458" s="1"/>
      <c r="CF458" s="213"/>
      <c r="CG458" s="67"/>
      <c r="CH458" s="69"/>
      <c r="CI458" s="69"/>
      <c r="CK458" s="68"/>
      <c r="CL458" s="68"/>
      <c r="CM458" s="68"/>
      <c r="CN458" s="68"/>
      <c r="CO458" s="68"/>
      <c r="CP458" s="68"/>
      <c r="CQ458" s="68"/>
      <c r="CR458" s="68"/>
      <c r="CS458" s="68"/>
      <c r="CT458" s="68"/>
      <c r="CU458" s="68"/>
      <c r="CV458" s="68"/>
      <c r="CW458" s="68"/>
      <c r="CX458" s="68"/>
      <c r="CY458" s="68"/>
      <c r="CZ458" s="68"/>
      <c r="DA458" s="68"/>
      <c r="DB458" s="68"/>
    </row>
    <row r="459" spans="1:106" hidden="1" x14ac:dyDescent="0.2">
      <c r="A459" s="65"/>
      <c r="C459" s="211"/>
      <c r="D459" s="211"/>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c r="BK459" s="65"/>
      <c r="BL459" s="65"/>
      <c r="BM459" s="65"/>
      <c r="BN459" s="65"/>
      <c r="BO459" s="65"/>
      <c r="BP459" s="216"/>
      <c r="BY459" s="66"/>
      <c r="BZ459" s="66"/>
      <c r="CC459" s="67"/>
      <c r="CD459" s="69"/>
      <c r="CE459" s="1"/>
      <c r="CF459" s="213"/>
      <c r="CG459" s="67"/>
      <c r="CH459" s="69"/>
      <c r="CI459" s="69"/>
      <c r="CK459" s="68"/>
      <c r="CL459" s="68"/>
      <c r="CM459" s="68"/>
      <c r="CN459" s="68"/>
      <c r="CO459" s="68"/>
      <c r="CP459" s="68"/>
      <c r="CQ459" s="68"/>
      <c r="CR459" s="68"/>
      <c r="CS459" s="68"/>
      <c r="CT459" s="68"/>
      <c r="CU459" s="68"/>
      <c r="CV459" s="68"/>
      <c r="CW459" s="68"/>
      <c r="CX459" s="68"/>
      <c r="CY459" s="68"/>
      <c r="CZ459" s="68"/>
      <c r="DA459" s="68"/>
      <c r="DB459" s="68"/>
    </row>
    <row r="460" spans="1:106" hidden="1" x14ac:dyDescent="0.2">
      <c r="A460" s="65"/>
      <c r="C460" s="211"/>
      <c r="D460" s="211"/>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c r="BK460" s="65"/>
      <c r="BL460" s="65"/>
      <c r="BM460" s="65"/>
      <c r="BN460" s="65"/>
      <c r="BO460" s="65"/>
      <c r="BP460" s="216"/>
      <c r="BY460" s="66"/>
      <c r="BZ460" s="66"/>
      <c r="CC460" s="67"/>
      <c r="CD460" s="69"/>
      <c r="CE460" s="1"/>
      <c r="CF460" s="213"/>
      <c r="CG460" s="67"/>
      <c r="CH460" s="69"/>
      <c r="CI460" s="69"/>
      <c r="CK460" s="68"/>
      <c r="CL460" s="68"/>
      <c r="CM460" s="68"/>
      <c r="CN460" s="68"/>
      <c r="CO460" s="68"/>
      <c r="CP460" s="68"/>
      <c r="CQ460" s="68"/>
      <c r="CR460" s="68"/>
      <c r="CS460" s="68"/>
      <c r="CT460" s="68"/>
      <c r="CU460" s="68"/>
      <c r="CV460" s="68"/>
      <c r="CW460" s="68"/>
      <c r="CX460" s="68"/>
      <c r="CY460" s="68"/>
      <c r="CZ460" s="68"/>
      <c r="DA460" s="68"/>
      <c r="DB460" s="68"/>
    </row>
    <row r="461" spans="1:106" hidden="1" x14ac:dyDescent="0.2">
      <c r="A461" s="65"/>
      <c r="C461" s="211"/>
      <c r="D461" s="211"/>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c r="BK461" s="65"/>
      <c r="BL461" s="65"/>
      <c r="BM461" s="65"/>
      <c r="BN461" s="65"/>
      <c r="BO461" s="65"/>
      <c r="BP461" s="216"/>
      <c r="BY461" s="66"/>
      <c r="BZ461" s="66"/>
      <c r="CC461" s="67"/>
      <c r="CD461" s="69"/>
      <c r="CE461" s="1"/>
      <c r="CF461" s="213"/>
      <c r="CG461" s="67"/>
      <c r="CH461" s="69"/>
      <c r="CI461" s="69"/>
      <c r="CK461" s="68"/>
      <c r="CL461" s="68"/>
      <c r="CM461" s="68"/>
      <c r="CN461" s="68"/>
      <c r="CO461" s="68"/>
      <c r="CP461" s="68"/>
      <c r="CQ461" s="68"/>
      <c r="CR461" s="68"/>
      <c r="CS461" s="68"/>
      <c r="CT461" s="68"/>
      <c r="CU461" s="68"/>
      <c r="CV461" s="68"/>
      <c r="CW461" s="68"/>
      <c r="CX461" s="68"/>
      <c r="CY461" s="68"/>
      <c r="CZ461" s="68"/>
      <c r="DA461" s="68"/>
      <c r="DB461" s="68"/>
    </row>
    <row r="462" spans="1:106" hidden="1" x14ac:dyDescent="0.2">
      <c r="A462" s="65"/>
      <c r="C462" s="211"/>
      <c r="D462" s="211"/>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c r="BK462" s="65"/>
      <c r="BL462" s="65"/>
      <c r="BM462" s="65"/>
      <c r="BN462" s="65"/>
      <c r="BO462" s="65"/>
      <c r="BP462" s="216"/>
      <c r="BY462" s="66"/>
      <c r="BZ462" s="66"/>
      <c r="CC462" s="67"/>
      <c r="CD462" s="69"/>
      <c r="CE462" s="1"/>
      <c r="CF462" s="213"/>
      <c r="CG462" s="67"/>
      <c r="CH462" s="69"/>
      <c r="CI462" s="69"/>
      <c r="CK462" s="68"/>
      <c r="CL462" s="68"/>
      <c r="CM462" s="68"/>
      <c r="CN462" s="68"/>
      <c r="CO462" s="68"/>
      <c r="CP462" s="68"/>
      <c r="CQ462" s="68"/>
      <c r="CR462" s="68"/>
      <c r="CS462" s="68"/>
      <c r="CT462" s="68"/>
      <c r="CU462" s="68"/>
      <c r="CV462" s="68"/>
      <c r="CW462" s="68"/>
      <c r="CX462" s="68"/>
      <c r="CY462" s="68"/>
      <c r="CZ462" s="68"/>
      <c r="DA462" s="68"/>
      <c r="DB462" s="68"/>
    </row>
    <row r="463" spans="1:106" hidden="1" x14ac:dyDescent="0.2">
      <c r="A463" s="65"/>
      <c r="C463" s="211"/>
      <c r="D463" s="211"/>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c r="BK463" s="65"/>
      <c r="BL463" s="65"/>
      <c r="BM463" s="65"/>
      <c r="BN463" s="65"/>
      <c r="BO463" s="65"/>
      <c r="BP463" s="216"/>
      <c r="BY463" s="66"/>
      <c r="BZ463" s="66"/>
      <c r="CC463" s="67"/>
      <c r="CD463" s="69"/>
      <c r="CE463" s="1"/>
      <c r="CF463" s="213"/>
      <c r="CG463" s="67"/>
      <c r="CH463" s="69"/>
      <c r="CI463" s="69"/>
      <c r="CK463" s="68"/>
      <c r="CL463" s="68"/>
      <c r="CM463" s="68"/>
      <c r="CN463" s="68"/>
      <c r="CO463" s="68"/>
      <c r="CP463" s="68"/>
      <c r="CQ463" s="68"/>
      <c r="CR463" s="68"/>
      <c r="CS463" s="68"/>
      <c r="CT463" s="68"/>
      <c r="CU463" s="68"/>
      <c r="CV463" s="68"/>
      <c r="CW463" s="68"/>
      <c r="CX463" s="68"/>
      <c r="CY463" s="68"/>
      <c r="CZ463" s="68"/>
      <c r="DA463" s="68"/>
      <c r="DB463" s="68"/>
    </row>
    <row r="464" spans="1:106" hidden="1" x14ac:dyDescent="0.2">
      <c r="A464" s="65"/>
      <c r="C464" s="211"/>
      <c r="D464" s="211"/>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c r="BK464" s="65"/>
      <c r="BL464" s="65"/>
      <c r="BM464" s="65"/>
      <c r="BN464" s="65"/>
      <c r="BO464" s="65"/>
      <c r="BP464" s="216"/>
      <c r="BY464" s="66"/>
      <c r="BZ464" s="66"/>
      <c r="CC464" s="67"/>
      <c r="CD464" s="69"/>
      <c r="CE464" s="1"/>
      <c r="CF464" s="213"/>
      <c r="CG464" s="67"/>
      <c r="CH464" s="69"/>
      <c r="CI464" s="69"/>
      <c r="CK464" s="68"/>
      <c r="CL464" s="68"/>
      <c r="CM464" s="68"/>
      <c r="CN464" s="68"/>
      <c r="CO464" s="68"/>
      <c r="CP464" s="68"/>
      <c r="CQ464" s="68"/>
      <c r="CR464" s="68"/>
      <c r="CS464" s="68"/>
      <c r="CT464" s="68"/>
      <c r="CU464" s="68"/>
      <c r="CV464" s="68"/>
      <c r="CW464" s="68"/>
      <c r="CX464" s="68"/>
      <c r="CY464" s="68"/>
      <c r="CZ464" s="68"/>
      <c r="DA464" s="68"/>
      <c r="DB464" s="68"/>
    </row>
    <row r="465" spans="1:106" hidden="1" x14ac:dyDescent="0.2">
      <c r="A465" s="65"/>
      <c r="C465" s="211"/>
      <c r="D465" s="211"/>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c r="BK465" s="65"/>
      <c r="BL465" s="65"/>
      <c r="BM465" s="65"/>
      <c r="BN465" s="65"/>
      <c r="BO465" s="65"/>
      <c r="BP465" s="216"/>
      <c r="BY465" s="66"/>
      <c r="BZ465" s="66"/>
      <c r="CC465" s="67"/>
      <c r="CD465" s="69"/>
      <c r="CE465" s="1"/>
      <c r="CF465" s="213"/>
      <c r="CG465" s="67"/>
      <c r="CH465" s="69"/>
      <c r="CI465" s="69"/>
      <c r="CK465" s="68"/>
      <c r="CL465" s="68"/>
      <c r="CM465" s="68"/>
      <c r="CN465" s="68"/>
      <c r="CO465" s="68"/>
      <c r="CP465" s="68"/>
      <c r="CQ465" s="68"/>
      <c r="CR465" s="68"/>
      <c r="CS465" s="68"/>
      <c r="CT465" s="68"/>
      <c r="CU465" s="68"/>
      <c r="CV465" s="68"/>
      <c r="CW465" s="68"/>
      <c r="CX465" s="68"/>
      <c r="CY465" s="68"/>
      <c r="CZ465" s="68"/>
      <c r="DA465" s="68"/>
      <c r="DB465" s="68"/>
    </row>
    <row r="466" spans="1:106" hidden="1" x14ac:dyDescent="0.2">
      <c r="A466" s="65"/>
      <c r="C466" s="211"/>
      <c r="D466" s="211"/>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c r="BK466" s="65"/>
      <c r="BL466" s="65"/>
      <c r="BM466" s="65"/>
      <c r="BN466" s="65"/>
      <c r="BO466" s="65"/>
      <c r="BP466" s="216"/>
      <c r="BY466" s="66"/>
      <c r="BZ466" s="66"/>
      <c r="CC466" s="67"/>
      <c r="CD466" s="69"/>
      <c r="CE466" s="1"/>
      <c r="CF466" s="213"/>
      <c r="CG466" s="67"/>
      <c r="CH466" s="69"/>
      <c r="CI466" s="69"/>
      <c r="CK466" s="68"/>
      <c r="CL466" s="68"/>
      <c r="CM466" s="68"/>
      <c r="CN466" s="68"/>
      <c r="CO466" s="68"/>
      <c r="CP466" s="68"/>
      <c r="CQ466" s="68"/>
      <c r="CR466" s="68"/>
      <c r="CS466" s="68"/>
      <c r="CT466" s="68"/>
      <c r="CU466" s="68"/>
      <c r="CV466" s="68"/>
      <c r="CW466" s="68"/>
      <c r="CX466" s="68"/>
      <c r="CY466" s="68"/>
      <c r="CZ466" s="68"/>
      <c r="DA466" s="68"/>
      <c r="DB466" s="68"/>
    </row>
    <row r="467" spans="1:106" hidden="1" x14ac:dyDescent="0.2">
      <c r="A467" s="65"/>
      <c r="C467" s="211"/>
      <c r="D467" s="211"/>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c r="BK467" s="65"/>
      <c r="BL467" s="65"/>
      <c r="BM467" s="65"/>
      <c r="BN467" s="65"/>
      <c r="BO467" s="65"/>
      <c r="BP467" s="216"/>
      <c r="BY467" s="66"/>
      <c r="BZ467" s="66"/>
      <c r="CC467" s="67"/>
      <c r="CD467" s="69"/>
      <c r="CE467" s="1"/>
      <c r="CF467" s="213"/>
      <c r="CG467" s="67"/>
      <c r="CH467" s="69"/>
      <c r="CI467" s="69"/>
      <c r="CK467" s="68"/>
      <c r="CL467" s="68"/>
      <c r="CM467" s="68"/>
      <c r="CN467" s="68"/>
      <c r="CO467" s="68"/>
      <c r="CP467" s="68"/>
      <c r="CQ467" s="68"/>
      <c r="CR467" s="68"/>
      <c r="CS467" s="68"/>
      <c r="CT467" s="68"/>
      <c r="CU467" s="68"/>
      <c r="CV467" s="68"/>
      <c r="CW467" s="68"/>
      <c r="CX467" s="68"/>
      <c r="CY467" s="68"/>
      <c r="CZ467" s="68"/>
      <c r="DA467" s="68"/>
      <c r="DB467" s="68"/>
    </row>
    <row r="468" spans="1:106" hidden="1" x14ac:dyDescent="0.2">
      <c r="A468" s="65"/>
      <c r="C468" s="211"/>
      <c r="D468" s="211"/>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c r="BK468" s="65"/>
      <c r="BL468" s="65"/>
      <c r="BM468" s="65"/>
      <c r="BN468" s="65"/>
      <c r="BO468" s="65"/>
      <c r="BP468" s="216"/>
      <c r="BY468" s="66"/>
      <c r="BZ468" s="66"/>
      <c r="CC468" s="67"/>
      <c r="CD468" s="69"/>
      <c r="CE468" s="1"/>
      <c r="CF468" s="213"/>
      <c r="CG468" s="67"/>
      <c r="CH468" s="69"/>
      <c r="CI468" s="69"/>
      <c r="CK468" s="68"/>
      <c r="CL468" s="68"/>
      <c r="CM468" s="68"/>
      <c r="CN468" s="68"/>
      <c r="CO468" s="68"/>
      <c r="CP468" s="68"/>
      <c r="CQ468" s="68"/>
      <c r="CR468" s="68"/>
      <c r="CS468" s="68"/>
      <c r="CT468" s="68"/>
      <c r="CU468" s="68"/>
      <c r="CV468" s="68"/>
      <c r="CW468" s="68"/>
      <c r="CX468" s="68"/>
      <c r="CY468" s="68"/>
      <c r="CZ468" s="68"/>
      <c r="DA468" s="68"/>
      <c r="DB468" s="68"/>
    </row>
    <row r="469" spans="1:106" hidden="1" x14ac:dyDescent="0.2">
      <c r="A469" s="65"/>
      <c r="C469" s="211"/>
      <c r="D469" s="211"/>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c r="BK469" s="65"/>
      <c r="BL469" s="65"/>
      <c r="BM469" s="65"/>
      <c r="BN469" s="65"/>
      <c r="BO469" s="65"/>
      <c r="BP469" s="216"/>
      <c r="BY469" s="66"/>
      <c r="BZ469" s="66"/>
      <c r="CC469" s="67"/>
      <c r="CD469" s="69"/>
      <c r="CE469" s="1"/>
      <c r="CF469" s="213"/>
      <c r="CG469" s="67"/>
      <c r="CH469" s="69"/>
      <c r="CI469" s="69"/>
      <c r="CK469" s="68"/>
      <c r="CL469" s="68"/>
      <c r="CM469" s="68"/>
      <c r="CN469" s="68"/>
      <c r="CO469" s="68"/>
      <c r="CP469" s="68"/>
      <c r="CQ469" s="68"/>
      <c r="CR469" s="68"/>
      <c r="CS469" s="68"/>
      <c r="CT469" s="68"/>
      <c r="CU469" s="68"/>
      <c r="CV469" s="68"/>
      <c r="CW469" s="68"/>
      <c r="CX469" s="68"/>
      <c r="CY469" s="68"/>
      <c r="CZ469" s="68"/>
      <c r="DA469" s="68"/>
      <c r="DB469" s="68"/>
    </row>
    <row r="470" spans="1:106" hidden="1" x14ac:dyDescent="0.2">
      <c r="A470" s="65"/>
      <c r="C470" s="211"/>
      <c r="D470" s="211"/>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R470" s="65"/>
      <c r="AS470" s="65"/>
      <c r="AT470" s="65"/>
      <c r="AU470" s="65"/>
      <c r="AV470" s="65"/>
      <c r="AW470" s="65"/>
      <c r="AX470" s="65"/>
      <c r="AY470" s="65"/>
      <c r="AZ470" s="65"/>
      <c r="BA470" s="65"/>
      <c r="BB470" s="65"/>
      <c r="BC470" s="65"/>
      <c r="BD470" s="65"/>
      <c r="BE470" s="65"/>
      <c r="BF470" s="65"/>
      <c r="BG470" s="65"/>
      <c r="BH470" s="65"/>
      <c r="BI470" s="65"/>
      <c r="BJ470" s="65"/>
      <c r="BK470" s="65"/>
      <c r="BL470" s="65"/>
      <c r="BM470" s="65"/>
      <c r="BN470" s="65"/>
      <c r="BO470" s="65"/>
      <c r="BP470" s="216"/>
      <c r="BY470" s="66"/>
      <c r="BZ470" s="66"/>
      <c r="CC470" s="67"/>
      <c r="CD470" s="69"/>
      <c r="CE470" s="1"/>
      <c r="CF470" s="213"/>
      <c r="CG470" s="67"/>
      <c r="CH470" s="69"/>
      <c r="CI470" s="69"/>
      <c r="CK470" s="68"/>
      <c r="CL470" s="68"/>
      <c r="CM470" s="68"/>
      <c r="CN470" s="68"/>
      <c r="CO470" s="68"/>
      <c r="CP470" s="68"/>
      <c r="CQ470" s="68"/>
      <c r="CR470" s="68"/>
      <c r="CS470" s="68"/>
      <c r="CT470" s="68"/>
      <c r="CU470" s="68"/>
      <c r="CV470" s="68"/>
      <c r="CW470" s="68"/>
      <c r="CX470" s="68"/>
      <c r="CY470" s="68"/>
      <c r="CZ470" s="68"/>
      <c r="DA470" s="68"/>
      <c r="DB470" s="68"/>
    </row>
    <row r="471" spans="1:106" hidden="1" x14ac:dyDescent="0.2">
      <c r="A471" s="65"/>
      <c r="C471" s="211"/>
      <c r="D471" s="211"/>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R471" s="65"/>
      <c r="AS471" s="65"/>
      <c r="AT471" s="65"/>
      <c r="AU471" s="65"/>
      <c r="AV471" s="65"/>
      <c r="AW471" s="65"/>
      <c r="AX471" s="65"/>
      <c r="AY471" s="65"/>
      <c r="AZ471" s="65"/>
      <c r="BA471" s="65"/>
      <c r="BB471" s="65"/>
      <c r="BC471" s="65"/>
      <c r="BD471" s="65"/>
      <c r="BE471" s="65"/>
      <c r="BF471" s="65"/>
      <c r="BG471" s="65"/>
      <c r="BH471" s="65"/>
      <c r="BI471" s="65"/>
      <c r="BJ471" s="65"/>
      <c r="BK471" s="65"/>
      <c r="BL471" s="65"/>
      <c r="BM471" s="65"/>
      <c r="BN471" s="65"/>
      <c r="BO471" s="65"/>
      <c r="BP471" s="216"/>
      <c r="BY471" s="66"/>
      <c r="BZ471" s="66"/>
      <c r="CC471" s="67"/>
      <c r="CD471" s="69"/>
      <c r="CE471" s="1"/>
      <c r="CF471" s="213"/>
      <c r="CG471" s="67"/>
      <c r="CH471" s="69"/>
      <c r="CI471" s="69"/>
      <c r="CK471" s="68"/>
      <c r="CL471" s="68"/>
      <c r="CM471" s="68"/>
      <c r="CN471" s="68"/>
      <c r="CO471" s="68"/>
      <c r="CP471" s="68"/>
      <c r="CQ471" s="68"/>
      <c r="CR471" s="68"/>
      <c r="CS471" s="68"/>
      <c r="CT471" s="68"/>
      <c r="CU471" s="68"/>
      <c r="CV471" s="68"/>
      <c r="CW471" s="68"/>
      <c r="CX471" s="68"/>
      <c r="CY471" s="68"/>
      <c r="CZ471" s="68"/>
      <c r="DA471" s="68"/>
      <c r="DB471" s="68"/>
    </row>
    <row r="472" spans="1:106" hidden="1" x14ac:dyDescent="0.2">
      <c r="A472" s="65"/>
      <c r="C472" s="211"/>
      <c r="D472" s="211"/>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R472" s="65"/>
      <c r="AS472" s="65"/>
      <c r="AT472" s="65"/>
      <c r="AU472" s="65"/>
      <c r="AV472" s="65"/>
      <c r="AW472" s="65"/>
      <c r="AX472" s="65"/>
      <c r="AY472" s="65"/>
      <c r="AZ472" s="65"/>
      <c r="BA472" s="65"/>
      <c r="BB472" s="65"/>
      <c r="BC472" s="65"/>
      <c r="BD472" s="65"/>
      <c r="BE472" s="65"/>
      <c r="BF472" s="65"/>
      <c r="BG472" s="65"/>
      <c r="BH472" s="65"/>
      <c r="BI472" s="65"/>
      <c r="BJ472" s="65"/>
      <c r="BK472" s="65"/>
      <c r="BL472" s="65"/>
      <c r="BM472" s="65"/>
      <c r="BN472" s="65"/>
      <c r="BO472" s="65"/>
      <c r="BP472" s="216"/>
      <c r="BY472" s="66"/>
      <c r="BZ472" s="66"/>
      <c r="CC472" s="67"/>
      <c r="CD472" s="69"/>
      <c r="CE472" s="1"/>
      <c r="CF472" s="213"/>
      <c r="CG472" s="67"/>
      <c r="CH472" s="69"/>
      <c r="CI472" s="69"/>
      <c r="CK472" s="68"/>
      <c r="CL472" s="68"/>
      <c r="CM472" s="68"/>
      <c r="CN472" s="68"/>
      <c r="CO472" s="68"/>
      <c r="CP472" s="68"/>
      <c r="CQ472" s="68"/>
      <c r="CR472" s="68"/>
      <c r="CS472" s="68"/>
      <c r="CT472" s="68"/>
      <c r="CU472" s="68"/>
      <c r="CV472" s="68"/>
      <c r="CW472" s="68"/>
      <c r="CX472" s="68"/>
      <c r="CY472" s="68"/>
      <c r="CZ472" s="68"/>
      <c r="DA472" s="68"/>
      <c r="DB472" s="68"/>
    </row>
    <row r="473" spans="1:106" hidden="1" x14ac:dyDescent="0.2">
      <c r="A473" s="65"/>
      <c r="C473" s="211"/>
      <c r="D473" s="211"/>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R473" s="65"/>
      <c r="AS473" s="65"/>
      <c r="AT473" s="65"/>
      <c r="AU473" s="65"/>
      <c r="AV473" s="65"/>
      <c r="AW473" s="65"/>
      <c r="AX473" s="65"/>
      <c r="AY473" s="65"/>
      <c r="AZ473" s="65"/>
      <c r="BA473" s="65"/>
      <c r="BB473" s="65"/>
      <c r="BC473" s="65"/>
      <c r="BD473" s="65"/>
      <c r="BE473" s="65"/>
      <c r="BF473" s="65"/>
      <c r="BG473" s="65"/>
      <c r="BH473" s="65"/>
      <c r="BI473" s="65"/>
      <c r="BJ473" s="65"/>
      <c r="BK473" s="65"/>
      <c r="BL473" s="65"/>
      <c r="BM473" s="65"/>
      <c r="BN473" s="65"/>
      <c r="BO473" s="65"/>
      <c r="BP473" s="216"/>
      <c r="BY473" s="66"/>
      <c r="BZ473" s="66"/>
      <c r="CC473" s="67"/>
      <c r="CD473" s="69"/>
      <c r="CE473" s="1"/>
      <c r="CF473" s="213"/>
      <c r="CG473" s="67"/>
      <c r="CH473" s="69"/>
      <c r="CI473" s="69"/>
      <c r="CK473" s="68"/>
      <c r="CL473" s="68"/>
      <c r="CM473" s="68"/>
      <c r="CN473" s="68"/>
      <c r="CO473" s="68"/>
      <c r="CP473" s="68"/>
      <c r="CQ473" s="68"/>
      <c r="CR473" s="68"/>
      <c r="CS473" s="68"/>
      <c r="CT473" s="68"/>
      <c r="CU473" s="68"/>
      <c r="CV473" s="68"/>
      <c r="CW473" s="68"/>
      <c r="CX473" s="68"/>
      <c r="CY473" s="68"/>
      <c r="CZ473" s="68"/>
      <c r="DA473" s="68"/>
      <c r="DB473" s="68"/>
    </row>
    <row r="474" spans="1:106" hidden="1" x14ac:dyDescent="0.2">
      <c r="A474" s="65"/>
      <c r="C474" s="211"/>
      <c r="D474" s="211"/>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R474" s="65"/>
      <c r="AS474" s="65"/>
      <c r="AT474" s="65"/>
      <c r="AU474" s="65"/>
      <c r="AV474" s="65"/>
      <c r="AW474" s="65"/>
      <c r="AX474" s="65"/>
      <c r="AY474" s="65"/>
      <c r="AZ474" s="65"/>
      <c r="BA474" s="65"/>
      <c r="BB474" s="65"/>
      <c r="BC474" s="65"/>
      <c r="BD474" s="65"/>
      <c r="BE474" s="65"/>
      <c r="BF474" s="65"/>
      <c r="BG474" s="65"/>
      <c r="BH474" s="65"/>
      <c r="BI474" s="65"/>
      <c r="BJ474" s="65"/>
      <c r="BK474" s="65"/>
      <c r="BL474" s="65"/>
      <c r="BM474" s="65"/>
      <c r="BN474" s="65"/>
      <c r="BO474" s="65"/>
      <c r="BP474" s="216"/>
      <c r="BY474" s="66"/>
      <c r="BZ474" s="66"/>
      <c r="CC474" s="67"/>
      <c r="CD474" s="69"/>
      <c r="CE474" s="1"/>
      <c r="CF474" s="213"/>
      <c r="CG474" s="67"/>
      <c r="CH474" s="69"/>
      <c r="CI474" s="69"/>
      <c r="CK474" s="68"/>
      <c r="CL474" s="68"/>
      <c r="CM474" s="68"/>
      <c r="CN474" s="68"/>
      <c r="CO474" s="68"/>
      <c r="CP474" s="68"/>
      <c r="CQ474" s="68"/>
      <c r="CR474" s="68"/>
      <c r="CS474" s="68"/>
      <c r="CT474" s="68"/>
      <c r="CU474" s="68"/>
      <c r="CV474" s="68"/>
      <c r="CW474" s="68"/>
      <c r="CX474" s="68"/>
      <c r="CY474" s="68"/>
      <c r="CZ474" s="68"/>
      <c r="DA474" s="68"/>
      <c r="DB474" s="68"/>
    </row>
    <row r="475" spans="1:106" hidden="1" x14ac:dyDescent="0.2">
      <c r="A475" s="65"/>
      <c r="C475" s="211"/>
      <c r="D475" s="211"/>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R475" s="65"/>
      <c r="AS475" s="65"/>
      <c r="AT475" s="65"/>
      <c r="AU475" s="65"/>
      <c r="AV475" s="65"/>
      <c r="AW475" s="65"/>
      <c r="AX475" s="65"/>
      <c r="AY475" s="65"/>
      <c r="AZ475" s="65"/>
      <c r="BA475" s="65"/>
      <c r="BB475" s="65"/>
      <c r="BC475" s="65"/>
      <c r="BD475" s="65"/>
      <c r="BE475" s="65"/>
      <c r="BF475" s="65"/>
      <c r="BG475" s="65"/>
      <c r="BH475" s="65"/>
      <c r="BI475" s="65"/>
      <c r="BJ475" s="65"/>
      <c r="BK475" s="65"/>
      <c r="BL475" s="65"/>
      <c r="BM475" s="65"/>
      <c r="BN475" s="65"/>
      <c r="BO475" s="65"/>
      <c r="BP475" s="216"/>
      <c r="BY475" s="66"/>
      <c r="BZ475" s="66"/>
      <c r="CC475" s="67"/>
      <c r="CD475" s="69"/>
      <c r="CE475" s="1"/>
      <c r="CF475" s="213"/>
      <c r="CG475" s="67"/>
      <c r="CH475" s="69"/>
      <c r="CI475" s="69"/>
      <c r="CK475" s="68"/>
      <c r="CL475" s="68"/>
      <c r="CM475" s="68"/>
      <c r="CN475" s="68"/>
      <c r="CO475" s="68"/>
      <c r="CP475" s="68"/>
      <c r="CQ475" s="68"/>
      <c r="CR475" s="68"/>
      <c r="CS475" s="68"/>
      <c r="CT475" s="68"/>
      <c r="CU475" s="68"/>
      <c r="CV475" s="68"/>
      <c r="CW475" s="68"/>
      <c r="CX475" s="68"/>
      <c r="CY475" s="68"/>
      <c r="CZ475" s="68"/>
      <c r="DA475" s="68"/>
      <c r="DB475" s="68"/>
    </row>
    <row r="476" spans="1:106" hidden="1" x14ac:dyDescent="0.2">
      <c r="A476" s="65"/>
      <c r="C476" s="211"/>
      <c r="D476" s="211"/>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c r="AQ476" s="65"/>
      <c r="AR476" s="65"/>
      <c r="AS476" s="65"/>
      <c r="AT476" s="65"/>
      <c r="AU476" s="65"/>
      <c r="AV476" s="65"/>
      <c r="AW476" s="65"/>
      <c r="AX476" s="65"/>
      <c r="AY476" s="65"/>
      <c r="AZ476" s="65"/>
      <c r="BA476" s="65"/>
      <c r="BB476" s="65"/>
      <c r="BC476" s="65"/>
      <c r="BD476" s="65"/>
      <c r="BE476" s="65"/>
      <c r="BF476" s="65"/>
      <c r="BG476" s="65"/>
      <c r="BH476" s="65"/>
      <c r="BI476" s="65"/>
      <c r="BJ476" s="65"/>
      <c r="BK476" s="65"/>
      <c r="BL476" s="65"/>
      <c r="BM476" s="65"/>
      <c r="BN476" s="65"/>
      <c r="BO476" s="65"/>
      <c r="BP476" s="216"/>
      <c r="BY476" s="66"/>
      <c r="BZ476" s="66"/>
      <c r="CC476" s="67"/>
      <c r="CD476" s="69"/>
      <c r="CE476" s="1"/>
      <c r="CF476" s="213"/>
      <c r="CG476" s="67"/>
      <c r="CH476" s="69"/>
      <c r="CI476" s="69"/>
      <c r="CK476" s="68"/>
      <c r="CL476" s="68"/>
      <c r="CM476" s="68"/>
      <c r="CN476" s="68"/>
      <c r="CO476" s="68"/>
      <c r="CP476" s="68"/>
      <c r="CQ476" s="68"/>
      <c r="CR476" s="68"/>
      <c r="CS476" s="68"/>
      <c r="CT476" s="68"/>
      <c r="CU476" s="68"/>
      <c r="CV476" s="68"/>
      <c r="CW476" s="68"/>
      <c r="CX476" s="68"/>
      <c r="CY476" s="68"/>
      <c r="CZ476" s="68"/>
      <c r="DA476" s="68"/>
      <c r="DB476" s="68"/>
    </row>
    <row r="477" spans="1:106" hidden="1" x14ac:dyDescent="0.2">
      <c r="A477" s="65"/>
      <c r="C477" s="211"/>
      <c r="D477" s="211"/>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c r="AQ477" s="65"/>
      <c r="AR477" s="65"/>
      <c r="AS477" s="65"/>
      <c r="AT477" s="65"/>
      <c r="AU477" s="65"/>
      <c r="AV477" s="65"/>
      <c r="AW477" s="65"/>
      <c r="AX477" s="65"/>
      <c r="AY477" s="65"/>
      <c r="AZ477" s="65"/>
      <c r="BA477" s="65"/>
      <c r="BB477" s="65"/>
      <c r="BC477" s="65"/>
      <c r="BD477" s="65"/>
      <c r="BE477" s="65"/>
      <c r="BF477" s="65"/>
      <c r="BG477" s="65"/>
      <c r="BH477" s="65"/>
      <c r="BI477" s="65"/>
      <c r="BJ477" s="65"/>
      <c r="BK477" s="65"/>
      <c r="BL477" s="65"/>
      <c r="BM477" s="65"/>
      <c r="BN477" s="65"/>
      <c r="BO477" s="65"/>
      <c r="BP477" s="216"/>
      <c r="BY477" s="66"/>
      <c r="BZ477" s="66"/>
      <c r="CC477" s="67"/>
      <c r="CD477" s="69"/>
      <c r="CE477" s="1"/>
      <c r="CF477" s="213"/>
      <c r="CG477" s="67"/>
      <c r="CH477" s="69"/>
      <c r="CI477" s="69"/>
      <c r="CK477" s="68"/>
      <c r="CL477" s="68"/>
      <c r="CM477" s="68"/>
      <c r="CN477" s="68"/>
      <c r="CO477" s="68"/>
      <c r="CP477" s="68"/>
      <c r="CQ477" s="68"/>
      <c r="CR477" s="68"/>
      <c r="CS477" s="68"/>
      <c r="CT477" s="68"/>
      <c r="CU477" s="68"/>
      <c r="CV477" s="68"/>
      <c r="CW477" s="68"/>
      <c r="CX477" s="68"/>
      <c r="CY477" s="68"/>
      <c r="CZ477" s="68"/>
      <c r="DA477" s="68"/>
      <c r="DB477" s="68"/>
    </row>
    <row r="478" spans="1:106" hidden="1" x14ac:dyDescent="0.2">
      <c r="A478" s="65"/>
      <c r="C478" s="211"/>
      <c r="D478" s="211"/>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R478" s="65"/>
      <c r="AS478" s="65"/>
      <c r="AT478" s="65"/>
      <c r="AU478" s="65"/>
      <c r="AV478" s="65"/>
      <c r="AW478" s="65"/>
      <c r="AX478" s="65"/>
      <c r="AY478" s="65"/>
      <c r="AZ478" s="65"/>
      <c r="BA478" s="65"/>
      <c r="BB478" s="65"/>
      <c r="BC478" s="65"/>
      <c r="BD478" s="65"/>
      <c r="BE478" s="65"/>
      <c r="BF478" s="65"/>
      <c r="BG478" s="65"/>
      <c r="BH478" s="65"/>
      <c r="BI478" s="65"/>
      <c r="BJ478" s="65"/>
      <c r="BK478" s="65"/>
      <c r="BL478" s="65"/>
      <c r="BM478" s="65"/>
      <c r="BN478" s="65"/>
      <c r="BO478" s="65"/>
      <c r="BP478" s="216"/>
      <c r="BY478" s="66"/>
      <c r="BZ478" s="66"/>
      <c r="CC478" s="67"/>
      <c r="CD478" s="69"/>
      <c r="CE478" s="1"/>
      <c r="CF478" s="213"/>
      <c r="CG478" s="67"/>
      <c r="CH478" s="69"/>
      <c r="CI478" s="69"/>
      <c r="CK478" s="68"/>
      <c r="CL478" s="68"/>
      <c r="CM478" s="68"/>
      <c r="CN478" s="68"/>
      <c r="CO478" s="68"/>
      <c r="CP478" s="68"/>
      <c r="CQ478" s="68"/>
      <c r="CR478" s="68"/>
      <c r="CS478" s="68"/>
      <c r="CT478" s="68"/>
      <c r="CU478" s="68"/>
      <c r="CV478" s="68"/>
      <c r="CW478" s="68"/>
      <c r="CX478" s="68"/>
      <c r="CY478" s="68"/>
      <c r="CZ478" s="68"/>
      <c r="DA478" s="68"/>
      <c r="DB478" s="68"/>
    </row>
    <row r="479" spans="1:106" hidden="1" x14ac:dyDescent="0.2">
      <c r="A479" s="65"/>
      <c r="C479" s="211"/>
      <c r="D479" s="211"/>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R479" s="65"/>
      <c r="AS479" s="65"/>
      <c r="AT479" s="65"/>
      <c r="AU479" s="65"/>
      <c r="AV479" s="65"/>
      <c r="AW479" s="65"/>
      <c r="AX479" s="65"/>
      <c r="AY479" s="65"/>
      <c r="AZ479" s="65"/>
      <c r="BA479" s="65"/>
      <c r="BB479" s="65"/>
      <c r="BC479" s="65"/>
      <c r="BD479" s="65"/>
      <c r="BE479" s="65"/>
      <c r="BF479" s="65"/>
      <c r="BG479" s="65"/>
      <c r="BH479" s="65"/>
      <c r="BI479" s="65"/>
      <c r="BJ479" s="65"/>
      <c r="BK479" s="65"/>
      <c r="BL479" s="65"/>
      <c r="BM479" s="65"/>
      <c r="BN479" s="65"/>
      <c r="BO479" s="65"/>
      <c r="BP479" s="216"/>
      <c r="BY479" s="66"/>
      <c r="BZ479" s="66"/>
      <c r="CC479" s="67"/>
      <c r="CD479" s="69"/>
      <c r="CE479" s="1"/>
      <c r="CF479" s="213"/>
      <c r="CG479" s="67"/>
      <c r="CH479" s="69"/>
      <c r="CI479" s="69"/>
      <c r="CK479" s="68"/>
      <c r="CL479" s="68"/>
      <c r="CM479" s="68"/>
      <c r="CN479" s="68"/>
      <c r="CO479" s="68"/>
      <c r="CP479" s="68"/>
      <c r="CQ479" s="68"/>
      <c r="CR479" s="68"/>
      <c r="CS479" s="68"/>
      <c r="CT479" s="68"/>
      <c r="CU479" s="68"/>
      <c r="CV479" s="68"/>
      <c r="CW479" s="68"/>
      <c r="CX479" s="68"/>
      <c r="CY479" s="68"/>
      <c r="CZ479" s="68"/>
      <c r="DA479" s="68"/>
      <c r="DB479" s="68"/>
    </row>
    <row r="480" spans="1:106" hidden="1" x14ac:dyDescent="0.2">
      <c r="A480" s="65"/>
      <c r="C480" s="211"/>
      <c r="D480" s="211"/>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R480" s="65"/>
      <c r="AS480" s="65"/>
      <c r="AT480" s="65"/>
      <c r="AU480" s="65"/>
      <c r="AV480" s="65"/>
      <c r="AW480" s="65"/>
      <c r="AX480" s="65"/>
      <c r="AY480" s="65"/>
      <c r="AZ480" s="65"/>
      <c r="BA480" s="65"/>
      <c r="BB480" s="65"/>
      <c r="BC480" s="65"/>
      <c r="BD480" s="65"/>
      <c r="BE480" s="65"/>
      <c r="BF480" s="65"/>
      <c r="BG480" s="65"/>
      <c r="BH480" s="65"/>
      <c r="BI480" s="65"/>
      <c r="BJ480" s="65"/>
      <c r="BK480" s="65"/>
      <c r="BL480" s="65"/>
      <c r="BM480" s="65"/>
      <c r="BN480" s="65"/>
      <c r="BO480" s="65"/>
      <c r="BP480" s="216"/>
      <c r="BY480" s="66"/>
      <c r="BZ480" s="66"/>
      <c r="CC480" s="67"/>
      <c r="CD480" s="69"/>
      <c r="CE480" s="1"/>
      <c r="CF480" s="213"/>
      <c r="CG480" s="67"/>
      <c r="CH480" s="69"/>
      <c r="CI480" s="69"/>
      <c r="CK480" s="68"/>
      <c r="CL480" s="68"/>
      <c r="CM480" s="68"/>
      <c r="CN480" s="68"/>
      <c r="CO480" s="68"/>
      <c r="CP480" s="68"/>
      <c r="CQ480" s="68"/>
      <c r="CR480" s="68"/>
      <c r="CS480" s="68"/>
      <c r="CT480" s="68"/>
      <c r="CU480" s="68"/>
      <c r="CV480" s="68"/>
      <c r="CW480" s="68"/>
      <c r="CX480" s="68"/>
      <c r="CY480" s="68"/>
      <c r="CZ480" s="68"/>
      <c r="DA480" s="68"/>
      <c r="DB480" s="68"/>
    </row>
    <row r="481" spans="1:106" hidden="1" x14ac:dyDescent="0.2">
      <c r="A481" s="65"/>
      <c r="C481" s="211"/>
      <c r="D481" s="211"/>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R481" s="65"/>
      <c r="AS481" s="65"/>
      <c r="AT481" s="65"/>
      <c r="AU481" s="65"/>
      <c r="AV481" s="65"/>
      <c r="AW481" s="65"/>
      <c r="AX481" s="65"/>
      <c r="AY481" s="65"/>
      <c r="AZ481" s="65"/>
      <c r="BA481" s="65"/>
      <c r="BB481" s="65"/>
      <c r="BC481" s="65"/>
      <c r="BD481" s="65"/>
      <c r="BE481" s="65"/>
      <c r="BF481" s="65"/>
      <c r="BG481" s="65"/>
      <c r="BH481" s="65"/>
      <c r="BI481" s="65"/>
      <c r="BJ481" s="65"/>
      <c r="BK481" s="65"/>
      <c r="BL481" s="65"/>
      <c r="BM481" s="65"/>
      <c r="BN481" s="65"/>
      <c r="BO481" s="65"/>
      <c r="BP481" s="216"/>
      <c r="BY481" s="66"/>
      <c r="BZ481" s="66"/>
      <c r="CC481" s="67"/>
      <c r="CD481" s="69"/>
      <c r="CE481" s="1"/>
      <c r="CF481" s="213"/>
      <c r="CG481" s="67"/>
      <c r="CH481" s="69"/>
      <c r="CI481" s="69"/>
      <c r="CK481" s="68"/>
      <c r="CL481" s="68"/>
      <c r="CM481" s="68"/>
      <c r="CN481" s="68"/>
      <c r="CO481" s="68"/>
      <c r="CP481" s="68"/>
      <c r="CQ481" s="68"/>
      <c r="CR481" s="68"/>
      <c r="CS481" s="68"/>
      <c r="CT481" s="68"/>
      <c r="CU481" s="68"/>
      <c r="CV481" s="68"/>
      <c r="CW481" s="68"/>
      <c r="CX481" s="68"/>
      <c r="CY481" s="68"/>
      <c r="CZ481" s="68"/>
      <c r="DA481" s="68"/>
      <c r="DB481" s="68"/>
    </row>
    <row r="482" spans="1:106" hidden="1" x14ac:dyDescent="0.2">
      <c r="A482" s="65"/>
      <c r="C482" s="211"/>
      <c r="D482" s="211"/>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R482" s="65"/>
      <c r="AS482" s="65"/>
      <c r="AT482" s="65"/>
      <c r="AU482" s="65"/>
      <c r="AV482" s="65"/>
      <c r="AW482" s="65"/>
      <c r="AX482" s="65"/>
      <c r="AY482" s="65"/>
      <c r="AZ482" s="65"/>
      <c r="BA482" s="65"/>
      <c r="BB482" s="65"/>
      <c r="BC482" s="65"/>
      <c r="BD482" s="65"/>
      <c r="BE482" s="65"/>
      <c r="BF482" s="65"/>
      <c r="BG482" s="65"/>
      <c r="BH482" s="65"/>
      <c r="BI482" s="65"/>
      <c r="BJ482" s="65"/>
      <c r="BK482" s="65"/>
      <c r="BL482" s="65"/>
      <c r="BM482" s="65"/>
      <c r="BN482" s="65"/>
      <c r="BO482" s="65"/>
      <c r="BP482" s="216"/>
      <c r="BY482" s="66"/>
      <c r="BZ482" s="66"/>
      <c r="CC482" s="67"/>
      <c r="CD482" s="69"/>
      <c r="CE482" s="1"/>
      <c r="CF482" s="213"/>
      <c r="CG482" s="67"/>
      <c r="CH482" s="69"/>
      <c r="CI482" s="69"/>
      <c r="CK482" s="68"/>
      <c r="CL482" s="68"/>
      <c r="CM482" s="68"/>
      <c r="CN482" s="68"/>
      <c r="CO482" s="68"/>
      <c r="CP482" s="68"/>
      <c r="CQ482" s="68"/>
      <c r="CR482" s="68"/>
      <c r="CS482" s="68"/>
      <c r="CT482" s="68"/>
      <c r="CU482" s="68"/>
      <c r="CV482" s="68"/>
      <c r="CW482" s="68"/>
      <c r="CX482" s="68"/>
      <c r="CY482" s="68"/>
      <c r="CZ482" s="68"/>
      <c r="DA482" s="68"/>
      <c r="DB482" s="68"/>
    </row>
    <row r="483" spans="1:106" hidden="1" x14ac:dyDescent="0.2">
      <c r="A483" s="65"/>
      <c r="C483" s="211"/>
      <c r="D483" s="211"/>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R483" s="65"/>
      <c r="AS483" s="65"/>
      <c r="AT483" s="65"/>
      <c r="AU483" s="65"/>
      <c r="AV483" s="65"/>
      <c r="AW483" s="65"/>
      <c r="AX483" s="65"/>
      <c r="AY483" s="65"/>
      <c r="AZ483" s="65"/>
      <c r="BA483" s="65"/>
      <c r="BB483" s="65"/>
      <c r="BC483" s="65"/>
      <c r="BD483" s="65"/>
      <c r="BE483" s="65"/>
      <c r="BF483" s="65"/>
      <c r="BG483" s="65"/>
      <c r="BH483" s="65"/>
      <c r="BI483" s="65"/>
      <c r="BJ483" s="65"/>
      <c r="BK483" s="65"/>
      <c r="BL483" s="65"/>
      <c r="BM483" s="65"/>
      <c r="BN483" s="65"/>
      <c r="BO483" s="65"/>
      <c r="BP483" s="216"/>
      <c r="BY483" s="66"/>
      <c r="BZ483" s="66"/>
      <c r="CC483" s="67"/>
      <c r="CD483" s="69"/>
      <c r="CE483" s="1"/>
      <c r="CF483" s="213"/>
      <c r="CG483" s="67"/>
      <c r="CH483" s="69"/>
      <c r="CI483" s="69"/>
      <c r="CK483" s="68"/>
      <c r="CL483" s="68"/>
      <c r="CM483" s="68"/>
      <c r="CN483" s="68"/>
      <c r="CO483" s="68"/>
      <c r="CP483" s="68"/>
      <c r="CQ483" s="68"/>
      <c r="CR483" s="68"/>
      <c r="CS483" s="68"/>
      <c r="CT483" s="68"/>
      <c r="CU483" s="68"/>
      <c r="CV483" s="68"/>
      <c r="CW483" s="68"/>
      <c r="CX483" s="68"/>
      <c r="CY483" s="68"/>
      <c r="CZ483" s="68"/>
      <c r="DA483" s="68"/>
      <c r="DB483" s="68"/>
    </row>
    <row r="484" spans="1:106" hidden="1" x14ac:dyDescent="0.2">
      <c r="A484" s="65"/>
      <c r="C484" s="211"/>
      <c r="D484" s="211"/>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R484" s="65"/>
      <c r="AS484" s="65"/>
      <c r="AT484" s="65"/>
      <c r="AU484" s="65"/>
      <c r="AV484" s="65"/>
      <c r="AW484" s="65"/>
      <c r="AX484" s="65"/>
      <c r="AY484" s="65"/>
      <c r="AZ484" s="65"/>
      <c r="BA484" s="65"/>
      <c r="BB484" s="65"/>
      <c r="BC484" s="65"/>
      <c r="BD484" s="65"/>
      <c r="BE484" s="65"/>
      <c r="BF484" s="65"/>
      <c r="BG484" s="65"/>
      <c r="BH484" s="65"/>
      <c r="BI484" s="65"/>
      <c r="BJ484" s="65"/>
      <c r="BK484" s="65"/>
      <c r="BL484" s="65"/>
      <c r="BM484" s="65"/>
      <c r="BN484" s="65"/>
      <c r="BO484" s="65"/>
      <c r="BP484" s="216"/>
      <c r="BY484" s="66"/>
      <c r="BZ484" s="66"/>
      <c r="CC484" s="67"/>
      <c r="CD484" s="69"/>
      <c r="CE484" s="1"/>
      <c r="CF484" s="213"/>
      <c r="CG484" s="67"/>
      <c r="CH484" s="69"/>
      <c r="CI484" s="69"/>
      <c r="CK484" s="68"/>
      <c r="CL484" s="68"/>
      <c r="CM484" s="68"/>
      <c r="CN484" s="68"/>
      <c r="CO484" s="68"/>
      <c r="CP484" s="68"/>
      <c r="CQ484" s="68"/>
      <c r="CR484" s="68"/>
      <c r="CS484" s="68"/>
      <c r="CT484" s="68"/>
      <c r="CU484" s="68"/>
      <c r="CV484" s="68"/>
      <c r="CW484" s="68"/>
      <c r="CX484" s="68"/>
      <c r="CY484" s="68"/>
      <c r="CZ484" s="68"/>
      <c r="DA484" s="68"/>
      <c r="DB484" s="68"/>
    </row>
    <row r="485" spans="1:106" hidden="1" x14ac:dyDescent="0.2">
      <c r="A485" s="65"/>
      <c r="C485" s="211"/>
      <c r="D485" s="211"/>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R485" s="65"/>
      <c r="AS485" s="65"/>
      <c r="AT485" s="65"/>
      <c r="AU485" s="65"/>
      <c r="AV485" s="65"/>
      <c r="AW485" s="65"/>
      <c r="AX485" s="65"/>
      <c r="AY485" s="65"/>
      <c r="AZ485" s="65"/>
      <c r="BA485" s="65"/>
      <c r="BB485" s="65"/>
      <c r="BC485" s="65"/>
      <c r="BD485" s="65"/>
      <c r="BE485" s="65"/>
      <c r="BF485" s="65"/>
      <c r="BG485" s="65"/>
      <c r="BH485" s="65"/>
      <c r="BI485" s="65"/>
      <c r="BJ485" s="65"/>
      <c r="BK485" s="65"/>
      <c r="BL485" s="65"/>
      <c r="BM485" s="65"/>
      <c r="BN485" s="65"/>
      <c r="BO485" s="65"/>
      <c r="BP485" s="216"/>
      <c r="BY485" s="66"/>
      <c r="BZ485" s="66"/>
      <c r="CC485" s="67"/>
      <c r="CD485" s="69"/>
      <c r="CE485" s="1"/>
      <c r="CF485" s="213"/>
      <c r="CG485" s="67"/>
      <c r="CH485" s="69"/>
      <c r="CI485" s="69"/>
      <c r="CK485" s="68"/>
      <c r="CL485" s="68"/>
      <c r="CM485" s="68"/>
      <c r="CN485" s="68"/>
      <c r="CO485" s="68"/>
      <c r="CP485" s="68"/>
      <c r="CQ485" s="68"/>
      <c r="CR485" s="68"/>
      <c r="CS485" s="68"/>
      <c r="CT485" s="68"/>
      <c r="CU485" s="68"/>
      <c r="CV485" s="68"/>
      <c r="CW485" s="68"/>
      <c r="CX485" s="68"/>
      <c r="CY485" s="68"/>
      <c r="CZ485" s="68"/>
      <c r="DA485" s="68"/>
      <c r="DB485" s="68"/>
    </row>
    <row r="486" spans="1:106" hidden="1" x14ac:dyDescent="0.2">
      <c r="A486" s="65"/>
      <c r="C486" s="211"/>
      <c r="D486" s="211"/>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R486" s="65"/>
      <c r="AS486" s="65"/>
      <c r="AT486" s="65"/>
      <c r="AU486" s="65"/>
      <c r="AV486" s="65"/>
      <c r="AW486" s="65"/>
      <c r="AX486" s="65"/>
      <c r="AY486" s="65"/>
      <c r="AZ486" s="65"/>
      <c r="BA486" s="65"/>
      <c r="BB486" s="65"/>
      <c r="BC486" s="65"/>
      <c r="BD486" s="65"/>
      <c r="BE486" s="65"/>
      <c r="BF486" s="65"/>
      <c r="BG486" s="65"/>
      <c r="BH486" s="65"/>
      <c r="BI486" s="65"/>
      <c r="BJ486" s="65"/>
      <c r="BK486" s="65"/>
      <c r="BL486" s="65"/>
      <c r="BM486" s="65"/>
      <c r="BN486" s="65"/>
      <c r="BO486" s="65"/>
      <c r="BP486" s="216"/>
      <c r="BY486" s="66"/>
      <c r="BZ486" s="66"/>
      <c r="CC486" s="67"/>
      <c r="CD486" s="69"/>
      <c r="CE486" s="1"/>
      <c r="CF486" s="213"/>
      <c r="CG486" s="67"/>
      <c r="CH486" s="69"/>
      <c r="CI486" s="69"/>
      <c r="CK486" s="68"/>
      <c r="CL486" s="68"/>
      <c r="CM486" s="68"/>
      <c r="CN486" s="68"/>
      <c r="CO486" s="68"/>
      <c r="CP486" s="68"/>
      <c r="CQ486" s="68"/>
      <c r="CR486" s="68"/>
      <c r="CS486" s="68"/>
      <c r="CT486" s="68"/>
      <c r="CU486" s="68"/>
      <c r="CV486" s="68"/>
      <c r="CW486" s="68"/>
      <c r="CX486" s="68"/>
      <c r="CY486" s="68"/>
      <c r="CZ486" s="68"/>
      <c r="DA486" s="68"/>
      <c r="DB486" s="68"/>
    </row>
    <row r="487" spans="1:106" hidden="1" x14ac:dyDescent="0.2">
      <c r="A487" s="65"/>
      <c r="C487" s="211"/>
      <c r="D487" s="211"/>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c r="AQ487" s="65"/>
      <c r="AR487" s="65"/>
      <c r="AS487" s="65"/>
      <c r="AT487" s="65"/>
      <c r="AU487" s="65"/>
      <c r="AV487" s="65"/>
      <c r="AW487" s="65"/>
      <c r="AX487" s="65"/>
      <c r="AY487" s="65"/>
      <c r="AZ487" s="65"/>
      <c r="BA487" s="65"/>
      <c r="BB487" s="65"/>
      <c r="BC487" s="65"/>
      <c r="BD487" s="65"/>
      <c r="BE487" s="65"/>
      <c r="BF487" s="65"/>
      <c r="BG487" s="65"/>
      <c r="BH487" s="65"/>
      <c r="BI487" s="65"/>
      <c r="BJ487" s="65"/>
      <c r="BK487" s="65"/>
      <c r="BL487" s="65"/>
      <c r="BM487" s="65"/>
      <c r="BN487" s="65"/>
      <c r="BO487" s="65"/>
      <c r="BP487" s="216"/>
      <c r="BY487" s="66"/>
      <c r="BZ487" s="66"/>
      <c r="CC487" s="67"/>
      <c r="CD487" s="69"/>
      <c r="CE487" s="1"/>
      <c r="CF487" s="213"/>
      <c r="CG487" s="67"/>
      <c r="CH487" s="69"/>
      <c r="CI487" s="69"/>
      <c r="CK487" s="68"/>
      <c r="CL487" s="68"/>
      <c r="CM487" s="68"/>
      <c r="CN487" s="68"/>
      <c r="CO487" s="68"/>
      <c r="CP487" s="68"/>
      <c r="CQ487" s="68"/>
      <c r="CR487" s="68"/>
      <c r="CS487" s="68"/>
      <c r="CT487" s="68"/>
      <c r="CU487" s="68"/>
      <c r="CV487" s="68"/>
      <c r="CW487" s="68"/>
      <c r="CX487" s="68"/>
      <c r="CY487" s="68"/>
      <c r="CZ487" s="68"/>
      <c r="DA487" s="68"/>
      <c r="DB487" s="68"/>
    </row>
    <row r="488" spans="1:106" hidden="1" x14ac:dyDescent="0.2">
      <c r="A488" s="65"/>
      <c r="C488" s="211"/>
      <c r="D488" s="211"/>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65"/>
      <c r="BH488" s="65"/>
      <c r="BI488" s="65"/>
      <c r="BJ488" s="65"/>
      <c r="BK488" s="65"/>
      <c r="BL488" s="65"/>
      <c r="BM488" s="65"/>
      <c r="BN488" s="65"/>
      <c r="BO488" s="65"/>
      <c r="BP488" s="216"/>
      <c r="BY488" s="66"/>
      <c r="BZ488" s="66"/>
      <c r="CC488" s="67"/>
      <c r="CD488" s="69"/>
      <c r="CE488" s="1"/>
      <c r="CF488" s="213"/>
      <c r="CG488" s="67"/>
      <c r="CH488" s="69"/>
      <c r="CI488" s="69"/>
      <c r="CK488" s="68"/>
      <c r="CL488" s="68"/>
      <c r="CM488" s="68"/>
      <c r="CN488" s="68"/>
      <c r="CO488" s="68"/>
      <c r="CP488" s="68"/>
      <c r="CQ488" s="68"/>
      <c r="CR488" s="68"/>
      <c r="CS488" s="68"/>
      <c r="CT488" s="68"/>
      <c r="CU488" s="68"/>
      <c r="CV488" s="68"/>
      <c r="CW488" s="68"/>
      <c r="CX488" s="68"/>
      <c r="CY488" s="68"/>
      <c r="CZ488" s="68"/>
      <c r="DA488" s="68"/>
      <c r="DB488" s="68"/>
    </row>
    <row r="489" spans="1:106" hidden="1" x14ac:dyDescent="0.2">
      <c r="A489" s="65"/>
      <c r="C489" s="211"/>
      <c r="D489" s="211"/>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65"/>
      <c r="BH489" s="65"/>
      <c r="BI489" s="65"/>
      <c r="BJ489" s="65"/>
      <c r="BK489" s="65"/>
      <c r="BL489" s="65"/>
      <c r="BM489" s="65"/>
      <c r="BN489" s="65"/>
      <c r="BO489" s="65"/>
      <c r="BP489" s="216"/>
      <c r="BY489" s="66"/>
      <c r="BZ489" s="66"/>
      <c r="CC489" s="67"/>
      <c r="CD489" s="69"/>
      <c r="CE489" s="1"/>
      <c r="CF489" s="213"/>
      <c r="CG489" s="67"/>
      <c r="CH489" s="69"/>
      <c r="CI489" s="69"/>
      <c r="CK489" s="68"/>
      <c r="CL489" s="68"/>
      <c r="CM489" s="68"/>
      <c r="CN489" s="68"/>
      <c r="CO489" s="68"/>
      <c r="CP489" s="68"/>
      <c r="CQ489" s="68"/>
      <c r="CR489" s="68"/>
      <c r="CS489" s="68"/>
      <c r="CT489" s="68"/>
      <c r="CU489" s="68"/>
      <c r="CV489" s="68"/>
      <c r="CW489" s="68"/>
      <c r="CX489" s="68"/>
      <c r="CY489" s="68"/>
      <c r="CZ489" s="68"/>
      <c r="DA489" s="68"/>
      <c r="DB489" s="68"/>
    </row>
    <row r="490" spans="1:106" hidden="1" x14ac:dyDescent="0.2">
      <c r="A490" s="65"/>
      <c r="C490" s="211"/>
      <c r="D490" s="211"/>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R490" s="65"/>
      <c r="AS490" s="65"/>
      <c r="AT490" s="65"/>
      <c r="AU490" s="65"/>
      <c r="AV490" s="65"/>
      <c r="AW490" s="65"/>
      <c r="AX490" s="65"/>
      <c r="AY490" s="65"/>
      <c r="AZ490" s="65"/>
      <c r="BA490" s="65"/>
      <c r="BB490" s="65"/>
      <c r="BC490" s="65"/>
      <c r="BD490" s="65"/>
      <c r="BE490" s="65"/>
      <c r="BF490" s="65"/>
      <c r="BG490" s="65"/>
      <c r="BH490" s="65"/>
      <c r="BI490" s="65"/>
      <c r="BJ490" s="65"/>
      <c r="BK490" s="65"/>
      <c r="BL490" s="65"/>
      <c r="BM490" s="65"/>
      <c r="BN490" s="65"/>
      <c r="BO490" s="65"/>
      <c r="BP490" s="216"/>
      <c r="BY490" s="66"/>
      <c r="BZ490" s="66"/>
      <c r="CC490" s="67"/>
      <c r="CD490" s="69"/>
      <c r="CE490" s="1"/>
      <c r="CF490" s="213"/>
      <c r="CG490" s="67"/>
      <c r="CH490" s="69"/>
      <c r="CI490" s="69"/>
      <c r="CK490" s="68"/>
      <c r="CL490" s="68"/>
      <c r="CM490" s="68"/>
      <c r="CN490" s="68"/>
      <c r="CO490" s="68"/>
      <c r="CP490" s="68"/>
      <c r="CQ490" s="68"/>
      <c r="CR490" s="68"/>
      <c r="CS490" s="68"/>
      <c r="CT490" s="68"/>
      <c r="CU490" s="68"/>
      <c r="CV490" s="68"/>
      <c r="CW490" s="68"/>
      <c r="CX490" s="68"/>
      <c r="CY490" s="68"/>
      <c r="CZ490" s="68"/>
      <c r="DA490" s="68"/>
      <c r="DB490" s="68"/>
    </row>
    <row r="491" spans="1:106" hidden="1" x14ac:dyDescent="0.2">
      <c r="A491" s="65"/>
      <c r="C491" s="211"/>
      <c r="D491" s="211"/>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R491" s="65"/>
      <c r="AS491" s="65"/>
      <c r="AT491" s="65"/>
      <c r="AU491" s="65"/>
      <c r="AV491" s="65"/>
      <c r="AW491" s="65"/>
      <c r="AX491" s="65"/>
      <c r="AY491" s="65"/>
      <c r="AZ491" s="65"/>
      <c r="BA491" s="65"/>
      <c r="BB491" s="65"/>
      <c r="BC491" s="65"/>
      <c r="BD491" s="65"/>
      <c r="BE491" s="65"/>
      <c r="BF491" s="65"/>
      <c r="BG491" s="65"/>
      <c r="BH491" s="65"/>
      <c r="BI491" s="65"/>
      <c r="BJ491" s="65"/>
      <c r="BK491" s="65"/>
      <c r="BL491" s="65"/>
      <c r="BM491" s="65"/>
      <c r="BN491" s="65"/>
      <c r="BO491" s="65"/>
      <c r="BP491" s="216"/>
      <c r="BY491" s="66"/>
      <c r="BZ491" s="66"/>
      <c r="CC491" s="67"/>
      <c r="CD491" s="69"/>
      <c r="CE491" s="1"/>
      <c r="CF491" s="213"/>
      <c r="CG491" s="67"/>
      <c r="CH491" s="69"/>
      <c r="CI491" s="69"/>
      <c r="CK491" s="68"/>
      <c r="CL491" s="68"/>
      <c r="CM491" s="68"/>
      <c r="CN491" s="68"/>
      <c r="CO491" s="68"/>
      <c r="CP491" s="68"/>
      <c r="CQ491" s="68"/>
      <c r="CR491" s="68"/>
      <c r="CS491" s="68"/>
      <c r="CT491" s="68"/>
      <c r="CU491" s="68"/>
      <c r="CV491" s="68"/>
      <c r="CW491" s="68"/>
      <c r="CX491" s="68"/>
      <c r="CY491" s="68"/>
      <c r="CZ491" s="68"/>
      <c r="DA491" s="68"/>
      <c r="DB491" s="68"/>
    </row>
    <row r="492" spans="1:106" hidden="1" x14ac:dyDescent="0.2">
      <c r="A492" s="65"/>
      <c r="C492" s="211"/>
      <c r="D492" s="211"/>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R492" s="65"/>
      <c r="AS492" s="65"/>
      <c r="AT492" s="65"/>
      <c r="AU492" s="65"/>
      <c r="AV492" s="65"/>
      <c r="AW492" s="65"/>
      <c r="AX492" s="65"/>
      <c r="AY492" s="65"/>
      <c r="AZ492" s="65"/>
      <c r="BA492" s="65"/>
      <c r="BB492" s="65"/>
      <c r="BC492" s="65"/>
      <c r="BD492" s="65"/>
      <c r="BE492" s="65"/>
      <c r="BF492" s="65"/>
      <c r="BG492" s="65"/>
      <c r="BH492" s="65"/>
      <c r="BI492" s="65"/>
      <c r="BJ492" s="65"/>
      <c r="BK492" s="65"/>
      <c r="BL492" s="65"/>
      <c r="BM492" s="65"/>
      <c r="BN492" s="65"/>
      <c r="BO492" s="65"/>
      <c r="BP492" s="216"/>
      <c r="BY492" s="66"/>
      <c r="BZ492" s="66"/>
      <c r="CC492" s="67"/>
      <c r="CD492" s="69"/>
      <c r="CE492" s="1"/>
      <c r="CF492" s="213"/>
      <c r="CG492" s="67"/>
      <c r="CH492" s="69"/>
      <c r="CI492" s="69"/>
      <c r="CK492" s="68"/>
      <c r="CL492" s="68"/>
      <c r="CM492" s="68"/>
      <c r="CN492" s="68"/>
      <c r="CO492" s="68"/>
      <c r="CP492" s="68"/>
      <c r="CQ492" s="68"/>
      <c r="CR492" s="68"/>
      <c r="CS492" s="68"/>
      <c r="CT492" s="68"/>
      <c r="CU492" s="68"/>
      <c r="CV492" s="68"/>
      <c r="CW492" s="68"/>
      <c r="CX492" s="68"/>
      <c r="CY492" s="68"/>
      <c r="CZ492" s="68"/>
      <c r="DA492" s="68"/>
      <c r="DB492" s="68"/>
    </row>
    <row r="493" spans="1:106" hidden="1" x14ac:dyDescent="0.2">
      <c r="A493" s="65"/>
      <c r="C493" s="211"/>
      <c r="D493" s="211"/>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R493" s="65"/>
      <c r="AS493" s="65"/>
      <c r="AT493" s="65"/>
      <c r="AU493" s="65"/>
      <c r="AV493" s="65"/>
      <c r="AW493" s="65"/>
      <c r="AX493" s="65"/>
      <c r="AY493" s="65"/>
      <c r="AZ493" s="65"/>
      <c r="BA493" s="65"/>
      <c r="BB493" s="65"/>
      <c r="BC493" s="65"/>
      <c r="BD493" s="65"/>
      <c r="BE493" s="65"/>
      <c r="BF493" s="65"/>
      <c r="BG493" s="65"/>
      <c r="BH493" s="65"/>
      <c r="BI493" s="65"/>
      <c r="BJ493" s="65"/>
      <c r="BK493" s="65"/>
      <c r="BL493" s="65"/>
      <c r="BM493" s="65"/>
      <c r="BN493" s="65"/>
      <c r="BO493" s="65"/>
      <c r="BP493" s="216"/>
      <c r="BY493" s="66"/>
      <c r="BZ493" s="66"/>
      <c r="CC493" s="67"/>
      <c r="CD493" s="69"/>
      <c r="CE493" s="1"/>
      <c r="CF493" s="213"/>
      <c r="CG493" s="67"/>
      <c r="CH493" s="69"/>
      <c r="CI493" s="69"/>
      <c r="CK493" s="68"/>
      <c r="CL493" s="68"/>
      <c r="CM493" s="68"/>
      <c r="CN493" s="68"/>
      <c r="CO493" s="68"/>
      <c r="CP493" s="68"/>
      <c r="CQ493" s="68"/>
      <c r="CR493" s="68"/>
      <c r="CS493" s="68"/>
      <c r="CT493" s="68"/>
      <c r="CU493" s="68"/>
      <c r="CV493" s="68"/>
      <c r="CW493" s="68"/>
      <c r="CX493" s="68"/>
      <c r="CY493" s="68"/>
      <c r="CZ493" s="68"/>
      <c r="DA493" s="68"/>
      <c r="DB493" s="68"/>
    </row>
    <row r="494" spans="1:106" hidden="1" x14ac:dyDescent="0.2">
      <c r="A494" s="65"/>
      <c r="C494" s="211"/>
      <c r="D494" s="211"/>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R494" s="65"/>
      <c r="AS494" s="65"/>
      <c r="AT494" s="65"/>
      <c r="AU494" s="65"/>
      <c r="AV494" s="65"/>
      <c r="AW494" s="65"/>
      <c r="AX494" s="65"/>
      <c r="AY494" s="65"/>
      <c r="AZ494" s="65"/>
      <c r="BA494" s="65"/>
      <c r="BB494" s="65"/>
      <c r="BC494" s="65"/>
      <c r="BD494" s="65"/>
      <c r="BE494" s="65"/>
      <c r="BF494" s="65"/>
      <c r="BG494" s="65"/>
      <c r="BH494" s="65"/>
      <c r="BI494" s="65"/>
      <c r="BJ494" s="65"/>
      <c r="BK494" s="65"/>
      <c r="BL494" s="65"/>
      <c r="BM494" s="65"/>
      <c r="BN494" s="65"/>
      <c r="BO494" s="65"/>
      <c r="BP494" s="216"/>
      <c r="BY494" s="66"/>
      <c r="BZ494" s="66"/>
      <c r="CC494" s="67"/>
      <c r="CD494" s="69"/>
      <c r="CE494" s="1"/>
      <c r="CF494" s="213"/>
      <c r="CG494" s="67"/>
      <c r="CH494" s="69"/>
      <c r="CI494" s="69"/>
      <c r="CK494" s="68"/>
      <c r="CL494" s="68"/>
      <c r="CM494" s="68"/>
      <c r="CN494" s="68"/>
      <c r="CO494" s="68"/>
      <c r="CP494" s="68"/>
      <c r="CQ494" s="68"/>
      <c r="CR494" s="68"/>
      <c r="CS494" s="68"/>
      <c r="CT494" s="68"/>
      <c r="CU494" s="68"/>
      <c r="CV494" s="68"/>
      <c r="CW494" s="68"/>
      <c r="CX494" s="68"/>
      <c r="CY494" s="68"/>
      <c r="CZ494" s="68"/>
      <c r="DA494" s="68"/>
      <c r="DB494" s="68"/>
    </row>
    <row r="495" spans="1:106" hidden="1" x14ac:dyDescent="0.2">
      <c r="A495" s="65"/>
      <c r="C495" s="211"/>
      <c r="D495" s="211"/>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R495" s="65"/>
      <c r="AS495" s="65"/>
      <c r="AT495" s="65"/>
      <c r="AU495" s="65"/>
      <c r="AV495" s="65"/>
      <c r="AW495" s="65"/>
      <c r="AX495" s="65"/>
      <c r="AY495" s="65"/>
      <c r="AZ495" s="65"/>
      <c r="BA495" s="65"/>
      <c r="BB495" s="65"/>
      <c r="BC495" s="65"/>
      <c r="BD495" s="65"/>
      <c r="BE495" s="65"/>
      <c r="BF495" s="65"/>
      <c r="BG495" s="65"/>
      <c r="BH495" s="65"/>
      <c r="BI495" s="65"/>
      <c r="BJ495" s="65"/>
      <c r="BK495" s="65"/>
      <c r="BL495" s="65"/>
      <c r="BM495" s="65"/>
      <c r="BN495" s="65"/>
      <c r="BO495" s="65"/>
      <c r="BP495" s="216"/>
      <c r="BY495" s="66"/>
      <c r="BZ495" s="66"/>
      <c r="CC495" s="67"/>
      <c r="CD495" s="69"/>
      <c r="CE495" s="1"/>
      <c r="CF495" s="213"/>
      <c r="CG495" s="67"/>
      <c r="CH495" s="69"/>
      <c r="CI495" s="69"/>
      <c r="CK495" s="68"/>
      <c r="CL495" s="68"/>
      <c r="CM495" s="68"/>
      <c r="CN495" s="68"/>
      <c r="CO495" s="68"/>
      <c r="CP495" s="68"/>
      <c r="CQ495" s="68"/>
      <c r="CR495" s="68"/>
      <c r="CS495" s="68"/>
      <c r="CT495" s="68"/>
      <c r="CU495" s="68"/>
      <c r="CV495" s="68"/>
      <c r="CW495" s="68"/>
      <c r="CX495" s="68"/>
      <c r="CY495" s="68"/>
      <c r="CZ495" s="68"/>
      <c r="DA495" s="68"/>
      <c r="DB495" s="68"/>
    </row>
    <row r="496" spans="1:106" hidden="1" x14ac:dyDescent="0.2">
      <c r="A496" s="65"/>
      <c r="C496" s="211"/>
      <c r="D496" s="211"/>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R496" s="65"/>
      <c r="AS496" s="65"/>
      <c r="AT496" s="65"/>
      <c r="AU496" s="65"/>
      <c r="AV496" s="65"/>
      <c r="AW496" s="65"/>
      <c r="AX496" s="65"/>
      <c r="AY496" s="65"/>
      <c r="AZ496" s="65"/>
      <c r="BA496" s="65"/>
      <c r="BB496" s="65"/>
      <c r="BC496" s="65"/>
      <c r="BD496" s="65"/>
      <c r="BE496" s="65"/>
      <c r="BF496" s="65"/>
      <c r="BG496" s="65"/>
      <c r="BH496" s="65"/>
      <c r="BI496" s="65"/>
      <c r="BJ496" s="65"/>
      <c r="BK496" s="65"/>
      <c r="BL496" s="65"/>
      <c r="BM496" s="65"/>
      <c r="BN496" s="65"/>
      <c r="BO496" s="65"/>
      <c r="BP496" s="216"/>
      <c r="BY496" s="66"/>
      <c r="BZ496" s="66"/>
      <c r="CC496" s="67"/>
      <c r="CD496" s="69"/>
      <c r="CE496" s="1"/>
      <c r="CF496" s="213"/>
      <c r="CG496" s="67"/>
      <c r="CH496" s="69"/>
      <c r="CI496" s="69"/>
      <c r="CK496" s="68"/>
      <c r="CL496" s="68"/>
      <c r="CM496" s="68"/>
      <c r="CN496" s="68"/>
      <c r="CO496" s="68"/>
      <c r="CP496" s="68"/>
      <c r="CQ496" s="68"/>
      <c r="CR496" s="68"/>
      <c r="CS496" s="68"/>
      <c r="CT496" s="68"/>
      <c r="CU496" s="68"/>
      <c r="CV496" s="68"/>
      <c r="CW496" s="68"/>
      <c r="CX496" s="68"/>
      <c r="CY496" s="68"/>
      <c r="CZ496" s="68"/>
      <c r="DA496" s="68"/>
      <c r="DB496" s="68"/>
    </row>
    <row r="497" spans="1:106" x14ac:dyDescent="0.2">
      <c r="A497" s="65"/>
      <c r="C497" s="211"/>
      <c r="D497" s="211"/>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R497" s="65"/>
      <c r="AS497" s="65"/>
      <c r="AT497" s="65"/>
      <c r="AU497" s="65"/>
      <c r="AV497" s="65"/>
      <c r="AW497" s="65"/>
      <c r="AX497" s="65"/>
      <c r="AY497" s="65"/>
      <c r="AZ497" s="65"/>
      <c r="BA497" s="65"/>
      <c r="BB497" s="65"/>
      <c r="BC497" s="65"/>
      <c r="BD497" s="65"/>
      <c r="BE497" s="65"/>
      <c r="BF497" s="65"/>
      <c r="BG497" s="65"/>
      <c r="BH497" s="65"/>
      <c r="BI497" s="65"/>
      <c r="BJ497" s="65"/>
      <c r="BK497" s="65"/>
      <c r="BL497" s="65"/>
      <c r="BM497" s="65"/>
      <c r="BN497" s="65"/>
      <c r="BO497" s="65"/>
      <c r="BP497" s="216"/>
      <c r="BY497" s="66"/>
      <c r="BZ497" s="66"/>
      <c r="CC497" s="67"/>
      <c r="CD497" s="69"/>
      <c r="CE497" s="1"/>
      <c r="CF497" s="213"/>
      <c r="CG497" s="67"/>
      <c r="CH497" s="69"/>
      <c r="CI497" s="69"/>
      <c r="CK497" s="68"/>
      <c r="CL497" s="68"/>
      <c r="CM497" s="68"/>
      <c r="CN497" s="68"/>
      <c r="CO497" s="68"/>
      <c r="CP497" s="68"/>
      <c r="CQ497" s="68"/>
      <c r="CR497" s="68"/>
      <c r="CS497" s="68"/>
      <c r="CT497" s="68"/>
      <c r="CU497" s="68"/>
      <c r="CV497" s="68"/>
      <c r="CW497" s="68"/>
      <c r="CX497" s="68"/>
      <c r="CY497" s="68"/>
      <c r="CZ497" s="68"/>
      <c r="DA497" s="68"/>
      <c r="DB497" s="68"/>
    </row>
    <row r="498" spans="1:106" x14ac:dyDescent="0.2">
      <c r="A498" s="65"/>
      <c r="C498" s="211"/>
      <c r="D498" s="211"/>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R498" s="65"/>
      <c r="AS498" s="65"/>
      <c r="AT498" s="65"/>
      <c r="AU498" s="65"/>
      <c r="AV498" s="65"/>
      <c r="AW498" s="65"/>
      <c r="AX498" s="65"/>
      <c r="AY498" s="65"/>
      <c r="AZ498" s="65"/>
      <c r="BA498" s="65"/>
      <c r="BB498" s="65"/>
      <c r="BC498" s="65"/>
      <c r="BD498" s="65"/>
      <c r="BE498" s="65"/>
      <c r="BF498" s="65"/>
      <c r="BG498" s="65"/>
      <c r="BH498" s="65"/>
      <c r="BI498" s="65"/>
      <c r="BJ498" s="65"/>
      <c r="BK498" s="65"/>
      <c r="BL498" s="65"/>
      <c r="BM498" s="65"/>
      <c r="BN498" s="65"/>
      <c r="BO498" s="65"/>
      <c r="BP498" s="216"/>
      <c r="BY498" s="66"/>
      <c r="BZ498" s="66"/>
      <c r="CC498" s="67"/>
      <c r="CD498" s="69"/>
      <c r="CE498" s="1"/>
      <c r="CF498" s="213"/>
      <c r="CG498" s="67"/>
      <c r="CH498" s="69"/>
      <c r="CI498" s="69"/>
      <c r="CK498" s="68"/>
      <c r="CL498" s="68"/>
      <c r="CM498" s="68"/>
      <c r="CN498" s="68"/>
      <c r="CO498" s="68"/>
      <c r="CP498" s="68"/>
      <c r="CQ498" s="68"/>
      <c r="CR498" s="68"/>
      <c r="CS498" s="68"/>
      <c r="CT498" s="68"/>
      <c r="CU498" s="68"/>
      <c r="CV498" s="68"/>
      <c r="CW498" s="68"/>
      <c r="CX498" s="68"/>
      <c r="CY498" s="68"/>
      <c r="CZ498" s="68"/>
      <c r="DA498" s="68"/>
      <c r="DB498" s="68"/>
    </row>
    <row r="499" spans="1:106" s="218" customFormat="1" x14ac:dyDescent="0.2">
      <c r="C499" s="219"/>
      <c r="D499" s="219"/>
      <c r="BP499" s="220"/>
      <c r="BU499" s="188"/>
      <c r="BV499" s="188"/>
      <c r="BW499" s="188"/>
      <c r="BX499" s="188"/>
      <c r="BY499" s="221"/>
      <c r="BZ499" s="221"/>
      <c r="CA499" s="188"/>
      <c r="CB499" s="188"/>
      <c r="CC499" s="223"/>
      <c r="CD499" s="224"/>
      <c r="CE499" s="188"/>
      <c r="CF499" s="222"/>
      <c r="CG499" s="223"/>
      <c r="CH499" s="224"/>
      <c r="CI499" s="224"/>
      <c r="CJ499" s="225"/>
      <c r="CK499" s="226"/>
      <c r="CL499" s="226"/>
      <c r="CM499" s="226"/>
      <c r="CN499" s="226"/>
      <c r="CO499" s="226"/>
      <c r="CP499" s="226"/>
      <c r="CQ499" s="226"/>
      <c r="CR499" s="226"/>
      <c r="CS499" s="226"/>
      <c r="CT499" s="226"/>
      <c r="CU499" s="226"/>
      <c r="CV499" s="226"/>
      <c r="CW499" s="226"/>
      <c r="CX499" s="226"/>
      <c r="CY499" s="226"/>
      <c r="CZ499" s="226"/>
      <c r="DA499" s="226"/>
      <c r="DB499" s="226"/>
    </row>
    <row r="500" spans="1:106" x14ac:dyDescent="0.2">
      <c r="A500" s="65"/>
      <c r="C500" s="211"/>
      <c r="D500" s="211"/>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R500" s="65"/>
      <c r="AS500" s="65"/>
      <c r="AT500" s="65"/>
      <c r="AU500" s="65"/>
      <c r="AV500" s="65"/>
      <c r="AW500" s="65"/>
      <c r="AX500" s="65"/>
      <c r="AY500" s="65"/>
      <c r="AZ500" s="65"/>
      <c r="BA500" s="65"/>
      <c r="BB500" s="65"/>
      <c r="BC500" s="65"/>
      <c r="BD500" s="65"/>
      <c r="BE500" s="65"/>
      <c r="BF500" s="65"/>
      <c r="BG500" s="65"/>
      <c r="BH500" s="65"/>
      <c r="BI500" s="65"/>
      <c r="BJ500" s="65"/>
      <c r="BK500" s="65"/>
      <c r="BL500" s="65"/>
      <c r="BM500" s="65"/>
      <c r="BN500" s="65"/>
      <c r="BO500" s="65"/>
      <c r="BP500" s="216"/>
      <c r="BY500" s="7"/>
      <c r="BZ500" s="66"/>
      <c r="CC500" s="67"/>
      <c r="CD500" s="69"/>
      <c r="CE500" s="1"/>
      <c r="CF500" s="213"/>
      <c r="CG500" s="67"/>
      <c r="CH500" s="69"/>
      <c r="CI500" s="69"/>
      <c r="CK500" s="68"/>
      <c r="CL500" s="68"/>
      <c r="CM500" s="68"/>
      <c r="CN500" s="68"/>
      <c r="CO500" s="68"/>
      <c r="CP500" s="68"/>
      <c r="CQ500" s="68"/>
      <c r="CR500" s="68"/>
      <c r="CS500" s="68"/>
      <c r="CT500" s="68"/>
      <c r="CU500" s="68"/>
      <c r="CV500" s="68"/>
      <c r="CW500" s="68"/>
      <c r="CX500" s="68"/>
      <c r="CY500" s="68"/>
      <c r="CZ500" s="68"/>
      <c r="DA500" s="68"/>
      <c r="DB500" s="68"/>
    </row>
    <row r="501" spans="1:106" x14ac:dyDescent="0.2">
      <c r="A501" s="227"/>
      <c r="B501" s="228"/>
      <c r="C501" s="229"/>
      <c r="D501" s="229"/>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c r="AE501" s="228"/>
      <c r="AF501" s="228"/>
      <c r="AG501" s="228"/>
      <c r="AH501" s="228"/>
      <c r="AI501" s="228"/>
      <c r="AJ501" s="228"/>
      <c r="AK501" s="228"/>
      <c r="AL501" s="228"/>
      <c r="AM501" s="228"/>
      <c r="AN501" s="228"/>
      <c r="AO501" s="228"/>
      <c r="AP501" s="228"/>
      <c r="AQ501" s="228"/>
      <c r="AR501" s="228"/>
      <c r="AS501" s="228"/>
      <c r="AT501" s="228"/>
      <c r="AU501" s="228"/>
      <c r="AV501" s="228"/>
      <c r="AW501" s="228"/>
      <c r="AX501" s="228"/>
      <c r="AY501" s="228"/>
      <c r="AZ501" s="228"/>
      <c r="BA501" s="228"/>
      <c r="BB501" s="228"/>
      <c r="BC501" s="228"/>
      <c r="BD501" s="228"/>
      <c r="BE501" s="228"/>
      <c r="BF501" s="228"/>
      <c r="BG501" s="228"/>
      <c r="BH501" s="228"/>
      <c r="BI501" s="228"/>
      <c r="BJ501" s="228"/>
      <c r="BK501" s="228"/>
      <c r="BL501" s="228"/>
      <c r="BM501" s="228"/>
      <c r="BN501" s="228"/>
      <c r="BO501" s="228"/>
      <c r="BP501" s="230">
        <f>GETPIVOTDATA("Suma de HH",$A$5)/(5*2*30*12)</f>
        <v>0.77599297840030068</v>
      </c>
      <c r="BQ501" s="231"/>
      <c r="BR501" s="231"/>
      <c r="BS501" s="231"/>
      <c r="BT501" s="231"/>
      <c r="BU501" s="232"/>
      <c r="BV501" s="232"/>
      <c r="BW501" s="232"/>
      <c r="BX501" s="232"/>
      <c r="BY501" s="234">
        <f>SUBTOTAL(9,BY9:BY499)</f>
        <v>27545.13194444793</v>
      </c>
      <c r="BZ501" s="234">
        <f>SUBTOTAL(9,BZ9:BZ499)</f>
        <v>2793.5747222410823</v>
      </c>
      <c r="CA501" s="232"/>
      <c r="CB501" s="232"/>
      <c r="CC501" s="235">
        <f>SUBTOTAL(1,CC9:CC499)</f>
        <v>0.73065993147880792</v>
      </c>
      <c r="CD501" s="236">
        <f>SUBTOTAL(1,CD9:CD499)</f>
        <v>360.57912087912086</v>
      </c>
      <c r="CE501" s="233">
        <f>SUBTOTAL(1,CE9:CE499)</f>
        <v>30.274509803921568</v>
      </c>
      <c r="CF501" s="234">
        <f>SUBTOTAL(9,CF9:CF499)</f>
        <v>185280</v>
      </c>
      <c r="CG501" s="235">
        <f t="shared" ref="CG501:CM501" si="140">SUBTOTAL(1,CG9:CG499)</f>
        <v>0.85100440728161098</v>
      </c>
      <c r="CH501" s="236">
        <f t="shared" si="140"/>
        <v>632.04505494505497</v>
      </c>
      <c r="CI501" s="236">
        <f t="shared" si="140"/>
        <v>94.653854166675956</v>
      </c>
      <c r="CJ501" s="233">
        <f t="shared" si="140"/>
        <v>9.3966493437687681</v>
      </c>
      <c r="CK501" s="237">
        <f t="shared" si="140"/>
        <v>0.78652542612306287</v>
      </c>
      <c r="CL501" s="237">
        <f t="shared" si="140"/>
        <v>0.20082025288910724</v>
      </c>
      <c r="CM501" s="237">
        <f t="shared" si="140"/>
        <v>4.3209876544966488E-3</v>
      </c>
      <c r="CN501" s="237">
        <f t="shared" ref="CN501:DB501" si="141">SUBTOTAL(1,CN9:CN499)</f>
        <v>8.3333333333333332E-3</v>
      </c>
      <c r="CO501" s="237">
        <f t="shared" si="141"/>
        <v>0</v>
      </c>
      <c r="CP501" s="237">
        <f t="shared" si="141"/>
        <v>0.373967675775362</v>
      </c>
      <c r="CQ501" s="237">
        <f t="shared" si="141"/>
        <v>0.4207844655754106</v>
      </c>
      <c r="CR501" s="237">
        <f t="shared" si="141"/>
        <v>0.12681648610020774</v>
      </c>
      <c r="CS501" s="237">
        <f t="shared" si="141"/>
        <v>5.0980392156862744E-2</v>
      </c>
      <c r="CT501" s="237">
        <f t="shared" si="141"/>
        <v>2.7450980392156862E-2</v>
      </c>
      <c r="CU501" s="237">
        <f t="shared" si="141"/>
        <v>0.24076268173469714</v>
      </c>
      <c r="CV501" s="237">
        <f t="shared" si="141"/>
        <v>0.21056969236597198</v>
      </c>
      <c r="CW501" s="237">
        <f t="shared" si="141"/>
        <v>0.54033429256599752</v>
      </c>
      <c r="CX501" s="237">
        <f t="shared" si="141"/>
        <v>8.3333333333333332E-3</v>
      </c>
      <c r="CY501" s="237">
        <f t="shared" si="141"/>
        <v>0.54812988099638726</v>
      </c>
      <c r="CZ501" s="237">
        <f t="shared" si="141"/>
        <v>9.7966998236308028E-2</v>
      </c>
      <c r="DA501" s="237">
        <f t="shared" si="141"/>
        <v>0.32793386325245294</v>
      </c>
      <c r="DB501" s="237">
        <f t="shared" si="141"/>
        <v>2.5969257514851761E-2</v>
      </c>
    </row>
    <row r="502" spans="1:106" x14ac:dyDescent="0.2">
      <c r="A502" s="238"/>
      <c r="B502" s="238"/>
      <c r="C502" s="239"/>
      <c r="D502" s="239"/>
      <c r="E502" s="238"/>
      <c r="F502" s="238"/>
      <c r="G502" s="238"/>
      <c r="H502" s="238"/>
      <c r="I502" s="238"/>
      <c r="J502" s="238"/>
      <c r="K502" s="238"/>
      <c r="L502" s="238"/>
      <c r="M502" s="238"/>
      <c r="N502" s="238"/>
      <c r="O502" s="238"/>
      <c r="P502" s="238"/>
      <c r="Q502" s="238"/>
      <c r="R502" s="238"/>
      <c r="S502" s="238"/>
      <c r="T502" s="238"/>
      <c r="U502" s="238"/>
      <c r="V502" s="238"/>
      <c r="W502" s="238"/>
      <c r="X502" s="238"/>
      <c r="Y502" s="238"/>
      <c r="Z502" s="238"/>
      <c r="AA502" s="238"/>
      <c r="AB502" s="238"/>
      <c r="AC502" s="238"/>
      <c r="AD502" s="238"/>
      <c r="AE502" s="238"/>
      <c r="AF502" s="238"/>
      <c r="AG502" s="238"/>
      <c r="AH502" s="238"/>
      <c r="AI502" s="238"/>
      <c r="AJ502" s="238"/>
      <c r="AK502" s="238"/>
      <c r="AL502" s="238"/>
      <c r="AM502" s="238"/>
      <c r="AN502" s="238"/>
      <c r="AO502" s="238"/>
      <c r="AP502" s="238"/>
      <c r="AQ502" s="238"/>
      <c r="AR502" s="238"/>
      <c r="AS502" s="238"/>
      <c r="AT502" s="238"/>
      <c r="AU502" s="238"/>
      <c r="AV502" s="238"/>
      <c r="AW502" s="238"/>
      <c r="AX502" s="238"/>
      <c r="AY502" s="238"/>
      <c r="AZ502" s="238"/>
      <c r="BA502" s="238"/>
      <c r="BB502" s="238"/>
      <c r="BC502" s="238"/>
      <c r="BD502" s="238"/>
      <c r="BE502" s="238"/>
      <c r="BF502" s="238"/>
      <c r="BG502" s="238"/>
      <c r="BH502" s="238"/>
      <c r="BI502" s="238"/>
      <c r="BJ502" s="238"/>
      <c r="BK502" s="238"/>
      <c r="BL502" s="238"/>
      <c r="BM502" s="238"/>
      <c r="BN502" s="238"/>
      <c r="BO502" s="238"/>
      <c r="BP502" s="8"/>
      <c r="BU502" s="4"/>
      <c r="BV502" s="4"/>
      <c r="BW502" s="4"/>
      <c r="BX502" s="4"/>
      <c r="BY502" s="7"/>
      <c r="BZ502" s="66"/>
      <c r="CA502" s="4"/>
      <c r="CB502" s="4"/>
      <c r="CC502" s="67"/>
      <c r="CD502" s="66"/>
      <c r="CE502" s="4"/>
      <c r="CF502" s="5"/>
      <c r="CG502" s="67"/>
      <c r="CH502" s="66"/>
      <c r="CI502" s="66"/>
      <c r="CJ502" s="6"/>
      <c r="CK502" s="67"/>
      <c r="CL502" s="67"/>
      <c r="CM502" s="67"/>
      <c r="CN502" s="67"/>
      <c r="CO502" s="67"/>
      <c r="CP502" s="67"/>
      <c r="CQ502" s="67"/>
      <c r="CR502" s="67"/>
      <c r="CS502" s="67"/>
      <c r="CT502" s="67"/>
      <c r="CU502" s="67"/>
      <c r="CV502" s="67"/>
      <c r="CW502" s="67"/>
      <c r="CX502" s="67"/>
      <c r="CY502" s="67"/>
      <c r="CZ502" s="67"/>
      <c r="DA502" s="67"/>
      <c r="DB502" s="67"/>
    </row>
    <row r="503" spans="1:106" ht="58.5" customHeight="1" x14ac:dyDescent="0.2">
      <c r="A503" s="238"/>
      <c r="B503" s="238"/>
      <c r="C503" s="239"/>
      <c r="D503" s="239"/>
      <c r="E503" s="238"/>
      <c r="F503" s="238"/>
      <c r="G503" s="238"/>
      <c r="H503" s="238"/>
      <c r="I503" s="238"/>
      <c r="J503" s="238"/>
      <c r="K503" s="238"/>
      <c r="L503" s="238"/>
      <c r="M503" s="238"/>
      <c r="N503" s="238"/>
      <c r="O503" s="238"/>
      <c r="P503" s="238"/>
      <c r="Q503" s="238"/>
      <c r="R503" s="238"/>
      <c r="S503" s="238"/>
      <c r="T503" s="238"/>
      <c r="U503" s="238"/>
      <c r="V503" s="238"/>
      <c r="W503" s="238"/>
      <c r="X503" s="238"/>
      <c r="Y503" s="238"/>
      <c r="Z503" s="238"/>
      <c r="AA503" s="238"/>
      <c r="AB503" s="238"/>
      <c r="AC503" s="238"/>
      <c r="AD503" s="238"/>
      <c r="AE503" s="238"/>
      <c r="AF503" s="238"/>
      <c r="AG503" s="238"/>
      <c r="AH503" s="238"/>
      <c r="AI503" s="238"/>
      <c r="AJ503" s="238"/>
      <c r="AK503" s="238"/>
      <c r="AL503" s="238"/>
      <c r="AM503" s="238"/>
      <c r="AN503" s="238"/>
      <c r="AO503" s="238"/>
      <c r="AP503" s="238"/>
      <c r="AQ503" s="238"/>
      <c r="AR503" s="238"/>
      <c r="AS503" s="238"/>
      <c r="AT503" s="238"/>
      <c r="AU503" s="238"/>
      <c r="AV503" s="238"/>
      <c r="AW503" s="238"/>
      <c r="AX503" s="238"/>
      <c r="AY503" s="238"/>
      <c r="AZ503" s="238"/>
      <c r="BA503" s="238"/>
      <c r="BB503" s="238"/>
      <c r="BC503" s="238"/>
      <c r="BD503" s="238"/>
      <c r="BE503" s="238"/>
      <c r="BF503" s="238"/>
      <c r="BG503" s="238"/>
      <c r="BH503" s="238"/>
      <c r="BI503" s="238"/>
      <c r="BJ503" s="238"/>
      <c r="BK503" s="238"/>
      <c r="BL503" s="238"/>
      <c r="BM503" s="238"/>
      <c r="BN503" s="238"/>
      <c r="BO503" s="238"/>
      <c r="BP503" s="8"/>
      <c r="BU503" s="65"/>
      <c r="BV503" s="65"/>
      <c r="BW503" s="4"/>
      <c r="BX503" s="240" t="str">
        <f>BU8</f>
        <v>AÑO_MES</v>
      </c>
      <c r="BY503" s="241" t="str">
        <f>BY8</f>
        <v>HORAS DOWN</v>
      </c>
      <c r="BZ503" s="241" t="str">
        <f t="shared" ref="BZ503:CI503" si="142">BZ8</f>
        <v>HH</v>
      </c>
      <c r="CA503" s="250" t="str">
        <f t="shared" si="142"/>
        <v>DIAS_GUARDIA</v>
      </c>
      <c r="CB503" s="250" t="str">
        <f t="shared" si="142"/>
        <v>HORAS CALENDARIO_GUARDIA</v>
      </c>
      <c r="CC503" s="250" t="str">
        <f t="shared" si="142"/>
        <v>DISPONIBILIDAD MECÁNICA_GUARDIA</v>
      </c>
      <c r="CD503" s="250" t="str">
        <f t="shared" si="142"/>
        <v>MTBS_GUARDIA</v>
      </c>
      <c r="CE503" s="241" t="str">
        <f t="shared" si="142"/>
        <v>DIAS_MES</v>
      </c>
      <c r="CF503" s="241" t="str">
        <f t="shared" si="142"/>
        <v>HORAS CALENDARIO_MES</v>
      </c>
      <c r="CG503" s="241" t="str">
        <f t="shared" si="142"/>
        <v>DISPONIBILIDAD MECÁNICA_MES</v>
      </c>
      <c r="CH503" s="241" t="str">
        <f t="shared" si="142"/>
        <v>MTBS_MES</v>
      </c>
      <c r="CI503" s="241" t="str">
        <f t="shared" si="142"/>
        <v>MTTR</v>
      </c>
      <c r="CJ503" s="241" t="str">
        <f t="shared" ref="CJ503:DB503" si="143">CJ8</f>
        <v>MTTR HH</v>
      </c>
      <c r="CK503" s="241" t="str">
        <f t="shared" si="143"/>
        <v>HDOWN_MC</v>
      </c>
      <c r="CL503" s="241" t="str">
        <f t="shared" si="143"/>
        <v>HDOWN_MP</v>
      </c>
      <c r="CM503" s="241" t="str">
        <f t="shared" si="143"/>
        <v>HDOWN_PdM</v>
      </c>
      <c r="CN503" s="241" t="str">
        <f t="shared" si="143"/>
        <v>HDOWN_COM</v>
      </c>
      <c r="CO503" s="241" t="str">
        <f t="shared" si="143"/>
        <v>HDOWN_RdD</v>
      </c>
      <c r="CP503" s="241" t="str">
        <f t="shared" si="143"/>
        <v>HH_MC</v>
      </c>
      <c r="CQ503" s="241" t="str">
        <f t="shared" si="143"/>
        <v>HH_MP</v>
      </c>
      <c r="CR503" s="241" t="str">
        <f t="shared" si="143"/>
        <v>HH_PdM</v>
      </c>
      <c r="CS503" s="241" t="str">
        <f t="shared" si="143"/>
        <v>HH_COM</v>
      </c>
      <c r="CT503" s="241" t="str">
        <f t="shared" si="143"/>
        <v>HH_RdD</v>
      </c>
      <c r="CU503" s="241" t="str">
        <f t="shared" si="143"/>
        <v>HDOWN_MANTENIMIENTO</v>
      </c>
      <c r="CV503" s="241" t="str">
        <f t="shared" si="143"/>
        <v>HDOWN_OPERACIONES</v>
      </c>
      <c r="CW503" s="241" t="str">
        <f t="shared" si="143"/>
        <v>HDOWN_CONSTRUCCION / MONTAJE</v>
      </c>
      <c r="CX503" s="241" t="str">
        <f t="shared" si="143"/>
        <v>HDOWN_GARANTIA</v>
      </c>
      <c r="CY503" s="241" t="str">
        <f t="shared" si="143"/>
        <v>HH_MANTENIMIENTO</v>
      </c>
      <c r="CZ503" s="241" t="str">
        <f t="shared" si="143"/>
        <v>HH_OPERACIONES</v>
      </c>
      <c r="DA503" s="241" t="str">
        <f t="shared" si="143"/>
        <v>HH_CONSTRUCCION / MONTAJE</v>
      </c>
      <c r="DB503" s="241" t="str">
        <f t="shared" si="143"/>
        <v>HH_GARANTIA</v>
      </c>
    </row>
    <row r="504" spans="1:106" ht="13.5" customHeight="1" x14ac:dyDescent="0.2">
      <c r="A504" s="238"/>
      <c r="B504" s="238"/>
      <c r="C504" s="239"/>
      <c r="D504" s="239"/>
      <c r="E504" s="238"/>
      <c r="F504" s="238"/>
      <c r="G504" s="238"/>
      <c r="H504" s="238"/>
      <c r="I504" s="238"/>
      <c r="J504" s="238"/>
      <c r="K504" s="238"/>
      <c r="L504" s="238"/>
      <c r="M504" s="238"/>
      <c r="N504" s="238"/>
      <c r="O504" s="238"/>
      <c r="P504" s="238"/>
      <c r="Q504" s="238"/>
      <c r="R504" s="238"/>
      <c r="S504" s="238"/>
      <c r="T504" s="238"/>
      <c r="U504" s="238"/>
      <c r="V504" s="238"/>
      <c r="W504" s="238"/>
      <c r="X504" s="238"/>
      <c r="Y504" s="238"/>
      <c r="Z504" s="238"/>
      <c r="AA504" s="238"/>
      <c r="AB504" s="238"/>
      <c r="AC504" s="238"/>
      <c r="AD504" s="238"/>
      <c r="AE504" s="238"/>
      <c r="AF504" s="238"/>
      <c r="AG504" s="238"/>
      <c r="AH504" s="238"/>
      <c r="AI504" s="238"/>
      <c r="AJ504" s="238"/>
      <c r="AK504" s="238"/>
      <c r="AL504" s="238"/>
      <c r="AM504" s="238"/>
      <c r="AN504" s="238"/>
      <c r="AO504" s="238"/>
      <c r="AP504" s="238"/>
      <c r="AQ504" s="238"/>
      <c r="AR504" s="238"/>
      <c r="AS504" s="238"/>
      <c r="AT504" s="238"/>
      <c r="AU504" s="238"/>
      <c r="AV504" s="238"/>
      <c r="AW504" s="238"/>
      <c r="AX504" s="238"/>
      <c r="AY504" s="238"/>
      <c r="AZ504" s="238"/>
      <c r="BA504" s="238"/>
      <c r="BB504" s="238"/>
      <c r="BC504" s="238"/>
      <c r="BD504" s="238"/>
      <c r="BE504" s="238"/>
      <c r="BF504" s="238"/>
      <c r="BG504" s="238"/>
      <c r="BH504" s="238"/>
      <c r="BI504" s="238"/>
      <c r="BJ504" s="238"/>
      <c r="BK504" s="238"/>
      <c r="BL504" s="238"/>
      <c r="BM504" s="238"/>
      <c r="BN504" s="238"/>
      <c r="BO504" s="238"/>
      <c r="BP504" s="8"/>
      <c r="BU504" s="65"/>
      <c r="BV504" s="65"/>
      <c r="BW504" s="4"/>
      <c r="BX504" s="240" t="s">
        <v>635</v>
      </c>
      <c r="BY504" s="241">
        <f>SUMIFS(BY9:BY499,$BX$9:$BX$499,"-")</f>
        <v>15410.216388891859</v>
      </c>
      <c r="BZ504" s="241">
        <f>SUMIFS(BZ9:BZ499,$BX$9:$BX$499,"-")</f>
        <v>2487.5191666821247</v>
      </c>
      <c r="CA504" s="241">
        <f>SUM(BX519:BX533)</f>
        <v>117</v>
      </c>
      <c r="CB504" s="241">
        <f>SUMIFS(CB9:CB499,$BX$9:$BX$499,"-")</f>
        <v>91800</v>
      </c>
      <c r="CC504" s="242">
        <f>AVERAGEIFS(CC9:CC499,$BX$9:$BX$499,"-")</f>
        <v>0.84228110099453224</v>
      </c>
      <c r="CD504" s="241">
        <f>AVERAGEIFS(CD9:CD499,$BX$9:$BX$499,"-")</f>
        <v>359.95809523809521</v>
      </c>
      <c r="CE504" s="249">
        <f>AVERAGE(CE505:CE511)</f>
        <v>30.285714285714285</v>
      </c>
      <c r="CF504" s="241">
        <f>SUMIFS(CF9:CF499,$BX$9:$BX$499,"-")</f>
        <v>164328</v>
      </c>
      <c r="CG504" s="242">
        <f>AVERAGEIFS(CG9:CG499,$BX$9:$BX$499,"-")</f>
        <v>0.90827549015839204</v>
      </c>
      <c r="CH504" s="241">
        <f>AVERAGEIFS(CH9:CH499,$BX$9:$BX$499,"-")</f>
        <v>626.67428571428582</v>
      </c>
      <c r="CI504" s="241">
        <f t="shared" ref="CI504:CJ504" si="144">AVERAGEIFS(CI9:CI499,$BX$9:$BX$499,"-")</f>
        <v>107.29223456790933</v>
      </c>
      <c r="CJ504" s="241">
        <f t="shared" si="144"/>
        <v>9.2090324515492199</v>
      </c>
      <c r="CK504" s="242">
        <f>AVERAGEIFS(CK9:CK499,$BX$9:$BX$499,"-")</f>
        <v>0.85513884185922917</v>
      </c>
      <c r="CL504" s="242">
        <f t="shared" ref="CL504:DB504" si="145">AVERAGEIFS(CL9:CL499,$BX$9:$BX$499,"-")</f>
        <v>0.12870670581588159</v>
      </c>
      <c r="CM504" s="242">
        <f t="shared" si="145"/>
        <v>5.5161544525489129E-3</v>
      </c>
      <c r="CN504" s="242">
        <f t="shared" si="145"/>
        <v>1.0638297872340425E-2</v>
      </c>
      <c r="CO504" s="242">
        <f>AVERAGEIFS(CO9:CO499,$BX$9:$BX$499,"-")</f>
        <v>0</v>
      </c>
      <c r="CP504" s="242">
        <f>AVERAGEIFS(CP9:CP499,$BX$9:$BX$499,"-")</f>
        <v>0.36000777576423587</v>
      </c>
      <c r="CQ504" s="242">
        <f>AVERAGEIFS(CQ9:CQ499,$BX$9:$BX$499,"-")</f>
        <v>0.41283202974216676</v>
      </c>
      <c r="CR504" s="242">
        <f t="shared" si="145"/>
        <v>0.13866461927235826</v>
      </c>
      <c r="CS504" s="242">
        <f t="shared" si="145"/>
        <v>5.7522123893805309E-2</v>
      </c>
      <c r="CT504" s="242">
        <f t="shared" si="145"/>
        <v>3.0973451327433628E-2</v>
      </c>
      <c r="CU504" s="242">
        <f t="shared" si="145"/>
        <v>0.16905874264003892</v>
      </c>
      <c r="CV504" s="242">
        <f t="shared" si="145"/>
        <v>0.24753577748847486</v>
      </c>
      <c r="CW504" s="242">
        <f t="shared" si="145"/>
        <v>0.57276718199914578</v>
      </c>
      <c r="CX504" s="242">
        <f t="shared" si="145"/>
        <v>1.0638297872340425E-2</v>
      </c>
      <c r="CY504" s="242">
        <f t="shared" si="145"/>
        <v>0.55209344979680863</v>
      </c>
      <c r="CZ504" s="242">
        <f t="shared" si="145"/>
        <v>0.10168842721353338</v>
      </c>
      <c r="DA504" s="242">
        <f t="shared" si="145"/>
        <v>0.3169165271211305</v>
      </c>
      <c r="DB504" s="242">
        <f t="shared" si="145"/>
        <v>2.9301595868527427E-2</v>
      </c>
    </row>
    <row r="505" spans="1:106" ht="13.5" customHeight="1" x14ac:dyDescent="0.2">
      <c r="A505" s="65"/>
      <c r="C505" s="211"/>
      <c r="D505" s="211"/>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R505" s="65"/>
      <c r="AS505" s="65"/>
      <c r="AT505" s="65"/>
      <c r="AU505" s="65"/>
      <c r="AV505" s="65"/>
      <c r="AW505" s="65"/>
      <c r="AX505" s="65"/>
      <c r="AY505" s="65"/>
      <c r="AZ505" s="65"/>
      <c r="BA505" s="65"/>
      <c r="BB505" s="65"/>
      <c r="BC505" s="65"/>
      <c r="BD505" s="65"/>
      <c r="BE505" s="65"/>
      <c r="BF505" s="65"/>
      <c r="BG505" s="65"/>
      <c r="BH505" s="65"/>
      <c r="BI505" s="65"/>
      <c r="BJ505" s="65"/>
      <c r="BK505" s="65"/>
      <c r="BL505" s="65"/>
      <c r="BM505" s="65"/>
      <c r="BN505" s="65"/>
      <c r="BO505" s="65"/>
      <c r="BP505" s="216"/>
      <c r="BU505" s="65"/>
      <c r="BV505" s="65"/>
      <c r="BX505" s="187" t="s">
        <v>638</v>
      </c>
      <c r="BY505" s="241">
        <f>SUMIFS(BY9:BY499,$BX$9:$BX$499,"-",$BU$9:$BU$499,BX505)</f>
        <v>0</v>
      </c>
      <c r="BZ505" s="241">
        <f>SUMIFS(BZ9:BZ499,$BX$9:$BX$499,"-",$BU$9:$BU$499,BX505)</f>
        <v>17.234444444999099</v>
      </c>
      <c r="CA505" s="1">
        <f>SUMIFS($BX$520:$BX$533,$BW$520:$BW$533,BX505)</f>
        <v>16</v>
      </c>
      <c r="CB505" s="241">
        <f>SUMIFS(CB9:CB499,$BX$9:$BX$499,"-",$BU$9:$BU$499,BX505)</f>
        <v>4992</v>
      </c>
      <c r="CC505" s="242">
        <f>AVERAGEIFS(CC9:CC499,$BX$9:$BX$499,"-",$BU$9:$BU$499,$BX$505)</f>
        <v>1</v>
      </c>
      <c r="CD505" s="241">
        <f>AVERAGEIFS(CD9:CD499,$BX$9:$BX$499,"-",$BU$9:$BU$499,$BX$505)</f>
        <v>384</v>
      </c>
      <c r="CE505" s="189">
        <f t="shared" ref="CE505:CE511" si="146">IF(RIGHT(BX505,2)*1=2,28,IF(OR(RIGHT(BX505,2)*1=12,RIGHT(BX505,2)*1=10,RIGHT(BX505,2)*1=8,RIGHT(BX505,2)*1=7,RIGHT(BX505,2)*1=5,RIGHT(BX505,2)*1=3,RIGHT(BX505,2)*1=1),31,30))</f>
        <v>31</v>
      </c>
      <c r="CF505" s="241">
        <f>SUMIFS(CF9:CF499,$BX$9:$BX$499,"-",$BU$9:$BU$499,BX505)</f>
        <v>9672</v>
      </c>
      <c r="CG505" s="242">
        <f>AVERAGEIFS(CG9:CG499,$BX$9:$BX$499,"-",$BU$9:$BU$499,$BX$505)</f>
        <v>1</v>
      </c>
      <c r="CH505" s="241">
        <f>AVERAGEIFS(CH9:CH499,$BX$9:$BX$499,"-",$BU$9:$BU$499,$BX$505)</f>
        <v>744</v>
      </c>
      <c r="CI505" s="241">
        <f>AVERAGEIFS(CI9:CI499,$BX$9:$BX$499,"-",$BU$9:$BU$499,$BX$505)</f>
        <v>0</v>
      </c>
      <c r="CJ505" s="241">
        <f t="shared" ref="CJ505" si="147">AVERAGEIFS(CJ9:CJ499,$BX$9:$BX$499,"-",$BU$9:$BU$499,$BX$505)</f>
        <v>11.25</v>
      </c>
      <c r="CK505" s="242" t="e">
        <f>AVERAGEIFS(CK9:CK499,$BX$9:$BX$499,"-",$BU$9:$BU$499,$BX$505)</f>
        <v>#DIV/0!</v>
      </c>
      <c r="CL505" s="242" t="e">
        <f t="shared" ref="CL505:DB505" si="148">AVERAGEIFS(CL9:CL499,$BX$9:$BX$499,"-",$BU$9:$BU$499,$BX$505)</f>
        <v>#DIV/0!</v>
      </c>
      <c r="CM505" s="242" t="e">
        <f t="shared" si="148"/>
        <v>#DIV/0!</v>
      </c>
      <c r="CN505" s="242" t="e">
        <f t="shared" si="148"/>
        <v>#DIV/0!</v>
      </c>
      <c r="CO505" s="242" t="e">
        <f t="shared" si="148"/>
        <v>#DIV/0!</v>
      </c>
      <c r="CP505" s="242">
        <f t="shared" si="148"/>
        <v>7.6923076923076927E-2</v>
      </c>
      <c r="CQ505" s="242">
        <f>AVERAGEIFS(CQ9:CQ499,$BX$9:$BX$499,"-",$BU$9:$BU$499,$BX$505)</f>
        <v>0.92307692307692313</v>
      </c>
      <c r="CR505" s="242">
        <f t="shared" si="148"/>
        <v>0</v>
      </c>
      <c r="CS505" s="242">
        <f t="shared" si="148"/>
        <v>0</v>
      </c>
      <c r="CT505" s="242">
        <f t="shared" si="148"/>
        <v>0</v>
      </c>
      <c r="CU505" s="242" t="e">
        <f t="shared" si="148"/>
        <v>#DIV/0!</v>
      </c>
      <c r="CV505" s="242" t="e">
        <f t="shared" si="148"/>
        <v>#DIV/0!</v>
      </c>
      <c r="CW505" s="242" t="e">
        <f t="shared" si="148"/>
        <v>#DIV/0!</v>
      </c>
      <c r="CX505" s="242" t="e">
        <f t="shared" si="148"/>
        <v>#DIV/0!</v>
      </c>
      <c r="CY505" s="242">
        <f t="shared" si="148"/>
        <v>1</v>
      </c>
      <c r="CZ505" s="242">
        <f t="shared" si="148"/>
        <v>0</v>
      </c>
      <c r="DA505" s="242">
        <f t="shared" si="148"/>
        <v>0</v>
      </c>
      <c r="DB505" s="242">
        <f t="shared" si="148"/>
        <v>0</v>
      </c>
    </row>
    <row r="506" spans="1:106" ht="13.5" customHeight="1" x14ac:dyDescent="0.2">
      <c r="A506" s="65"/>
      <c r="C506" s="211"/>
      <c r="D506" s="211"/>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R506" s="65"/>
      <c r="AS506" s="65"/>
      <c r="AT506" s="65"/>
      <c r="AU506" s="65"/>
      <c r="AV506" s="65"/>
      <c r="AW506" s="65"/>
      <c r="AX506" s="65"/>
      <c r="AY506" s="65"/>
      <c r="AZ506" s="65"/>
      <c r="BA506" s="65"/>
      <c r="BB506" s="65"/>
      <c r="BC506" s="65"/>
      <c r="BD506" s="65"/>
      <c r="BE506" s="65"/>
      <c r="BF506" s="65"/>
      <c r="BG506" s="65"/>
      <c r="BH506" s="65"/>
      <c r="BI506" s="65"/>
      <c r="BJ506" s="65"/>
      <c r="BK506" s="65"/>
      <c r="BL506" s="65"/>
      <c r="BM506" s="65"/>
      <c r="BN506" s="65"/>
      <c r="BO506" s="65"/>
      <c r="BP506" s="216"/>
      <c r="BU506" s="65"/>
      <c r="BV506" s="65"/>
      <c r="BX506" s="187" t="s">
        <v>235</v>
      </c>
      <c r="BY506" s="241">
        <f>SUMIFS(BY9:BY499,$BX$9:$BX$499,"-",$BU$9:$BU$499,BX506)</f>
        <v>70.466388889413793</v>
      </c>
      <c r="BZ506" s="241">
        <f>SUMIFS(BZ9:BZ499,$BX$9:$BX$499,"-",$BU$9:$BU$499,BX506)</f>
        <v>540.64833334798459</v>
      </c>
      <c r="CA506" s="187">
        <f t="shared" ref="CA506:CA511" si="149">SUMIFS($BX$520:$BX$533,$BW$520:$BW$533,BX506)</f>
        <v>16</v>
      </c>
      <c r="CB506" s="241">
        <f>SUMIFS(CB9:CB499,$BX$9:$BX$499,"-",$BU$9:$BU$499,BX506)</f>
        <v>17280</v>
      </c>
      <c r="CC506" s="242">
        <f>AVERAGEIFS(CC9:CC499,$BX$9:$BX$499,"-",$BU$9:$BU$499,$BX$506)</f>
        <v>0.9959220839763071</v>
      </c>
      <c r="CD506" s="241">
        <f>AVERAGEIFS(CD9:CD499,$BX$9:$BX$499,"-",$BU$9:$BU$499,$BX$506)</f>
        <v>330.66666666666669</v>
      </c>
      <c r="CE506" s="189">
        <f t="shared" si="146"/>
        <v>30</v>
      </c>
      <c r="CF506" s="241">
        <f>SUMIFS(CF9:CF499,$BX$9:$BX$499,"-",$BU$9:$BU$499,BX506)</f>
        <v>32400</v>
      </c>
      <c r="CG506" s="242">
        <f>AVERAGEIFS(CG9:CG499,$BX$9:$BX$499,"-",$BU$9:$BU$499,$BX$506)</f>
        <v>0.99782511145403052</v>
      </c>
      <c r="CH506" s="241">
        <f>AVERAGEIFS(CH9:CH499,$BX$9:$BX$499,"-",$BU$9:$BU$499,$BX$506)</f>
        <v>620</v>
      </c>
      <c r="CI506" s="241">
        <f t="shared" ref="CI506:CJ506" si="150">AVERAGEIFS(CI9:CI499,$BX$9:$BX$499,"-",$BU$9:$BU$499,$BX$506)</f>
        <v>2.6719907407774977</v>
      </c>
      <c r="CJ506" s="241">
        <f t="shared" si="150"/>
        <v>10.780659722399529</v>
      </c>
      <c r="CK506" s="242">
        <f>AVERAGEIFS(CK9:CK499,$BX$9:$BX$499,"-",$BU$9:$BU$499,$BX$506)</f>
        <v>0.69090909090601216</v>
      </c>
      <c r="CL506" s="242">
        <f t="shared" ref="CL506:DB506" si="151">AVERAGEIFS(CL9:CL499,$BX$9:$BX$499,"-",$BU$9:$BU$499,$BX$506)</f>
        <v>0.24242424242732116</v>
      </c>
      <c r="CM506" s="242">
        <f t="shared" si="151"/>
        <v>0</v>
      </c>
      <c r="CN506" s="242">
        <f t="shared" si="151"/>
        <v>6.6666666666666666E-2</v>
      </c>
      <c r="CO506" s="242">
        <f t="shared" si="151"/>
        <v>0</v>
      </c>
      <c r="CP506" s="242">
        <f t="shared" si="151"/>
        <v>0.18570930665285246</v>
      </c>
      <c r="CQ506" s="242">
        <f>AVERAGEIFS(CQ9:CQ499,$BX$9:$BX$499,"-",$BU$9:$BU$499,$BX$506)</f>
        <v>0.47773741255012098</v>
      </c>
      <c r="CR506" s="242">
        <f t="shared" si="151"/>
        <v>0.24766439190813763</v>
      </c>
      <c r="CS506" s="242">
        <f t="shared" si="151"/>
        <v>8.8888888888888892E-2</v>
      </c>
      <c r="CT506" s="242">
        <f t="shared" si="151"/>
        <v>0</v>
      </c>
      <c r="CU506" s="242">
        <f t="shared" si="151"/>
        <v>0.44434270765535583</v>
      </c>
      <c r="CV506" s="242">
        <f t="shared" si="151"/>
        <v>0.28899062567797756</v>
      </c>
      <c r="CW506" s="242">
        <f t="shared" si="151"/>
        <v>0.2</v>
      </c>
      <c r="CX506" s="242">
        <f t="shared" si="151"/>
        <v>6.6666666666666666E-2</v>
      </c>
      <c r="CY506" s="242">
        <f t="shared" si="151"/>
        <v>0.70282135680107771</v>
      </c>
      <c r="CZ506" s="242">
        <f t="shared" si="151"/>
        <v>8.0129141967443113E-2</v>
      </c>
      <c r="DA506" s="242">
        <f t="shared" si="151"/>
        <v>0.11433481975843018</v>
      </c>
      <c r="DB506" s="242">
        <f t="shared" si="151"/>
        <v>0.10271468147304887</v>
      </c>
    </row>
    <row r="507" spans="1:106" ht="13.5" customHeight="1" x14ac:dyDescent="0.2">
      <c r="A507" s="65"/>
      <c r="C507" s="211"/>
      <c r="D507" s="211"/>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R507" s="65"/>
      <c r="AS507" s="65"/>
      <c r="AT507" s="65"/>
      <c r="AU507" s="65"/>
      <c r="AV507" s="65"/>
      <c r="AW507" s="65"/>
      <c r="AX507" s="65"/>
      <c r="AY507" s="65"/>
      <c r="AZ507" s="65"/>
      <c r="BA507" s="65"/>
      <c r="BB507" s="65"/>
      <c r="BC507" s="65"/>
      <c r="BD507" s="65"/>
      <c r="BE507" s="65"/>
      <c r="BF507" s="65"/>
      <c r="BG507" s="65"/>
      <c r="BH507" s="65"/>
      <c r="BI507" s="65"/>
      <c r="BJ507" s="65"/>
      <c r="BK507" s="65"/>
      <c r="BL507" s="65"/>
      <c r="BM507" s="65"/>
      <c r="BN507" s="65"/>
      <c r="BO507" s="65"/>
      <c r="BP507" s="216"/>
      <c r="BU507" s="65"/>
      <c r="BV507" s="65"/>
      <c r="BX507" s="187" t="s">
        <v>234</v>
      </c>
      <c r="BY507" s="241">
        <f>SUMIFS(BY9:BY499,$BX$9:$BX$499,"-",$BU$9:$BU$499,BX507)</f>
        <v>8702.2166666674311</v>
      </c>
      <c r="BZ507" s="241">
        <f>SUMIFS(BZ9:BZ499,$BX$9:$BX$499,"-",$BU$9:$BU$499,BX507)</f>
        <v>412.19972222009289</v>
      </c>
      <c r="CA507" s="187">
        <f t="shared" si="149"/>
        <v>17</v>
      </c>
      <c r="CB507" s="241">
        <f>SUMIFS(CB9:CB499,$BX$9:$BX$499,"-",$BU$9:$BU$499,BX507)</f>
        <v>21216</v>
      </c>
      <c r="CC507" s="242">
        <f>AVERAGEIFS(CC9:CC499,$BX$9:$BX$499,"-",$BU$9:$BU$499,$BX$507)</f>
        <v>0.58982764580187463</v>
      </c>
      <c r="CD507" s="241">
        <f>AVERAGEIFS(CD9:CD499,$BX$9:$BX$499,"-",$BU$9:$BU$499,$BX$507)</f>
        <v>377.40000000000003</v>
      </c>
      <c r="CE507" s="189">
        <f t="shared" si="146"/>
        <v>31</v>
      </c>
      <c r="CF507" s="241">
        <f>SUMIFS(CF9:CF499,$BX$9:$BX$499,"-",$BU$9:$BU$499,BX507)</f>
        <v>38688</v>
      </c>
      <c r="CG507" s="242">
        <f>AVERAGEIFS(CG9:CG499,$BX$9:$BX$499,"-",$BU$9:$BU$499,$BX$507)</f>
        <v>0.77506677350425401</v>
      </c>
      <c r="CH507" s="241">
        <f>AVERAGEIFS(CH9:CH499,$BX$9:$BX$499,"-",$BU$9:$BU$499,$BX$507)</f>
        <v>688.19999999999993</v>
      </c>
      <c r="CI507" s="241">
        <f t="shared" ref="CI507:CJ507" si="152">AVERAGEIFS(CI9:CI499,$BX$9:$BX$499,"-",$BU$9:$BU$499,$BX$507)</f>
        <v>361.54402777779029</v>
      </c>
      <c r="CJ507" s="241">
        <f t="shared" si="152"/>
        <v>4.6261111110411646</v>
      </c>
      <c r="CK507" s="242">
        <f t="shared" ref="CK507:DB507" si="153">AVERAGEIFS(CK9:CK499,$BX$9:$BX$499,"-",$BU$9:$BU$499,$BX$507)</f>
        <v>0.96</v>
      </c>
      <c r="CL507" s="242">
        <f t="shared" si="153"/>
        <v>0.04</v>
      </c>
      <c r="CM507" s="242">
        <f t="shared" si="153"/>
        <v>0</v>
      </c>
      <c r="CN507" s="242">
        <f t="shared" si="153"/>
        <v>0</v>
      </c>
      <c r="CO507" s="242">
        <f t="shared" si="153"/>
        <v>0</v>
      </c>
      <c r="CP507" s="242">
        <f t="shared" si="153"/>
        <v>0.42303219337448872</v>
      </c>
      <c r="CQ507" s="242">
        <f>AVERAGEIFS(CQ9:CQ499,$BX$9:$BX$499,"-",$BU$9:$BU$499,$BX$507)</f>
        <v>0.26520517518106684</v>
      </c>
      <c r="CR507" s="242">
        <f t="shared" si="153"/>
        <v>0.29253186221367516</v>
      </c>
      <c r="CS507" s="242">
        <f t="shared" si="153"/>
        <v>1.9230769230769232E-2</v>
      </c>
      <c r="CT507" s="242">
        <f t="shared" si="153"/>
        <v>0</v>
      </c>
      <c r="CU507" s="242">
        <f t="shared" si="153"/>
        <v>0.11305985205088084</v>
      </c>
      <c r="CV507" s="242">
        <f t="shared" si="153"/>
        <v>0.16694014794911916</v>
      </c>
      <c r="CW507" s="242">
        <f t="shared" si="153"/>
        <v>0.72</v>
      </c>
      <c r="CX507" s="242">
        <f t="shared" si="153"/>
        <v>0</v>
      </c>
      <c r="CY507" s="242">
        <f t="shared" si="153"/>
        <v>0.56281357867119386</v>
      </c>
      <c r="CZ507" s="242">
        <f t="shared" si="153"/>
        <v>7.2491481493681398E-2</v>
      </c>
      <c r="DA507" s="242">
        <f t="shared" si="153"/>
        <v>0.3262334013735862</v>
      </c>
      <c r="DB507" s="242">
        <f t="shared" si="153"/>
        <v>3.8461538461538464E-2</v>
      </c>
    </row>
    <row r="508" spans="1:106" ht="13.5" customHeight="1" x14ac:dyDescent="0.2">
      <c r="A508" s="65"/>
      <c r="C508" s="211"/>
      <c r="D508" s="211"/>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R508" s="65"/>
      <c r="AS508" s="65"/>
      <c r="AT508" s="65"/>
      <c r="AU508" s="65"/>
      <c r="AV508" s="65"/>
      <c r="AW508" s="65"/>
      <c r="AX508" s="65"/>
      <c r="AY508" s="65"/>
      <c r="AZ508" s="65"/>
      <c r="BA508" s="65"/>
      <c r="BB508" s="65"/>
      <c r="BC508" s="65"/>
      <c r="BD508" s="65"/>
      <c r="BE508" s="65"/>
      <c r="BF508" s="65"/>
      <c r="BG508" s="65"/>
      <c r="BH508" s="65"/>
      <c r="BI508" s="65"/>
      <c r="BJ508" s="65"/>
      <c r="BK508" s="65"/>
      <c r="BL508" s="65"/>
      <c r="BM508" s="65"/>
      <c r="BN508" s="65"/>
      <c r="BO508" s="65"/>
      <c r="BP508" s="216"/>
      <c r="BU508" s="65"/>
      <c r="BV508" s="65"/>
      <c r="BX508" s="187" t="s">
        <v>233</v>
      </c>
      <c r="BY508" s="241">
        <f>SUMIFS(BY9:BY499,$BX$9:$BX$499,"-",$BU$9:$BU$499,BX508)</f>
        <v>96.700000000710133</v>
      </c>
      <c r="BZ508" s="241">
        <f>SUMIFS(BZ9:BZ499,$BX$9:$BX$499,"-",$BU$9:$BU$499,BX508)</f>
        <v>300.93138889050266</v>
      </c>
      <c r="CA508" s="187">
        <f t="shared" si="149"/>
        <v>14</v>
      </c>
      <c r="CB508" s="241">
        <f>SUMIFS(CB9:CB499,$BX$9:$BX$499,"-",$BU$9:$BU$499,BX508)</f>
        <v>12768</v>
      </c>
      <c r="CC508" s="242">
        <f>AVERAGEIFS(CC9:CC499,$BX$9:$BX$499,"-",$BU$9:$BU$499,$BX$508)</f>
        <v>0.99242637844605985</v>
      </c>
      <c r="CD508" s="241">
        <f>AVERAGEIFS(CD9:CD499,$BX$9:$BX$499,"-",$BU$9:$BU$499,$BX$508)</f>
        <v>293.1764705882353</v>
      </c>
      <c r="CE508" s="189">
        <f t="shared" si="146"/>
        <v>28</v>
      </c>
      <c r="CF508" s="241">
        <f>SUMIFS(CF9:CF499,$BX$9:$BX$499,"-",$BU$9:$BU$499,BX508)</f>
        <v>25536</v>
      </c>
      <c r="CG508" s="242">
        <f>AVERAGEIFS(CG9:CG499,$BX$9:$BX$499,"-",$BU$9:$BU$499,$BX$508)</f>
        <v>0.99621318922302959</v>
      </c>
      <c r="CH508" s="241">
        <f>AVERAGEIFS(CH9:CH499,$BX$9:$BX$499,"-",$BU$9:$BU$499,$BX$508)</f>
        <v>586.35294117647061</v>
      </c>
      <c r="CI508" s="241">
        <f t="shared" ref="CI508:CJ508" si="154">AVERAGEIFS(CI9:CI499,$BX$9:$BX$499,"-",$BU$9:$BU$499,$BX$508)</f>
        <v>4.517973856200971</v>
      </c>
      <c r="CJ508" s="241">
        <f t="shared" si="154"/>
        <v>11.173886165655487</v>
      </c>
      <c r="CK508" s="242">
        <f t="shared" ref="CK508:DB508" si="155">AVERAGEIFS(CK9:CK499,$BX$9:$BX$499,"-",$BU$9:$BU$499,$BX$508)</f>
        <v>0.87121212121131952</v>
      </c>
      <c r="CL508" s="242">
        <f t="shared" si="155"/>
        <v>0.12878787878868056</v>
      </c>
      <c r="CM508" s="242">
        <f t="shared" si="155"/>
        <v>0</v>
      </c>
      <c r="CN508" s="242">
        <f t="shared" si="155"/>
        <v>0</v>
      </c>
      <c r="CO508" s="242">
        <f t="shared" si="155"/>
        <v>0</v>
      </c>
      <c r="CP508" s="242">
        <f t="shared" si="155"/>
        <v>0.40748835292087704</v>
      </c>
      <c r="CQ508" s="242">
        <f t="shared" si="155"/>
        <v>0.49278744036981448</v>
      </c>
      <c r="CR508" s="242">
        <f t="shared" si="155"/>
        <v>7.3408417235624232E-2</v>
      </c>
      <c r="CS508" s="242">
        <f t="shared" si="155"/>
        <v>0</v>
      </c>
      <c r="CT508" s="242">
        <f t="shared" si="155"/>
        <v>2.6315789473684209E-2</v>
      </c>
      <c r="CU508" s="242">
        <f t="shared" si="155"/>
        <v>0.1111111111111111</v>
      </c>
      <c r="CV508" s="242">
        <f>AVERAGEIFS(CV9:CV499,$BX$9:$BX$499,"-",$BU$9:$BU$499,$BX$508)</f>
        <v>0.3888888888888889</v>
      </c>
      <c r="CW508" s="242">
        <f t="shared" si="155"/>
        <v>0.5</v>
      </c>
      <c r="CX508" s="242">
        <f t="shared" si="155"/>
        <v>0</v>
      </c>
      <c r="CY508" s="242">
        <f t="shared" si="155"/>
        <v>0.52712414213455516</v>
      </c>
      <c r="CZ508" s="242">
        <f t="shared" si="155"/>
        <v>0.21060635581249806</v>
      </c>
      <c r="DA508" s="242">
        <f t="shared" si="155"/>
        <v>0.2622695020529468</v>
      </c>
      <c r="DB508" s="242">
        <f t="shared" si="155"/>
        <v>0</v>
      </c>
    </row>
    <row r="509" spans="1:106" ht="13.5" customHeight="1" x14ac:dyDescent="0.2">
      <c r="A509" s="65"/>
      <c r="C509" s="211"/>
      <c r="D509" s="211"/>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c r="AQ509" s="65"/>
      <c r="AR509" s="65"/>
      <c r="AS509" s="65"/>
      <c r="AT509" s="65"/>
      <c r="AU509" s="65"/>
      <c r="AV509" s="65"/>
      <c r="AW509" s="65"/>
      <c r="AX509" s="65"/>
      <c r="AY509" s="65"/>
      <c r="AZ509" s="65"/>
      <c r="BA509" s="65"/>
      <c r="BB509" s="65"/>
      <c r="BC509" s="65"/>
      <c r="BD509" s="65"/>
      <c r="BE509" s="65"/>
      <c r="BF509" s="65"/>
      <c r="BG509" s="65"/>
      <c r="BH509" s="65"/>
      <c r="BI509" s="65"/>
      <c r="BJ509" s="65"/>
      <c r="BK509" s="65"/>
      <c r="BL509" s="65"/>
      <c r="BM509" s="65"/>
      <c r="BN509" s="65"/>
      <c r="BO509" s="65"/>
      <c r="BP509" s="216"/>
      <c r="BU509" s="65"/>
      <c r="BV509" s="65"/>
      <c r="BX509" s="187" t="s">
        <v>232</v>
      </c>
      <c r="BY509" s="241">
        <f>SUMIFS(BY9:BY499,$BX$9:$BX$499,"-",$BU$9:$BU$499,BX509)</f>
        <v>2614.2833333336748</v>
      </c>
      <c r="BZ509" s="241">
        <f>SUMIFS(BZ9:BZ499,$BX$9:$BX$499,"-",$BU$9:$BU$499,BX509)</f>
        <v>567.25138888758374</v>
      </c>
      <c r="CA509" s="187">
        <f t="shared" si="149"/>
        <v>17</v>
      </c>
      <c r="CB509" s="241">
        <f>SUMIFS(CB9:CB499,$BX$9:$BX$499,"-",$BU$9:$BU$499,BX509)</f>
        <v>19176</v>
      </c>
      <c r="CC509" s="242">
        <f>AVERAGEIFS(CC9:CC499,$BX$9:$BX$499,"-",$BU$9:$BU$499,$BX$509)</f>
        <v>0.86366899596716329</v>
      </c>
      <c r="CD509" s="241">
        <f>AVERAGEIFS(CD9:CD499,$BX$9:$BX$499,"-",$BU$9:$BU$499,$BX$509)</f>
        <v>371.38461538461536</v>
      </c>
      <c r="CE509" s="189">
        <f t="shared" si="146"/>
        <v>31</v>
      </c>
      <c r="CF509" s="241">
        <f>SUMIFS(CF9:CF499,$BX$9:$BX$499,"-",$BU$9:$BU$499,BX509)</f>
        <v>34968</v>
      </c>
      <c r="CG509" s="242">
        <f>AVERAGEIFS(CG9:CG499,$BX$9:$BX$499,"-",$BU$9:$BU$499,$BX$509)</f>
        <v>0.92523783649812186</v>
      </c>
      <c r="CH509" s="241">
        <f>AVERAGEIFS(CH9:CH499,$BX$9:$BX$499,"-",$BU$9:$BU$499,$BX$509)</f>
        <v>677.23076923076928</v>
      </c>
      <c r="CI509" s="241">
        <f t="shared" ref="CI509:CJ509" si="156">AVERAGEIFS(CI9:CI499,$BX$9:$BX$499,"-",$BU$9:$BU$499,$BX$509)</f>
        <v>3.8747863248080159</v>
      </c>
      <c r="CJ509" s="241">
        <f t="shared" si="156"/>
        <v>14.380705128280589</v>
      </c>
      <c r="CK509" s="242">
        <f t="shared" ref="CK509:DB509" si="157">AVERAGEIFS(CK9:CK499,$BX$9:$BX$499,"-",$BU$9:$BU$499,$BX$509)</f>
        <v>0.88319088318926176</v>
      </c>
      <c r="CL509" s="242">
        <f t="shared" si="157"/>
        <v>7.6923076923076927E-2</v>
      </c>
      <c r="CM509" s="242">
        <f t="shared" si="157"/>
        <v>3.9886039887661373E-2</v>
      </c>
      <c r="CN509" s="242">
        <f t="shared" si="157"/>
        <v>0</v>
      </c>
      <c r="CO509" s="242">
        <f t="shared" si="157"/>
        <v>0</v>
      </c>
      <c r="CP509" s="242">
        <f t="shared" si="157"/>
        <v>0.24847293118557714</v>
      </c>
      <c r="CQ509" s="242">
        <f t="shared" si="157"/>
        <v>0.44956686392884959</v>
      </c>
      <c r="CR509" s="242">
        <f t="shared" si="157"/>
        <v>4.6641055949403064E-2</v>
      </c>
      <c r="CS509" s="242">
        <f t="shared" si="157"/>
        <v>0.1702127659574468</v>
      </c>
      <c r="CT509" s="242">
        <f t="shared" si="157"/>
        <v>8.5106382978723402E-2</v>
      </c>
      <c r="CU509" s="242">
        <f t="shared" si="157"/>
        <v>7.6923076923076927E-2</v>
      </c>
      <c r="CV509" s="242">
        <f t="shared" si="157"/>
        <v>0.23076923076923078</v>
      </c>
      <c r="CW509" s="242">
        <f t="shared" si="157"/>
        <v>0.69230769230769229</v>
      </c>
      <c r="CX509" s="242">
        <f t="shared" si="157"/>
        <v>0</v>
      </c>
      <c r="CY509" s="242">
        <f t="shared" si="157"/>
        <v>0.50110129484068611</v>
      </c>
      <c r="CZ509" s="242">
        <f t="shared" si="157"/>
        <v>6.3829787234042548E-2</v>
      </c>
      <c r="DA509" s="242">
        <f t="shared" si="157"/>
        <v>0.43506891792527141</v>
      </c>
      <c r="DB509" s="242">
        <f t="shared" si="157"/>
        <v>0</v>
      </c>
    </row>
    <row r="510" spans="1:106" x14ac:dyDescent="0.2">
      <c r="A510" s="65"/>
      <c r="C510" s="211"/>
      <c r="D510" s="211"/>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R510" s="65"/>
      <c r="AS510" s="65"/>
      <c r="AT510" s="65"/>
      <c r="AU510" s="65"/>
      <c r="AV510" s="65"/>
      <c r="AW510" s="65"/>
      <c r="AX510" s="65"/>
      <c r="AY510" s="65"/>
      <c r="AZ510" s="65"/>
      <c r="BA510" s="65"/>
      <c r="BB510" s="65"/>
      <c r="BC510" s="65"/>
      <c r="BD510" s="65"/>
      <c r="BE510" s="65"/>
      <c r="BF510" s="65"/>
      <c r="BG510" s="65"/>
      <c r="BH510" s="65"/>
      <c r="BI510" s="65"/>
      <c r="BJ510" s="65"/>
      <c r="BK510" s="65"/>
      <c r="BL510" s="65"/>
      <c r="BM510" s="65"/>
      <c r="BN510" s="65"/>
      <c r="BO510" s="65"/>
      <c r="BP510" s="216"/>
      <c r="BU510" s="65"/>
      <c r="BV510" s="65"/>
      <c r="BX510" s="187" t="s">
        <v>636</v>
      </c>
      <c r="BY510" s="241">
        <f>SUMIFS(BY9:BY499,$BX$9:$BX$499,"-",$BU$9:$BU$499,BX510)</f>
        <v>3926.5500000006286</v>
      </c>
      <c r="BZ510" s="241">
        <f>SUMIFS(BZ9:BZ499,$BX$9:$BX$499,"-",$BU$9:$BU$499,BX510)</f>
        <v>649.25388889096212</v>
      </c>
      <c r="CA510" s="187">
        <f t="shared" si="149"/>
        <v>22</v>
      </c>
      <c r="CB510" s="241">
        <f>SUMIFS(CB9:CB499,$BX$9:$BX$499,"-",$BU$9:$BU$499,BX510)</f>
        <v>16368</v>
      </c>
      <c r="CC510" s="242">
        <f>AVERAGEIFS(CC9:CC499,$BX$9:$BX$499,"-",$BU$9:$BU$499,$BX$510)</f>
        <v>0.76010813782987363</v>
      </c>
      <c r="CD510" s="241">
        <f>AVERAGEIFS(CD9:CD499,$BX$9:$BX$499,"-",$BU$9:$BU$499,$BX$510)</f>
        <v>398.89689440993789</v>
      </c>
      <c r="CE510" s="189">
        <f t="shared" si="146"/>
        <v>31</v>
      </c>
      <c r="CF510" s="241">
        <f>SUMIFS(CF9:CF499,$BX$9:$BX$499,"-",$BU$9:$BU$499,BX510)</f>
        <v>23064</v>
      </c>
      <c r="CG510" s="242">
        <f>AVERAGEIFS(CG9:CG499,$BX$9:$BX$499,"-",$BU$9:$BU$499,$BX$510)</f>
        <v>0.82975416233087806</v>
      </c>
      <c r="CH510" s="241">
        <f>AVERAGEIFS(CH9:CH499,$BX$9:$BX$499,"-",$BU$9:$BU$499,$BX$510)</f>
        <v>562.08198757763978</v>
      </c>
      <c r="CI510" s="241">
        <f t="shared" ref="CI510" si="158">AVERAGEIFS(CI9:CI499,$BX$9:$BX$499,"-",$BU$9:$BU$499,$BX$510)</f>
        <v>35.652294685983499</v>
      </c>
      <c r="CJ510" s="241">
        <f>AVERAGEIFS(CJ9:CJ499,$BX$9:$BX$499,"-",$BU$9:$BU$499,$BX$510)</f>
        <v>8.7070915574720207</v>
      </c>
      <c r="CK510" s="242">
        <f t="shared" ref="CK510:DB510" si="159">AVERAGEIFS(CK9:CK499,$BX$9:$BX$499,"-",$BU$9:$BU$499,$BX$510)</f>
        <v>0.81983109164839985</v>
      </c>
      <c r="CL510" s="242">
        <f t="shared" si="159"/>
        <v>0.18016890835160004</v>
      </c>
      <c r="CM510" s="242">
        <f t="shared" si="159"/>
        <v>0</v>
      </c>
      <c r="CN510" s="242">
        <f t="shared" si="159"/>
        <v>0</v>
      </c>
      <c r="CO510" s="242">
        <f t="shared" si="159"/>
        <v>0</v>
      </c>
      <c r="CP510" s="242">
        <f t="shared" si="159"/>
        <v>0.73691546100484107</v>
      </c>
      <c r="CQ510" s="242">
        <f t="shared" si="159"/>
        <v>0.19856840996290084</v>
      </c>
      <c r="CR510" s="242">
        <f t="shared" si="159"/>
        <v>0</v>
      </c>
      <c r="CS510" s="242">
        <f t="shared" si="159"/>
        <v>0</v>
      </c>
      <c r="CT510" s="242">
        <f t="shared" si="159"/>
        <v>6.4516129032258063E-2</v>
      </c>
      <c r="CU510" s="242">
        <f t="shared" si="159"/>
        <v>0.14782108226353469</v>
      </c>
      <c r="CV510" s="242">
        <f t="shared" si="159"/>
        <v>0.20695652173995646</v>
      </c>
      <c r="CW510" s="242">
        <f t="shared" si="159"/>
        <v>0.64522239599650877</v>
      </c>
      <c r="CX510" s="242">
        <f t="shared" si="159"/>
        <v>0</v>
      </c>
      <c r="CY510" s="242">
        <f t="shared" si="159"/>
        <v>0.23539916930654378</v>
      </c>
      <c r="CZ510" s="242">
        <f t="shared" si="159"/>
        <v>0.14848950332829813</v>
      </c>
      <c r="DA510" s="242">
        <f t="shared" si="159"/>
        <v>0.61611132736515795</v>
      </c>
      <c r="DB510" s="242">
        <f t="shared" si="159"/>
        <v>0</v>
      </c>
    </row>
    <row r="511" spans="1:106" x14ac:dyDescent="0.2">
      <c r="A511" s="65"/>
      <c r="C511" s="211"/>
      <c r="D511" s="211"/>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R511" s="65"/>
      <c r="AS511" s="65"/>
      <c r="AT511" s="65"/>
      <c r="AU511" s="65"/>
      <c r="AV511" s="65"/>
      <c r="AW511" s="65"/>
      <c r="AX511" s="65"/>
      <c r="AY511" s="65"/>
      <c r="AZ511" s="65"/>
      <c r="BA511" s="65"/>
      <c r="BB511" s="65"/>
      <c r="BC511" s="65"/>
      <c r="BD511" s="65"/>
      <c r="BE511" s="65"/>
      <c r="BF511" s="65"/>
      <c r="BG511" s="65"/>
      <c r="BH511" s="65"/>
      <c r="BI511" s="65"/>
      <c r="BJ511" s="65"/>
      <c r="BK511" s="65"/>
      <c r="BL511" s="65"/>
      <c r="BM511" s="65"/>
      <c r="BN511" s="65"/>
      <c r="BO511" s="65"/>
      <c r="BP511" s="216"/>
      <c r="BU511" s="65"/>
      <c r="BV511" s="65"/>
      <c r="BX511" s="187" t="s">
        <v>637</v>
      </c>
      <c r="BY511" s="241">
        <f>SUMIFS(BY9:BY499,$BX$9:$BX$499,"-",$BU$9:$BU$499,BX511)</f>
        <v>0</v>
      </c>
      <c r="BZ511" s="241">
        <f>SUMIFS(BZ9:BZ499,$BX$9:$BX$499,"-",$BU$9:$BU$499,BX511)</f>
        <v>0</v>
      </c>
      <c r="CA511" s="187">
        <f t="shared" si="149"/>
        <v>15</v>
      </c>
      <c r="CB511" s="241">
        <f>SUMIFS(CB9:CB499,$BX$9:$BX$499,"-",$BU$9:$BU$499,BX511)</f>
        <v>0</v>
      </c>
      <c r="CC511" s="242" t="e">
        <f>AVERAGEIFS(CC9:CC499,$BX$9:$BX$499,"-",$BU$9:$BU$499,$BX$511)</f>
        <v>#DIV/0!</v>
      </c>
      <c r="CD511" s="241" t="e">
        <f>AVERAGEIFS(CD9:CD499,$BX$9:$BX$499,"-",$BU$9:$BU$499,$BX$511)</f>
        <v>#DIV/0!</v>
      </c>
      <c r="CE511" s="189">
        <f t="shared" si="146"/>
        <v>30</v>
      </c>
      <c r="CF511" s="241">
        <f>SUMIFS(CF9:CF499,$BX$9:$BX$499,"-",$BU$9:$BU$499,BX511)</f>
        <v>0</v>
      </c>
      <c r="CG511" s="242" t="e">
        <f t="shared" ref="CG511:DB511" si="160">AVERAGEIFS(CG9:CG499,$BX$9:$BX$499,"-",$BU$9:$BU$499,$BX$511)</f>
        <v>#DIV/0!</v>
      </c>
      <c r="CH511" s="241" t="e">
        <f t="shared" si="160"/>
        <v>#DIV/0!</v>
      </c>
      <c r="CI511" s="241" t="e">
        <f t="shared" si="160"/>
        <v>#DIV/0!</v>
      </c>
      <c r="CJ511" s="241" t="e">
        <f t="shared" si="160"/>
        <v>#DIV/0!</v>
      </c>
      <c r="CK511" s="242" t="e">
        <f t="shared" si="160"/>
        <v>#DIV/0!</v>
      </c>
      <c r="CL511" s="242" t="e">
        <f t="shared" si="160"/>
        <v>#DIV/0!</v>
      </c>
      <c r="CM511" s="242" t="e">
        <f t="shared" si="160"/>
        <v>#DIV/0!</v>
      </c>
      <c r="CN511" s="242" t="e">
        <f t="shared" si="160"/>
        <v>#DIV/0!</v>
      </c>
      <c r="CO511" s="242" t="e">
        <f t="shared" si="160"/>
        <v>#DIV/0!</v>
      </c>
      <c r="CP511" s="242" t="e">
        <f t="shared" si="160"/>
        <v>#DIV/0!</v>
      </c>
      <c r="CQ511" s="242" t="e">
        <f t="shared" si="160"/>
        <v>#DIV/0!</v>
      </c>
      <c r="CR511" s="242" t="e">
        <f t="shared" si="160"/>
        <v>#DIV/0!</v>
      </c>
      <c r="CS511" s="242" t="e">
        <f t="shared" si="160"/>
        <v>#DIV/0!</v>
      </c>
      <c r="CT511" s="242" t="e">
        <f t="shared" si="160"/>
        <v>#DIV/0!</v>
      </c>
      <c r="CU511" s="242" t="e">
        <f t="shared" si="160"/>
        <v>#DIV/0!</v>
      </c>
      <c r="CV511" s="242" t="e">
        <f t="shared" si="160"/>
        <v>#DIV/0!</v>
      </c>
      <c r="CW511" s="242" t="e">
        <f t="shared" si="160"/>
        <v>#DIV/0!</v>
      </c>
      <c r="CX511" s="242" t="e">
        <f t="shared" si="160"/>
        <v>#DIV/0!</v>
      </c>
      <c r="CY511" s="242" t="e">
        <f t="shared" si="160"/>
        <v>#DIV/0!</v>
      </c>
      <c r="CZ511" s="242" t="e">
        <f t="shared" si="160"/>
        <v>#DIV/0!</v>
      </c>
      <c r="DA511" s="242" t="e">
        <f t="shared" si="160"/>
        <v>#DIV/0!</v>
      </c>
      <c r="DB511" s="242" t="e">
        <f t="shared" si="160"/>
        <v>#DIV/0!</v>
      </c>
    </row>
    <row r="512" spans="1:106" x14ac:dyDescent="0.2">
      <c r="A512" s="65"/>
      <c r="C512" s="211"/>
      <c r="D512" s="211"/>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R512" s="65"/>
      <c r="AS512" s="65"/>
      <c r="AT512" s="65"/>
      <c r="AU512" s="65"/>
      <c r="AV512" s="65"/>
      <c r="AW512" s="65"/>
      <c r="AX512" s="65"/>
      <c r="AY512" s="65"/>
      <c r="AZ512" s="65"/>
      <c r="BA512" s="65"/>
      <c r="BB512" s="65"/>
      <c r="BC512" s="65"/>
      <c r="BD512" s="65"/>
      <c r="BE512" s="65"/>
      <c r="BF512" s="65"/>
      <c r="BG512" s="65"/>
      <c r="BH512" s="65"/>
      <c r="BI512" s="65"/>
      <c r="BJ512" s="65"/>
      <c r="BK512" s="65"/>
      <c r="BL512" s="65"/>
      <c r="BM512" s="65"/>
      <c r="BN512" s="65"/>
      <c r="BO512" s="65"/>
      <c r="BP512" s="216"/>
      <c r="BY512" s="7"/>
      <c r="BZ512" s="66"/>
      <c r="CC512" s="67"/>
      <c r="CD512" s="69"/>
      <c r="CE512" s="1"/>
      <c r="CF512" s="213"/>
      <c r="CG512" s="67"/>
      <c r="CH512" s="69"/>
      <c r="CI512" s="69"/>
      <c r="CK512" s="243"/>
      <c r="CL512" s="243"/>
      <c r="CM512" s="243"/>
      <c r="CN512" s="243"/>
      <c r="CO512" s="243"/>
      <c r="CP512" s="243"/>
      <c r="CQ512" s="243"/>
      <c r="CR512" s="243"/>
      <c r="CS512" s="243"/>
      <c r="CT512" s="243"/>
      <c r="CU512" s="243"/>
      <c r="CV512" s="243"/>
      <c r="CW512" s="243"/>
      <c r="CX512" s="243"/>
      <c r="CY512" s="243"/>
      <c r="CZ512" s="243"/>
      <c r="DA512" s="243"/>
      <c r="DB512" s="243"/>
    </row>
    <row r="513" spans="1:106" x14ac:dyDescent="0.2">
      <c r="A513" s="65"/>
      <c r="C513" s="211"/>
      <c r="D513" s="211"/>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R513" s="65"/>
      <c r="AS513" s="65"/>
      <c r="AT513" s="65"/>
      <c r="AU513" s="65"/>
      <c r="AV513" s="65"/>
      <c r="AW513" s="65"/>
      <c r="AX513" s="65"/>
      <c r="AY513" s="65"/>
      <c r="AZ513" s="65"/>
      <c r="BA513" s="65"/>
      <c r="BB513" s="65"/>
      <c r="BC513" s="65"/>
      <c r="BD513" s="65"/>
      <c r="BE513" s="65"/>
      <c r="BF513" s="65"/>
      <c r="BG513" s="65"/>
      <c r="BH513" s="65"/>
      <c r="BI513" s="65"/>
      <c r="BJ513" s="65"/>
      <c r="BK513" s="65"/>
      <c r="BL513" s="65"/>
      <c r="BM513" s="65"/>
      <c r="BN513" s="65"/>
      <c r="BO513" s="65"/>
      <c r="BP513" s="216"/>
      <c r="BY513" s="7"/>
      <c r="BZ513" s="66"/>
      <c r="CC513" s="67"/>
      <c r="CD513" s="69"/>
      <c r="CE513" s="1"/>
      <c r="CF513" s="213"/>
      <c r="CG513" s="67"/>
      <c r="CH513" s="69"/>
      <c r="CI513" s="69"/>
      <c r="CK513" s="243"/>
      <c r="CL513" s="243"/>
      <c r="CM513" s="243"/>
      <c r="CN513" s="243"/>
      <c r="CO513" s="243"/>
      <c r="CP513" s="243"/>
      <c r="CQ513" s="243"/>
      <c r="CR513" s="243"/>
      <c r="CS513" s="243"/>
      <c r="CT513" s="243"/>
      <c r="CU513" s="243"/>
      <c r="CV513" s="243"/>
      <c r="CW513" s="243"/>
      <c r="CX513" s="243"/>
      <c r="CY513" s="243"/>
      <c r="CZ513" s="243"/>
      <c r="DA513" s="243"/>
      <c r="DB513" s="243"/>
    </row>
    <row r="514" spans="1:106" x14ac:dyDescent="0.2">
      <c r="A514" s="65"/>
      <c r="C514" s="211"/>
      <c r="D514" s="211"/>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R514" s="65"/>
      <c r="AS514" s="65"/>
      <c r="AT514" s="65"/>
      <c r="AU514" s="65"/>
      <c r="AV514" s="65"/>
      <c r="AW514" s="65"/>
      <c r="AX514" s="65"/>
      <c r="AY514" s="65"/>
      <c r="AZ514" s="65"/>
      <c r="BA514" s="65"/>
      <c r="BB514" s="65"/>
      <c r="BC514" s="65"/>
      <c r="BD514" s="65"/>
      <c r="BE514" s="65"/>
      <c r="BF514" s="65"/>
      <c r="BG514" s="65"/>
      <c r="BH514" s="65"/>
      <c r="BI514" s="65"/>
      <c r="BJ514" s="65"/>
      <c r="BK514" s="65"/>
      <c r="BL514" s="65"/>
      <c r="BM514" s="65"/>
      <c r="BN514" s="65"/>
      <c r="BO514" s="65"/>
      <c r="BP514" s="216"/>
      <c r="BY514" s="7"/>
      <c r="BZ514" s="66"/>
      <c r="CC514" s="67"/>
      <c r="CD514" s="69"/>
      <c r="CE514" s="1"/>
      <c r="CF514" s="213"/>
      <c r="CG514" s="67"/>
      <c r="CH514" s="69"/>
      <c r="CI514" s="69"/>
      <c r="CK514" s="243"/>
      <c r="CL514" s="243"/>
      <c r="CM514" s="243"/>
      <c r="CN514" s="243"/>
      <c r="CO514" s="243"/>
      <c r="CP514" s="243"/>
      <c r="CQ514" s="243"/>
      <c r="CR514" s="243"/>
      <c r="CS514" s="243"/>
      <c r="CT514" s="243"/>
      <c r="CU514" s="243"/>
      <c r="CV514" s="243"/>
      <c r="CW514" s="243"/>
      <c r="CX514" s="243"/>
      <c r="CY514" s="243"/>
      <c r="CZ514" s="243"/>
      <c r="DA514" s="243"/>
      <c r="DB514" s="243"/>
    </row>
    <row r="515" spans="1:106" x14ac:dyDescent="0.2">
      <c r="A515" s="65"/>
      <c r="C515" s="211"/>
      <c r="D515" s="211"/>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R515" s="65"/>
      <c r="AS515" s="65"/>
      <c r="AT515" s="65"/>
      <c r="AU515" s="65"/>
      <c r="AV515" s="65"/>
      <c r="AW515" s="65"/>
      <c r="AX515" s="65"/>
      <c r="AY515" s="65"/>
      <c r="AZ515" s="65"/>
      <c r="BA515" s="65"/>
      <c r="BB515" s="65"/>
      <c r="BC515" s="65"/>
      <c r="BD515" s="65"/>
      <c r="BE515" s="65"/>
      <c r="BF515" s="65"/>
      <c r="BG515" s="65"/>
      <c r="BH515" s="65"/>
      <c r="BI515" s="65"/>
      <c r="BJ515" s="65"/>
      <c r="BK515" s="65"/>
      <c r="BL515" s="65"/>
      <c r="BM515" s="65"/>
      <c r="BN515" s="65"/>
      <c r="BO515" s="65"/>
      <c r="BP515" s="216"/>
      <c r="BY515" s="66"/>
      <c r="BZ515" s="66"/>
      <c r="CC515" s="67"/>
      <c r="CD515" s="69"/>
      <c r="CE515" s="1"/>
      <c r="CF515" s="213"/>
      <c r="CG515" s="67"/>
      <c r="CH515" s="69"/>
      <c r="CI515" s="69"/>
      <c r="CK515" s="243"/>
      <c r="CL515" s="243"/>
      <c r="CM515" s="243"/>
      <c r="CN515" s="243"/>
      <c r="CO515" s="243"/>
      <c r="CP515" s="243"/>
      <c r="CQ515" s="243"/>
      <c r="CR515" s="243"/>
      <c r="CS515" s="243"/>
      <c r="CT515" s="243"/>
      <c r="CU515" s="243"/>
      <c r="CV515" s="243"/>
      <c r="CW515" s="243"/>
      <c r="CX515" s="243"/>
      <c r="CY515" s="243"/>
      <c r="CZ515" s="243"/>
      <c r="DA515" s="243"/>
      <c r="DB515" s="243"/>
    </row>
    <row r="516" spans="1:106" x14ac:dyDescent="0.2">
      <c r="A516" s="65"/>
      <c r="C516" s="211"/>
      <c r="D516" s="211"/>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R516" s="65"/>
      <c r="AS516" s="65"/>
      <c r="AT516" s="65"/>
      <c r="AU516" s="65"/>
      <c r="AV516" s="65"/>
      <c r="AW516" s="65"/>
      <c r="AX516" s="65"/>
      <c r="AY516" s="65"/>
      <c r="AZ516" s="65"/>
      <c r="BA516" s="65"/>
      <c r="BB516" s="65"/>
      <c r="BC516" s="65"/>
      <c r="BD516" s="65"/>
      <c r="BE516" s="65"/>
      <c r="BF516" s="65"/>
      <c r="BG516" s="65"/>
      <c r="BH516" s="65"/>
      <c r="BI516" s="65"/>
      <c r="BJ516" s="65"/>
      <c r="BK516" s="65"/>
      <c r="BL516" s="65"/>
      <c r="BM516" s="65"/>
      <c r="BN516" s="65"/>
      <c r="BO516" s="65"/>
      <c r="BP516" s="216"/>
      <c r="BY516" s="66"/>
      <c r="BZ516" s="66"/>
      <c r="CC516" s="67"/>
      <c r="CD516" s="69"/>
      <c r="CE516" s="1"/>
      <c r="CF516" s="213"/>
      <c r="CG516" s="67"/>
      <c r="CH516" s="69"/>
      <c r="CI516" s="69"/>
      <c r="CK516" s="243"/>
      <c r="CL516" s="243"/>
      <c r="CM516" s="243"/>
      <c r="CN516" s="243"/>
      <c r="CO516" s="243"/>
      <c r="CP516" s="243"/>
      <c r="CQ516" s="243"/>
      <c r="CR516" s="243"/>
      <c r="CS516" s="243"/>
      <c r="CT516" s="243"/>
      <c r="CU516" s="243"/>
      <c r="CV516" s="243"/>
      <c r="CW516" s="243"/>
      <c r="CX516" s="243"/>
      <c r="CY516" s="243"/>
      <c r="CZ516" s="243"/>
      <c r="DA516" s="243"/>
      <c r="DB516" s="243"/>
    </row>
    <row r="517" spans="1:106" x14ac:dyDescent="0.2">
      <c r="A517" s="65"/>
      <c r="C517" s="211"/>
      <c r="D517" s="211"/>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R517" s="65"/>
      <c r="AS517" s="65"/>
      <c r="AT517" s="65"/>
      <c r="AU517" s="65"/>
      <c r="AV517" s="65"/>
      <c r="AW517" s="65"/>
      <c r="AX517" s="65"/>
      <c r="AY517" s="65"/>
      <c r="AZ517" s="65"/>
      <c r="BA517" s="65"/>
      <c r="BB517" s="65"/>
      <c r="BC517" s="65"/>
      <c r="BD517" s="65"/>
      <c r="BE517" s="65"/>
      <c r="BF517" s="65"/>
      <c r="BG517" s="65"/>
      <c r="BH517" s="65"/>
      <c r="BI517" s="65"/>
      <c r="BJ517" s="65"/>
      <c r="BK517" s="65"/>
      <c r="BL517" s="65"/>
      <c r="BM517" s="65"/>
      <c r="BN517" s="65"/>
      <c r="BO517" s="65"/>
      <c r="BP517" s="216"/>
      <c r="BY517" s="66"/>
      <c r="BZ517" s="66"/>
      <c r="CC517" s="67"/>
      <c r="CD517" s="69"/>
      <c r="CE517" s="1"/>
      <c r="CF517" s="213"/>
      <c r="CG517" s="67"/>
      <c r="CH517" s="69"/>
      <c r="CI517" s="69"/>
      <c r="CK517" s="243"/>
      <c r="CL517" s="243"/>
      <c r="CM517" s="243"/>
      <c r="CN517" s="243"/>
      <c r="CO517" s="243"/>
      <c r="CP517" s="243"/>
      <c r="CQ517" s="243"/>
      <c r="CR517" s="243"/>
      <c r="CS517" s="243"/>
      <c r="CT517" s="243"/>
      <c r="CU517" s="243"/>
      <c r="CV517" s="243"/>
      <c r="CW517" s="243"/>
      <c r="CX517" s="243"/>
      <c r="CY517" s="243"/>
      <c r="CZ517" s="243"/>
      <c r="DA517" s="243"/>
      <c r="DB517" s="243"/>
    </row>
    <row r="518" spans="1:106" ht="12.75" customHeight="1" x14ac:dyDescent="0.2">
      <c r="A518" s="65"/>
      <c r="C518" s="211"/>
      <c r="D518" s="211"/>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R518" s="65"/>
      <c r="AS518" s="65"/>
      <c r="AT518" s="65"/>
      <c r="AU518" s="65"/>
      <c r="AV518" s="65"/>
      <c r="AW518" s="65"/>
      <c r="AX518" s="65"/>
      <c r="AY518" s="65"/>
      <c r="AZ518" s="65"/>
      <c r="BA518" s="65"/>
      <c r="BB518" s="65"/>
      <c r="BC518" s="65"/>
      <c r="BD518" s="65"/>
      <c r="BE518" s="65"/>
      <c r="BF518" s="65"/>
      <c r="BG518" s="65"/>
      <c r="BH518" s="65"/>
      <c r="BI518" s="65"/>
      <c r="BJ518" s="65"/>
      <c r="BK518" s="65"/>
      <c r="BL518" s="65"/>
      <c r="BM518" s="65"/>
      <c r="BN518" s="65"/>
      <c r="BO518" s="65"/>
      <c r="BP518" s="216"/>
      <c r="BT518" s="260" t="s">
        <v>670</v>
      </c>
      <c r="BU518" s="261"/>
      <c r="BV518" s="261"/>
      <c r="BW518" s="261"/>
      <c r="BX518" s="262"/>
      <c r="BY518" s="66"/>
      <c r="BZ518" s="66"/>
      <c r="CC518" s="67"/>
      <c r="CD518" s="69"/>
      <c r="CE518" s="1"/>
      <c r="CF518" s="213"/>
      <c r="CG518" s="67"/>
      <c r="CH518" s="69"/>
      <c r="CI518" s="69"/>
      <c r="CK518" s="243"/>
      <c r="CL518" s="243"/>
      <c r="CM518" s="243"/>
      <c r="CN518" s="243"/>
      <c r="CO518" s="243"/>
      <c r="CP518" s="243"/>
      <c r="CQ518" s="243"/>
      <c r="CR518" s="243"/>
      <c r="CS518" s="243"/>
      <c r="CT518" s="243"/>
      <c r="CU518" s="243"/>
      <c r="CV518" s="243"/>
      <c r="CW518" s="243"/>
      <c r="CX518" s="243"/>
      <c r="CY518" s="243"/>
      <c r="CZ518" s="243"/>
      <c r="DA518" s="243"/>
      <c r="DB518" s="243"/>
    </row>
    <row r="519" spans="1:106" x14ac:dyDescent="0.2">
      <c r="A519" s="65"/>
      <c r="C519" s="211"/>
      <c r="D519" s="211"/>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R519" s="65"/>
      <c r="AS519" s="65"/>
      <c r="AT519" s="65"/>
      <c r="AU519" s="65"/>
      <c r="AV519" s="65"/>
      <c r="AW519" s="65"/>
      <c r="AX519" s="65"/>
      <c r="AY519" s="65"/>
      <c r="AZ519" s="65"/>
      <c r="BA519" s="65"/>
      <c r="BB519" s="65"/>
      <c r="BC519" s="65"/>
      <c r="BD519" s="65"/>
      <c r="BE519" s="65"/>
      <c r="BF519" s="65"/>
      <c r="BG519" s="65"/>
      <c r="BH519" s="65"/>
      <c r="BI519" s="65"/>
      <c r="BJ519" s="65"/>
      <c r="BK519" s="65"/>
      <c r="BL519" s="65"/>
      <c r="BM519" s="65"/>
      <c r="BN519" s="65"/>
      <c r="BO519" s="65"/>
      <c r="BP519" s="216"/>
      <c r="BT519" s="187" t="s">
        <v>666</v>
      </c>
      <c r="BU519" s="187" t="s">
        <v>667</v>
      </c>
      <c r="BV519" s="187" t="s">
        <v>668</v>
      </c>
      <c r="BW519" s="187" t="s">
        <v>669</v>
      </c>
      <c r="BX519" s="187" t="s">
        <v>671</v>
      </c>
      <c r="BY519" s="66"/>
      <c r="BZ519" s="66"/>
      <c r="CC519" s="67"/>
      <c r="CD519" s="69"/>
      <c r="CE519" s="1"/>
      <c r="CF519" s="213"/>
      <c r="CG519" s="67"/>
      <c r="CH519" s="69"/>
      <c r="CI519" s="69"/>
      <c r="CK519" s="243"/>
      <c r="CL519" s="243"/>
      <c r="CM519" s="243"/>
      <c r="CN519" s="243"/>
      <c r="CO519" s="243"/>
      <c r="CP519" s="243"/>
      <c r="CQ519" s="243"/>
      <c r="CR519" s="243"/>
      <c r="CS519" s="243"/>
      <c r="CT519" s="243"/>
      <c r="CU519" s="243"/>
      <c r="CV519" s="243"/>
      <c r="CW519" s="243"/>
      <c r="CX519" s="243"/>
      <c r="CY519" s="243"/>
      <c r="CZ519" s="243"/>
      <c r="DA519" s="243"/>
      <c r="DB519" s="243"/>
    </row>
    <row r="520" spans="1:106" x14ac:dyDescent="0.2">
      <c r="A520" s="65"/>
      <c r="C520" s="211"/>
      <c r="D520" s="211"/>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R520" s="65"/>
      <c r="AS520" s="65"/>
      <c r="AT520" s="65"/>
      <c r="AU520" s="65"/>
      <c r="AV520" s="65"/>
      <c r="AW520" s="65"/>
      <c r="AX520" s="65"/>
      <c r="AY520" s="65"/>
      <c r="AZ520" s="65"/>
      <c r="BA520" s="65"/>
      <c r="BB520" s="65"/>
      <c r="BC520" s="65"/>
      <c r="BD520" s="65"/>
      <c r="BE520" s="65"/>
      <c r="BF520" s="65"/>
      <c r="BG520" s="65"/>
      <c r="BH520" s="65"/>
      <c r="BI520" s="65"/>
      <c r="BJ520" s="65"/>
      <c r="BK520" s="65"/>
      <c r="BL520" s="65"/>
      <c r="BM520" s="65"/>
      <c r="BN520" s="65"/>
      <c r="BO520" s="65"/>
      <c r="BP520" s="216"/>
      <c r="BT520" s="187">
        <v>1</v>
      </c>
      <c r="BU520" s="244">
        <v>44867</v>
      </c>
      <c r="BV520" s="244">
        <v>44880</v>
      </c>
      <c r="BW520" s="187" t="str">
        <f>TEXT(BV520,"yy")&amp;"_"&amp;TEXT(BV520,"mm")</f>
        <v>22_11</v>
      </c>
      <c r="BX520" s="245">
        <f t="shared" ref="BX520:BX533" si="161">IF(BU520&gt;BV520,24+(BV520-BU520)*24,(BV520-BU520)*1+1)</f>
        <v>14</v>
      </c>
      <c r="BY520" s="66"/>
      <c r="BZ520" s="66"/>
      <c r="CC520" s="67"/>
      <c r="CD520" s="69"/>
      <c r="CE520" s="1"/>
      <c r="CF520" s="213"/>
      <c r="CG520" s="67"/>
      <c r="CH520" s="69"/>
      <c r="CI520" s="69"/>
      <c r="CK520" s="243"/>
      <c r="CL520" s="243"/>
      <c r="CM520" s="243"/>
      <c r="CN520" s="243"/>
      <c r="CO520" s="243"/>
      <c r="CP520" s="243"/>
      <c r="CQ520" s="243"/>
      <c r="CR520" s="243"/>
      <c r="CS520" s="243"/>
      <c r="CT520" s="243"/>
      <c r="CU520" s="243"/>
      <c r="CV520" s="243"/>
      <c r="CW520" s="243"/>
      <c r="CX520" s="243"/>
      <c r="CY520" s="243"/>
      <c r="CZ520" s="243"/>
      <c r="DA520" s="243"/>
      <c r="DB520" s="243"/>
    </row>
    <row r="521" spans="1:106" x14ac:dyDescent="0.2">
      <c r="A521" s="65"/>
      <c r="C521" s="211"/>
      <c r="D521" s="211"/>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R521" s="65"/>
      <c r="AS521" s="65"/>
      <c r="AT521" s="65"/>
      <c r="AU521" s="65"/>
      <c r="AV521" s="65"/>
      <c r="AW521" s="65"/>
      <c r="AX521" s="65"/>
      <c r="AY521" s="65"/>
      <c r="AZ521" s="65"/>
      <c r="BA521" s="65"/>
      <c r="BB521" s="65"/>
      <c r="BC521" s="65"/>
      <c r="BD521" s="65"/>
      <c r="BE521" s="65"/>
      <c r="BF521" s="65"/>
      <c r="BG521" s="65"/>
      <c r="BH521" s="65"/>
      <c r="BI521" s="65"/>
      <c r="BJ521" s="65"/>
      <c r="BK521" s="65"/>
      <c r="BL521" s="65"/>
      <c r="BM521" s="65"/>
      <c r="BN521" s="65"/>
      <c r="BO521" s="65"/>
      <c r="BP521" s="216"/>
      <c r="BT521" s="187">
        <v>2</v>
      </c>
      <c r="BU521" s="244">
        <v>44895</v>
      </c>
      <c r="BV521" s="244">
        <v>44895</v>
      </c>
      <c r="BW521" s="187" t="str">
        <f t="shared" ref="BW521:BW533" si="162">TEXT(BV521,"yy")&amp;"_"&amp;TEXT(BV521,"mm")</f>
        <v>22_11</v>
      </c>
      <c r="BX521" s="245">
        <f t="shared" si="161"/>
        <v>1</v>
      </c>
      <c r="BY521" s="66"/>
      <c r="BZ521" s="66"/>
      <c r="CC521" s="67"/>
      <c r="CD521" s="69"/>
      <c r="CE521" s="1"/>
      <c r="CF521" s="213"/>
      <c r="CG521" s="67"/>
      <c r="CH521" s="69"/>
      <c r="CI521" s="69"/>
      <c r="CK521" s="243"/>
      <c r="CL521" s="243"/>
      <c r="CM521" s="243"/>
      <c r="CN521" s="243"/>
      <c r="CO521" s="243"/>
      <c r="CP521" s="243"/>
      <c r="CQ521" s="243"/>
      <c r="CR521" s="243"/>
      <c r="CS521" s="243"/>
      <c r="CT521" s="243"/>
      <c r="CU521" s="243"/>
      <c r="CV521" s="243"/>
      <c r="CW521" s="243"/>
      <c r="CX521" s="243"/>
      <c r="CY521" s="243"/>
      <c r="CZ521" s="243"/>
      <c r="DA521" s="243"/>
      <c r="DB521" s="243"/>
    </row>
    <row r="522" spans="1:106" x14ac:dyDescent="0.2">
      <c r="A522" s="65"/>
      <c r="C522" s="211"/>
      <c r="D522" s="211"/>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R522" s="65"/>
      <c r="AS522" s="65"/>
      <c r="AT522" s="65"/>
      <c r="AU522" s="65"/>
      <c r="AV522" s="65"/>
      <c r="AW522" s="65"/>
      <c r="AX522" s="65"/>
      <c r="AY522" s="65"/>
      <c r="AZ522" s="65"/>
      <c r="BA522" s="65"/>
      <c r="BB522" s="65"/>
      <c r="BC522" s="65"/>
      <c r="BD522" s="65"/>
      <c r="BE522" s="65"/>
      <c r="BF522" s="65"/>
      <c r="BG522" s="65"/>
      <c r="BH522" s="65"/>
      <c r="BI522" s="65"/>
      <c r="BJ522" s="65"/>
      <c r="BK522" s="65"/>
      <c r="BL522" s="65"/>
      <c r="BM522" s="65"/>
      <c r="BN522" s="65"/>
      <c r="BO522" s="65"/>
      <c r="BP522" s="216"/>
      <c r="BT522" s="187"/>
      <c r="BU522" s="244">
        <v>44896</v>
      </c>
      <c r="BV522" s="244">
        <v>44913</v>
      </c>
      <c r="BW522" s="187" t="str">
        <f t="shared" si="162"/>
        <v>22_12</v>
      </c>
      <c r="BX522" s="245">
        <f t="shared" si="161"/>
        <v>18</v>
      </c>
      <c r="BY522" s="66"/>
      <c r="BZ522" s="66"/>
      <c r="CC522" s="67"/>
      <c r="CD522" s="69"/>
      <c r="CE522" s="1"/>
      <c r="CF522" s="213"/>
      <c r="CG522" s="67"/>
      <c r="CH522" s="69"/>
      <c r="CI522" s="69"/>
      <c r="CK522" s="243"/>
      <c r="CL522" s="243"/>
      <c r="CM522" s="243"/>
      <c r="CN522" s="243"/>
      <c r="CO522" s="243"/>
      <c r="CP522" s="243"/>
      <c r="CQ522" s="243"/>
      <c r="CR522" s="243"/>
      <c r="CS522" s="243"/>
      <c r="CT522" s="243"/>
      <c r="CU522" s="243"/>
      <c r="CV522" s="243"/>
      <c r="CW522" s="243"/>
      <c r="CX522" s="243"/>
      <c r="CY522" s="243"/>
      <c r="CZ522" s="243"/>
      <c r="DA522" s="243"/>
      <c r="DB522" s="243"/>
    </row>
    <row r="523" spans="1:106" x14ac:dyDescent="0.2">
      <c r="A523" s="65"/>
      <c r="C523" s="211"/>
      <c r="D523" s="211"/>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R523" s="65"/>
      <c r="AS523" s="65"/>
      <c r="AT523" s="65"/>
      <c r="AU523" s="65"/>
      <c r="AV523" s="65"/>
      <c r="AW523" s="65"/>
      <c r="AX523" s="65"/>
      <c r="AY523" s="65"/>
      <c r="AZ523" s="65"/>
      <c r="BA523" s="65"/>
      <c r="BB523" s="65"/>
      <c r="BC523" s="65"/>
      <c r="BD523" s="65"/>
      <c r="BE523" s="65"/>
      <c r="BF523" s="65"/>
      <c r="BG523" s="65"/>
      <c r="BH523" s="65"/>
      <c r="BI523" s="65"/>
      <c r="BJ523" s="65"/>
      <c r="BK523" s="65"/>
      <c r="BL523" s="65"/>
      <c r="BM523" s="65"/>
      <c r="BN523" s="65"/>
      <c r="BO523" s="65"/>
      <c r="BP523" s="216"/>
      <c r="BT523" s="187">
        <v>3</v>
      </c>
      <c r="BU523" s="244">
        <v>44923</v>
      </c>
      <c r="BV523" s="244">
        <v>44926</v>
      </c>
      <c r="BW523" s="187" t="str">
        <f t="shared" si="162"/>
        <v>22_12</v>
      </c>
      <c r="BX523" s="245">
        <f t="shared" si="161"/>
        <v>4</v>
      </c>
      <c r="BY523" s="66"/>
      <c r="BZ523" s="66"/>
      <c r="CC523" s="67"/>
      <c r="CD523" s="69"/>
      <c r="CE523" s="1"/>
      <c r="CF523" s="213"/>
      <c r="CG523" s="67"/>
      <c r="CH523" s="69"/>
      <c r="CI523" s="69"/>
      <c r="CK523" s="243"/>
      <c r="CL523" s="243"/>
      <c r="CM523" s="243"/>
      <c r="CN523" s="243"/>
      <c r="CO523" s="243"/>
      <c r="CP523" s="243"/>
      <c r="CQ523" s="243"/>
      <c r="CR523" s="243"/>
      <c r="CS523" s="243"/>
      <c r="CT523" s="243"/>
      <c r="CU523" s="243"/>
      <c r="CV523" s="243"/>
      <c r="CW523" s="243"/>
      <c r="CX523" s="243"/>
      <c r="CY523" s="243"/>
      <c r="CZ523" s="243"/>
      <c r="DA523" s="243"/>
      <c r="DB523" s="243"/>
    </row>
    <row r="524" spans="1:106" x14ac:dyDescent="0.2">
      <c r="A524" s="65"/>
      <c r="C524" s="211"/>
      <c r="D524" s="211"/>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R524" s="65"/>
      <c r="AS524" s="65"/>
      <c r="AT524" s="65"/>
      <c r="AU524" s="65"/>
      <c r="AV524" s="65"/>
      <c r="AW524" s="65"/>
      <c r="AX524" s="65"/>
      <c r="AY524" s="65"/>
      <c r="AZ524" s="65"/>
      <c r="BA524" s="65"/>
      <c r="BB524" s="65"/>
      <c r="BC524" s="65"/>
      <c r="BD524" s="65"/>
      <c r="BE524" s="65"/>
      <c r="BF524" s="65"/>
      <c r="BG524" s="65"/>
      <c r="BH524" s="65"/>
      <c r="BI524" s="65"/>
      <c r="BJ524" s="65"/>
      <c r="BK524" s="65"/>
      <c r="BL524" s="65"/>
      <c r="BM524" s="65"/>
      <c r="BN524" s="65"/>
      <c r="BO524" s="65"/>
      <c r="BP524" s="216"/>
      <c r="BT524" s="187"/>
      <c r="BU524" s="244">
        <v>44927</v>
      </c>
      <c r="BV524" s="244">
        <v>44936</v>
      </c>
      <c r="BW524" s="187" t="str">
        <f t="shared" si="162"/>
        <v>23_01</v>
      </c>
      <c r="BX524" s="245">
        <f t="shared" si="161"/>
        <v>10</v>
      </c>
      <c r="BY524" s="66"/>
      <c r="BZ524" s="66"/>
      <c r="CC524" s="67"/>
      <c r="CD524" s="69"/>
      <c r="CE524" s="1"/>
      <c r="CF524" s="213"/>
      <c r="CG524" s="67"/>
      <c r="CH524" s="69"/>
      <c r="CI524" s="69"/>
      <c r="CK524" s="243"/>
      <c r="CL524" s="243"/>
      <c r="CM524" s="243"/>
      <c r="CN524" s="243"/>
      <c r="CO524" s="243"/>
      <c r="CP524" s="243"/>
      <c r="CQ524" s="243"/>
      <c r="CR524" s="243"/>
      <c r="CS524" s="243"/>
      <c r="CT524" s="243"/>
      <c r="CU524" s="243"/>
      <c r="CV524" s="243"/>
      <c r="CW524" s="243"/>
      <c r="CX524" s="243"/>
      <c r="CY524" s="243"/>
      <c r="CZ524" s="243"/>
      <c r="DA524" s="243"/>
      <c r="DB524" s="243"/>
    </row>
    <row r="525" spans="1:106" x14ac:dyDescent="0.2">
      <c r="A525" s="65"/>
      <c r="C525" s="211"/>
      <c r="D525" s="211"/>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65"/>
      <c r="BH525" s="65"/>
      <c r="BI525" s="65"/>
      <c r="BJ525" s="65"/>
      <c r="BK525" s="65"/>
      <c r="BL525" s="65"/>
      <c r="BM525" s="65"/>
      <c r="BN525" s="65"/>
      <c r="BO525" s="65"/>
      <c r="BP525" s="216"/>
      <c r="BT525" s="187">
        <v>4</v>
      </c>
      <c r="BU525" s="244">
        <v>44951</v>
      </c>
      <c r="BV525" s="244">
        <v>44957</v>
      </c>
      <c r="BW525" s="187" t="str">
        <f t="shared" si="162"/>
        <v>23_01</v>
      </c>
      <c r="BX525" s="245">
        <f t="shared" si="161"/>
        <v>7</v>
      </c>
      <c r="BY525" s="66"/>
      <c r="BZ525" s="66"/>
      <c r="CC525" s="67"/>
      <c r="CD525" s="69"/>
      <c r="CE525" s="1"/>
      <c r="CF525" s="213"/>
      <c r="CG525" s="67"/>
      <c r="CH525" s="69"/>
      <c r="CI525" s="69"/>
      <c r="CK525" s="243"/>
      <c r="CL525" s="243"/>
      <c r="CM525" s="243"/>
      <c r="CN525" s="243"/>
      <c r="CO525" s="243"/>
      <c r="CP525" s="243"/>
      <c r="CQ525" s="243"/>
      <c r="CR525" s="243"/>
      <c r="CS525" s="243"/>
      <c r="CT525" s="243"/>
      <c r="CU525" s="243"/>
      <c r="CV525" s="243"/>
      <c r="CW525" s="243"/>
      <c r="CX525" s="243"/>
      <c r="CY525" s="243"/>
      <c r="CZ525" s="243"/>
      <c r="DA525" s="243"/>
      <c r="DB525" s="243"/>
    </row>
    <row r="526" spans="1:106" x14ac:dyDescent="0.2">
      <c r="A526" s="65"/>
      <c r="C526" s="211"/>
      <c r="D526" s="211"/>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65"/>
      <c r="BH526" s="65"/>
      <c r="BI526" s="65"/>
      <c r="BJ526" s="65"/>
      <c r="BK526" s="65"/>
      <c r="BL526" s="65"/>
      <c r="BM526" s="65"/>
      <c r="BN526" s="65"/>
      <c r="BO526" s="65"/>
      <c r="BP526" s="216"/>
      <c r="BT526" s="187"/>
      <c r="BU526" s="244">
        <v>44958</v>
      </c>
      <c r="BV526" s="244">
        <v>44964</v>
      </c>
      <c r="BW526" s="187" t="str">
        <f t="shared" si="162"/>
        <v>23_02</v>
      </c>
      <c r="BX526" s="245">
        <f t="shared" si="161"/>
        <v>7</v>
      </c>
      <c r="BY526" s="66"/>
      <c r="BZ526" s="66"/>
      <c r="CC526" s="67"/>
      <c r="CD526" s="69"/>
      <c r="CE526" s="1"/>
      <c r="CF526" s="213"/>
      <c r="CG526" s="67"/>
      <c r="CH526" s="69"/>
      <c r="CI526" s="69"/>
      <c r="CK526" s="243"/>
      <c r="CL526" s="243"/>
      <c r="CM526" s="243"/>
      <c r="CN526" s="243"/>
      <c r="CO526" s="243"/>
      <c r="CP526" s="243"/>
      <c r="CQ526" s="243"/>
      <c r="CR526" s="243"/>
      <c r="CS526" s="243"/>
      <c r="CT526" s="243"/>
      <c r="CU526" s="243"/>
      <c r="CV526" s="243"/>
      <c r="CW526" s="243"/>
      <c r="CX526" s="243"/>
      <c r="CY526" s="243"/>
      <c r="CZ526" s="243"/>
      <c r="DA526" s="243"/>
      <c r="DB526" s="243"/>
    </row>
    <row r="527" spans="1:106" x14ac:dyDescent="0.2">
      <c r="A527" s="65"/>
      <c r="C527" s="211"/>
      <c r="D527" s="211"/>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R527" s="65"/>
      <c r="AS527" s="65"/>
      <c r="AT527" s="65"/>
      <c r="AU527" s="65"/>
      <c r="AV527" s="65"/>
      <c r="AW527" s="65"/>
      <c r="AX527" s="65"/>
      <c r="AY527" s="65"/>
      <c r="AZ527" s="65"/>
      <c r="BA527" s="65"/>
      <c r="BB527" s="65"/>
      <c r="BC527" s="65"/>
      <c r="BD527" s="65"/>
      <c r="BE527" s="65"/>
      <c r="BF527" s="65"/>
      <c r="BG527" s="65"/>
      <c r="BH527" s="65"/>
      <c r="BI527" s="65"/>
      <c r="BJ527" s="65"/>
      <c r="BK527" s="65"/>
      <c r="BL527" s="65"/>
      <c r="BM527" s="65"/>
      <c r="BN527" s="65"/>
      <c r="BO527" s="65"/>
      <c r="BP527" s="216"/>
      <c r="BT527" s="187">
        <v>5</v>
      </c>
      <c r="BU527" s="244">
        <v>44979</v>
      </c>
      <c r="BV527" s="244">
        <v>44985</v>
      </c>
      <c r="BW527" s="187" t="str">
        <f t="shared" si="162"/>
        <v>23_02</v>
      </c>
      <c r="BX527" s="245">
        <f t="shared" si="161"/>
        <v>7</v>
      </c>
      <c r="BY527" s="66"/>
      <c r="BZ527" s="66"/>
      <c r="CC527" s="67"/>
      <c r="CD527" s="69"/>
      <c r="CE527" s="1"/>
      <c r="CF527" s="213"/>
      <c r="CG527" s="67"/>
      <c r="CH527" s="69"/>
      <c r="CI527" s="69"/>
      <c r="CK527" s="243"/>
      <c r="CL527" s="243"/>
      <c r="CM527" s="243"/>
      <c r="CN527" s="243"/>
      <c r="CO527" s="243"/>
      <c r="CP527" s="243"/>
      <c r="CQ527" s="243"/>
      <c r="CR527" s="243"/>
      <c r="CS527" s="243"/>
      <c r="CT527" s="243"/>
      <c r="CU527" s="243"/>
      <c r="CV527" s="243"/>
      <c r="CW527" s="243"/>
      <c r="CX527" s="243"/>
      <c r="CY527" s="243"/>
      <c r="CZ527" s="243"/>
      <c r="DA527" s="243"/>
      <c r="DB527" s="243"/>
    </row>
    <row r="528" spans="1:106" x14ac:dyDescent="0.2">
      <c r="A528" s="65"/>
      <c r="C528" s="211"/>
      <c r="D528" s="211"/>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R528" s="65"/>
      <c r="AS528" s="65"/>
      <c r="AT528" s="65"/>
      <c r="AU528" s="65"/>
      <c r="AV528" s="65"/>
      <c r="AW528" s="65"/>
      <c r="AX528" s="65"/>
      <c r="AY528" s="65"/>
      <c r="AZ528" s="65"/>
      <c r="BA528" s="65"/>
      <c r="BB528" s="65"/>
      <c r="BC528" s="65"/>
      <c r="BD528" s="65"/>
      <c r="BE528" s="65"/>
      <c r="BF528" s="65"/>
      <c r="BG528" s="65"/>
      <c r="BH528" s="65"/>
      <c r="BI528" s="65"/>
      <c r="BJ528" s="65"/>
      <c r="BK528" s="65"/>
      <c r="BL528" s="65"/>
      <c r="BM528" s="65"/>
      <c r="BN528" s="65"/>
      <c r="BO528" s="65"/>
      <c r="BP528" s="216"/>
      <c r="BT528" s="187"/>
      <c r="BU528" s="244">
        <v>44986</v>
      </c>
      <c r="BV528" s="244">
        <v>44992</v>
      </c>
      <c r="BW528" s="187" t="str">
        <f t="shared" si="162"/>
        <v>23_03</v>
      </c>
      <c r="BX528" s="245">
        <f t="shared" si="161"/>
        <v>7</v>
      </c>
      <c r="BY528" s="66"/>
      <c r="BZ528" s="66"/>
      <c r="CC528" s="67"/>
      <c r="CD528" s="69"/>
      <c r="CE528" s="1"/>
      <c r="CF528" s="213"/>
      <c r="CG528" s="67"/>
      <c r="CH528" s="69"/>
      <c r="CI528" s="69"/>
      <c r="CK528" s="243"/>
      <c r="CL528" s="243"/>
      <c r="CM528" s="243"/>
      <c r="CN528" s="243"/>
      <c r="CO528" s="243"/>
      <c r="CP528" s="243"/>
      <c r="CQ528" s="243"/>
      <c r="CR528" s="243"/>
      <c r="CS528" s="243"/>
      <c r="CT528" s="243"/>
      <c r="CU528" s="243"/>
      <c r="CV528" s="243"/>
      <c r="CW528" s="243"/>
      <c r="CX528" s="243"/>
      <c r="CY528" s="243"/>
      <c r="CZ528" s="243"/>
      <c r="DA528" s="243"/>
      <c r="DB528" s="243"/>
    </row>
    <row r="529" spans="1:106" x14ac:dyDescent="0.2">
      <c r="A529" s="65"/>
      <c r="C529" s="211"/>
      <c r="D529" s="211"/>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R529" s="65"/>
      <c r="AS529" s="65"/>
      <c r="AT529" s="65"/>
      <c r="AU529" s="65"/>
      <c r="AV529" s="65"/>
      <c r="AW529" s="65"/>
      <c r="AX529" s="65"/>
      <c r="AY529" s="65"/>
      <c r="AZ529" s="65"/>
      <c r="BA529" s="65"/>
      <c r="BB529" s="65"/>
      <c r="BC529" s="65"/>
      <c r="BD529" s="65"/>
      <c r="BE529" s="65"/>
      <c r="BF529" s="65"/>
      <c r="BG529" s="65"/>
      <c r="BH529" s="65"/>
      <c r="BI529" s="65"/>
      <c r="BJ529" s="65"/>
      <c r="BK529" s="65"/>
      <c r="BL529" s="65"/>
      <c r="BM529" s="65"/>
      <c r="BN529" s="65"/>
      <c r="BO529" s="65"/>
      <c r="BP529" s="216"/>
      <c r="BT529" s="187">
        <v>6</v>
      </c>
      <c r="BU529" s="244">
        <v>45007</v>
      </c>
      <c r="BV529" s="244">
        <v>45016</v>
      </c>
      <c r="BW529" s="187" t="str">
        <f t="shared" si="162"/>
        <v>23_03</v>
      </c>
      <c r="BX529" s="245">
        <f t="shared" si="161"/>
        <v>10</v>
      </c>
      <c r="BY529" s="66"/>
      <c r="BZ529" s="66"/>
      <c r="CC529" s="67"/>
      <c r="CD529" s="69"/>
      <c r="CE529" s="1"/>
      <c r="CF529" s="213"/>
      <c r="CG529" s="67"/>
      <c r="CH529" s="69"/>
      <c r="CI529" s="69"/>
      <c r="CK529" s="243"/>
      <c r="CL529" s="243"/>
      <c r="CM529" s="243"/>
      <c r="CN529" s="243"/>
      <c r="CO529" s="243"/>
      <c r="CP529" s="243"/>
      <c r="CQ529" s="243"/>
      <c r="CR529" s="243"/>
      <c r="CS529" s="243"/>
      <c r="CT529" s="243"/>
      <c r="CU529" s="243"/>
      <c r="CV529" s="243"/>
      <c r="CW529" s="243"/>
      <c r="CX529" s="243"/>
      <c r="CY529" s="243"/>
      <c r="CZ529" s="243"/>
      <c r="DA529" s="243"/>
      <c r="DB529" s="243"/>
    </row>
    <row r="530" spans="1:106" x14ac:dyDescent="0.2">
      <c r="A530" s="65"/>
      <c r="C530" s="211"/>
      <c r="D530" s="211"/>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R530" s="65"/>
      <c r="AS530" s="65"/>
      <c r="AT530" s="65"/>
      <c r="AU530" s="65"/>
      <c r="AV530" s="65"/>
      <c r="AW530" s="65"/>
      <c r="AX530" s="65"/>
      <c r="AY530" s="65"/>
      <c r="AZ530" s="65"/>
      <c r="BA530" s="65"/>
      <c r="BB530" s="65"/>
      <c r="BC530" s="65"/>
      <c r="BD530" s="65"/>
      <c r="BE530" s="65"/>
      <c r="BF530" s="65"/>
      <c r="BG530" s="65"/>
      <c r="BH530" s="65"/>
      <c r="BI530" s="65"/>
      <c r="BJ530" s="65"/>
      <c r="BK530" s="65"/>
      <c r="BL530" s="65"/>
      <c r="BM530" s="65"/>
      <c r="BN530" s="65"/>
      <c r="BO530" s="65"/>
      <c r="BP530" s="216"/>
      <c r="BT530" s="187"/>
      <c r="BU530" s="244">
        <v>45017</v>
      </c>
      <c r="BV530" s="244">
        <v>45020</v>
      </c>
      <c r="BW530" s="187" t="str">
        <f t="shared" si="162"/>
        <v>23_04</v>
      </c>
      <c r="BX530" s="245">
        <f t="shared" si="161"/>
        <v>4</v>
      </c>
      <c r="BY530" s="66"/>
      <c r="BZ530" s="66"/>
      <c r="CC530" s="67"/>
      <c r="CD530" s="69"/>
      <c r="CE530" s="1"/>
      <c r="CF530" s="213"/>
      <c r="CG530" s="67"/>
      <c r="CH530" s="69"/>
      <c r="CI530" s="69"/>
      <c r="CK530" s="243"/>
      <c r="CL530" s="243"/>
      <c r="CM530" s="243"/>
      <c r="CN530" s="243"/>
      <c r="CO530" s="243"/>
      <c r="CP530" s="243"/>
      <c r="CQ530" s="243"/>
      <c r="CR530" s="243"/>
      <c r="CS530" s="243"/>
      <c r="CT530" s="243"/>
      <c r="CU530" s="243"/>
      <c r="CV530" s="243"/>
      <c r="CW530" s="243"/>
      <c r="CX530" s="243"/>
      <c r="CY530" s="243"/>
      <c r="CZ530" s="243"/>
      <c r="DA530" s="243"/>
      <c r="DB530" s="243"/>
    </row>
    <row r="531" spans="1:106" x14ac:dyDescent="0.2">
      <c r="A531" s="65"/>
      <c r="C531" s="211"/>
      <c r="D531" s="211"/>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R531" s="65"/>
      <c r="AS531" s="65"/>
      <c r="AT531" s="65"/>
      <c r="AU531" s="65"/>
      <c r="AV531" s="65"/>
      <c r="AW531" s="65"/>
      <c r="AX531" s="65"/>
      <c r="AY531" s="65"/>
      <c r="AZ531" s="65"/>
      <c r="BA531" s="65"/>
      <c r="BB531" s="65"/>
      <c r="BC531" s="65"/>
      <c r="BD531" s="65"/>
      <c r="BE531" s="65"/>
      <c r="BF531" s="65"/>
      <c r="BG531" s="65"/>
      <c r="BH531" s="65"/>
      <c r="BI531" s="65"/>
      <c r="BJ531" s="65"/>
      <c r="BK531" s="65"/>
      <c r="BL531" s="65"/>
      <c r="BM531" s="65"/>
      <c r="BN531" s="65"/>
      <c r="BO531" s="65"/>
      <c r="BP531" s="216"/>
      <c r="BT531" s="187">
        <v>7</v>
      </c>
      <c r="BU531" s="244">
        <v>45035</v>
      </c>
      <c r="BV531" s="244">
        <v>45046</v>
      </c>
      <c r="BW531" s="187" t="str">
        <f t="shared" si="162"/>
        <v>23_04</v>
      </c>
      <c r="BX531" s="245">
        <f t="shared" si="161"/>
        <v>12</v>
      </c>
      <c r="BY531" s="66"/>
      <c r="BZ531" s="66"/>
      <c r="CC531" s="67"/>
      <c r="CD531" s="69"/>
      <c r="CE531" s="1"/>
      <c r="CF531" s="213"/>
      <c r="CG531" s="67"/>
      <c r="CH531" s="69"/>
      <c r="CI531" s="69"/>
      <c r="CK531" s="243"/>
      <c r="CL531" s="243"/>
      <c r="CM531" s="243"/>
      <c r="CN531" s="243"/>
      <c r="CO531" s="243"/>
      <c r="CP531" s="243"/>
      <c r="CQ531" s="243"/>
      <c r="CR531" s="243"/>
      <c r="CS531" s="243"/>
      <c r="CT531" s="243"/>
      <c r="CU531" s="243"/>
      <c r="CV531" s="243"/>
      <c r="CW531" s="243"/>
      <c r="CX531" s="243"/>
      <c r="CY531" s="243"/>
      <c r="CZ531" s="243"/>
      <c r="DA531" s="243"/>
      <c r="DB531" s="243"/>
    </row>
    <row r="532" spans="1:106" x14ac:dyDescent="0.2">
      <c r="A532" s="65"/>
      <c r="C532" s="211"/>
      <c r="D532" s="211"/>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R532" s="65"/>
      <c r="AS532" s="65"/>
      <c r="AT532" s="65"/>
      <c r="AU532" s="65"/>
      <c r="AV532" s="65"/>
      <c r="AW532" s="65"/>
      <c r="AX532" s="65"/>
      <c r="AY532" s="65"/>
      <c r="AZ532" s="65"/>
      <c r="BA532" s="65"/>
      <c r="BB532" s="65"/>
      <c r="BC532" s="65"/>
      <c r="BD532" s="65"/>
      <c r="BE532" s="65"/>
      <c r="BF532" s="65"/>
      <c r="BG532" s="65"/>
      <c r="BH532" s="65"/>
      <c r="BI532" s="65"/>
      <c r="BJ532" s="65"/>
      <c r="BK532" s="65"/>
      <c r="BL532" s="65"/>
      <c r="BM532" s="65"/>
      <c r="BN532" s="65"/>
      <c r="BO532" s="65"/>
      <c r="BP532" s="216"/>
      <c r="BT532" s="187"/>
      <c r="BU532" s="244">
        <v>45047</v>
      </c>
      <c r="BV532" s="244">
        <v>45048</v>
      </c>
      <c r="BW532" s="187" t="str">
        <f t="shared" si="162"/>
        <v>23_05</v>
      </c>
      <c r="BX532" s="245">
        <f t="shared" si="161"/>
        <v>2</v>
      </c>
      <c r="BY532" s="66"/>
      <c r="BZ532" s="66"/>
      <c r="CC532" s="67"/>
      <c r="CD532" s="69"/>
      <c r="CE532" s="1"/>
      <c r="CF532" s="213"/>
      <c r="CG532" s="67"/>
      <c r="CH532" s="69"/>
      <c r="CI532" s="69"/>
      <c r="CK532" s="243"/>
      <c r="CL532" s="243"/>
      <c r="CM532" s="243"/>
      <c r="CN532" s="243"/>
      <c r="CO532" s="243"/>
      <c r="CP532" s="243"/>
      <c r="CQ532" s="243"/>
      <c r="CR532" s="243"/>
      <c r="CS532" s="243"/>
      <c r="CT532" s="243"/>
      <c r="CU532" s="243"/>
      <c r="CV532" s="243"/>
      <c r="CW532" s="243"/>
      <c r="CX532" s="243"/>
      <c r="CY532" s="243"/>
      <c r="CZ532" s="243"/>
      <c r="DA532" s="243"/>
      <c r="DB532" s="243"/>
    </row>
    <row r="533" spans="1:106" x14ac:dyDescent="0.2">
      <c r="A533" s="65"/>
      <c r="C533" s="211"/>
      <c r="D533" s="211"/>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R533" s="65"/>
      <c r="AS533" s="65"/>
      <c r="AT533" s="65"/>
      <c r="AU533" s="65"/>
      <c r="AV533" s="65"/>
      <c r="AW533" s="65"/>
      <c r="AX533" s="65"/>
      <c r="AY533" s="65"/>
      <c r="AZ533" s="65"/>
      <c r="BA533" s="65"/>
      <c r="BB533" s="65"/>
      <c r="BC533" s="65"/>
      <c r="BD533" s="65"/>
      <c r="BE533" s="65"/>
      <c r="BF533" s="65"/>
      <c r="BG533" s="65"/>
      <c r="BH533" s="65"/>
      <c r="BI533" s="65"/>
      <c r="BJ533" s="65"/>
      <c r="BK533" s="65"/>
      <c r="BL533" s="65"/>
      <c r="BM533" s="65"/>
      <c r="BN533" s="65"/>
      <c r="BO533" s="65"/>
      <c r="BP533" s="216"/>
      <c r="BT533" s="187">
        <v>8</v>
      </c>
      <c r="BU533" s="244">
        <v>45063</v>
      </c>
      <c r="BV533" s="244">
        <v>45076</v>
      </c>
      <c r="BW533" s="187" t="str">
        <f t="shared" si="162"/>
        <v>23_05</v>
      </c>
      <c r="BX533" s="245">
        <f t="shared" si="161"/>
        <v>14</v>
      </c>
      <c r="BY533" s="66"/>
      <c r="BZ533" s="66"/>
      <c r="CC533" s="67"/>
      <c r="CD533" s="69"/>
      <c r="CE533" s="1"/>
      <c r="CF533" s="213"/>
      <c r="CG533" s="67"/>
      <c r="CH533" s="69"/>
      <c r="CI533" s="69"/>
      <c r="CK533" s="243"/>
      <c r="CL533" s="243"/>
      <c r="CM533" s="243"/>
      <c r="CN533" s="243"/>
      <c r="CO533" s="243"/>
      <c r="CP533" s="243"/>
      <c r="CQ533" s="243"/>
      <c r="CR533" s="243"/>
      <c r="CS533" s="243"/>
      <c r="CT533" s="243"/>
      <c r="CU533" s="243"/>
      <c r="CV533" s="243"/>
      <c r="CW533" s="243"/>
      <c r="CX533" s="243"/>
      <c r="CY533" s="243"/>
      <c r="CZ533" s="243"/>
      <c r="DA533" s="243"/>
      <c r="DB533" s="243"/>
    </row>
    <row r="534" spans="1:106" x14ac:dyDescent="0.2">
      <c r="A534" s="65"/>
      <c r="C534" s="211"/>
      <c r="D534" s="211"/>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R534" s="65"/>
      <c r="AS534" s="65"/>
      <c r="AT534" s="65"/>
      <c r="AU534" s="65"/>
      <c r="AV534" s="65"/>
      <c r="AW534" s="65"/>
      <c r="AX534" s="65"/>
      <c r="AY534" s="65"/>
      <c r="AZ534" s="65"/>
      <c r="BA534" s="65"/>
      <c r="BB534" s="65"/>
      <c r="BC534" s="65"/>
      <c r="BD534" s="65"/>
      <c r="BE534" s="65"/>
      <c r="BF534" s="65"/>
      <c r="BG534" s="65"/>
      <c r="BH534" s="65"/>
      <c r="BI534" s="65"/>
      <c r="BJ534" s="65"/>
      <c r="BK534" s="65"/>
      <c r="BL534" s="65"/>
      <c r="BM534" s="65"/>
      <c r="BN534" s="65"/>
      <c r="BO534" s="65"/>
      <c r="BP534" s="216"/>
      <c r="BY534" s="66"/>
      <c r="BZ534" s="66"/>
      <c r="CC534" s="67"/>
      <c r="CD534" s="69"/>
      <c r="CE534" s="1"/>
      <c r="CF534" s="213"/>
      <c r="CG534" s="67"/>
      <c r="CH534" s="69"/>
      <c r="CI534" s="69"/>
      <c r="CK534" s="243"/>
      <c r="CL534" s="243"/>
      <c r="CM534" s="243"/>
      <c r="CN534" s="243"/>
      <c r="CO534" s="243"/>
      <c r="CP534" s="243"/>
      <c r="CQ534" s="243"/>
      <c r="CR534" s="243"/>
      <c r="CS534" s="243"/>
      <c r="CT534" s="243"/>
      <c r="CU534" s="243"/>
      <c r="CV534" s="243"/>
      <c r="CW534" s="243"/>
      <c r="CX534" s="243"/>
      <c r="CY534" s="243"/>
      <c r="CZ534" s="243"/>
      <c r="DA534" s="243"/>
      <c r="DB534" s="243"/>
    </row>
    <row r="535" spans="1:106" x14ac:dyDescent="0.2">
      <c r="A535" s="65"/>
      <c r="C535" s="211"/>
      <c r="D535" s="211"/>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R535" s="65"/>
      <c r="AS535" s="65"/>
      <c r="AT535" s="65"/>
      <c r="AU535" s="65"/>
      <c r="AV535" s="65"/>
      <c r="AW535" s="65"/>
      <c r="AX535" s="65"/>
      <c r="AY535" s="65"/>
      <c r="AZ535" s="65"/>
      <c r="BA535" s="65"/>
      <c r="BB535" s="65"/>
      <c r="BC535" s="65"/>
      <c r="BD535" s="65"/>
      <c r="BE535" s="65"/>
      <c r="BF535" s="65"/>
      <c r="BG535" s="65"/>
      <c r="BH535" s="65"/>
      <c r="BI535" s="65"/>
      <c r="BJ535" s="65"/>
      <c r="BK535" s="65"/>
      <c r="BL535" s="65"/>
      <c r="BM535" s="65"/>
      <c r="BN535" s="65"/>
      <c r="BO535" s="65"/>
      <c r="BP535" s="216"/>
      <c r="BY535" s="66"/>
      <c r="BZ535" s="66"/>
      <c r="CC535" s="67"/>
      <c r="CD535" s="69"/>
      <c r="CE535" s="1"/>
      <c r="CF535" s="213"/>
      <c r="CG535" s="67"/>
      <c r="CH535" s="69"/>
      <c r="CI535" s="69"/>
      <c r="CK535" s="243"/>
      <c r="CL535" s="243"/>
      <c r="CM535" s="243"/>
      <c r="CN535" s="243"/>
      <c r="CO535" s="243"/>
      <c r="CP535" s="243"/>
      <c r="CQ535" s="243"/>
      <c r="CR535" s="243"/>
      <c r="CS535" s="243"/>
      <c r="CT535" s="243"/>
      <c r="CU535" s="243"/>
      <c r="CV535" s="243"/>
      <c r="CW535" s="243"/>
      <c r="CX535" s="243"/>
      <c r="CY535" s="243"/>
      <c r="CZ535" s="243"/>
      <c r="DA535" s="243"/>
      <c r="DB535" s="243"/>
    </row>
    <row r="536" spans="1:106" x14ac:dyDescent="0.2">
      <c r="A536" s="65"/>
      <c r="C536" s="211"/>
      <c r="D536" s="211"/>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c r="BK536" s="65"/>
      <c r="BL536" s="65"/>
      <c r="BM536" s="65"/>
      <c r="BN536" s="65"/>
      <c r="BO536" s="65"/>
      <c r="BP536" s="216"/>
      <c r="BY536" s="66"/>
      <c r="BZ536" s="66"/>
      <c r="CC536" s="67"/>
      <c r="CD536" s="69"/>
      <c r="CE536" s="1"/>
      <c r="CF536" s="213"/>
      <c r="CG536" s="67"/>
      <c r="CH536" s="69"/>
      <c r="CI536" s="69"/>
      <c r="CK536" s="243"/>
      <c r="CL536" s="243"/>
      <c r="CM536" s="243"/>
      <c r="CN536" s="243"/>
      <c r="CO536" s="243"/>
      <c r="CP536" s="243"/>
      <c r="CQ536" s="243"/>
      <c r="CR536" s="243"/>
      <c r="CS536" s="243"/>
      <c r="CT536" s="243"/>
      <c r="CU536" s="243"/>
      <c r="CV536" s="243"/>
      <c r="CW536" s="243"/>
      <c r="CX536" s="243"/>
      <c r="CY536" s="243"/>
      <c r="CZ536" s="243"/>
      <c r="DA536" s="243"/>
      <c r="DB536" s="243"/>
    </row>
    <row r="537" spans="1:106" x14ac:dyDescent="0.2">
      <c r="A537" s="65"/>
      <c r="C537" s="211"/>
      <c r="D537" s="211"/>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c r="BK537" s="65"/>
      <c r="BL537" s="65"/>
      <c r="BM537" s="65"/>
      <c r="BN537" s="65"/>
      <c r="BO537" s="65"/>
      <c r="BP537" s="216"/>
      <c r="BY537" s="66"/>
      <c r="BZ537" s="66"/>
      <c r="CC537" s="67"/>
      <c r="CD537" s="69"/>
      <c r="CE537" s="1"/>
      <c r="CF537" s="213"/>
      <c r="CG537" s="67"/>
      <c r="CH537" s="69"/>
      <c r="CI537" s="69"/>
      <c r="CK537" s="243"/>
      <c r="CL537" s="243"/>
      <c r="CM537" s="243"/>
      <c r="CN537" s="243"/>
      <c r="CO537" s="243"/>
      <c r="CP537" s="243"/>
      <c r="CQ537" s="243"/>
      <c r="CR537" s="243"/>
      <c r="CS537" s="243"/>
      <c r="CT537" s="243"/>
      <c r="CU537" s="243"/>
      <c r="CV537" s="243"/>
      <c r="CW537" s="243"/>
      <c r="CX537" s="243"/>
      <c r="CY537" s="243"/>
      <c r="CZ537" s="243"/>
      <c r="DA537" s="243"/>
      <c r="DB537" s="243"/>
    </row>
    <row r="538" spans="1:106" x14ac:dyDescent="0.2">
      <c r="A538" s="65"/>
      <c r="C538" s="211"/>
      <c r="D538" s="211"/>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R538" s="65"/>
      <c r="AS538" s="65"/>
      <c r="AT538" s="65"/>
      <c r="AU538" s="65"/>
      <c r="AV538" s="65"/>
      <c r="AW538" s="65"/>
      <c r="AX538" s="65"/>
      <c r="AY538" s="65"/>
      <c r="AZ538" s="65"/>
      <c r="BA538" s="65"/>
      <c r="BB538" s="65"/>
      <c r="BC538" s="65"/>
      <c r="BD538" s="65"/>
      <c r="BE538" s="65"/>
      <c r="BF538" s="65"/>
      <c r="BG538" s="65"/>
      <c r="BH538" s="65"/>
      <c r="BI538" s="65"/>
      <c r="BJ538" s="65"/>
      <c r="BK538" s="65"/>
      <c r="BL538" s="65"/>
      <c r="BM538" s="65"/>
      <c r="BN538" s="65"/>
      <c r="BO538" s="65"/>
      <c r="BP538" s="216"/>
      <c r="BY538" s="66"/>
      <c r="BZ538" s="66"/>
      <c r="CC538" s="67"/>
      <c r="CD538" s="69"/>
      <c r="CE538" s="1"/>
      <c r="CF538" s="213"/>
      <c r="CG538" s="67"/>
      <c r="CH538" s="69"/>
      <c r="CI538" s="69"/>
      <c r="CK538" s="243"/>
      <c r="CL538" s="243"/>
      <c r="CM538" s="243"/>
      <c r="CN538" s="243"/>
      <c r="CO538" s="243"/>
      <c r="CP538" s="243"/>
      <c r="CQ538" s="243"/>
      <c r="CR538" s="243"/>
      <c r="CS538" s="243"/>
      <c r="CT538" s="243"/>
      <c r="CU538" s="243"/>
      <c r="CV538" s="243"/>
      <c r="CW538" s="243"/>
      <c r="CX538" s="243"/>
      <c r="CY538" s="243"/>
      <c r="CZ538" s="243"/>
      <c r="DA538" s="243"/>
      <c r="DB538" s="243"/>
    </row>
    <row r="539" spans="1:106" x14ac:dyDescent="0.2">
      <c r="A539" s="65"/>
      <c r="C539" s="211"/>
      <c r="D539" s="211"/>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c r="BK539" s="65"/>
      <c r="BL539" s="65"/>
      <c r="BM539" s="65"/>
      <c r="BN539" s="65"/>
      <c r="BO539" s="65"/>
      <c r="BP539" s="216"/>
      <c r="CI539" s="32"/>
    </row>
    <row r="540" spans="1:106" x14ac:dyDescent="0.2">
      <c r="A540" s="65"/>
      <c r="C540" s="211"/>
      <c r="D540" s="211"/>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c r="AQ540" s="65"/>
      <c r="AR540" s="65"/>
      <c r="AS540" s="65"/>
      <c r="AT540" s="65"/>
      <c r="AU540" s="65"/>
      <c r="AV540" s="65"/>
      <c r="AW540" s="65"/>
      <c r="AX540" s="65"/>
      <c r="AY540" s="65"/>
      <c r="AZ540" s="65"/>
      <c r="BA540" s="65"/>
      <c r="BB540" s="65"/>
      <c r="BC540" s="65"/>
      <c r="BD540" s="65"/>
      <c r="BE540" s="65"/>
      <c r="BF540" s="65"/>
      <c r="BG540" s="65"/>
      <c r="BH540" s="65"/>
      <c r="BI540" s="65"/>
      <c r="BJ540" s="65"/>
      <c r="BK540" s="65"/>
      <c r="BL540" s="65"/>
      <c r="BM540" s="65"/>
      <c r="BN540" s="65"/>
      <c r="BO540" s="65"/>
      <c r="BP540" s="216"/>
    </row>
    <row r="541" spans="1:106" x14ac:dyDescent="0.2">
      <c r="A541" s="65"/>
      <c r="C541" s="211"/>
      <c r="D541" s="211"/>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R541" s="65"/>
      <c r="AS541" s="65"/>
      <c r="AT541" s="65"/>
      <c r="AU541" s="65"/>
      <c r="AV541" s="65"/>
      <c r="AW541" s="65"/>
      <c r="AX541" s="65"/>
      <c r="AY541" s="65"/>
      <c r="AZ541" s="65"/>
      <c r="BA541" s="65"/>
      <c r="BB541" s="65"/>
      <c r="BC541" s="65"/>
      <c r="BD541" s="65"/>
      <c r="BE541" s="65"/>
      <c r="BF541" s="65"/>
      <c r="BG541" s="65"/>
      <c r="BH541" s="65"/>
      <c r="BI541" s="65"/>
      <c r="BJ541" s="65"/>
      <c r="BK541" s="65"/>
      <c r="BL541" s="65"/>
      <c r="BM541" s="65"/>
      <c r="BN541" s="65"/>
      <c r="BO541" s="65"/>
      <c r="BP541" s="216"/>
      <c r="BU541" s="32"/>
      <c r="BV541" s="32"/>
      <c r="BW541" s="32"/>
      <c r="BX541" s="32"/>
      <c r="CA541" s="32"/>
      <c r="CB541" s="32"/>
    </row>
    <row r="542" spans="1:106" x14ac:dyDescent="0.2">
      <c r="A542" s="65"/>
      <c r="C542" s="211"/>
      <c r="D542" s="211"/>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R542" s="65"/>
      <c r="AS542" s="65"/>
      <c r="AT542" s="65"/>
      <c r="AU542" s="65"/>
      <c r="AV542" s="65"/>
      <c r="AW542" s="65"/>
      <c r="AX542" s="65"/>
      <c r="AY542" s="65"/>
      <c r="AZ542" s="65"/>
      <c r="BA542" s="65"/>
      <c r="BB542" s="65"/>
      <c r="BC542" s="65"/>
      <c r="BD542" s="65"/>
      <c r="BE542" s="65"/>
      <c r="BF542" s="65"/>
      <c r="BG542" s="65"/>
      <c r="BH542" s="65"/>
      <c r="BI542" s="65"/>
      <c r="BJ542" s="65"/>
      <c r="BK542" s="65"/>
      <c r="BL542" s="65"/>
      <c r="BM542" s="65"/>
      <c r="BN542" s="65"/>
      <c r="BO542" s="65"/>
      <c r="BP542" s="216"/>
    </row>
    <row r="543" spans="1:106" x14ac:dyDescent="0.2">
      <c r="A543" s="65"/>
      <c r="C543" s="211"/>
      <c r="D543" s="211"/>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R543" s="65"/>
      <c r="AS543" s="65"/>
      <c r="AT543" s="65"/>
      <c r="AU543" s="65"/>
      <c r="AV543" s="65"/>
      <c r="AW543" s="65"/>
      <c r="AX543" s="65"/>
      <c r="AY543" s="65"/>
      <c r="AZ543" s="65"/>
      <c r="BA543" s="65"/>
      <c r="BB543" s="65"/>
      <c r="BC543" s="65"/>
      <c r="BD543" s="65"/>
      <c r="BE543" s="65"/>
      <c r="BF543" s="65"/>
      <c r="BG543" s="65"/>
      <c r="BH543" s="65"/>
      <c r="BI543" s="65"/>
      <c r="BJ543" s="65"/>
      <c r="BK543" s="65"/>
      <c r="BL543" s="65"/>
      <c r="BM543" s="65"/>
      <c r="BN543" s="65"/>
      <c r="BO543" s="65"/>
      <c r="BP543" s="216"/>
    </row>
    <row r="544" spans="1:106" x14ac:dyDescent="0.2">
      <c r="A544" s="65"/>
      <c r="C544" s="211"/>
      <c r="D544" s="211"/>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R544" s="65"/>
      <c r="AS544" s="65"/>
      <c r="AT544" s="65"/>
      <c r="AU544" s="65"/>
      <c r="AV544" s="65"/>
      <c r="AW544" s="65"/>
      <c r="AX544" s="65"/>
      <c r="AY544" s="65"/>
      <c r="AZ544" s="65"/>
      <c r="BA544" s="65"/>
      <c r="BB544" s="65"/>
      <c r="BC544" s="65"/>
      <c r="BD544" s="65"/>
      <c r="BE544" s="65"/>
      <c r="BF544" s="65"/>
      <c r="BG544" s="65"/>
      <c r="BH544" s="65"/>
      <c r="BI544" s="65"/>
      <c r="BJ544" s="65"/>
      <c r="BK544" s="65"/>
      <c r="BL544" s="65"/>
      <c r="BM544" s="65"/>
      <c r="BN544" s="65"/>
      <c r="BO544" s="65"/>
      <c r="BP544" s="216"/>
    </row>
    <row r="545" spans="1:68" x14ac:dyDescent="0.2">
      <c r="A545" s="65"/>
      <c r="C545" s="211"/>
      <c r="D545" s="211"/>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R545" s="65"/>
      <c r="AS545" s="65"/>
      <c r="AT545" s="65"/>
      <c r="AU545" s="65"/>
      <c r="AV545" s="65"/>
      <c r="AW545" s="65"/>
      <c r="AX545" s="65"/>
      <c r="AY545" s="65"/>
      <c r="AZ545" s="65"/>
      <c r="BA545" s="65"/>
      <c r="BB545" s="65"/>
      <c r="BC545" s="65"/>
      <c r="BD545" s="65"/>
      <c r="BE545" s="65"/>
      <c r="BF545" s="65"/>
      <c r="BG545" s="65"/>
      <c r="BH545" s="65"/>
      <c r="BI545" s="65"/>
      <c r="BJ545" s="65"/>
      <c r="BK545" s="65"/>
      <c r="BL545" s="65"/>
      <c r="BM545" s="65"/>
      <c r="BN545" s="65"/>
      <c r="BO545" s="65"/>
      <c r="BP545" s="216"/>
    </row>
    <row r="546" spans="1:68" x14ac:dyDescent="0.2">
      <c r="A546" s="65"/>
      <c r="C546" s="211"/>
      <c r="D546" s="211"/>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R546" s="65"/>
      <c r="AS546" s="65"/>
      <c r="AT546" s="65"/>
      <c r="AU546" s="65"/>
      <c r="AV546" s="65"/>
      <c r="AW546" s="65"/>
      <c r="AX546" s="65"/>
      <c r="AY546" s="65"/>
      <c r="AZ546" s="65"/>
      <c r="BA546" s="65"/>
      <c r="BB546" s="65"/>
      <c r="BC546" s="65"/>
      <c r="BD546" s="65"/>
      <c r="BE546" s="65"/>
      <c r="BF546" s="65"/>
      <c r="BG546" s="65"/>
      <c r="BH546" s="65"/>
      <c r="BI546" s="65"/>
      <c r="BJ546" s="65"/>
      <c r="BK546" s="65"/>
      <c r="BL546" s="65"/>
      <c r="BM546" s="65"/>
      <c r="BN546" s="65"/>
      <c r="BO546" s="65"/>
      <c r="BP546" s="216"/>
    </row>
    <row r="547" spans="1:68" x14ac:dyDescent="0.2">
      <c r="A547" s="65"/>
      <c r="C547" s="211"/>
      <c r="D547" s="211"/>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c r="BK547" s="65"/>
      <c r="BL547" s="65"/>
      <c r="BM547" s="65"/>
      <c r="BN547" s="65"/>
      <c r="BO547" s="65"/>
      <c r="BP547" s="216"/>
    </row>
    <row r="548" spans="1:68" x14ac:dyDescent="0.2">
      <c r="A548" s="65"/>
      <c r="C548" s="211"/>
      <c r="D548" s="211"/>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R548" s="65"/>
      <c r="AS548" s="65"/>
      <c r="AT548" s="65"/>
      <c r="AU548" s="65"/>
      <c r="AV548" s="65"/>
      <c r="AW548" s="65"/>
      <c r="AX548" s="65"/>
      <c r="AY548" s="65"/>
      <c r="AZ548" s="65"/>
      <c r="BA548" s="65"/>
      <c r="BB548" s="65"/>
      <c r="BC548" s="65"/>
      <c r="BD548" s="65"/>
      <c r="BE548" s="65"/>
      <c r="BF548" s="65"/>
      <c r="BG548" s="65"/>
      <c r="BH548" s="65"/>
      <c r="BI548" s="65"/>
      <c r="BJ548" s="65"/>
      <c r="BK548" s="65"/>
      <c r="BL548" s="65"/>
      <c r="BM548" s="65"/>
      <c r="BN548" s="65"/>
      <c r="BO548" s="65"/>
      <c r="BP548" s="216"/>
    </row>
    <row r="549" spans="1:68" x14ac:dyDescent="0.2">
      <c r="A549" s="65"/>
      <c r="C549" s="211"/>
      <c r="D549" s="211"/>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R549" s="65"/>
      <c r="AS549" s="65"/>
      <c r="AT549" s="65"/>
      <c r="AU549" s="65"/>
      <c r="AV549" s="65"/>
      <c r="AW549" s="65"/>
      <c r="AX549" s="65"/>
      <c r="AY549" s="65"/>
      <c r="AZ549" s="65"/>
      <c r="BA549" s="65"/>
      <c r="BB549" s="65"/>
      <c r="BC549" s="65"/>
      <c r="BD549" s="65"/>
      <c r="BE549" s="65"/>
      <c r="BF549" s="65"/>
      <c r="BG549" s="65"/>
      <c r="BH549" s="65"/>
      <c r="BI549" s="65"/>
      <c r="BJ549" s="65"/>
      <c r="BK549" s="65"/>
      <c r="BL549" s="65"/>
      <c r="BM549" s="65"/>
      <c r="BN549" s="65"/>
      <c r="BO549" s="65"/>
      <c r="BP549" s="216"/>
    </row>
    <row r="550" spans="1:68" x14ac:dyDescent="0.2">
      <c r="A550" s="65"/>
      <c r="C550" s="211"/>
      <c r="D550" s="211"/>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R550" s="65"/>
      <c r="AS550" s="65"/>
      <c r="AT550" s="65"/>
      <c r="AU550" s="65"/>
      <c r="AV550" s="65"/>
      <c r="AW550" s="65"/>
      <c r="AX550" s="65"/>
      <c r="AY550" s="65"/>
      <c r="AZ550" s="65"/>
      <c r="BA550" s="65"/>
      <c r="BB550" s="65"/>
      <c r="BC550" s="65"/>
      <c r="BD550" s="65"/>
      <c r="BE550" s="65"/>
      <c r="BF550" s="65"/>
      <c r="BG550" s="65"/>
      <c r="BH550" s="65"/>
      <c r="BI550" s="65"/>
      <c r="BJ550" s="65"/>
      <c r="BK550" s="65"/>
      <c r="BL550" s="65"/>
      <c r="BM550" s="65"/>
      <c r="BN550" s="65"/>
      <c r="BO550" s="65"/>
      <c r="BP550" s="216"/>
    </row>
    <row r="551" spans="1:68" x14ac:dyDescent="0.2">
      <c r="A551" s="65"/>
      <c r="C551" s="211"/>
      <c r="D551" s="211"/>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R551" s="65"/>
      <c r="AS551" s="65"/>
      <c r="AT551" s="65"/>
      <c r="AU551" s="65"/>
      <c r="AV551" s="65"/>
      <c r="AW551" s="65"/>
      <c r="AX551" s="65"/>
      <c r="AY551" s="65"/>
      <c r="AZ551" s="65"/>
      <c r="BA551" s="65"/>
      <c r="BB551" s="65"/>
      <c r="BC551" s="65"/>
      <c r="BD551" s="65"/>
      <c r="BE551" s="65"/>
      <c r="BF551" s="65"/>
      <c r="BG551" s="65"/>
      <c r="BH551" s="65"/>
      <c r="BI551" s="65"/>
      <c r="BJ551" s="65"/>
      <c r="BK551" s="65"/>
      <c r="BL551" s="65"/>
      <c r="BM551" s="65"/>
      <c r="BN551" s="65"/>
      <c r="BO551" s="65"/>
      <c r="BP551" s="216"/>
    </row>
    <row r="552" spans="1:68" x14ac:dyDescent="0.2">
      <c r="A552" s="65"/>
      <c r="C552" s="211"/>
      <c r="D552" s="211"/>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R552" s="65"/>
      <c r="AS552" s="65"/>
      <c r="AT552" s="65"/>
      <c r="AU552" s="65"/>
      <c r="AV552" s="65"/>
      <c r="AW552" s="65"/>
      <c r="AX552" s="65"/>
      <c r="AY552" s="65"/>
      <c r="AZ552" s="65"/>
      <c r="BA552" s="65"/>
      <c r="BB552" s="65"/>
      <c r="BC552" s="65"/>
      <c r="BD552" s="65"/>
      <c r="BE552" s="65"/>
      <c r="BF552" s="65"/>
      <c r="BG552" s="65"/>
      <c r="BH552" s="65"/>
      <c r="BI552" s="65"/>
      <c r="BJ552" s="65"/>
      <c r="BK552" s="65"/>
      <c r="BL552" s="65"/>
      <c r="BM552" s="65"/>
      <c r="BN552" s="65"/>
      <c r="BO552" s="65"/>
      <c r="BP552" s="216"/>
    </row>
    <row r="553" spans="1:68" x14ac:dyDescent="0.2">
      <c r="A553" s="65"/>
      <c r="C553" s="211"/>
      <c r="D553" s="211"/>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R553" s="65"/>
      <c r="AS553" s="65"/>
      <c r="AT553" s="65"/>
      <c r="AU553" s="65"/>
      <c r="AV553" s="65"/>
      <c r="AW553" s="65"/>
      <c r="AX553" s="65"/>
      <c r="AY553" s="65"/>
      <c r="AZ553" s="65"/>
      <c r="BA553" s="65"/>
      <c r="BB553" s="65"/>
      <c r="BC553" s="65"/>
      <c r="BD553" s="65"/>
      <c r="BE553" s="65"/>
      <c r="BF553" s="65"/>
      <c r="BG553" s="65"/>
      <c r="BH553" s="65"/>
      <c r="BI553" s="65"/>
      <c r="BJ553" s="65"/>
      <c r="BK553" s="65"/>
      <c r="BL553" s="65"/>
      <c r="BM553" s="65"/>
      <c r="BN553" s="65"/>
      <c r="BO553" s="65"/>
      <c r="BP553" s="216"/>
    </row>
    <row r="554" spans="1:68" x14ac:dyDescent="0.2">
      <c r="A554" s="65"/>
      <c r="C554" s="211"/>
      <c r="D554" s="211"/>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R554" s="65"/>
      <c r="AS554" s="65"/>
      <c r="AT554" s="65"/>
      <c r="AU554" s="65"/>
      <c r="AV554" s="65"/>
      <c r="AW554" s="65"/>
      <c r="AX554" s="65"/>
      <c r="AY554" s="65"/>
      <c r="AZ554" s="65"/>
      <c r="BA554" s="65"/>
      <c r="BB554" s="65"/>
      <c r="BC554" s="65"/>
      <c r="BD554" s="65"/>
      <c r="BE554" s="65"/>
      <c r="BF554" s="65"/>
      <c r="BG554" s="65"/>
      <c r="BH554" s="65"/>
      <c r="BI554" s="65"/>
      <c r="BJ554" s="65"/>
      <c r="BK554" s="65"/>
      <c r="BL554" s="65"/>
      <c r="BM554" s="65"/>
      <c r="BN554" s="65"/>
      <c r="BO554" s="65"/>
      <c r="BP554" s="216"/>
    </row>
    <row r="555" spans="1:68" x14ac:dyDescent="0.2">
      <c r="A555" s="65"/>
      <c r="C555" s="211"/>
      <c r="D555" s="211"/>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R555" s="65"/>
      <c r="AS555" s="65"/>
      <c r="AT555" s="65"/>
      <c r="AU555" s="65"/>
      <c r="AV555" s="65"/>
      <c r="AW555" s="65"/>
      <c r="AX555" s="65"/>
      <c r="AY555" s="65"/>
      <c r="AZ555" s="65"/>
      <c r="BA555" s="65"/>
      <c r="BB555" s="65"/>
      <c r="BC555" s="65"/>
      <c r="BD555" s="65"/>
      <c r="BE555" s="65"/>
      <c r="BF555" s="65"/>
      <c r="BG555" s="65"/>
      <c r="BH555" s="65"/>
      <c r="BI555" s="65"/>
      <c r="BJ555" s="65"/>
      <c r="BK555" s="65"/>
      <c r="BL555" s="65"/>
      <c r="BM555" s="65"/>
      <c r="BN555" s="65"/>
      <c r="BO555" s="65"/>
      <c r="BP555" s="216"/>
    </row>
    <row r="556" spans="1:68" x14ac:dyDescent="0.2">
      <c r="A556" s="65"/>
      <c r="C556" s="211"/>
      <c r="D556" s="211"/>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R556" s="65"/>
      <c r="AS556" s="65"/>
      <c r="AT556" s="65"/>
      <c r="AU556" s="65"/>
      <c r="AV556" s="65"/>
      <c r="AW556" s="65"/>
      <c r="AX556" s="65"/>
      <c r="AY556" s="65"/>
      <c r="AZ556" s="65"/>
      <c r="BA556" s="65"/>
      <c r="BB556" s="65"/>
      <c r="BC556" s="65"/>
      <c r="BD556" s="65"/>
      <c r="BE556" s="65"/>
      <c r="BF556" s="65"/>
      <c r="BG556" s="65"/>
      <c r="BH556" s="65"/>
      <c r="BI556" s="65"/>
      <c r="BJ556" s="65"/>
      <c r="BK556" s="65"/>
      <c r="BL556" s="65"/>
      <c r="BM556" s="65"/>
      <c r="BN556" s="65"/>
      <c r="BO556" s="65"/>
      <c r="BP556" s="216"/>
    </row>
    <row r="557" spans="1:68" x14ac:dyDescent="0.2">
      <c r="A557" s="65"/>
      <c r="C557" s="211"/>
      <c r="D557" s="211"/>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R557" s="65"/>
      <c r="AS557" s="65"/>
      <c r="AT557" s="65"/>
      <c r="AU557" s="65"/>
      <c r="AV557" s="65"/>
      <c r="AW557" s="65"/>
      <c r="AX557" s="65"/>
      <c r="AY557" s="65"/>
      <c r="AZ557" s="65"/>
      <c r="BA557" s="65"/>
      <c r="BB557" s="65"/>
      <c r="BC557" s="65"/>
      <c r="BD557" s="65"/>
      <c r="BE557" s="65"/>
      <c r="BF557" s="65"/>
      <c r="BG557" s="65"/>
      <c r="BH557" s="65"/>
      <c r="BI557" s="65"/>
      <c r="BJ557" s="65"/>
      <c r="BK557" s="65"/>
      <c r="BL557" s="65"/>
      <c r="BM557" s="65"/>
      <c r="BN557" s="65"/>
      <c r="BO557" s="65"/>
      <c r="BP557" s="216"/>
    </row>
    <row r="558" spans="1:68" x14ac:dyDescent="0.2">
      <c r="A558" s="65"/>
      <c r="C558" s="211"/>
      <c r="D558" s="211"/>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R558" s="65"/>
      <c r="AS558" s="65"/>
      <c r="AT558" s="65"/>
      <c r="AU558" s="65"/>
      <c r="AV558" s="65"/>
      <c r="AW558" s="65"/>
      <c r="AX558" s="65"/>
      <c r="AY558" s="65"/>
      <c r="AZ558" s="65"/>
      <c r="BA558" s="65"/>
      <c r="BB558" s="65"/>
      <c r="BC558" s="65"/>
      <c r="BD558" s="65"/>
      <c r="BE558" s="65"/>
      <c r="BF558" s="65"/>
      <c r="BG558" s="65"/>
      <c r="BH558" s="65"/>
      <c r="BI558" s="65"/>
      <c r="BJ558" s="65"/>
      <c r="BK558" s="65"/>
      <c r="BL558" s="65"/>
      <c r="BM558" s="65"/>
      <c r="BN558" s="65"/>
      <c r="BO558" s="65"/>
      <c r="BP558" s="216"/>
    </row>
    <row r="559" spans="1:68" x14ac:dyDescent="0.2">
      <c r="A559" s="65"/>
      <c r="C559" s="211"/>
      <c r="D559" s="211"/>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R559" s="65"/>
      <c r="AS559" s="65"/>
      <c r="AT559" s="65"/>
      <c r="AU559" s="65"/>
      <c r="AV559" s="65"/>
      <c r="AW559" s="65"/>
      <c r="AX559" s="65"/>
      <c r="AY559" s="65"/>
      <c r="AZ559" s="65"/>
      <c r="BA559" s="65"/>
      <c r="BB559" s="65"/>
      <c r="BC559" s="65"/>
      <c r="BD559" s="65"/>
      <c r="BE559" s="65"/>
      <c r="BF559" s="65"/>
      <c r="BG559" s="65"/>
      <c r="BH559" s="65"/>
      <c r="BI559" s="65"/>
      <c r="BJ559" s="65"/>
      <c r="BK559" s="65"/>
      <c r="BL559" s="65"/>
      <c r="BM559" s="65"/>
      <c r="BN559" s="65"/>
      <c r="BO559" s="65"/>
      <c r="BP559" s="216"/>
    </row>
    <row r="560" spans="1:68" x14ac:dyDescent="0.2">
      <c r="A560" s="65"/>
      <c r="C560" s="211"/>
      <c r="D560" s="211"/>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R560" s="65"/>
      <c r="AS560" s="65"/>
      <c r="AT560" s="65"/>
      <c r="AU560" s="65"/>
      <c r="AV560" s="65"/>
      <c r="AW560" s="65"/>
      <c r="AX560" s="65"/>
      <c r="AY560" s="65"/>
      <c r="AZ560" s="65"/>
      <c r="BA560" s="65"/>
      <c r="BB560" s="65"/>
      <c r="BC560" s="65"/>
      <c r="BD560" s="65"/>
      <c r="BE560" s="65"/>
      <c r="BF560" s="65"/>
      <c r="BG560" s="65"/>
      <c r="BH560" s="65"/>
      <c r="BI560" s="65"/>
      <c r="BJ560" s="65"/>
      <c r="BK560" s="65"/>
      <c r="BL560" s="65"/>
      <c r="BM560" s="65"/>
      <c r="BN560" s="65"/>
      <c r="BO560" s="65"/>
      <c r="BP560" s="216"/>
    </row>
    <row r="561" spans="1:68" x14ac:dyDescent="0.2">
      <c r="A561" s="65"/>
      <c r="C561" s="211"/>
      <c r="D561" s="211"/>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R561" s="65"/>
      <c r="AS561" s="65"/>
      <c r="AT561" s="65"/>
      <c r="AU561" s="65"/>
      <c r="AV561" s="65"/>
      <c r="AW561" s="65"/>
      <c r="AX561" s="65"/>
      <c r="AY561" s="65"/>
      <c r="AZ561" s="65"/>
      <c r="BA561" s="65"/>
      <c r="BB561" s="65"/>
      <c r="BC561" s="65"/>
      <c r="BD561" s="65"/>
      <c r="BE561" s="65"/>
      <c r="BF561" s="65"/>
      <c r="BG561" s="65"/>
      <c r="BH561" s="65"/>
      <c r="BI561" s="65"/>
      <c r="BJ561" s="65"/>
      <c r="BK561" s="65"/>
      <c r="BL561" s="65"/>
      <c r="BM561" s="65"/>
      <c r="BN561" s="65"/>
      <c r="BO561" s="65"/>
      <c r="BP561" s="216"/>
    </row>
    <row r="562" spans="1:68" x14ac:dyDescent="0.2">
      <c r="A562" s="65"/>
      <c r="C562" s="211"/>
      <c r="D562" s="211"/>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R562" s="65"/>
      <c r="AS562" s="65"/>
      <c r="AT562" s="65"/>
      <c r="AU562" s="65"/>
      <c r="AV562" s="65"/>
      <c r="AW562" s="65"/>
      <c r="AX562" s="65"/>
      <c r="AY562" s="65"/>
      <c r="AZ562" s="65"/>
      <c r="BA562" s="65"/>
      <c r="BB562" s="65"/>
      <c r="BC562" s="65"/>
      <c r="BD562" s="65"/>
      <c r="BE562" s="65"/>
      <c r="BF562" s="65"/>
      <c r="BG562" s="65"/>
      <c r="BH562" s="65"/>
      <c r="BI562" s="65"/>
      <c r="BJ562" s="65"/>
      <c r="BK562" s="65"/>
      <c r="BL562" s="65"/>
      <c r="BM562" s="65"/>
      <c r="BN562" s="65"/>
      <c r="BO562" s="65"/>
      <c r="BP562" s="216"/>
    </row>
    <row r="563" spans="1:68" x14ac:dyDescent="0.2">
      <c r="A563" s="65"/>
      <c r="C563" s="211"/>
      <c r="D563" s="211"/>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R563" s="65"/>
      <c r="AS563" s="65"/>
      <c r="AT563" s="65"/>
      <c r="AU563" s="65"/>
      <c r="AV563" s="65"/>
      <c r="AW563" s="65"/>
      <c r="AX563" s="65"/>
      <c r="AY563" s="65"/>
      <c r="AZ563" s="65"/>
      <c r="BA563" s="65"/>
      <c r="BB563" s="65"/>
      <c r="BC563" s="65"/>
      <c r="BD563" s="65"/>
      <c r="BE563" s="65"/>
      <c r="BF563" s="65"/>
      <c r="BG563" s="65"/>
      <c r="BH563" s="65"/>
      <c r="BI563" s="65"/>
      <c r="BJ563" s="65"/>
      <c r="BK563" s="65"/>
      <c r="BL563" s="65"/>
      <c r="BM563" s="65"/>
      <c r="BN563" s="65"/>
      <c r="BO563" s="65"/>
      <c r="BP563" s="216"/>
    </row>
    <row r="564" spans="1:68" x14ac:dyDescent="0.2">
      <c r="F564" s="32"/>
      <c r="G564" s="32"/>
      <c r="H564" s="32"/>
    </row>
    <row r="565" spans="1:68" x14ac:dyDescent="0.2">
      <c r="F565" s="32"/>
      <c r="G565" s="32"/>
      <c r="H565" s="32"/>
    </row>
    <row r="566" spans="1:68" x14ac:dyDescent="0.2">
      <c r="F566" s="32"/>
      <c r="G566" s="32"/>
      <c r="H566" s="32"/>
    </row>
    <row r="567" spans="1:68" x14ac:dyDescent="0.2">
      <c r="F567" s="32"/>
      <c r="G567" s="32"/>
      <c r="H567" s="32"/>
    </row>
    <row r="568" spans="1:68" x14ac:dyDescent="0.2">
      <c r="F568" s="32"/>
      <c r="G568" s="32"/>
      <c r="H568" s="32"/>
    </row>
    <row r="569" spans="1:68" x14ac:dyDescent="0.2">
      <c r="F569" s="32"/>
      <c r="G569" s="32"/>
      <c r="H569" s="32"/>
    </row>
    <row r="570" spans="1:68" x14ac:dyDescent="0.2">
      <c r="F570" s="32"/>
      <c r="G570" s="32"/>
      <c r="H570" s="32"/>
    </row>
    <row r="571" spans="1:68" x14ac:dyDescent="0.2">
      <c r="F571" s="32"/>
      <c r="G571" s="32"/>
      <c r="H571" s="32"/>
    </row>
    <row r="572" spans="1:68" x14ac:dyDescent="0.2">
      <c r="F572" s="32"/>
      <c r="G572" s="32"/>
      <c r="H572" s="32"/>
    </row>
    <row r="573" spans="1:68" x14ac:dyDescent="0.2">
      <c r="F573" s="32"/>
      <c r="G573" s="32"/>
      <c r="H573" s="32"/>
    </row>
    <row r="574" spans="1:68" x14ac:dyDescent="0.2">
      <c r="F574" s="32"/>
      <c r="G574" s="32"/>
      <c r="H574" s="32"/>
    </row>
    <row r="575" spans="1:68" x14ac:dyDescent="0.2">
      <c r="F575" s="32"/>
      <c r="G575" s="32"/>
      <c r="H575" s="32"/>
    </row>
    <row r="576" spans="1:68" x14ac:dyDescent="0.2">
      <c r="F576" s="32"/>
      <c r="G576" s="32"/>
      <c r="H576" s="32"/>
    </row>
    <row r="577" spans="6:8" x14ac:dyDescent="0.2">
      <c r="F577" s="32"/>
      <c r="G577" s="32"/>
      <c r="H577" s="32"/>
    </row>
    <row r="578" spans="6:8" x14ac:dyDescent="0.2">
      <c r="F578" s="32"/>
      <c r="G578" s="32"/>
      <c r="H578" s="32"/>
    </row>
    <row r="579" spans="6:8" x14ac:dyDescent="0.2">
      <c r="F579" s="32"/>
      <c r="G579" s="32"/>
      <c r="H579" s="32"/>
    </row>
    <row r="580" spans="6:8" x14ac:dyDescent="0.2">
      <c r="F580" s="32"/>
      <c r="G580" s="32"/>
      <c r="H580" s="32"/>
    </row>
    <row r="581" spans="6:8" x14ac:dyDescent="0.2">
      <c r="F581" s="32"/>
      <c r="G581" s="32"/>
      <c r="H581" s="32"/>
    </row>
    <row r="582" spans="6:8" x14ac:dyDescent="0.2">
      <c r="F582" s="32"/>
      <c r="G582" s="32"/>
      <c r="H582" s="32"/>
    </row>
    <row r="583" spans="6:8" x14ac:dyDescent="0.2">
      <c r="F583" s="32"/>
      <c r="G583" s="32"/>
      <c r="H583" s="32"/>
    </row>
    <row r="584" spans="6:8" x14ac:dyDescent="0.2">
      <c r="F584" s="32"/>
      <c r="G584" s="32"/>
      <c r="H584" s="32"/>
    </row>
    <row r="585" spans="6:8" x14ac:dyDescent="0.2">
      <c r="F585" s="32"/>
      <c r="G585" s="32"/>
      <c r="H585" s="32"/>
    </row>
    <row r="586" spans="6:8" x14ac:dyDescent="0.2">
      <c r="F586" s="32"/>
      <c r="G586" s="32"/>
      <c r="H586" s="32"/>
    </row>
    <row r="587" spans="6:8" x14ac:dyDescent="0.2">
      <c r="F587" s="32"/>
      <c r="G587" s="32"/>
      <c r="H587" s="32"/>
    </row>
    <row r="588" spans="6:8" x14ac:dyDescent="0.2">
      <c r="F588" s="32"/>
      <c r="G588" s="32"/>
      <c r="H588" s="32"/>
    </row>
    <row r="589" spans="6:8" x14ac:dyDescent="0.2">
      <c r="F589" s="32"/>
      <c r="G589" s="32"/>
      <c r="H589" s="32"/>
    </row>
    <row r="590" spans="6:8" x14ac:dyDescent="0.2">
      <c r="F590" s="32"/>
      <c r="G590" s="32"/>
      <c r="H590" s="32"/>
    </row>
    <row r="591" spans="6:8" x14ac:dyDescent="0.2">
      <c r="F591" s="32"/>
      <c r="G591" s="32"/>
      <c r="H591" s="32"/>
    </row>
    <row r="592" spans="6:8" x14ac:dyDescent="0.2">
      <c r="F592" s="32"/>
      <c r="G592" s="32"/>
      <c r="H592" s="32"/>
    </row>
    <row r="593" spans="6:8" x14ac:dyDescent="0.2">
      <c r="F593" s="32"/>
      <c r="G593" s="32"/>
      <c r="H593" s="32"/>
    </row>
    <row r="594" spans="6:8" x14ac:dyDescent="0.2">
      <c r="F594" s="32"/>
      <c r="G594" s="32"/>
      <c r="H594" s="32"/>
    </row>
    <row r="595" spans="6:8" x14ac:dyDescent="0.2">
      <c r="F595" s="32"/>
      <c r="G595" s="32"/>
      <c r="H595" s="32"/>
    </row>
    <row r="596" spans="6:8" x14ac:dyDescent="0.2">
      <c r="F596" s="32"/>
      <c r="G596" s="32"/>
      <c r="H596" s="32"/>
    </row>
    <row r="597" spans="6:8" x14ac:dyDescent="0.2">
      <c r="F597" s="32"/>
      <c r="G597" s="32"/>
      <c r="H597" s="32"/>
    </row>
    <row r="598" spans="6:8" x14ac:dyDescent="0.2">
      <c r="F598" s="32"/>
      <c r="G598" s="32"/>
      <c r="H598" s="32"/>
    </row>
    <row r="599" spans="6:8" x14ac:dyDescent="0.2">
      <c r="F599" s="32"/>
      <c r="G599" s="32"/>
      <c r="H599" s="32"/>
    </row>
    <row r="600" spans="6:8" x14ac:dyDescent="0.2">
      <c r="F600" s="32"/>
      <c r="G600" s="32"/>
      <c r="H600" s="32"/>
    </row>
    <row r="601" spans="6:8" x14ac:dyDescent="0.2">
      <c r="F601" s="32"/>
      <c r="G601" s="32"/>
      <c r="H601" s="32"/>
    </row>
    <row r="602" spans="6:8" x14ac:dyDescent="0.2">
      <c r="F602" s="32"/>
      <c r="G602" s="32"/>
      <c r="H602" s="32"/>
    </row>
    <row r="603" spans="6:8" x14ac:dyDescent="0.2">
      <c r="F603" s="32"/>
      <c r="G603" s="32"/>
      <c r="H603" s="32"/>
    </row>
    <row r="604" spans="6:8" x14ac:dyDescent="0.2">
      <c r="F604" s="32"/>
      <c r="G604" s="32"/>
      <c r="H604" s="32"/>
    </row>
    <row r="605" spans="6:8" x14ac:dyDescent="0.2">
      <c r="F605" s="32"/>
      <c r="G605" s="32"/>
      <c r="H605" s="32"/>
    </row>
    <row r="606" spans="6:8" x14ac:dyDescent="0.2">
      <c r="F606" s="32"/>
      <c r="G606" s="32"/>
      <c r="H606" s="32"/>
    </row>
    <row r="607" spans="6:8" x14ac:dyDescent="0.2">
      <c r="F607" s="32"/>
      <c r="G607" s="32"/>
      <c r="H607" s="32"/>
    </row>
    <row r="608" spans="6:8" x14ac:dyDescent="0.2">
      <c r="F608" s="32"/>
      <c r="G608" s="32"/>
      <c r="H608" s="32"/>
    </row>
    <row r="609" spans="6:8" x14ac:dyDescent="0.2">
      <c r="F609" s="32"/>
      <c r="G609" s="32"/>
      <c r="H609" s="32"/>
    </row>
    <row r="610" spans="6:8" x14ac:dyDescent="0.2">
      <c r="F610" s="32"/>
      <c r="G610" s="32"/>
      <c r="H610" s="32"/>
    </row>
    <row r="611" spans="6:8" x14ac:dyDescent="0.2">
      <c r="F611" s="32"/>
      <c r="G611" s="32"/>
      <c r="H611" s="32"/>
    </row>
    <row r="612" spans="6:8" x14ac:dyDescent="0.2">
      <c r="F612" s="32"/>
      <c r="G612" s="32"/>
      <c r="H612" s="32"/>
    </row>
    <row r="613" spans="6:8" x14ac:dyDescent="0.2">
      <c r="F613" s="32"/>
      <c r="G613" s="32"/>
      <c r="H613" s="32"/>
    </row>
    <row r="614" spans="6:8" x14ac:dyDescent="0.2">
      <c r="F614" s="32"/>
      <c r="G614" s="32"/>
      <c r="H614" s="32"/>
    </row>
    <row r="615" spans="6:8" x14ac:dyDescent="0.2">
      <c r="F615" s="32"/>
      <c r="G615" s="32"/>
      <c r="H615" s="32"/>
    </row>
    <row r="616" spans="6:8" x14ac:dyDescent="0.2">
      <c r="F616" s="32"/>
      <c r="G616" s="32"/>
      <c r="H616" s="32"/>
    </row>
    <row r="617" spans="6:8" x14ac:dyDescent="0.2">
      <c r="F617" s="32"/>
      <c r="G617" s="32"/>
      <c r="H617" s="32"/>
    </row>
    <row r="618" spans="6:8" x14ac:dyDescent="0.2">
      <c r="F618" s="32"/>
      <c r="G618" s="32"/>
      <c r="H618" s="32"/>
    </row>
    <row r="619" spans="6:8" x14ac:dyDescent="0.2">
      <c r="F619" s="32"/>
      <c r="G619" s="32"/>
      <c r="H619" s="32"/>
    </row>
    <row r="620" spans="6:8" x14ac:dyDescent="0.2">
      <c r="F620" s="32"/>
      <c r="G620" s="32"/>
      <c r="H620" s="32"/>
    </row>
    <row r="621" spans="6:8" x14ac:dyDescent="0.2">
      <c r="F621" s="32"/>
      <c r="G621" s="32"/>
      <c r="H621" s="32"/>
    </row>
    <row r="622" spans="6:8" x14ac:dyDescent="0.2">
      <c r="F622" s="32"/>
      <c r="G622" s="32"/>
      <c r="H622" s="32"/>
    </row>
    <row r="623" spans="6:8" x14ac:dyDescent="0.2">
      <c r="F623" s="32"/>
      <c r="G623" s="32"/>
      <c r="H623" s="32"/>
    </row>
    <row r="624" spans="6:8" x14ac:dyDescent="0.2">
      <c r="F624" s="32"/>
      <c r="G624" s="32"/>
      <c r="H624" s="32"/>
    </row>
    <row r="625" spans="6:8" x14ac:dyDescent="0.2">
      <c r="F625" s="32"/>
      <c r="G625" s="32"/>
      <c r="H625" s="32"/>
    </row>
    <row r="626" spans="6:8" x14ac:dyDescent="0.2">
      <c r="F626" s="32"/>
      <c r="G626" s="32"/>
      <c r="H626" s="32"/>
    </row>
    <row r="627" spans="6:8" x14ac:dyDescent="0.2">
      <c r="F627" s="32"/>
      <c r="G627" s="32"/>
      <c r="H627" s="32"/>
    </row>
    <row r="628" spans="6:8" x14ac:dyDescent="0.2">
      <c r="F628" s="32"/>
      <c r="G628" s="32"/>
      <c r="H628" s="32"/>
    </row>
    <row r="629" spans="6:8" x14ac:dyDescent="0.2">
      <c r="F629" s="32"/>
      <c r="G629" s="32"/>
      <c r="H629" s="32"/>
    </row>
    <row r="630" spans="6:8" x14ac:dyDescent="0.2">
      <c r="F630" s="32"/>
      <c r="G630" s="32"/>
      <c r="H630" s="32"/>
    </row>
    <row r="631" spans="6:8" x14ac:dyDescent="0.2">
      <c r="F631" s="32"/>
      <c r="G631" s="32"/>
      <c r="H631" s="32"/>
    </row>
    <row r="632" spans="6:8" x14ac:dyDescent="0.2">
      <c r="F632" s="32"/>
      <c r="G632" s="32"/>
      <c r="H632" s="32"/>
    </row>
    <row r="633" spans="6:8" x14ac:dyDescent="0.2">
      <c r="F633" s="32"/>
      <c r="G633" s="32"/>
      <c r="H633" s="32"/>
    </row>
    <row r="634" spans="6:8" x14ac:dyDescent="0.2">
      <c r="F634" s="32"/>
      <c r="G634" s="32"/>
      <c r="H634" s="32"/>
    </row>
    <row r="635" spans="6:8" x14ac:dyDescent="0.2">
      <c r="F635" s="32"/>
      <c r="G635" s="32"/>
      <c r="H635" s="32"/>
    </row>
    <row r="636" spans="6:8" x14ac:dyDescent="0.2">
      <c r="F636" s="32"/>
      <c r="G636" s="32"/>
      <c r="H636" s="32"/>
    </row>
    <row r="637" spans="6:8" x14ac:dyDescent="0.2">
      <c r="F637" s="32"/>
      <c r="G637" s="32"/>
      <c r="H637" s="32"/>
    </row>
    <row r="638" spans="6:8" x14ac:dyDescent="0.2">
      <c r="F638" s="32"/>
      <c r="G638" s="32"/>
      <c r="H638" s="32"/>
    </row>
    <row r="639" spans="6:8" x14ac:dyDescent="0.2">
      <c r="F639" s="32"/>
      <c r="G639" s="32"/>
      <c r="H639" s="32"/>
    </row>
    <row r="640" spans="6:8" x14ac:dyDescent="0.2">
      <c r="F640" s="32"/>
      <c r="G640" s="32"/>
      <c r="H640" s="32"/>
    </row>
    <row r="641" spans="6:8" x14ac:dyDescent="0.2">
      <c r="F641" s="32"/>
      <c r="G641" s="32"/>
      <c r="H641" s="32"/>
    </row>
    <row r="642" spans="6:8" x14ac:dyDescent="0.2">
      <c r="F642" s="32"/>
      <c r="G642" s="32"/>
      <c r="H642" s="32"/>
    </row>
    <row r="643" spans="6:8" x14ac:dyDescent="0.2">
      <c r="F643" s="32"/>
      <c r="G643" s="32"/>
      <c r="H643" s="32"/>
    </row>
    <row r="644" spans="6:8" x14ac:dyDescent="0.2">
      <c r="F644" s="32"/>
      <c r="G644" s="32"/>
      <c r="H644" s="32"/>
    </row>
    <row r="645" spans="6:8" x14ac:dyDescent="0.2">
      <c r="F645" s="32"/>
      <c r="G645" s="32"/>
      <c r="H645" s="32"/>
    </row>
    <row r="646" spans="6:8" x14ac:dyDescent="0.2">
      <c r="F646" s="32"/>
      <c r="G646" s="32"/>
      <c r="H646" s="32"/>
    </row>
    <row r="647" spans="6:8" x14ac:dyDescent="0.2">
      <c r="F647" s="32"/>
      <c r="G647" s="32"/>
      <c r="H647" s="32"/>
    </row>
    <row r="648" spans="6:8" x14ac:dyDescent="0.2">
      <c r="F648" s="32"/>
      <c r="G648" s="32"/>
      <c r="H648" s="32"/>
    </row>
    <row r="649" spans="6:8" x14ac:dyDescent="0.2">
      <c r="F649" s="32"/>
      <c r="G649" s="32"/>
      <c r="H649" s="32"/>
    </row>
    <row r="650" spans="6:8" x14ac:dyDescent="0.2">
      <c r="F650" s="32"/>
      <c r="G650" s="32"/>
      <c r="H650" s="32"/>
    </row>
    <row r="651" spans="6:8" x14ac:dyDescent="0.2">
      <c r="F651" s="32"/>
      <c r="G651" s="32"/>
      <c r="H651" s="32"/>
    </row>
    <row r="652" spans="6:8" x14ac:dyDescent="0.2">
      <c r="F652" s="32"/>
      <c r="G652" s="32"/>
      <c r="H652" s="32"/>
    </row>
    <row r="653" spans="6:8" x14ac:dyDescent="0.2">
      <c r="F653" s="32"/>
      <c r="G653" s="32"/>
      <c r="H653" s="32"/>
    </row>
    <row r="654" spans="6:8" x14ac:dyDescent="0.2">
      <c r="F654" s="32"/>
      <c r="G654" s="32"/>
      <c r="H654" s="32"/>
    </row>
    <row r="655" spans="6:8" x14ac:dyDescent="0.2">
      <c r="F655" s="32"/>
      <c r="G655" s="32"/>
      <c r="H655" s="32"/>
    </row>
    <row r="656" spans="6:8" x14ac:dyDescent="0.2">
      <c r="F656" s="32"/>
      <c r="G656" s="32"/>
      <c r="H656" s="32"/>
    </row>
    <row r="657" spans="6:8" x14ac:dyDescent="0.2">
      <c r="F657" s="32"/>
      <c r="G657" s="32"/>
      <c r="H657" s="32"/>
    </row>
    <row r="658" spans="6:8" x14ac:dyDescent="0.2">
      <c r="F658" s="32"/>
      <c r="G658" s="32"/>
      <c r="H658" s="32"/>
    </row>
    <row r="659" spans="6:8" x14ac:dyDescent="0.2">
      <c r="F659" s="32"/>
      <c r="G659" s="32"/>
      <c r="H659" s="32"/>
    </row>
    <row r="660" spans="6:8" x14ac:dyDescent="0.2">
      <c r="F660" s="32"/>
      <c r="G660" s="32"/>
      <c r="H660" s="32"/>
    </row>
    <row r="661" spans="6:8" x14ac:dyDescent="0.2">
      <c r="F661" s="32"/>
      <c r="G661" s="32"/>
      <c r="H661" s="32"/>
    </row>
    <row r="662" spans="6:8" x14ac:dyDescent="0.2">
      <c r="F662" s="32"/>
      <c r="G662" s="32"/>
      <c r="H662" s="32"/>
    </row>
    <row r="663" spans="6:8" x14ac:dyDescent="0.2">
      <c r="F663" s="32"/>
      <c r="G663" s="32"/>
      <c r="H663" s="32"/>
    </row>
    <row r="664" spans="6:8" x14ac:dyDescent="0.2">
      <c r="F664" s="32"/>
      <c r="G664" s="32"/>
      <c r="H664" s="32"/>
    </row>
    <row r="665" spans="6:8" x14ac:dyDescent="0.2">
      <c r="F665" s="32"/>
      <c r="G665" s="32"/>
      <c r="H665" s="32"/>
    </row>
    <row r="666" spans="6:8" x14ac:dyDescent="0.2">
      <c r="F666" s="32"/>
      <c r="G666" s="32"/>
      <c r="H666" s="32"/>
    </row>
    <row r="667" spans="6:8" x14ac:dyDescent="0.2">
      <c r="F667" s="32"/>
      <c r="G667" s="32"/>
      <c r="H667" s="32"/>
    </row>
    <row r="668" spans="6:8" x14ac:dyDescent="0.2">
      <c r="F668" s="32"/>
      <c r="G668" s="32"/>
      <c r="H668" s="32"/>
    </row>
    <row r="669" spans="6:8" x14ac:dyDescent="0.2">
      <c r="F669" s="32"/>
      <c r="G669" s="32"/>
      <c r="H669" s="32"/>
    </row>
    <row r="670" spans="6:8" x14ac:dyDescent="0.2">
      <c r="F670" s="32"/>
      <c r="G670" s="32"/>
      <c r="H670" s="32"/>
    </row>
    <row r="671" spans="6:8" x14ac:dyDescent="0.2">
      <c r="F671" s="32"/>
      <c r="G671" s="32"/>
      <c r="H671" s="32"/>
    </row>
    <row r="672" spans="6:8" x14ac:dyDescent="0.2">
      <c r="F672" s="32"/>
      <c r="G672" s="32"/>
      <c r="H672" s="32"/>
    </row>
    <row r="673" spans="6:8" x14ac:dyDescent="0.2">
      <c r="F673" s="32"/>
      <c r="G673" s="32"/>
      <c r="H673" s="32"/>
    </row>
    <row r="674" spans="6:8" x14ac:dyDescent="0.2">
      <c r="F674" s="32"/>
      <c r="G674" s="32"/>
      <c r="H674" s="32"/>
    </row>
    <row r="675" spans="6:8" x14ac:dyDescent="0.2">
      <c r="F675" s="32"/>
      <c r="G675" s="32"/>
      <c r="H675" s="32"/>
    </row>
    <row r="676" spans="6:8" x14ac:dyDescent="0.2">
      <c r="F676" s="32"/>
      <c r="G676" s="32"/>
      <c r="H676" s="32"/>
    </row>
    <row r="677" spans="6:8" x14ac:dyDescent="0.2">
      <c r="F677" s="32"/>
      <c r="G677" s="32"/>
      <c r="H677" s="32"/>
    </row>
    <row r="678" spans="6:8" x14ac:dyDescent="0.2">
      <c r="F678" s="32"/>
      <c r="G678" s="32"/>
      <c r="H678" s="32"/>
    </row>
    <row r="679" spans="6:8" x14ac:dyDescent="0.2">
      <c r="F679" s="32"/>
      <c r="G679" s="32"/>
      <c r="H679" s="32"/>
    </row>
    <row r="680" spans="6:8" x14ac:dyDescent="0.2">
      <c r="F680" s="32"/>
      <c r="G680" s="32"/>
      <c r="H680" s="32"/>
    </row>
    <row r="681" spans="6:8" x14ac:dyDescent="0.2">
      <c r="F681" s="32"/>
      <c r="G681" s="32"/>
      <c r="H681" s="32"/>
    </row>
    <row r="682" spans="6:8" x14ac:dyDescent="0.2">
      <c r="F682" s="32"/>
      <c r="G682" s="32"/>
      <c r="H682" s="32"/>
    </row>
    <row r="683" spans="6:8" x14ac:dyDescent="0.2">
      <c r="F683" s="32"/>
      <c r="G683" s="32"/>
      <c r="H683" s="32"/>
    </row>
    <row r="684" spans="6:8" x14ac:dyDescent="0.2">
      <c r="F684" s="32"/>
      <c r="G684" s="32"/>
      <c r="H684" s="32"/>
    </row>
    <row r="685" spans="6:8" x14ac:dyDescent="0.2">
      <c r="F685" s="32"/>
      <c r="G685" s="32"/>
      <c r="H685" s="32"/>
    </row>
    <row r="686" spans="6:8" x14ac:dyDescent="0.2">
      <c r="F686" s="32"/>
      <c r="G686" s="32"/>
      <c r="H686" s="32"/>
    </row>
    <row r="687" spans="6:8" x14ac:dyDescent="0.2">
      <c r="F687" s="32"/>
      <c r="G687" s="32"/>
      <c r="H687" s="32"/>
    </row>
    <row r="688" spans="6:8" x14ac:dyDescent="0.2">
      <c r="F688" s="32"/>
      <c r="G688" s="32"/>
      <c r="H688" s="32"/>
    </row>
    <row r="689" spans="6:8" x14ac:dyDescent="0.2">
      <c r="F689" s="32"/>
      <c r="G689" s="32"/>
      <c r="H689" s="32"/>
    </row>
    <row r="690" spans="6:8" x14ac:dyDescent="0.2">
      <c r="F690" s="32"/>
      <c r="G690" s="32"/>
      <c r="H690" s="32"/>
    </row>
    <row r="691" spans="6:8" x14ac:dyDescent="0.2">
      <c r="F691" s="32"/>
      <c r="G691" s="32"/>
      <c r="H691" s="32"/>
    </row>
    <row r="692" spans="6:8" x14ac:dyDescent="0.2">
      <c r="F692" s="32"/>
      <c r="G692" s="32"/>
      <c r="H692" s="32"/>
    </row>
    <row r="693" spans="6:8" x14ac:dyDescent="0.2">
      <c r="F693" s="32"/>
      <c r="G693" s="32"/>
      <c r="H693" s="32"/>
    </row>
    <row r="694" spans="6:8" x14ac:dyDescent="0.2">
      <c r="F694" s="32"/>
      <c r="G694" s="32"/>
      <c r="H694" s="32"/>
    </row>
    <row r="695" spans="6:8" x14ac:dyDescent="0.2">
      <c r="F695" s="32"/>
      <c r="G695" s="32"/>
      <c r="H695" s="32"/>
    </row>
    <row r="696" spans="6:8" x14ac:dyDescent="0.2">
      <c r="F696" s="32"/>
      <c r="G696" s="32"/>
      <c r="H696" s="32"/>
    </row>
    <row r="697" spans="6:8" x14ac:dyDescent="0.2">
      <c r="F697" s="32"/>
      <c r="G697" s="32"/>
      <c r="H697" s="32"/>
    </row>
    <row r="698" spans="6:8" x14ac:dyDescent="0.2">
      <c r="F698" s="32"/>
      <c r="G698" s="32"/>
      <c r="H698" s="32"/>
    </row>
    <row r="699" spans="6:8" x14ac:dyDescent="0.2">
      <c r="F699" s="32"/>
      <c r="G699" s="32"/>
      <c r="H699" s="32"/>
    </row>
    <row r="700" spans="6:8" x14ac:dyDescent="0.2">
      <c r="F700" s="32"/>
      <c r="G700" s="32"/>
      <c r="H700" s="32"/>
    </row>
    <row r="701" spans="6:8" x14ac:dyDescent="0.2">
      <c r="F701" s="32"/>
      <c r="G701" s="32"/>
      <c r="H701" s="32"/>
    </row>
    <row r="702" spans="6:8" x14ac:dyDescent="0.2">
      <c r="F702" s="32"/>
      <c r="G702" s="32"/>
      <c r="H702" s="32"/>
    </row>
    <row r="703" spans="6:8" x14ac:dyDescent="0.2">
      <c r="F703" s="32"/>
      <c r="G703" s="32"/>
      <c r="H703" s="32"/>
    </row>
    <row r="704" spans="6:8" x14ac:dyDescent="0.2">
      <c r="F704" s="32"/>
      <c r="G704" s="32"/>
      <c r="H704" s="32"/>
    </row>
    <row r="705" spans="6:8" x14ac:dyDescent="0.2">
      <c r="F705" s="32"/>
      <c r="G705" s="32"/>
      <c r="H705" s="32"/>
    </row>
    <row r="706" spans="6:8" x14ac:dyDescent="0.2">
      <c r="F706" s="32"/>
      <c r="G706" s="32"/>
      <c r="H706" s="32"/>
    </row>
    <row r="707" spans="6:8" x14ac:dyDescent="0.2">
      <c r="F707" s="32"/>
      <c r="G707" s="32"/>
      <c r="H707" s="32"/>
    </row>
    <row r="708" spans="6:8" x14ac:dyDescent="0.2">
      <c r="F708" s="32"/>
      <c r="G708" s="32"/>
      <c r="H708" s="32"/>
    </row>
    <row r="709" spans="6:8" x14ac:dyDescent="0.2">
      <c r="F709" s="32"/>
      <c r="G709" s="32"/>
      <c r="H709" s="32"/>
    </row>
    <row r="710" spans="6:8" x14ac:dyDescent="0.2">
      <c r="F710" s="32"/>
      <c r="G710" s="32"/>
      <c r="H710" s="32"/>
    </row>
    <row r="711" spans="6:8" x14ac:dyDescent="0.2">
      <c r="F711" s="32"/>
      <c r="G711" s="32"/>
      <c r="H711" s="32"/>
    </row>
    <row r="712" spans="6:8" x14ac:dyDescent="0.2">
      <c r="F712" s="32"/>
      <c r="G712" s="32"/>
      <c r="H712" s="32"/>
    </row>
    <row r="713" spans="6:8" x14ac:dyDescent="0.2">
      <c r="F713" s="32"/>
      <c r="G713" s="32"/>
      <c r="H713" s="32"/>
    </row>
    <row r="714" spans="6:8" x14ac:dyDescent="0.2">
      <c r="F714" s="32"/>
      <c r="G714" s="32"/>
      <c r="H714" s="32"/>
    </row>
    <row r="715" spans="6:8" x14ac:dyDescent="0.2">
      <c r="F715" s="32"/>
      <c r="G715" s="32"/>
      <c r="H715" s="32"/>
    </row>
    <row r="716" spans="6:8" x14ac:dyDescent="0.2">
      <c r="F716" s="32"/>
      <c r="G716" s="32"/>
      <c r="H716" s="32"/>
    </row>
    <row r="717" spans="6:8" x14ac:dyDescent="0.2">
      <c r="F717" s="32"/>
      <c r="G717" s="32"/>
      <c r="H717" s="32"/>
    </row>
    <row r="718" spans="6:8" x14ac:dyDescent="0.2">
      <c r="F718" s="32"/>
      <c r="G718" s="32"/>
      <c r="H718" s="32"/>
    </row>
    <row r="719" spans="6:8" x14ac:dyDescent="0.2">
      <c r="F719" s="32"/>
      <c r="G719" s="32"/>
      <c r="H719" s="32"/>
    </row>
    <row r="720" spans="6:8" x14ac:dyDescent="0.2">
      <c r="F720" s="32"/>
      <c r="G720" s="32"/>
      <c r="H720" s="32"/>
    </row>
    <row r="721" spans="6:8" x14ac:dyDescent="0.2">
      <c r="F721" s="32"/>
      <c r="G721" s="32"/>
      <c r="H721" s="32"/>
    </row>
    <row r="722" spans="6:8" x14ac:dyDescent="0.2">
      <c r="F722" s="32"/>
      <c r="G722" s="32"/>
      <c r="H722" s="32"/>
    </row>
    <row r="723" spans="6:8" x14ac:dyDescent="0.2">
      <c r="F723" s="32"/>
      <c r="G723" s="32"/>
      <c r="H723" s="32"/>
    </row>
    <row r="724" spans="6:8" x14ac:dyDescent="0.2">
      <c r="F724" s="32"/>
      <c r="G724" s="32"/>
      <c r="H724" s="32"/>
    </row>
    <row r="725" spans="6:8" x14ac:dyDescent="0.2">
      <c r="F725" s="32"/>
      <c r="G725" s="32"/>
      <c r="H725" s="32"/>
    </row>
    <row r="726" spans="6:8" x14ac:dyDescent="0.2">
      <c r="F726" s="32"/>
      <c r="G726" s="32"/>
      <c r="H726" s="32"/>
    </row>
    <row r="727" spans="6:8" x14ac:dyDescent="0.2">
      <c r="F727" s="32"/>
      <c r="G727" s="32"/>
      <c r="H727" s="32"/>
    </row>
    <row r="728" spans="6:8" x14ac:dyDescent="0.2">
      <c r="F728" s="32"/>
      <c r="G728" s="32"/>
      <c r="H728" s="32"/>
    </row>
    <row r="729" spans="6:8" x14ac:dyDescent="0.2">
      <c r="F729" s="32"/>
      <c r="G729" s="32"/>
      <c r="H729" s="32"/>
    </row>
    <row r="730" spans="6:8" x14ac:dyDescent="0.2">
      <c r="F730" s="32"/>
      <c r="G730" s="32"/>
      <c r="H730" s="32"/>
    </row>
    <row r="731" spans="6:8" x14ac:dyDescent="0.2">
      <c r="F731" s="32"/>
      <c r="G731" s="32"/>
      <c r="H731" s="32"/>
    </row>
    <row r="732" spans="6:8" x14ac:dyDescent="0.2">
      <c r="F732" s="32"/>
      <c r="G732" s="32"/>
      <c r="H732" s="32"/>
    </row>
    <row r="733" spans="6:8" x14ac:dyDescent="0.2">
      <c r="F733" s="32"/>
      <c r="G733" s="32"/>
      <c r="H733" s="32"/>
    </row>
    <row r="734" spans="6:8" x14ac:dyDescent="0.2">
      <c r="F734" s="32"/>
      <c r="G734" s="32"/>
      <c r="H734" s="32"/>
    </row>
    <row r="735" spans="6:8" x14ac:dyDescent="0.2">
      <c r="F735" s="32"/>
      <c r="G735" s="32"/>
      <c r="H735" s="32"/>
    </row>
    <row r="736" spans="6:8" x14ac:dyDescent="0.2">
      <c r="F736" s="32"/>
      <c r="G736" s="32"/>
      <c r="H736" s="32"/>
    </row>
    <row r="737" spans="6:8" x14ac:dyDescent="0.2">
      <c r="F737" s="32"/>
      <c r="G737" s="32"/>
      <c r="H737" s="32"/>
    </row>
    <row r="738" spans="6:8" x14ac:dyDescent="0.2">
      <c r="F738" s="32"/>
      <c r="G738" s="32"/>
      <c r="H738" s="32"/>
    </row>
    <row r="739" spans="6:8" x14ac:dyDescent="0.2">
      <c r="F739" s="32"/>
      <c r="G739" s="32"/>
      <c r="H739" s="32"/>
    </row>
    <row r="740" spans="6:8" x14ac:dyDescent="0.2">
      <c r="F740" s="32"/>
      <c r="G740" s="32"/>
      <c r="H740" s="32"/>
    </row>
    <row r="741" spans="6:8" x14ac:dyDescent="0.2">
      <c r="F741" s="32"/>
      <c r="G741" s="32"/>
      <c r="H741" s="32"/>
    </row>
    <row r="742" spans="6:8" x14ac:dyDescent="0.2">
      <c r="F742" s="32"/>
      <c r="G742" s="32"/>
      <c r="H742" s="32"/>
    </row>
    <row r="743" spans="6:8" x14ac:dyDescent="0.2">
      <c r="F743" s="32"/>
      <c r="G743" s="32"/>
      <c r="H743" s="32"/>
    </row>
    <row r="744" spans="6:8" x14ac:dyDescent="0.2">
      <c r="F744" s="32"/>
      <c r="G744" s="32"/>
      <c r="H744" s="32"/>
    </row>
    <row r="745" spans="6:8" x14ac:dyDescent="0.2">
      <c r="F745" s="32"/>
      <c r="G745" s="32"/>
      <c r="H745" s="32"/>
    </row>
    <row r="746" spans="6:8" x14ac:dyDescent="0.2">
      <c r="F746" s="32"/>
      <c r="G746" s="32"/>
      <c r="H746" s="32"/>
    </row>
    <row r="747" spans="6:8" x14ac:dyDescent="0.2">
      <c r="F747" s="32"/>
      <c r="G747" s="32"/>
      <c r="H747" s="32"/>
    </row>
    <row r="748" spans="6:8" x14ac:dyDescent="0.2">
      <c r="F748" s="32"/>
      <c r="G748" s="32"/>
      <c r="H748" s="32"/>
    </row>
    <row r="749" spans="6:8" x14ac:dyDescent="0.2">
      <c r="F749" s="32"/>
      <c r="G749" s="32"/>
      <c r="H749" s="32"/>
    </row>
    <row r="750" spans="6:8" x14ac:dyDescent="0.2">
      <c r="F750" s="32"/>
      <c r="G750" s="32"/>
      <c r="H750" s="32"/>
    </row>
    <row r="751" spans="6:8" x14ac:dyDescent="0.2">
      <c r="F751" s="32"/>
      <c r="G751" s="32"/>
      <c r="H751" s="32"/>
    </row>
    <row r="752" spans="6:8" x14ac:dyDescent="0.2">
      <c r="F752" s="32"/>
      <c r="G752" s="32"/>
      <c r="H752" s="32"/>
    </row>
    <row r="753" spans="6:8" x14ac:dyDescent="0.2">
      <c r="F753" s="32"/>
      <c r="G753" s="32"/>
      <c r="H753" s="32"/>
    </row>
    <row r="754" spans="6:8" x14ac:dyDescent="0.2">
      <c r="F754" s="32"/>
      <c r="G754" s="32"/>
      <c r="H754" s="32"/>
    </row>
    <row r="755" spans="6:8" x14ac:dyDescent="0.2">
      <c r="F755" s="32"/>
      <c r="G755" s="32"/>
      <c r="H755" s="32"/>
    </row>
    <row r="756" spans="6:8" x14ac:dyDescent="0.2">
      <c r="F756" s="32"/>
      <c r="G756" s="32"/>
      <c r="H756" s="32"/>
    </row>
    <row r="757" spans="6:8" x14ac:dyDescent="0.2">
      <c r="F757" s="32"/>
      <c r="G757" s="32"/>
      <c r="H757" s="32"/>
    </row>
    <row r="758" spans="6:8" x14ac:dyDescent="0.2">
      <c r="F758" s="32"/>
      <c r="G758" s="32"/>
      <c r="H758" s="32"/>
    </row>
    <row r="759" spans="6:8" x14ac:dyDescent="0.2">
      <c r="F759" s="32"/>
      <c r="G759" s="32"/>
      <c r="H759" s="32"/>
    </row>
    <row r="760" spans="6:8" x14ac:dyDescent="0.2">
      <c r="F760" s="32"/>
      <c r="G760" s="32"/>
      <c r="H760" s="32"/>
    </row>
    <row r="761" spans="6:8" x14ac:dyDescent="0.2">
      <c r="F761" s="32"/>
      <c r="G761" s="32"/>
      <c r="H761" s="32"/>
    </row>
    <row r="762" spans="6:8" x14ac:dyDescent="0.2">
      <c r="F762" s="32"/>
      <c r="G762" s="32"/>
      <c r="H762" s="32"/>
    </row>
    <row r="763" spans="6:8" x14ac:dyDescent="0.2">
      <c r="F763" s="32"/>
      <c r="G763" s="32"/>
      <c r="H763" s="32"/>
    </row>
    <row r="764" spans="6:8" x14ac:dyDescent="0.2">
      <c r="F764" s="32"/>
      <c r="G764" s="32"/>
      <c r="H764" s="32"/>
    </row>
    <row r="765" spans="6:8" x14ac:dyDescent="0.2">
      <c r="F765" s="32"/>
      <c r="G765" s="32"/>
      <c r="H765" s="32"/>
    </row>
    <row r="766" spans="6:8" x14ac:dyDescent="0.2">
      <c r="F766" s="32"/>
      <c r="G766" s="32"/>
      <c r="H766" s="32"/>
    </row>
    <row r="767" spans="6:8" x14ac:dyDescent="0.2">
      <c r="F767" s="32"/>
      <c r="G767" s="32"/>
      <c r="H767" s="32"/>
    </row>
    <row r="768" spans="6:8" x14ac:dyDescent="0.2">
      <c r="F768" s="32"/>
      <c r="G768" s="32"/>
      <c r="H768" s="32"/>
    </row>
    <row r="769" spans="6:8" x14ac:dyDescent="0.2">
      <c r="F769" s="32"/>
      <c r="G769" s="32"/>
      <c r="H769" s="32"/>
    </row>
    <row r="770" spans="6:8" x14ac:dyDescent="0.2">
      <c r="F770" s="32"/>
      <c r="G770" s="32"/>
      <c r="H770" s="32"/>
    </row>
    <row r="771" spans="6:8" x14ac:dyDescent="0.2">
      <c r="F771" s="32"/>
      <c r="G771" s="32"/>
      <c r="H771" s="32"/>
    </row>
    <row r="772" spans="6:8" x14ac:dyDescent="0.2">
      <c r="F772" s="32"/>
      <c r="G772" s="32"/>
      <c r="H772" s="32"/>
    </row>
    <row r="773" spans="6:8" x14ac:dyDescent="0.2">
      <c r="F773" s="32"/>
      <c r="G773" s="32"/>
      <c r="H773" s="32"/>
    </row>
    <row r="774" spans="6:8" x14ac:dyDescent="0.2">
      <c r="F774" s="32"/>
      <c r="G774" s="32"/>
      <c r="H774" s="32"/>
    </row>
    <row r="775" spans="6:8" x14ac:dyDescent="0.2">
      <c r="F775" s="32"/>
      <c r="G775" s="32"/>
      <c r="H775" s="32"/>
    </row>
    <row r="776" spans="6:8" x14ac:dyDescent="0.2">
      <c r="F776" s="32"/>
      <c r="G776" s="32"/>
      <c r="H776" s="32"/>
    </row>
    <row r="777" spans="6:8" x14ac:dyDescent="0.2">
      <c r="F777" s="32"/>
      <c r="G777" s="32"/>
      <c r="H777" s="32"/>
    </row>
    <row r="778" spans="6:8" x14ac:dyDescent="0.2">
      <c r="F778" s="32"/>
      <c r="G778" s="32"/>
      <c r="H778" s="32"/>
    </row>
    <row r="779" spans="6:8" x14ac:dyDescent="0.2">
      <c r="F779" s="32"/>
      <c r="G779" s="32"/>
      <c r="H779" s="32"/>
    </row>
    <row r="780" spans="6:8" x14ac:dyDescent="0.2">
      <c r="F780" s="32"/>
      <c r="G780" s="32"/>
      <c r="H780" s="32"/>
    </row>
    <row r="781" spans="6:8" x14ac:dyDescent="0.2">
      <c r="F781" s="32"/>
      <c r="G781" s="32"/>
      <c r="H781" s="32"/>
    </row>
    <row r="782" spans="6:8" x14ac:dyDescent="0.2">
      <c r="F782" s="32"/>
      <c r="G782" s="32"/>
      <c r="H782" s="32"/>
    </row>
    <row r="783" spans="6:8" x14ac:dyDescent="0.2">
      <c r="F783" s="32"/>
      <c r="G783" s="32"/>
      <c r="H783" s="32"/>
    </row>
    <row r="784" spans="6:8" x14ac:dyDescent="0.2">
      <c r="F784" s="32"/>
      <c r="G784" s="32"/>
      <c r="H784" s="32"/>
    </row>
    <row r="785" spans="6:8" x14ac:dyDescent="0.2">
      <c r="F785" s="32"/>
      <c r="G785" s="32"/>
      <c r="H785" s="32"/>
    </row>
    <row r="786" spans="6:8" x14ac:dyDescent="0.2">
      <c r="F786" s="32"/>
      <c r="G786" s="32"/>
      <c r="H786" s="32"/>
    </row>
    <row r="787" spans="6:8" x14ac:dyDescent="0.2">
      <c r="F787" s="32"/>
      <c r="G787" s="32"/>
      <c r="H787" s="32"/>
    </row>
    <row r="788" spans="6:8" x14ac:dyDescent="0.2">
      <c r="F788" s="32"/>
      <c r="G788" s="32"/>
      <c r="H788" s="32"/>
    </row>
    <row r="789" spans="6:8" x14ac:dyDescent="0.2">
      <c r="F789" s="32"/>
      <c r="G789" s="32"/>
      <c r="H789" s="32"/>
    </row>
    <row r="790" spans="6:8" x14ac:dyDescent="0.2">
      <c r="F790" s="32"/>
      <c r="G790" s="32"/>
      <c r="H790" s="32"/>
    </row>
    <row r="791" spans="6:8" x14ac:dyDescent="0.2">
      <c r="F791" s="32"/>
      <c r="G791" s="32"/>
      <c r="H791" s="32"/>
    </row>
    <row r="792" spans="6:8" x14ac:dyDescent="0.2">
      <c r="F792" s="32"/>
      <c r="G792" s="32"/>
      <c r="H792" s="32"/>
    </row>
    <row r="793" spans="6:8" x14ac:dyDescent="0.2">
      <c r="F793" s="32"/>
      <c r="G793" s="32"/>
      <c r="H793" s="32"/>
    </row>
    <row r="794" spans="6:8" x14ac:dyDescent="0.2">
      <c r="F794" s="32"/>
      <c r="G794" s="32"/>
      <c r="H794" s="32"/>
    </row>
    <row r="795" spans="6:8" x14ac:dyDescent="0.2">
      <c r="F795" s="32"/>
      <c r="G795" s="32"/>
      <c r="H795" s="32"/>
    </row>
    <row r="796" spans="6:8" x14ac:dyDescent="0.2">
      <c r="F796" s="32"/>
      <c r="G796" s="32"/>
      <c r="H796" s="32"/>
    </row>
    <row r="797" spans="6:8" x14ac:dyDescent="0.2">
      <c r="F797" s="32"/>
      <c r="G797" s="32"/>
      <c r="H797" s="32"/>
    </row>
  </sheetData>
  <autoFilter ref="BU8:DB263" xr:uid="{D92004F3-B47F-4E44-A6AB-04F0DC06A3ED}"/>
  <mergeCells count="5">
    <mergeCell ref="CK7:CO7"/>
    <mergeCell ref="CP7:CT7"/>
    <mergeCell ref="CU7:CX7"/>
    <mergeCell ref="CY7:DB7"/>
    <mergeCell ref="BT518:BX518"/>
  </mergeCells>
  <conditionalFormatting sqref="CH512:CH538 CH8:CH502">
    <cfRule type="cellIs" dxfId="2659" priority="32" operator="lessThan">
      <formula>193.1</formula>
    </cfRule>
  </conditionalFormatting>
  <conditionalFormatting sqref="CL9:CO499 CQ9:CT499">
    <cfRule type="cellIs" dxfId="2658" priority="31" operator="lessThan">
      <formula>0.8</formula>
    </cfRule>
  </conditionalFormatting>
  <conditionalFormatting sqref="CI512:CI538 CI8:CI502">
    <cfRule type="cellIs" dxfId="2657" priority="30" operator="between">
      <formula>1.81</formula>
      <formula>200</formula>
    </cfRule>
  </conditionalFormatting>
  <conditionalFormatting sqref="CK9:CK499 CP9:CP499">
    <cfRule type="cellIs" dxfId="2656" priority="29" operator="greaterThan">
      <formula>0.2</formula>
    </cfRule>
  </conditionalFormatting>
  <conditionalFormatting sqref="CU278:CX500 CU512:CX538 CU9:CX276 CU502:CX502">
    <cfRule type="cellIs" dxfId="2655" priority="24" operator="greaterThan">
      <formula>0.7</formula>
    </cfRule>
  </conditionalFormatting>
  <conditionalFormatting sqref="CY278:DA500 CY512:DA538 CY9:DA276 CY502:DA502">
    <cfRule type="cellIs" dxfId="2654" priority="22" operator="greaterThan">
      <formula>0.2</formula>
    </cfRule>
  </conditionalFormatting>
  <conditionalFormatting sqref="CG504">
    <cfRule type="cellIs" dxfId="2653" priority="9" operator="lessThan">
      <formula>0.94</formula>
    </cfRule>
  </conditionalFormatting>
  <conditionalFormatting sqref="CD512:CD538 CD8:CD502">
    <cfRule type="cellIs" dxfId="2652" priority="3" operator="lessThan">
      <formula>193.1</formula>
    </cfRule>
  </conditionalFormatting>
  <conditionalFormatting sqref="CC504">
    <cfRule type="cellIs" dxfId="2651" priority="1" operator="lessThan">
      <formula>0.94</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DA5C-D496-4584-981E-AE2CEA7836BB}">
  <dimension ref="A1:AE150"/>
  <sheetViews>
    <sheetView topLeftCell="A52" zoomScale="80" zoomScaleNormal="80" workbookViewId="0">
      <selection activeCell="J63" sqref="J63"/>
    </sheetView>
  </sheetViews>
  <sheetFormatPr baseColWidth="10" defaultColWidth="11.5703125" defaultRowHeight="14.25" x14ac:dyDescent="0.2"/>
  <cols>
    <col min="1" max="1" width="23.85546875" style="9" customWidth="1"/>
    <col min="2" max="13" width="16.28515625" style="9" customWidth="1"/>
    <col min="14" max="14" width="16.28515625" style="23" customWidth="1"/>
    <col min="15" max="15" width="19.7109375" style="23" customWidth="1"/>
    <col min="16" max="17" width="16.28515625" style="23" customWidth="1"/>
    <col min="18" max="18" width="21.7109375" style="9" customWidth="1"/>
    <col min="19" max="19" width="16.28515625" style="9" customWidth="1"/>
    <col min="20" max="20" width="24.5703125" style="11" customWidth="1"/>
    <col min="21" max="25" width="16.28515625" style="9" customWidth="1"/>
    <col min="26" max="26" width="18.42578125" style="9" customWidth="1"/>
    <col min="27" max="27" width="19.42578125" style="10" customWidth="1"/>
    <col min="28" max="16384" width="11.5703125" style="10"/>
  </cols>
  <sheetData>
    <row r="1" spans="1:27" ht="16.5" customHeight="1" x14ac:dyDescent="0.2">
      <c r="B1" s="10"/>
      <c r="C1" s="10"/>
      <c r="D1" s="10"/>
      <c r="E1" s="10"/>
      <c r="F1" s="10"/>
      <c r="G1" s="10"/>
      <c r="H1" s="10"/>
      <c r="I1" s="10"/>
      <c r="J1" s="10"/>
      <c r="K1" s="10"/>
      <c r="L1" s="10"/>
      <c r="M1" s="10"/>
      <c r="N1" s="10"/>
      <c r="O1" s="10"/>
      <c r="P1" s="10"/>
      <c r="Q1" s="10"/>
      <c r="R1" s="10"/>
    </row>
    <row r="2" spans="1:27" ht="16.5" customHeight="1" x14ac:dyDescent="0.2">
      <c r="A2" s="12"/>
      <c r="B2" s="13">
        <v>44927</v>
      </c>
      <c r="C2" s="13">
        <v>44958</v>
      </c>
      <c r="D2" s="13">
        <v>44986</v>
      </c>
      <c r="E2" s="13">
        <v>45017</v>
      </c>
      <c r="F2" s="10"/>
      <c r="G2" s="10"/>
      <c r="H2" s="10"/>
      <c r="I2" s="10"/>
      <c r="J2" s="10"/>
      <c r="K2" s="10"/>
      <c r="L2" s="10"/>
      <c r="M2" s="10"/>
      <c r="N2" s="10"/>
      <c r="O2" s="10"/>
      <c r="P2" s="10"/>
      <c r="Q2" s="10"/>
      <c r="R2" s="10"/>
    </row>
    <row r="3" spans="1:27" ht="16.5" customHeight="1" x14ac:dyDescent="0.2">
      <c r="A3" s="17" t="s">
        <v>473</v>
      </c>
      <c r="B3" s="18">
        <v>93.203715823153004</v>
      </c>
      <c r="C3" s="18">
        <v>93.803556638634007</v>
      </c>
      <c r="D3" s="18">
        <v>92.306352050975704</v>
      </c>
      <c r="E3" s="18">
        <v>91.698717948717899</v>
      </c>
      <c r="F3" s="10"/>
      <c r="G3" s="10"/>
      <c r="H3" s="10"/>
      <c r="I3" s="10"/>
      <c r="J3" s="10"/>
      <c r="K3" s="10"/>
      <c r="L3" s="10"/>
      <c r="M3" s="10"/>
      <c r="N3" s="10"/>
      <c r="O3" s="10"/>
      <c r="P3" s="10"/>
      <c r="Q3" s="10"/>
      <c r="R3" s="10"/>
    </row>
    <row r="4" spans="1:27" ht="16.5" customHeight="1" x14ac:dyDescent="0.2">
      <c r="A4" s="16" t="s">
        <v>192</v>
      </c>
      <c r="B4" s="15">
        <v>327.42857142857144</v>
      </c>
      <c r="C4" s="15">
        <v>367.15789473684208</v>
      </c>
      <c r="D4" s="15">
        <v>446.4</v>
      </c>
      <c r="E4" s="15">
        <v>195</v>
      </c>
      <c r="F4" s="10"/>
      <c r="G4" s="10"/>
      <c r="H4" s="10"/>
      <c r="I4" s="10"/>
      <c r="J4" s="10"/>
      <c r="K4" s="10"/>
      <c r="L4" s="10"/>
      <c r="M4" s="10"/>
      <c r="N4" s="10"/>
      <c r="O4" s="10"/>
      <c r="P4" s="10"/>
      <c r="Q4" s="10"/>
      <c r="R4" s="10"/>
    </row>
    <row r="5" spans="1:27" ht="16.5" customHeight="1" x14ac:dyDescent="0.2">
      <c r="A5" s="14" t="s">
        <v>186</v>
      </c>
      <c r="B5" s="15">
        <v>4.7589285714285712</v>
      </c>
      <c r="C5" s="15">
        <v>3.1842105263157863</v>
      </c>
      <c r="D5" s="15">
        <v>10.011111111111113</v>
      </c>
      <c r="E5" s="15">
        <v>5.8125</v>
      </c>
      <c r="F5" s="10"/>
      <c r="G5" s="10"/>
      <c r="H5" s="10"/>
      <c r="I5" s="10"/>
      <c r="J5" s="10"/>
      <c r="K5" s="10"/>
      <c r="L5" s="10"/>
      <c r="M5" s="10"/>
      <c r="N5" s="10"/>
      <c r="O5" s="10"/>
      <c r="P5" s="10"/>
      <c r="Q5" s="10"/>
      <c r="R5" s="10"/>
    </row>
    <row r="6" spans="1:27" ht="16.5" customHeight="1" x14ac:dyDescent="0.2">
      <c r="A6" s="19" t="s">
        <v>474</v>
      </c>
      <c r="B6" s="15">
        <v>95</v>
      </c>
      <c r="C6" s="15">
        <v>95</v>
      </c>
      <c r="D6" s="15">
        <v>95</v>
      </c>
      <c r="E6" s="15">
        <v>95</v>
      </c>
      <c r="F6" s="10"/>
      <c r="G6" s="10"/>
      <c r="H6" s="10"/>
      <c r="I6" s="10"/>
      <c r="J6" s="10"/>
      <c r="K6" s="10"/>
      <c r="L6" s="10"/>
      <c r="M6" s="10"/>
      <c r="N6" s="10"/>
      <c r="O6" s="10"/>
      <c r="P6" s="10"/>
      <c r="Q6" s="10"/>
      <c r="R6" s="10"/>
    </row>
    <row r="7" spans="1:27" ht="16.5" customHeight="1" x14ac:dyDescent="0.2">
      <c r="A7" s="19" t="s">
        <v>475</v>
      </c>
      <c r="B7" s="15">
        <v>4</v>
      </c>
      <c r="C7" s="15">
        <v>4</v>
      </c>
      <c r="D7" s="15">
        <v>4</v>
      </c>
      <c r="E7" s="15">
        <v>4</v>
      </c>
      <c r="F7" s="10"/>
      <c r="G7" s="10"/>
      <c r="H7" s="10"/>
      <c r="I7" s="10"/>
      <c r="J7" s="10"/>
      <c r="K7" s="10"/>
      <c r="L7" s="10"/>
      <c r="M7" s="10"/>
      <c r="N7" s="10"/>
      <c r="O7" s="10"/>
      <c r="P7" s="10"/>
      <c r="Q7" s="10"/>
      <c r="R7" s="10"/>
      <c r="AA7" s="9"/>
    </row>
    <row r="8" spans="1:27" ht="16.5" customHeight="1" x14ac:dyDescent="0.2">
      <c r="A8" s="19" t="s">
        <v>476</v>
      </c>
      <c r="B8" s="15">
        <v>360</v>
      </c>
      <c r="C8" s="15">
        <v>360</v>
      </c>
      <c r="D8" s="15">
        <v>360</v>
      </c>
      <c r="E8" s="15">
        <v>360</v>
      </c>
      <c r="F8" s="10"/>
      <c r="G8" s="10"/>
      <c r="H8" s="10"/>
      <c r="I8" s="10"/>
      <c r="J8" s="10"/>
      <c r="K8" s="10"/>
      <c r="L8" s="10"/>
      <c r="M8" s="10"/>
      <c r="N8" s="10"/>
      <c r="O8" s="10"/>
      <c r="P8" s="10"/>
      <c r="Q8" s="10"/>
      <c r="R8" s="10"/>
      <c r="S8" s="10"/>
      <c r="T8" s="10"/>
      <c r="U8" s="10"/>
      <c r="V8" s="10"/>
      <c r="W8" s="10"/>
      <c r="X8" s="10"/>
      <c r="Y8" s="10"/>
      <c r="AA8" s="9"/>
    </row>
    <row r="9" spans="1:27" ht="16.5" customHeight="1" x14ac:dyDescent="0.2">
      <c r="B9" s="10"/>
      <c r="C9" s="10"/>
      <c r="D9" s="10"/>
      <c r="E9" s="10"/>
      <c r="F9" s="10"/>
      <c r="G9" s="10"/>
      <c r="H9" s="10"/>
      <c r="I9" s="10"/>
      <c r="J9" s="10"/>
      <c r="K9" s="10"/>
      <c r="L9" s="10"/>
      <c r="M9" s="10"/>
      <c r="N9" s="10"/>
      <c r="O9" s="10"/>
      <c r="P9" s="10"/>
      <c r="Q9" s="10"/>
      <c r="R9" s="10"/>
      <c r="S9" s="10"/>
      <c r="T9" s="10"/>
      <c r="U9" s="10"/>
      <c r="V9" s="10"/>
      <c r="W9" s="10"/>
      <c r="X9" s="10"/>
      <c r="Y9" s="10"/>
    </row>
    <row r="10" spans="1:27" ht="16.5" customHeight="1" x14ac:dyDescent="0.2">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7" ht="16.5" customHeight="1" x14ac:dyDescent="0.2">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7" ht="16.5" customHeight="1" x14ac:dyDescent="0.2">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7" ht="16.5" customHeight="1" x14ac:dyDescent="0.2">
      <c r="B13" s="10"/>
      <c r="C13" s="10"/>
      <c r="D13" s="10"/>
      <c r="E13" s="10"/>
      <c r="F13" s="10"/>
      <c r="G13" s="10"/>
      <c r="H13" s="10"/>
      <c r="I13" s="10"/>
      <c r="J13" s="10"/>
      <c r="K13" s="10"/>
      <c r="L13" s="10"/>
      <c r="M13" s="10"/>
      <c r="N13" s="10"/>
      <c r="O13" s="10"/>
      <c r="P13" s="10"/>
      <c r="Q13" s="10"/>
      <c r="R13" s="10"/>
      <c r="S13" s="10"/>
      <c r="T13" s="20"/>
      <c r="U13" s="21"/>
      <c r="V13" s="21"/>
      <c r="Z13" s="10"/>
    </row>
    <row r="14" spans="1:27" ht="16.5" customHeight="1" x14ac:dyDescent="0.2">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7" ht="16.5" customHeight="1" x14ac:dyDescent="0.2">
      <c r="B15" s="22"/>
      <c r="C15" s="22"/>
      <c r="D15" s="22"/>
      <c r="E15" s="22"/>
      <c r="F15" s="22"/>
      <c r="G15" s="22"/>
      <c r="H15" s="22"/>
      <c r="I15" s="22"/>
      <c r="J15" s="10"/>
      <c r="K15" s="10"/>
      <c r="L15" s="10"/>
      <c r="M15" s="10"/>
      <c r="N15" s="10"/>
      <c r="O15" s="10"/>
      <c r="P15" s="10"/>
      <c r="Q15" s="10"/>
      <c r="R15" s="10"/>
      <c r="S15" s="10"/>
      <c r="T15" s="10"/>
      <c r="U15" s="10"/>
      <c r="V15" s="10"/>
      <c r="W15" s="10"/>
      <c r="X15" s="10"/>
      <c r="Y15" s="10"/>
      <c r="Z15" s="10"/>
    </row>
    <row r="16" spans="1:27" ht="16.5" customHeight="1" x14ac:dyDescent="0.2">
      <c r="B16" s="22"/>
      <c r="C16" s="22"/>
      <c r="D16" s="22"/>
      <c r="E16" s="22"/>
      <c r="F16" s="22"/>
      <c r="G16" s="22"/>
      <c r="H16" s="22"/>
      <c r="I16" s="22"/>
      <c r="J16" s="10"/>
      <c r="K16" s="10"/>
      <c r="L16" s="10"/>
      <c r="M16" s="10"/>
      <c r="N16" s="10"/>
      <c r="O16" s="10"/>
      <c r="P16" s="10"/>
      <c r="Q16" s="10"/>
      <c r="R16" s="10"/>
      <c r="S16" s="10"/>
      <c r="T16" s="10"/>
      <c r="U16" s="10"/>
      <c r="V16" s="10"/>
      <c r="W16" s="10"/>
      <c r="X16" s="10"/>
      <c r="Y16" s="10"/>
      <c r="Z16" s="10"/>
    </row>
    <row r="17" spans="1:26" ht="16.5" customHeight="1" x14ac:dyDescent="0.2">
      <c r="B17" s="22"/>
      <c r="C17" s="22"/>
      <c r="D17" s="22"/>
      <c r="E17" s="22"/>
      <c r="F17" s="22"/>
      <c r="G17" s="22"/>
      <c r="H17" s="22"/>
      <c r="I17" s="22"/>
      <c r="J17" s="10"/>
      <c r="K17" s="10"/>
      <c r="L17" s="10"/>
      <c r="M17" s="10"/>
      <c r="N17" s="10"/>
      <c r="O17" s="10"/>
      <c r="P17" s="10"/>
      <c r="Q17" s="10"/>
      <c r="R17" s="10"/>
      <c r="S17" s="10"/>
      <c r="T17" s="10"/>
      <c r="U17" s="10"/>
      <c r="V17" s="10"/>
      <c r="W17" s="10"/>
      <c r="X17" s="10"/>
      <c r="Y17" s="10"/>
      <c r="Z17" s="10"/>
    </row>
    <row r="18" spans="1:26" ht="16.5" customHeight="1" x14ac:dyDescent="0.2">
      <c r="B18" s="22"/>
      <c r="C18" s="22"/>
      <c r="D18" s="22"/>
      <c r="E18" s="22"/>
      <c r="F18" s="22"/>
      <c r="G18" s="22"/>
      <c r="H18" s="22"/>
      <c r="I18" s="22"/>
      <c r="J18" s="10"/>
      <c r="K18" s="10"/>
      <c r="L18" s="10"/>
      <c r="M18" s="10"/>
      <c r="N18" s="10"/>
      <c r="O18" s="10"/>
      <c r="P18" s="10"/>
      <c r="Q18" s="10"/>
      <c r="R18" s="10"/>
      <c r="S18" s="10"/>
      <c r="T18" s="10"/>
      <c r="U18" s="10"/>
      <c r="V18" s="10"/>
      <c r="W18" s="10"/>
      <c r="X18" s="10"/>
      <c r="Y18" s="10"/>
      <c r="Z18" s="10"/>
    </row>
    <row r="19" spans="1:26" ht="16.5" customHeight="1" x14ac:dyDescent="0.2">
      <c r="B19" s="22"/>
      <c r="C19" s="22"/>
      <c r="D19" s="22"/>
      <c r="E19" s="22"/>
      <c r="F19" s="22"/>
      <c r="G19" s="22"/>
      <c r="H19" s="22"/>
      <c r="I19" s="22"/>
      <c r="J19" s="10"/>
      <c r="K19" s="10"/>
      <c r="L19" s="10"/>
      <c r="M19" s="10"/>
      <c r="N19" s="10"/>
      <c r="O19" s="10"/>
      <c r="P19" s="10"/>
      <c r="Q19" s="10"/>
      <c r="R19" s="10"/>
      <c r="S19" s="10"/>
      <c r="T19" s="10"/>
      <c r="U19" s="10"/>
      <c r="V19" s="10"/>
      <c r="W19" s="10"/>
      <c r="X19" s="10"/>
      <c r="Y19" s="10"/>
      <c r="Z19" s="10"/>
    </row>
    <row r="20" spans="1:26" ht="16.5" customHeight="1" x14ac:dyDescent="0.2">
      <c r="A20" s="10"/>
      <c r="B20" s="22"/>
      <c r="C20" s="22"/>
      <c r="D20" s="22"/>
      <c r="E20" s="22"/>
      <c r="F20" s="22"/>
      <c r="G20" s="22"/>
      <c r="H20" s="22"/>
      <c r="I20" s="22"/>
      <c r="J20" s="10"/>
      <c r="K20" s="10"/>
      <c r="L20" s="10"/>
      <c r="M20" s="10"/>
      <c r="N20" s="10"/>
      <c r="O20" s="10"/>
      <c r="P20" s="10"/>
      <c r="Q20" s="10"/>
      <c r="R20" s="10"/>
      <c r="S20" s="10"/>
      <c r="T20" s="10"/>
      <c r="U20" s="10"/>
      <c r="V20" s="10"/>
      <c r="W20" s="10"/>
      <c r="X20" s="10"/>
      <c r="Y20" s="10"/>
      <c r="Z20" s="10"/>
    </row>
    <row r="21" spans="1:26" ht="16.5" customHeight="1" x14ac:dyDescent="0.2">
      <c r="A21" s="10"/>
      <c r="J21" s="10"/>
      <c r="K21" s="10"/>
      <c r="L21" s="10"/>
      <c r="M21" s="10"/>
      <c r="N21" s="10"/>
      <c r="O21" s="10"/>
      <c r="P21" s="10"/>
      <c r="Q21" s="10"/>
      <c r="R21" s="10"/>
      <c r="S21" s="10"/>
      <c r="T21" s="10"/>
      <c r="U21" s="10"/>
      <c r="V21" s="10"/>
      <c r="W21" s="10"/>
      <c r="X21" s="10"/>
      <c r="Y21" s="10"/>
      <c r="Z21" s="10"/>
    </row>
    <row r="22" spans="1:26" ht="16.5" customHeigh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6.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6.5" customHeigh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6.5" customHeigh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6.5" customHeigh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6.5" customHeigh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6.5" customHeigh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6.5" customHeigh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6.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6.5" customHeigh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8" spans="1:31" s="9" customFormat="1" x14ac:dyDescent="0.2">
      <c r="A38" s="10"/>
      <c r="B38" s="10"/>
      <c r="C38" s="10"/>
      <c r="D38" s="10"/>
      <c r="E38" s="10"/>
      <c r="N38" s="23"/>
      <c r="O38" s="23"/>
      <c r="P38" s="23"/>
      <c r="Q38" s="23"/>
      <c r="T38" s="11"/>
      <c r="AA38" s="10"/>
      <c r="AB38" s="10"/>
      <c r="AC38" s="10"/>
      <c r="AD38" s="10"/>
      <c r="AE38" s="10"/>
    </row>
    <row r="39" spans="1:31" s="9" customFormat="1" x14ac:dyDescent="0.2">
      <c r="A39" s="10"/>
      <c r="B39" s="10"/>
      <c r="C39" s="10"/>
      <c r="D39" s="10"/>
      <c r="E39" s="10"/>
      <c r="N39" s="23"/>
      <c r="O39" s="23"/>
      <c r="P39" s="23"/>
      <c r="Q39" s="23"/>
      <c r="T39" s="11"/>
      <c r="AA39" s="10"/>
      <c r="AB39" s="10"/>
      <c r="AC39" s="10"/>
      <c r="AD39" s="10"/>
      <c r="AE39" s="10"/>
    </row>
    <row r="40" spans="1:31" s="9" customFormat="1" x14ac:dyDescent="0.2">
      <c r="A40" s="10"/>
      <c r="B40" s="10"/>
      <c r="C40" s="10"/>
      <c r="D40" s="10"/>
      <c r="E40" s="10"/>
      <c r="N40" s="23"/>
      <c r="O40" s="23"/>
      <c r="P40" s="23"/>
      <c r="Q40" s="23"/>
      <c r="T40" s="11"/>
      <c r="AA40" s="10"/>
      <c r="AB40" s="10"/>
      <c r="AC40" s="10"/>
      <c r="AD40" s="10"/>
      <c r="AE40" s="10"/>
    </row>
    <row r="41" spans="1:31" s="9" customFormat="1" x14ac:dyDescent="0.2">
      <c r="A41" s="10"/>
      <c r="B41" s="10"/>
      <c r="C41" s="10"/>
      <c r="D41" s="10"/>
      <c r="E41" s="10"/>
      <c r="N41" s="23"/>
      <c r="O41" s="23"/>
      <c r="P41" s="23"/>
      <c r="Q41" s="23"/>
      <c r="T41" s="11"/>
      <c r="AA41" s="10"/>
      <c r="AB41" s="10"/>
      <c r="AC41" s="10"/>
      <c r="AD41" s="10"/>
      <c r="AE41" s="10"/>
    </row>
    <row r="42" spans="1:31" s="9" customFormat="1" x14ac:dyDescent="0.2">
      <c r="A42" s="10"/>
      <c r="B42" s="10"/>
      <c r="C42" s="10"/>
      <c r="D42" s="10"/>
      <c r="E42" s="10"/>
      <c r="N42" s="23"/>
      <c r="O42" s="23"/>
      <c r="P42" s="23"/>
      <c r="Q42" s="23"/>
      <c r="T42" s="11"/>
      <c r="AA42" s="10"/>
      <c r="AB42" s="10"/>
      <c r="AC42" s="10"/>
      <c r="AD42" s="10"/>
      <c r="AE42" s="10"/>
    </row>
    <row r="43" spans="1:31" s="9" customFormat="1" x14ac:dyDescent="0.2">
      <c r="A43" s="10"/>
      <c r="B43" s="10"/>
      <c r="C43" s="10"/>
      <c r="D43" s="10"/>
      <c r="E43" s="10"/>
      <c r="N43" s="23"/>
      <c r="O43" s="23"/>
      <c r="P43" s="23"/>
      <c r="Q43" s="23"/>
      <c r="T43" s="11"/>
      <c r="AA43" s="10"/>
      <c r="AB43" s="10"/>
      <c r="AC43" s="10"/>
      <c r="AD43" s="10"/>
      <c r="AE43" s="10"/>
    </row>
    <row r="44" spans="1:31" s="9" customFormat="1" x14ac:dyDescent="0.2">
      <c r="A44" s="10"/>
      <c r="B44" s="10"/>
      <c r="C44" s="10"/>
      <c r="D44" s="10"/>
      <c r="E44" s="10"/>
      <c r="N44" s="23"/>
      <c r="O44" s="23"/>
      <c r="P44" s="23"/>
      <c r="Q44" s="23"/>
      <c r="T44" s="11"/>
      <c r="AA44" s="10"/>
      <c r="AB44" s="10"/>
      <c r="AC44" s="10"/>
      <c r="AD44" s="10"/>
      <c r="AE44" s="10"/>
    </row>
    <row r="45" spans="1:31" s="9" customFormat="1" x14ac:dyDescent="0.2">
      <c r="A45" s="10"/>
      <c r="B45" s="10"/>
      <c r="C45" s="10"/>
      <c r="D45" s="10"/>
      <c r="E45" s="10"/>
      <c r="N45" s="23"/>
      <c r="O45" s="23"/>
      <c r="P45" s="23"/>
      <c r="Q45" s="23"/>
      <c r="T45" s="11"/>
      <c r="AA45" s="10"/>
      <c r="AB45" s="10"/>
      <c r="AC45" s="10"/>
      <c r="AD45" s="10"/>
      <c r="AE45" s="10"/>
    </row>
    <row r="46" spans="1:31" s="9" customFormat="1" x14ac:dyDescent="0.2">
      <c r="A46" s="10"/>
      <c r="B46" s="10"/>
      <c r="C46" s="10"/>
      <c r="D46" s="10"/>
      <c r="E46" s="10"/>
      <c r="N46" s="23"/>
      <c r="O46" s="23"/>
      <c r="P46" s="23"/>
      <c r="Q46" s="23"/>
      <c r="T46" s="11"/>
      <c r="AA46" s="10"/>
      <c r="AB46" s="10"/>
      <c r="AC46" s="10"/>
      <c r="AD46" s="10"/>
      <c r="AE46" s="10"/>
    </row>
    <row r="47" spans="1:31" s="9" customFormat="1" x14ac:dyDescent="0.2">
      <c r="A47" s="10"/>
      <c r="B47" s="10"/>
      <c r="C47" s="10"/>
      <c r="D47" s="10"/>
      <c r="E47" s="10"/>
      <c r="N47" s="23"/>
      <c r="O47" s="23"/>
      <c r="P47" s="23"/>
      <c r="Q47" s="23"/>
      <c r="T47" s="11"/>
      <c r="AA47" s="10"/>
      <c r="AB47" s="10"/>
      <c r="AC47" s="10"/>
      <c r="AD47" s="10"/>
      <c r="AE47" s="10"/>
    </row>
    <row r="48" spans="1:31" s="9" customFormat="1" x14ac:dyDescent="0.2">
      <c r="A48" s="10"/>
      <c r="B48" s="10"/>
      <c r="C48" s="10"/>
      <c r="D48" s="10"/>
      <c r="E48" s="10"/>
      <c r="N48" s="23"/>
      <c r="O48" s="23"/>
      <c r="P48" s="23"/>
      <c r="Q48" s="23"/>
      <c r="T48" s="11"/>
      <c r="AA48" s="10"/>
      <c r="AB48" s="10"/>
      <c r="AC48" s="10"/>
      <c r="AD48" s="10"/>
      <c r="AE48" s="10"/>
    </row>
    <row r="49" spans="1:26" x14ac:dyDescent="0.2">
      <c r="A49" s="10"/>
      <c r="B49" s="10"/>
      <c r="C49" s="10"/>
      <c r="D49" s="10"/>
      <c r="E49" s="10"/>
    </row>
    <row r="50" spans="1:26" x14ac:dyDescent="0.2">
      <c r="A50" s="10"/>
      <c r="B50" s="10"/>
      <c r="C50" s="10"/>
      <c r="D50" s="10"/>
      <c r="E50" s="10"/>
    </row>
    <row r="51" spans="1:26" x14ac:dyDescent="0.2">
      <c r="A51" s="10"/>
      <c r="B51" s="10"/>
      <c r="C51" s="10"/>
      <c r="D51" s="10"/>
      <c r="E51" s="10"/>
    </row>
    <row r="52" spans="1:26" x14ac:dyDescent="0.2">
      <c r="A52" s="10"/>
      <c r="B52" s="10"/>
      <c r="C52" s="10"/>
      <c r="D52" s="10"/>
      <c r="E52" s="10"/>
    </row>
    <row r="53" spans="1:26" x14ac:dyDescent="0.2">
      <c r="A53" s="10"/>
      <c r="B53" s="10"/>
      <c r="C53" s="10"/>
      <c r="D53" s="10"/>
      <c r="E53" s="10"/>
    </row>
    <row r="54" spans="1:26" x14ac:dyDescent="0.2">
      <c r="A54" s="10"/>
      <c r="B54" s="10"/>
      <c r="C54" s="10"/>
      <c r="D54" s="10"/>
      <c r="E54" s="10"/>
    </row>
    <row r="55" spans="1:26" x14ac:dyDescent="0.2">
      <c r="A55" s="10"/>
      <c r="B55" s="10"/>
      <c r="C55" s="10"/>
      <c r="D55" s="10"/>
      <c r="E55" s="10"/>
    </row>
    <row r="56" spans="1:26" x14ac:dyDescent="0.2">
      <c r="A56" s="10"/>
      <c r="B56" s="10"/>
      <c r="C56" s="10"/>
      <c r="D56" s="10"/>
      <c r="E56" s="10"/>
    </row>
    <row r="57" spans="1:26" x14ac:dyDescent="0.2">
      <c r="A57" s="10"/>
      <c r="B57" s="10"/>
      <c r="C57" s="10"/>
      <c r="D57" s="10"/>
      <c r="E57" s="10"/>
    </row>
    <row r="58" spans="1:26" x14ac:dyDescent="0.2">
      <c r="A58" s="10"/>
      <c r="B58" s="10"/>
      <c r="C58" s="10"/>
      <c r="D58" s="10"/>
      <c r="E58" s="10"/>
    </row>
    <row r="59" spans="1:26" x14ac:dyDescent="0.2">
      <c r="A59" s="10"/>
      <c r="B59" s="10"/>
      <c r="C59" s="10"/>
      <c r="D59" s="10"/>
      <c r="E59" s="10"/>
    </row>
    <row r="60" spans="1:26" ht="14.45" customHeight="1" x14ac:dyDescent="0.2">
      <c r="B60" s="10"/>
      <c r="C60" s="10"/>
      <c r="D60" s="10"/>
      <c r="E60" s="10"/>
      <c r="F60" s="10"/>
      <c r="G60" s="10"/>
      <c r="H60" s="10"/>
      <c r="I60" s="10"/>
      <c r="J60" s="10"/>
      <c r="K60" s="10"/>
      <c r="L60" s="10"/>
    </row>
    <row r="61" spans="1:26" ht="14.45" customHeight="1" x14ac:dyDescent="0.2">
      <c r="B61" s="10"/>
      <c r="C61" s="10"/>
      <c r="D61" s="10"/>
      <c r="E61" s="10"/>
      <c r="F61" s="10"/>
      <c r="G61" s="10"/>
      <c r="H61" s="10"/>
      <c r="I61" s="10"/>
      <c r="J61" s="10"/>
      <c r="K61" s="10"/>
      <c r="L61" s="10"/>
      <c r="P61" s="10"/>
      <c r="Q61" s="10"/>
      <c r="R61" s="10"/>
      <c r="S61" s="10"/>
      <c r="T61" s="10"/>
      <c r="U61" s="10"/>
      <c r="V61" s="10"/>
      <c r="W61" s="10"/>
      <c r="X61" s="10"/>
      <c r="Y61" s="10"/>
      <c r="Z61" s="10"/>
    </row>
    <row r="62" spans="1:26" ht="14.45" customHeight="1" x14ac:dyDescent="0.2">
      <c r="A62" s="12"/>
      <c r="B62" s="13">
        <v>43831</v>
      </c>
      <c r="C62" s="13">
        <v>43862</v>
      </c>
      <c r="D62" s="13">
        <v>43891</v>
      </c>
      <c r="E62" s="13">
        <v>43922</v>
      </c>
      <c r="F62" s="10"/>
      <c r="G62"/>
      <c r="H62"/>
      <c r="I62"/>
      <c r="J62"/>
      <c r="K62" s="10"/>
      <c r="L62" s="10"/>
      <c r="P62" s="10"/>
      <c r="Q62" s="10"/>
      <c r="R62" s="10"/>
      <c r="S62" s="10"/>
      <c r="T62" s="10"/>
      <c r="U62" s="10"/>
      <c r="V62" s="10"/>
      <c r="W62" s="10"/>
      <c r="X62" s="10"/>
      <c r="Y62" s="10"/>
      <c r="Z62" s="10"/>
    </row>
    <row r="63" spans="1:26" ht="14.45" customHeight="1" x14ac:dyDescent="0.2">
      <c r="A63" s="14" t="s">
        <v>39</v>
      </c>
      <c r="B63" s="24">
        <v>78.614417547144598</v>
      </c>
      <c r="C63" s="24">
        <v>86.003919930598002</v>
      </c>
      <c r="D63" s="24">
        <v>70.850857327725606</v>
      </c>
      <c r="E63" s="24">
        <v>64.092664092664094</v>
      </c>
      <c r="F63" s="10"/>
      <c r="G63"/>
      <c r="H63"/>
      <c r="I63"/>
      <c r="J63"/>
      <c r="K63" s="10"/>
      <c r="L63" s="10"/>
      <c r="P63" s="10"/>
      <c r="Q63" s="10"/>
      <c r="R63" s="10"/>
      <c r="S63" s="10"/>
      <c r="T63" s="10"/>
      <c r="U63" s="10"/>
      <c r="V63" s="10"/>
      <c r="W63" s="10"/>
      <c r="X63" s="10"/>
      <c r="Y63" s="10"/>
      <c r="Z63" s="10"/>
    </row>
    <row r="64" spans="1:26" ht="14.45" customHeight="1" x14ac:dyDescent="0.2">
      <c r="A64" s="25" t="s">
        <v>231</v>
      </c>
      <c r="B64" s="24">
        <v>21.385582452855399</v>
      </c>
      <c r="C64" s="24">
        <v>13.996080069402</v>
      </c>
      <c r="D64" s="24">
        <v>29.149142672274301</v>
      </c>
      <c r="E64" s="24">
        <v>35.907335907335899</v>
      </c>
      <c r="F64" s="10"/>
      <c r="G64"/>
      <c r="H64"/>
      <c r="I64"/>
      <c r="J64"/>
      <c r="K64" s="10"/>
      <c r="L64" s="10"/>
      <c r="P64" s="10"/>
      <c r="Q64" s="10"/>
      <c r="R64" s="10"/>
      <c r="S64" s="10"/>
      <c r="T64" s="10"/>
      <c r="U64" s="10"/>
      <c r="V64" s="10"/>
      <c r="W64" s="10"/>
      <c r="X64" s="10"/>
      <c r="Y64" s="10"/>
      <c r="Z64" s="10"/>
    </row>
    <row r="65" spans="1:26" ht="14.45" customHeight="1" x14ac:dyDescent="0.2">
      <c r="A65" s="26" t="s">
        <v>477</v>
      </c>
      <c r="B65" s="27">
        <v>20</v>
      </c>
      <c r="C65" s="27">
        <v>20</v>
      </c>
      <c r="D65" s="27">
        <v>20</v>
      </c>
      <c r="E65" s="27">
        <v>20</v>
      </c>
      <c r="F65" s="10"/>
      <c r="G65"/>
      <c r="H65"/>
      <c r="I65"/>
      <c r="J65"/>
      <c r="K65" s="10"/>
      <c r="L65" s="10"/>
      <c r="M65" s="10"/>
      <c r="N65" s="10"/>
      <c r="O65" s="10"/>
      <c r="P65" s="10"/>
      <c r="Q65" s="10"/>
      <c r="R65" s="10"/>
      <c r="S65" s="10"/>
      <c r="T65" s="10"/>
      <c r="U65" s="10"/>
      <c r="V65" s="10"/>
      <c r="W65" s="10"/>
      <c r="X65" s="10"/>
      <c r="Y65" s="10"/>
      <c r="Z65" s="10"/>
    </row>
    <row r="66" spans="1:26" ht="14.45" customHeight="1" x14ac:dyDescent="0.2">
      <c r="A66" s="26" t="s">
        <v>478</v>
      </c>
      <c r="B66" s="27">
        <v>80</v>
      </c>
      <c r="C66" s="27">
        <v>80</v>
      </c>
      <c r="D66" s="27">
        <v>80</v>
      </c>
      <c r="E66" s="27">
        <v>80</v>
      </c>
      <c r="F66" s="10"/>
      <c r="G66" s="10"/>
      <c r="H66" s="10"/>
      <c r="I66" s="10"/>
      <c r="J66" s="10"/>
      <c r="K66" s="10"/>
      <c r="L66" s="10"/>
      <c r="M66" s="10"/>
      <c r="N66" s="10"/>
      <c r="O66" s="10"/>
      <c r="P66" s="10"/>
      <c r="Q66" s="10"/>
      <c r="R66" s="10"/>
      <c r="S66" s="10"/>
      <c r="T66" s="10"/>
      <c r="U66" s="10"/>
      <c r="V66" s="10"/>
      <c r="W66" s="10"/>
      <c r="X66" s="10"/>
      <c r="Y66" s="10"/>
      <c r="Z66" s="10"/>
    </row>
    <row r="67" spans="1:26" ht="14.45" customHeigh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6.5" customHeigh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6.5" customHeigh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2">
      <c r="B70" s="10"/>
      <c r="C70" s="10"/>
      <c r="D70" s="10"/>
      <c r="E70" s="10"/>
      <c r="F70" s="10"/>
      <c r="G70" s="10"/>
      <c r="H70" s="10"/>
      <c r="I70" s="10"/>
      <c r="J70" s="10"/>
      <c r="K70" s="10"/>
      <c r="L70" s="10"/>
      <c r="V70" s="10"/>
      <c r="W70" s="10"/>
    </row>
    <row r="71" spans="1:26"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
      <c r="A73" s="10"/>
      <c r="B73" s="10"/>
      <c r="C73" s="10"/>
      <c r="D73" s="10"/>
      <c r="E73" s="10"/>
      <c r="L73" s="10"/>
      <c r="M73" s="10"/>
      <c r="N73" s="10"/>
      <c r="O73" s="10"/>
      <c r="P73" s="10"/>
      <c r="Q73" s="10"/>
      <c r="R73" s="10"/>
      <c r="S73" s="10"/>
      <c r="T73" s="10"/>
      <c r="U73" s="10"/>
      <c r="V73" s="10"/>
      <c r="W73" s="10"/>
      <c r="X73" s="10"/>
      <c r="Y73" s="10"/>
      <c r="Z73" s="10"/>
    </row>
    <row r="74" spans="1:26" x14ac:dyDescent="0.2">
      <c r="A74" s="10"/>
      <c r="B74" s="10"/>
      <c r="C74" s="10"/>
      <c r="D74" s="10"/>
      <c r="E74" s="10"/>
      <c r="L74" s="10"/>
      <c r="M74" s="10"/>
      <c r="N74" s="10"/>
      <c r="O74" s="10"/>
      <c r="P74" s="10"/>
      <c r="Q74" s="10"/>
      <c r="R74" s="10"/>
      <c r="S74" s="10"/>
      <c r="T74" s="10"/>
      <c r="U74" s="10"/>
      <c r="V74" s="10"/>
      <c r="W74" s="10"/>
      <c r="X74" s="10"/>
      <c r="Y74" s="10"/>
      <c r="Z74" s="10"/>
    </row>
    <row r="75" spans="1:26" x14ac:dyDescent="0.2">
      <c r="A75" s="10"/>
      <c r="B75" s="10"/>
      <c r="C75" s="10"/>
      <c r="D75" s="10"/>
      <c r="E75" s="10"/>
      <c r="L75" s="10"/>
      <c r="M75" s="10"/>
      <c r="N75" s="10"/>
      <c r="O75" s="10"/>
      <c r="P75" s="10"/>
      <c r="Q75" s="10"/>
      <c r="R75" s="10"/>
      <c r="S75" s="10"/>
      <c r="T75" s="10"/>
      <c r="U75" s="10"/>
      <c r="V75" s="10"/>
      <c r="W75" s="10"/>
      <c r="X75" s="10"/>
      <c r="Y75" s="10"/>
      <c r="Z75" s="10"/>
    </row>
    <row r="76" spans="1:26" x14ac:dyDescent="0.2">
      <c r="A76" s="10"/>
      <c r="B76" s="10"/>
      <c r="C76" s="10"/>
      <c r="D76" s="10"/>
      <c r="E76" s="10"/>
      <c r="L76" s="10"/>
      <c r="M76" s="10"/>
      <c r="N76" s="10"/>
      <c r="O76" s="10"/>
      <c r="P76" s="10"/>
      <c r="Q76" s="10"/>
      <c r="R76" s="10"/>
      <c r="S76" s="10"/>
      <c r="T76" s="10"/>
      <c r="U76" s="10"/>
      <c r="V76" s="10"/>
      <c r="W76" s="10"/>
      <c r="X76" s="10"/>
      <c r="Y76" s="10"/>
      <c r="Z76" s="10"/>
    </row>
    <row r="77" spans="1:26" x14ac:dyDescent="0.2">
      <c r="A77" s="10"/>
      <c r="B77" s="10"/>
      <c r="C77" s="10"/>
      <c r="D77" s="10"/>
      <c r="E77" s="10"/>
      <c r="L77" s="10"/>
      <c r="M77" s="10"/>
      <c r="N77" s="10"/>
      <c r="O77" s="10"/>
      <c r="P77" s="10"/>
      <c r="Q77" s="10"/>
      <c r="R77" s="10"/>
      <c r="S77" s="10"/>
      <c r="T77" s="10"/>
      <c r="U77" s="10"/>
      <c r="V77" s="10"/>
      <c r="W77" s="10"/>
      <c r="X77" s="10"/>
      <c r="Y77" s="10"/>
      <c r="Z77" s="10"/>
    </row>
    <row r="78" spans="1:26" x14ac:dyDescent="0.2">
      <c r="A78" s="10"/>
      <c r="B78" s="10"/>
      <c r="C78" s="10"/>
      <c r="D78" s="10"/>
      <c r="E78" s="10"/>
      <c r="L78" s="10"/>
      <c r="M78" s="10"/>
      <c r="N78" s="10"/>
      <c r="O78" s="10"/>
      <c r="P78" s="10"/>
      <c r="Q78" s="10"/>
      <c r="R78" s="10"/>
      <c r="S78" s="10"/>
      <c r="T78" s="10"/>
      <c r="U78" s="10"/>
      <c r="V78" s="10"/>
      <c r="W78" s="10"/>
      <c r="X78" s="10"/>
      <c r="Y78" s="10"/>
      <c r="Z78" s="10"/>
    </row>
    <row r="79" spans="1:26" x14ac:dyDescent="0.2">
      <c r="A79" s="10"/>
      <c r="B79" s="10"/>
      <c r="C79" s="10"/>
      <c r="D79" s="10"/>
      <c r="E79" s="10"/>
      <c r="L79" s="10"/>
      <c r="M79" s="10"/>
      <c r="N79" s="10"/>
      <c r="O79" s="10"/>
      <c r="P79" s="10"/>
      <c r="Q79" s="10"/>
      <c r="R79" s="10"/>
      <c r="S79" s="10"/>
      <c r="T79" s="10"/>
      <c r="U79" s="10"/>
      <c r="V79" s="10"/>
      <c r="W79" s="10"/>
      <c r="X79" s="10"/>
      <c r="Y79" s="10"/>
      <c r="Z79" s="10"/>
    </row>
    <row r="80" spans="1:26" x14ac:dyDescent="0.2">
      <c r="A80" s="10"/>
      <c r="B80" s="10"/>
      <c r="C80" s="10"/>
      <c r="D80" s="10"/>
      <c r="E80" s="10"/>
      <c r="V80" s="10"/>
      <c r="W80" s="10"/>
      <c r="X80" s="10"/>
      <c r="Y80" s="10"/>
    </row>
    <row r="81" spans="1:31" x14ac:dyDescent="0.2">
      <c r="A81" s="10"/>
      <c r="B81" s="10"/>
      <c r="C81" s="10"/>
      <c r="D81" s="10"/>
      <c r="E81" s="10"/>
      <c r="V81" s="10"/>
      <c r="W81" s="10"/>
      <c r="X81" s="10"/>
      <c r="Y81" s="10"/>
      <c r="Z81" s="10"/>
    </row>
    <row r="82" spans="1:31" x14ac:dyDescent="0.2">
      <c r="A82" s="10"/>
      <c r="B82" s="10"/>
      <c r="C82" s="10"/>
      <c r="D82" s="10"/>
      <c r="E82" s="10"/>
      <c r="V82" s="10"/>
      <c r="W82" s="10"/>
      <c r="X82" s="10"/>
      <c r="Y82" s="10"/>
      <c r="Z82" s="10"/>
    </row>
    <row r="83" spans="1:31" x14ac:dyDescent="0.2">
      <c r="A83" s="10"/>
      <c r="B83" s="10"/>
      <c r="C83" s="10"/>
      <c r="D83" s="10"/>
      <c r="E83" s="10"/>
      <c r="V83" s="10"/>
      <c r="W83" s="10"/>
      <c r="X83" s="10"/>
      <c r="Y83" s="10"/>
      <c r="Z83" s="10"/>
    </row>
    <row r="84" spans="1:31" x14ac:dyDescent="0.2">
      <c r="A84" s="10"/>
      <c r="B84" s="10"/>
      <c r="C84" s="10"/>
      <c r="D84" s="10"/>
      <c r="V84" s="10"/>
      <c r="W84" s="10"/>
      <c r="X84" s="10"/>
      <c r="Y84" s="10"/>
      <c r="Z84" s="10"/>
    </row>
    <row r="85" spans="1:31" x14ac:dyDescent="0.2">
      <c r="A85" s="10"/>
      <c r="B85" s="10"/>
      <c r="C85" s="10"/>
      <c r="D85" s="10"/>
      <c r="N85" s="9"/>
      <c r="O85" s="9"/>
      <c r="P85" s="9"/>
      <c r="Q85" s="9"/>
      <c r="T85" s="9"/>
      <c r="V85" s="10"/>
      <c r="W85" s="10"/>
      <c r="X85" s="10"/>
      <c r="Y85" s="10"/>
      <c r="Z85" s="10"/>
    </row>
    <row r="86" spans="1:31" s="29" customFormat="1" x14ac:dyDescent="0.2">
      <c r="A86" s="10"/>
      <c r="B86" s="10"/>
      <c r="C86" s="10"/>
      <c r="D86" s="10"/>
      <c r="E86" s="28"/>
      <c r="F86" s="28"/>
      <c r="G86" s="28"/>
      <c r="H86" s="28"/>
      <c r="I86" s="28"/>
      <c r="J86" s="28"/>
      <c r="K86" s="28"/>
      <c r="L86" s="28"/>
      <c r="M86" s="9"/>
      <c r="N86" s="9"/>
      <c r="O86" s="9"/>
      <c r="P86" s="9"/>
      <c r="Q86" s="9"/>
      <c r="R86" s="9"/>
      <c r="S86" s="9"/>
      <c r="T86" s="9"/>
      <c r="U86" s="9"/>
      <c r="V86" s="10"/>
      <c r="W86" s="10"/>
      <c r="X86" s="10"/>
      <c r="Y86" s="10"/>
      <c r="Z86" s="10"/>
      <c r="AA86" s="10"/>
      <c r="AB86" s="10"/>
      <c r="AC86" s="10"/>
      <c r="AD86" s="10"/>
      <c r="AE86" s="10"/>
    </row>
    <row r="87" spans="1:31" x14ac:dyDescent="0.2">
      <c r="A87" s="10"/>
      <c r="B87" s="10"/>
      <c r="C87" s="10"/>
      <c r="D87" s="10"/>
      <c r="N87" s="9"/>
      <c r="O87" s="9"/>
      <c r="P87" s="9"/>
      <c r="Q87" s="9"/>
      <c r="T87" s="9"/>
      <c r="V87" s="10"/>
      <c r="W87" s="10"/>
      <c r="X87" s="10"/>
      <c r="Y87" s="10"/>
      <c r="Z87" s="10"/>
    </row>
    <row r="88" spans="1:31" x14ac:dyDescent="0.2">
      <c r="N88" s="9"/>
      <c r="O88" s="9"/>
      <c r="P88" s="9"/>
      <c r="Q88" s="9"/>
      <c r="T88" s="9"/>
      <c r="V88" s="10"/>
      <c r="W88" s="10"/>
      <c r="X88" s="10"/>
      <c r="Y88" s="10"/>
      <c r="Z88" s="10"/>
    </row>
    <row r="89" spans="1:31" s="30" customFormat="1" x14ac:dyDescent="0.2">
      <c r="A89" s="9"/>
      <c r="B89" s="9"/>
      <c r="C89" s="9"/>
      <c r="D89" s="9"/>
      <c r="E89" s="9"/>
      <c r="F89" s="9"/>
      <c r="G89" s="9"/>
      <c r="H89" s="9"/>
      <c r="I89" s="9"/>
      <c r="J89" s="9"/>
      <c r="K89" s="9"/>
      <c r="L89" s="9"/>
      <c r="M89" s="9"/>
      <c r="N89" s="9"/>
      <c r="O89" s="9"/>
      <c r="P89" s="9"/>
      <c r="Q89" s="9"/>
      <c r="R89" s="9"/>
      <c r="S89" s="9"/>
      <c r="T89" s="9"/>
      <c r="U89" s="9"/>
      <c r="V89" s="10"/>
      <c r="W89" s="10"/>
      <c r="X89" s="10"/>
      <c r="Y89" s="10"/>
      <c r="Z89" s="10"/>
      <c r="AA89" s="10"/>
      <c r="AB89" s="10"/>
      <c r="AC89" s="10"/>
      <c r="AD89" s="10"/>
      <c r="AE89" s="10"/>
    </row>
    <row r="90" spans="1:31" s="30" customFormat="1" x14ac:dyDescent="0.2">
      <c r="A90" s="9"/>
      <c r="B90" s="9"/>
      <c r="C90" s="9"/>
      <c r="D90" s="9"/>
      <c r="E90" s="9"/>
      <c r="F90" s="9"/>
      <c r="G90" s="9"/>
      <c r="H90" s="9"/>
      <c r="I90" s="9"/>
      <c r="J90" s="9"/>
      <c r="K90" s="9"/>
      <c r="L90" s="9"/>
      <c r="M90" s="9"/>
      <c r="N90" s="9"/>
      <c r="O90" s="9"/>
      <c r="P90" s="9"/>
      <c r="Q90" s="9"/>
      <c r="R90" s="9"/>
      <c r="S90" s="9"/>
      <c r="T90" s="9"/>
      <c r="U90" s="9"/>
      <c r="V90" s="10"/>
      <c r="W90" s="10"/>
      <c r="X90" s="10"/>
      <c r="Y90" s="10"/>
      <c r="Z90" s="10"/>
      <c r="AA90" s="10"/>
      <c r="AB90" s="10"/>
      <c r="AC90" s="10"/>
      <c r="AD90" s="10"/>
      <c r="AE90" s="10"/>
    </row>
    <row r="91" spans="1:31" s="30" customFormat="1" x14ac:dyDescent="0.2">
      <c r="A91" s="9"/>
      <c r="B91" s="9"/>
      <c r="C91" s="9"/>
      <c r="D91" s="9"/>
      <c r="E91" s="9"/>
      <c r="F91" s="9"/>
      <c r="G91" s="9"/>
      <c r="H91" s="9"/>
      <c r="I91" s="9"/>
      <c r="J91" s="9"/>
      <c r="K91" s="9"/>
      <c r="L91" s="9"/>
      <c r="M91" s="9"/>
      <c r="N91" s="9"/>
      <c r="O91" s="9"/>
      <c r="P91" s="9"/>
      <c r="Q91" s="9"/>
      <c r="R91" s="9"/>
      <c r="S91" s="9"/>
      <c r="T91" s="9"/>
      <c r="U91" s="9"/>
      <c r="V91" s="10"/>
      <c r="W91" s="10"/>
      <c r="X91" s="10"/>
      <c r="Y91" s="10"/>
      <c r="Z91" s="10"/>
      <c r="AA91" s="10"/>
      <c r="AB91" s="10"/>
      <c r="AC91" s="10"/>
      <c r="AD91" s="10"/>
      <c r="AE91" s="10"/>
    </row>
    <row r="92" spans="1:31" s="30" customFormat="1" x14ac:dyDescent="0.2">
      <c r="A92" s="9"/>
      <c r="B92" s="9"/>
      <c r="C92" s="9"/>
      <c r="D92" s="9"/>
      <c r="E92" s="9"/>
      <c r="F92" s="9"/>
      <c r="G92" s="9"/>
      <c r="H92" s="9"/>
      <c r="I92" s="9"/>
      <c r="J92" s="9"/>
      <c r="K92" s="9"/>
      <c r="L92" s="9"/>
      <c r="M92" s="9"/>
      <c r="N92" s="9"/>
      <c r="O92" s="9"/>
      <c r="P92" s="9"/>
      <c r="Q92" s="9"/>
      <c r="R92" s="9"/>
      <c r="S92" s="9"/>
      <c r="T92" s="9"/>
      <c r="U92" s="9"/>
      <c r="V92" s="10"/>
      <c r="W92" s="10"/>
      <c r="X92" s="10"/>
      <c r="Y92" s="10"/>
      <c r="Z92" s="10"/>
      <c r="AA92" s="10"/>
      <c r="AB92" s="10"/>
      <c r="AC92" s="10"/>
      <c r="AD92" s="10"/>
      <c r="AE92" s="10"/>
    </row>
    <row r="93" spans="1:31" s="30" customFormat="1" x14ac:dyDescent="0.2">
      <c r="A93" s="9"/>
      <c r="B93" s="9"/>
      <c r="C93" s="9"/>
      <c r="D93" s="9"/>
      <c r="E93" s="9"/>
      <c r="F93" s="9"/>
      <c r="G93" s="9"/>
      <c r="H93" s="9"/>
      <c r="I93" s="9"/>
      <c r="J93" s="9"/>
      <c r="K93" s="9"/>
      <c r="L93" s="9"/>
      <c r="M93" s="9"/>
      <c r="N93" s="9"/>
      <c r="O93" s="9"/>
      <c r="P93" s="9"/>
      <c r="Q93" s="9"/>
      <c r="R93" s="9"/>
      <c r="S93" s="9"/>
      <c r="T93" s="9"/>
      <c r="U93" s="9"/>
      <c r="V93" s="10"/>
      <c r="W93" s="10"/>
      <c r="X93" s="10"/>
      <c r="Y93" s="10"/>
      <c r="Z93" s="10"/>
      <c r="AA93" s="10"/>
      <c r="AB93" s="10"/>
      <c r="AC93" s="10"/>
      <c r="AD93" s="10"/>
      <c r="AE93" s="10"/>
    </row>
    <row r="94" spans="1:31" s="30" customFormat="1" x14ac:dyDescent="0.2">
      <c r="A94" s="9"/>
      <c r="B94" s="9"/>
      <c r="C94" s="9"/>
      <c r="D94" s="9"/>
      <c r="E94" s="9"/>
      <c r="F94" s="9"/>
      <c r="G94" s="9"/>
      <c r="H94" s="9"/>
      <c r="I94" s="9"/>
      <c r="J94" s="9"/>
      <c r="K94" s="9"/>
      <c r="L94" s="9"/>
      <c r="M94" s="9"/>
      <c r="N94" s="9"/>
      <c r="O94" s="9"/>
      <c r="P94" s="9"/>
      <c r="Q94" s="9"/>
      <c r="R94" s="9"/>
      <c r="S94" s="9"/>
      <c r="T94" s="9"/>
      <c r="U94" s="9"/>
      <c r="V94" s="10"/>
      <c r="W94" s="10"/>
      <c r="X94" s="10"/>
      <c r="Y94" s="10"/>
      <c r="Z94" s="10"/>
      <c r="AA94" s="10"/>
      <c r="AB94" s="10"/>
      <c r="AC94" s="10"/>
      <c r="AD94" s="10"/>
      <c r="AE94" s="10"/>
    </row>
    <row r="95" spans="1:31" ht="16.5" customHeight="1" x14ac:dyDescent="0.2">
      <c r="B95" s="10"/>
      <c r="C95" s="10"/>
      <c r="D95" s="10"/>
      <c r="E95" s="10"/>
      <c r="F95" s="10"/>
      <c r="G95" s="10"/>
      <c r="H95" s="10"/>
      <c r="I95" s="10"/>
      <c r="J95" s="10"/>
      <c r="K95" s="10"/>
      <c r="L95" s="10"/>
      <c r="M95" s="10"/>
      <c r="N95" s="10"/>
      <c r="O95" s="10"/>
      <c r="P95" s="10"/>
      <c r="Q95" s="10"/>
      <c r="R95" s="10"/>
    </row>
    <row r="96" spans="1:31" ht="16.5" customHeight="1" x14ac:dyDescent="0.2">
      <c r="B96" s="10"/>
      <c r="C96" s="10"/>
      <c r="D96" s="10"/>
      <c r="E96" s="10"/>
      <c r="F96" s="10"/>
      <c r="G96" s="10"/>
      <c r="H96" s="10"/>
      <c r="I96" s="10"/>
      <c r="J96" s="10"/>
      <c r="K96" s="10"/>
      <c r="L96" s="10"/>
      <c r="M96" s="10"/>
      <c r="N96" s="10"/>
      <c r="O96" s="10"/>
      <c r="P96" s="10"/>
      <c r="Q96" s="10"/>
      <c r="R96" s="10"/>
    </row>
    <row r="97" spans="2:27" ht="16.5" customHeight="1" x14ac:dyDescent="0.2">
      <c r="F97" s="10"/>
      <c r="G97" s="10"/>
      <c r="H97" s="10"/>
      <c r="I97" s="10"/>
      <c r="J97" s="10"/>
      <c r="K97" s="10"/>
      <c r="L97" s="10"/>
      <c r="M97" s="10"/>
      <c r="N97" s="10"/>
      <c r="O97" s="10"/>
      <c r="P97" s="10"/>
      <c r="Q97" s="10"/>
      <c r="R97" s="10"/>
    </row>
    <row r="98" spans="2:27" ht="16.5" customHeight="1" x14ac:dyDescent="0.2">
      <c r="F98" s="10"/>
      <c r="G98" s="10"/>
      <c r="H98" s="10"/>
      <c r="I98" s="10"/>
      <c r="J98" s="10"/>
      <c r="K98" s="10"/>
      <c r="L98" s="10"/>
      <c r="M98" s="10"/>
      <c r="N98" s="10"/>
      <c r="O98" s="10"/>
      <c r="P98" s="10"/>
      <c r="Q98" s="10"/>
      <c r="R98" s="10"/>
    </row>
    <row r="99" spans="2:27" ht="16.5" customHeight="1" x14ac:dyDescent="0.2">
      <c r="F99" s="10"/>
      <c r="G99" s="10"/>
      <c r="H99" s="10"/>
      <c r="I99" s="10"/>
      <c r="J99" s="10"/>
      <c r="K99" s="10"/>
      <c r="L99" s="10"/>
      <c r="M99" s="10"/>
      <c r="N99" s="10"/>
      <c r="O99" s="10"/>
      <c r="P99" s="10"/>
      <c r="Q99" s="10"/>
      <c r="R99" s="10"/>
    </row>
    <row r="100" spans="2:27" ht="16.5" customHeight="1" x14ac:dyDescent="0.2">
      <c r="F100" s="10"/>
      <c r="G100" s="10"/>
      <c r="H100" s="10"/>
      <c r="I100" s="10"/>
      <c r="J100" s="10"/>
      <c r="K100" s="10"/>
      <c r="L100" s="10"/>
      <c r="M100" s="10"/>
      <c r="N100" s="10"/>
      <c r="O100" s="10"/>
      <c r="P100" s="10"/>
      <c r="Q100" s="10"/>
      <c r="R100" s="10"/>
    </row>
    <row r="101" spans="2:27" ht="16.5" customHeight="1" x14ac:dyDescent="0.2">
      <c r="F101" s="10"/>
      <c r="G101" s="10"/>
      <c r="H101" s="10"/>
      <c r="I101" s="10"/>
      <c r="J101" s="10"/>
      <c r="K101" s="10"/>
      <c r="L101" s="10"/>
      <c r="M101" s="10"/>
      <c r="N101" s="10"/>
      <c r="O101" s="10"/>
      <c r="P101" s="10"/>
      <c r="Q101" s="10"/>
      <c r="R101" s="10"/>
    </row>
    <row r="102" spans="2:27" ht="16.5" customHeight="1" x14ac:dyDescent="0.2">
      <c r="B102" s="10"/>
      <c r="C102" s="10"/>
      <c r="D102" s="10"/>
      <c r="E102" s="10"/>
      <c r="F102" s="10"/>
      <c r="G102" s="10"/>
      <c r="H102" s="10"/>
      <c r="I102" s="10"/>
      <c r="J102" s="10"/>
      <c r="K102" s="10"/>
      <c r="L102" s="10"/>
      <c r="M102" s="10"/>
      <c r="N102" s="10"/>
      <c r="O102" s="10"/>
      <c r="P102" s="10"/>
      <c r="Q102" s="10"/>
      <c r="R102" s="10"/>
      <c r="AA102" s="9"/>
    </row>
    <row r="103" spans="2:27" ht="16.5" customHeight="1" x14ac:dyDescent="0.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AA103" s="9"/>
    </row>
    <row r="104" spans="2:27" ht="16.5" customHeight="1" x14ac:dyDescent="0.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7" ht="16.5" customHeight="1" x14ac:dyDescent="0.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7" ht="16.5" customHeight="1" x14ac:dyDescent="0.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7" ht="16.5" customHeight="1" x14ac:dyDescent="0.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7" ht="16.5" customHeight="1" x14ac:dyDescent="0.2">
      <c r="B108" s="10"/>
      <c r="C108" s="10"/>
      <c r="D108" s="10"/>
      <c r="E108" s="10"/>
      <c r="F108" s="10"/>
      <c r="G108" s="10"/>
      <c r="H108" s="10"/>
      <c r="I108" s="10"/>
      <c r="J108" s="10"/>
      <c r="K108" s="10"/>
      <c r="L108" s="10"/>
      <c r="M108" s="10"/>
      <c r="N108" s="10"/>
      <c r="O108" s="10"/>
      <c r="P108" s="10"/>
      <c r="Q108" s="10"/>
      <c r="R108" s="10"/>
      <c r="S108" s="10"/>
      <c r="T108" s="20"/>
      <c r="U108" s="21"/>
      <c r="V108" s="21"/>
      <c r="Z108" s="10"/>
    </row>
    <row r="109" spans="2:27" ht="16.5" customHeight="1" x14ac:dyDescent="0.2">
      <c r="B109" s="10"/>
      <c r="C109" s="10"/>
      <c r="D109" s="10"/>
      <c r="E109" s="10"/>
      <c r="F109" s="10"/>
      <c r="G109" s="10"/>
      <c r="H109" s="10"/>
      <c r="I109" s="10"/>
      <c r="J109" s="10"/>
      <c r="K109" s="10"/>
      <c r="L109" s="10"/>
      <c r="M109" s="22"/>
      <c r="N109" s="10"/>
      <c r="O109" s="10"/>
      <c r="P109" s="10"/>
      <c r="Q109" s="10"/>
      <c r="R109" s="10"/>
      <c r="S109" s="10"/>
      <c r="T109" s="10"/>
      <c r="U109" s="10"/>
      <c r="V109" s="10"/>
      <c r="W109" s="10"/>
      <c r="X109" s="10"/>
      <c r="Y109" s="10"/>
      <c r="Z109" s="10"/>
    </row>
    <row r="110" spans="2:27" ht="16.5" customHeight="1" x14ac:dyDescent="0.2">
      <c r="B110" s="22"/>
      <c r="C110" s="22"/>
      <c r="D110" s="22"/>
      <c r="E110" s="22"/>
      <c r="F110" s="22"/>
      <c r="G110" s="22"/>
      <c r="H110" s="22"/>
      <c r="I110" s="22"/>
      <c r="J110" s="22"/>
      <c r="K110" s="22"/>
      <c r="L110" s="22"/>
      <c r="M110" s="22"/>
      <c r="N110" s="10"/>
      <c r="O110" s="10"/>
      <c r="P110" s="10"/>
      <c r="Q110" s="10"/>
      <c r="R110" s="10"/>
      <c r="S110" s="10"/>
      <c r="T110" s="10"/>
      <c r="U110" s="10"/>
      <c r="V110" s="10"/>
      <c r="W110" s="10"/>
      <c r="X110" s="10"/>
      <c r="Y110" s="10"/>
      <c r="Z110" s="10"/>
    </row>
    <row r="111" spans="2:27" ht="16.5" customHeight="1" x14ac:dyDescent="0.2">
      <c r="B111" s="22"/>
      <c r="C111" s="22"/>
      <c r="D111" s="22"/>
      <c r="E111" s="22"/>
      <c r="F111" s="22"/>
      <c r="G111" s="22"/>
      <c r="H111" s="22"/>
      <c r="I111" s="22"/>
      <c r="J111" s="22"/>
      <c r="K111" s="22"/>
      <c r="L111" s="22"/>
      <c r="M111" s="22"/>
      <c r="N111" s="10"/>
      <c r="O111" s="10"/>
      <c r="P111" s="10"/>
      <c r="Q111" s="10"/>
      <c r="R111" s="10"/>
      <c r="S111" s="10"/>
      <c r="T111" s="10"/>
      <c r="U111" s="10"/>
      <c r="V111" s="10"/>
      <c r="W111" s="10"/>
      <c r="X111" s="10"/>
      <c r="Y111" s="10"/>
      <c r="Z111" s="10"/>
    </row>
    <row r="112" spans="2:27" ht="16.5" customHeight="1" x14ac:dyDescent="0.2">
      <c r="B112" s="22"/>
      <c r="C112" s="22"/>
      <c r="D112" s="22"/>
      <c r="E112" s="22"/>
      <c r="F112" s="22"/>
      <c r="G112" s="22"/>
      <c r="H112" s="22"/>
      <c r="I112" s="22"/>
      <c r="J112" s="22"/>
      <c r="K112" s="22"/>
      <c r="L112" s="22"/>
      <c r="M112" s="22"/>
      <c r="N112" s="10"/>
      <c r="O112" s="10"/>
      <c r="P112" s="10"/>
      <c r="Q112" s="10"/>
      <c r="R112" s="10"/>
      <c r="S112" s="10"/>
      <c r="T112" s="10"/>
      <c r="U112" s="10"/>
      <c r="V112" s="10"/>
      <c r="W112" s="10"/>
      <c r="X112" s="10"/>
      <c r="Y112" s="10"/>
      <c r="Z112" s="10"/>
    </row>
    <row r="113" spans="1:26" ht="16.5" customHeight="1" x14ac:dyDescent="0.2">
      <c r="B113" s="22"/>
      <c r="C113" s="22"/>
      <c r="D113" s="22"/>
      <c r="E113" s="22"/>
      <c r="F113" s="22"/>
      <c r="G113" s="22"/>
      <c r="H113" s="22"/>
      <c r="I113" s="22"/>
      <c r="J113" s="22"/>
      <c r="K113" s="22"/>
      <c r="L113" s="22"/>
      <c r="M113" s="22"/>
      <c r="N113" s="10"/>
      <c r="O113" s="10"/>
      <c r="P113" s="10"/>
      <c r="Q113" s="10"/>
      <c r="R113" s="10"/>
      <c r="S113" s="10"/>
      <c r="T113" s="10"/>
      <c r="U113" s="10"/>
      <c r="V113" s="10"/>
      <c r="W113" s="10"/>
      <c r="X113" s="10"/>
      <c r="Y113" s="10"/>
      <c r="Z113" s="10"/>
    </row>
    <row r="114" spans="1:26" ht="16.5" customHeight="1" x14ac:dyDescent="0.2">
      <c r="B114" s="22"/>
      <c r="C114" s="22"/>
      <c r="D114" s="22"/>
      <c r="E114" s="22"/>
      <c r="F114" s="22"/>
      <c r="G114" s="22"/>
      <c r="H114" s="22"/>
      <c r="I114" s="22"/>
      <c r="J114" s="22"/>
      <c r="K114" s="22"/>
      <c r="L114" s="22"/>
      <c r="M114" s="22"/>
      <c r="N114" s="10"/>
      <c r="O114" s="10"/>
      <c r="P114" s="10"/>
      <c r="Q114" s="10"/>
      <c r="R114" s="10"/>
      <c r="S114" s="10"/>
      <c r="T114" s="10"/>
      <c r="U114" s="10"/>
      <c r="V114" s="10"/>
      <c r="W114" s="10"/>
      <c r="X114" s="10"/>
      <c r="Y114" s="10"/>
      <c r="Z114" s="10"/>
    </row>
    <row r="115" spans="1:26" ht="16.5" customHeight="1" x14ac:dyDescent="0.2">
      <c r="A115" s="10"/>
      <c r="B115" s="22"/>
      <c r="C115" s="22"/>
      <c r="D115" s="22"/>
      <c r="E115" s="22"/>
      <c r="F115" s="22"/>
      <c r="G115" s="22"/>
      <c r="H115" s="22"/>
      <c r="I115" s="22"/>
      <c r="J115" s="22"/>
      <c r="K115" s="22"/>
      <c r="L115" s="22"/>
      <c r="M115" s="22"/>
      <c r="N115" s="10"/>
      <c r="O115" s="10"/>
      <c r="P115" s="10"/>
      <c r="Q115" s="10"/>
      <c r="R115" s="10"/>
      <c r="S115" s="10"/>
      <c r="T115" s="10"/>
      <c r="U115" s="10"/>
      <c r="V115" s="10"/>
      <c r="W115" s="10"/>
      <c r="X115" s="10"/>
      <c r="Y115" s="10"/>
      <c r="Z115" s="10"/>
    </row>
    <row r="116" spans="1:26" ht="16.5" customHeight="1" x14ac:dyDescent="0.2">
      <c r="A116" s="10"/>
      <c r="N116" s="10"/>
      <c r="O116" s="10"/>
      <c r="P116" s="10"/>
      <c r="Q116" s="10"/>
      <c r="R116" s="10"/>
      <c r="S116" s="10"/>
      <c r="T116" s="10"/>
      <c r="U116" s="10"/>
      <c r="V116" s="10"/>
      <c r="W116" s="10"/>
      <c r="X116" s="10"/>
      <c r="Y116" s="10"/>
      <c r="Z116" s="10"/>
    </row>
    <row r="117" spans="1:26" ht="16.5" customHeigh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6.5" customHeigh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6.5" customHeigh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6.5" customHeigh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6.5" customHeigh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6.5" customHeigh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6.5" customHeigh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6.5" customHeigh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6.5" customHeigh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6.5"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33" spans="1:31" s="9" customFormat="1" x14ac:dyDescent="0.2">
      <c r="A133" s="10"/>
      <c r="B133" s="10"/>
      <c r="C133" s="10"/>
      <c r="D133" s="10"/>
      <c r="E133" s="10"/>
      <c r="N133" s="23"/>
      <c r="O133" s="23"/>
      <c r="P133" s="23"/>
      <c r="Q133" s="23"/>
      <c r="T133" s="11"/>
      <c r="AA133" s="10"/>
      <c r="AB133" s="10"/>
      <c r="AC133" s="10"/>
      <c r="AD133" s="10"/>
      <c r="AE133" s="10"/>
    </row>
    <row r="134" spans="1:31" s="9" customFormat="1" x14ac:dyDescent="0.2">
      <c r="A134" s="10"/>
      <c r="B134" s="10"/>
      <c r="C134" s="10"/>
      <c r="D134" s="10"/>
      <c r="E134" s="10"/>
      <c r="N134" s="23"/>
      <c r="O134" s="23"/>
      <c r="P134" s="23"/>
      <c r="Q134" s="23"/>
      <c r="T134" s="11"/>
      <c r="AA134" s="10"/>
      <c r="AB134" s="10"/>
      <c r="AC134" s="10"/>
      <c r="AD134" s="10"/>
      <c r="AE134" s="10"/>
    </row>
    <row r="135" spans="1:31" s="9" customFormat="1" x14ac:dyDescent="0.2">
      <c r="A135" s="10"/>
      <c r="B135" s="10"/>
      <c r="C135" s="10"/>
      <c r="D135" s="10"/>
      <c r="E135" s="10"/>
      <c r="N135" s="23"/>
      <c r="O135" s="23"/>
      <c r="P135" s="23"/>
      <c r="Q135" s="23"/>
      <c r="T135" s="11"/>
      <c r="AA135" s="10"/>
      <c r="AB135" s="10"/>
      <c r="AC135" s="10"/>
      <c r="AD135" s="10"/>
      <c r="AE135" s="10"/>
    </row>
    <row r="136" spans="1:31" s="9" customFormat="1" x14ac:dyDescent="0.2">
      <c r="A136" s="10"/>
      <c r="B136" s="10"/>
      <c r="C136" s="10"/>
      <c r="D136" s="10"/>
      <c r="E136" s="10"/>
      <c r="N136" s="23"/>
      <c r="O136" s="23"/>
      <c r="P136" s="23"/>
      <c r="Q136" s="23"/>
      <c r="T136" s="11"/>
      <c r="AA136" s="10"/>
      <c r="AB136" s="10"/>
      <c r="AC136" s="10"/>
      <c r="AD136" s="10"/>
      <c r="AE136" s="10"/>
    </row>
    <row r="137" spans="1:31" s="9" customFormat="1" x14ac:dyDescent="0.2">
      <c r="A137" s="10"/>
      <c r="B137" s="10"/>
      <c r="C137" s="10"/>
      <c r="D137" s="10"/>
      <c r="E137" s="10"/>
      <c r="N137" s="23"/>
      <c r="O137" s="23"/>
      <c r="P137" s="23"/>
      <c r="Q137" s="23"/>
      <c r="T137" s="11"/>
      <c r="AA137" s="10"/>
      <c r="AB137" s="10"/>
      <c r="AC137" s="10"/>
      <c r="AD137" s="10"/>
      <c r="AE137" s="10"/>
    </row>
    <row r="138" spans="1:31" s="9" customFormat="1" x14ac:dyDescent="0.2">
      <c r="A138" s="10"/>
      <c r="B138" s="10"/>
      <c r="C138" s="10"/>
      <c r="D138" s="10"/>
      <c r="E138" s="10"/>
      <c r="N138" s="23"/>
      <c r="O138" s="23"/>
      <c r="P138" s="23"/>
      <c r="Q138" s="23"/>
      <c r="T138" s="11"/>
      <c r="AA138" s="10"/>
      <c r="AB138" s="10"/>
      <c r="AC138" s="10"/>
      <c r="AD138" s="10"/>
      <c r="AE138" s="10"/>
    </row>
    <row r="139" spans="1:31" s="9" customFormat="1" x14ac:dyDescent="0.2">
      <c r="A139" s="10"/>
      <c r="B139" s="10"/>
      <c r="C139" s="10"/>
      <c r="D139" s="10"/>
      <c r="E139" s="10"/>
      <c r="N139" s="23"/>
      <c r="O139" s="23"/>
      <c r="P139" s="23"/>
      <c r="Q139" s="23"/>
      <c r="T139" s="11"/>
      <c r="AA139" s="10"/>
      <c r="AB139" s="10"/>
      <c r="AC139" s="10"/>
      <c r="AD139" s="10"/>
      <c r="AE139" s="10"/>
    </row>
    <row r="140" spans="1:31" s="9" customFormat="1" x14ac:dyDescent="0.2">
      <c r="A140" s="10"/>
      <c r="B140" s="10"/>
      <c r="C140" s="10"/>
      <c r="D140" s="10"/>
      <c r="E140" s="10"/>
      <c r="N140" s="23"/>
      <c r="O140" s="23"/>
      <c r="P140" s="23"/>
      <c r="Q140" s="23"/>
      <c r="T140" s="11"/>
      <c r="AA140" s="10"/>
      <c r="AB140" s="10"/>
      <c r="AC140" s="10"/>
      <c r="AD140" s="10"/>
      <c r="AE140" s="10"/>
    </row>
    <row r="141" spans="1:31" s="9" customFormat="1" x14ac:dyDescent="0.2">
      <c r="A141" s="10"/>
      <c r="B141" s="10"/>
      <c r="C141" s="10"/>
      <c r="D141" s="10"/>
      <c r="E141" s="10"/>
      <c r="F141" s="10"/>
      <c r="G141" s="10"/>
      <c r="H141" s="10"/>
      <c r="I141" s="10"/>
      <c r="J141" s="10"/>
      <c r="N141" s="23"/>
      <c r="O141" s="23"/>
      <c r="P141" s="23"/>
      <c r="Q141" s="23"/>
      <c r="T141" s="11"/>
      <c r="AA141" s="10"/>
      <c r="AB141" s="10"/>
      <c r="AC141" s="10"/>
      <c r="AD141" s="10"/>
      <c r="AE141" s="10"/>
    </row>
    <row r="142" spans="1:31" s="9" customFormat="1" x14ac:dyDescent="0.2">
      <c r="A142" s="10"/>
      <c r="B142" s="10"/>
      <c r="C142" s="10"/>
      <c r="D142" s="10"/>
      <c r="E142" s="10"/>
      <c r="F142" s="10"/>
      <c r="G142" s="10"/>
      <c r="H142" s="10"/>
      <c r="I142" s="10"/>
      <c r="J142" s="10"/>
      <c r="N142" s="23"/>
      <c r="O142" s="23"/>
      <c r="P142" s="23"/>
      <c r="Q142" s="23"/>
      <c r="T142" s="11"/>
      <c r="AA142" s="10"/>
      <c r="AB142" s="10"/>
      <c r="AC142" s="10"/>
      <c r="AD142" s="10"/>
      <c r="AE142" s="10"/>
    </row>
    <row r="143" spans="1:31" s="9" customFormat="1" x14ac:dyDescent="0.2">
      <c r="A143" s="10"/>
      <c r="B143" s="10"/>
      <c r="C143" s="10"/>
      <c r="D143" s="10"/>
      <c r="E143" s="10"/>
      <c r="F143" s="10"/>
      <c r="G143" s="10"/>
      <c r="H143" s="10"/>
      <c r="I143" s="10"/>
      <c r="J143" s="10"/>
      <c r="N143" s="23"/>
      <c r="O143" s="23"/>
      <c r="P143" s="23"/>
      <c r="Q143" s="23"/>
      <c r="T143" s="11"/>
      <c r="AA143" s="10"/>
      <c r="AB143" s="10"/>
      <c r="AC143" s="10"/>
      <c r="AD143" s="10"/>
      <c r="AE143" s="10"/>
    </row>
    <row r="144" spans="1:31" s="9" customFormat="1" x14ac:dyDescent="0.2">
      <c r="A144" s="10"/>
      <c r="B144" s="10"/>
      <c r="C144" s="10"/>
      <c r="D144" s="10"/>
      <c r="E144" s="10"/>
      <c r="F144" s="10"/>
      <c r="G144" s="10"/>
      <c r="H144" s="10"/>
      <c r="I144" s="10"/>
      <c r="J144" s="10"/>
      <c r="N144" s="23"/>
      <c r="O144" s="23"/>
      <c r="P144" s="23"/>
      <c r="Q144" s="23"/>
      <c r="T144" s="11"/>
      <c r="AA144" s="10"/>
      <c r="AB144" s="10"/>
      <c r="AC144" s="10"/>
      <c r="AD144" s="10"/>
      <c r="AE144" s="10"/>
    </row>
    <row r="145" spans="1:31" s="9" customFormat="1" x14ac:dyDescent="0.2">
      <c r="A145" s="10"/>
      <c r="B145" s="10"/>
      <c r="C145" s="10"/>
      <c r="D145" s="10"/>
      <c r="E145" s="10"/>
      <c r="F145" s="10"/>
      <c r="G145" s="10"/>
      <c r="H145" s="10"/>
      <c r="I145" s="10"/>
      <c r="J145" s="10"/>
      <c r="N145" s="23"/>
      <c r="O145" s="23"/>
      <c r="P145" s="23"/>
      <c r="Q145" s="23"/>
      <c r="T145" s="11"/>
      <c r="AA145" s="10"/>
      <c r="AB145" s="10"/>
      <c r="AC145" s="10"/>
      <c r="AD145" s="10"/>
      <c r="AE145" s="10"/>
    </row>
    <row r="146" spans="1:31" s="9" customFormat="1" x14ac:dyDescent="0.2">
      <c r="A146" s="10"/>
      <c r="B146" s="10"/>
      <c r="C146" s="10"/>
      <c r="D146" s="10"/>
      <c r="E146" s="10"/>
      <c r="F146" s="10"/>
      <c r="G146" s="10"/>
      <c r="H146" s="10"/>
      <c r="I146" s="10"/>
      <c r="J146" s="10"/>
      <c r="N146" s="23"/>
      <c r="O146" s="23"/>
      <c r="P146" s="23"/>
      <c r="Q146" s="23"/>
      <c r="T146" s="11"/>
      <c r="AA146" s="10"/>
      <c r="AB146" s="10"/>
      <c r="AC146" s="10"/>
      <c r="AD146" s="10"/>
      <c r="AE146" s="10"/>
    </row>
    <row r="147" spans="1:31" s="9" customFormat="1" x14ac:dyDescent="0.2">
      <c r="A147" s="10"/>
      <c r="B147" s="10"/>
      <c r="C147" s="10"/>
      <c r="D147" s="10"/>
      <c r="E147" s="10"/>
      <c r="F147" s="10"/>
      <c r="G147" s="10"/>
      <c r="H147" s="10"/>
      <c r="I147" s="10"/>
      <c r="J147" s="10"/>
      <c r="N147" s="23"/>
      <c r="O147" s="23"/>
      <c r="P147" s="23"/>
      <c r="Q147" s="23"/>
      <c r="T147" s="11"/>
      <c r="AA147" s="10"/>
      <c r="AB147" s="10"/>
      <c r="AC147" s="10"/>
      <c r="AD147" s="10"/>
      <c r="AE147" s="10"/>
    </row>
    <row r="148" spans="1:31" s="9" customFormat="1" x14ac:dyDescent="0.2">
      <c r="A148" s="10"/>
      <c r="B148" s="10"/>
      <c r="C148" s="10"/>
      <c r="D148" s="10"/>
      <c r="E148" s="10"/>
      <c r="F148" s="10"/>
      <c r="G148" s="10"/>
      <c r="H148" s="10"/>
      <c r="I148" s="10"/>
      <c r="J148" s="10"/>
      <c r="N148" s="23"/>
      <c r="O148" s="23"/>
      <c r="P148" s="23"/>
      <c r="Q148" s="23"/>
      <c r="T148" s="11"/>
      <c r="AA148" s="10"/>
      <c r="AB148" s="10"/>
      <c r="AC148" s="10"/>
      <c r="AD148" s="10"/>
      <c r="AE148" s="10"/>
    </row>
    <row r="149" spans="1:31" s="9" customFormat="1" x14ac:dyDescent="0.2">
      <c r="E149" s="10"/>
      <c r="F149" s="10"/>
      <c r="G149" s="10"/>
      <c r="H149" s="10"/>
      <c r="I149" s="10"/>
      <c r="J149" s="10"/>
      <c r="N149" s="23"/>
      <c r="O149" s="23"/>
      <c r="P149" s="23"/>
      <c r="Q149" s="23"/>
      <c r="T149" s="11"/>
      <c r="AA149" s="10"/>
      <c r="AB149" s="10"/>
      <c r="AC149" s="10"/>
      <c r="AD149" s="10"/>
      <c r="AE149" s="10"/>
    </row>
    <row r="150" spans="1:31" s="9" customFormat="1" x14ac:dyDescent="0.2">
      <c r="E150" s="10"/>
      <c r="F150" s="10"/>
      <c r="G150" s="10"/>
      <c r="H150" s="10"/>
      <c r="I150" s="10"/>
      <c r="J150" s="10"/>
      <c r="N150" s="23"/>
      <c r="O150" s="23"/>
      <c r="P150" s="23"/>
      <c r="Q150" s="23"/>
      <c r="T150" s="11"/>
      <c r="AA150" s="10"/>
      <c r="AB150" s="10"/>
      <c r="AC150" s="10"/>
      <c r="AD150" s="10"/>
      <c r="AE150" s="1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39F6-A129-4257-983A-47391DAE9C67}">
  <sheetPr>
    <tabColor theme="0"/>
  </sheetPr>
  <dimension ref="A1:AM151"/>
  <sheetViews>
    <sheetView zoomScale="90" zoomScaleNormal="90" workbookViewId="0">
      <selection activeCell="J29" sqref="J29"/>
    </sheetView>
  </sheetViews>
  <sheetFormatPr baseColWidth="10" defaultRowHeight="11.25" x14ac:dyDescent="0.2"/>
  <cols>
    <col min="1" max="1" width="16.85546875" style="1" bestFit="1" customWidth="1"/>
    <col min="2" max="2" width="17.42578125" style="1" bestFit="1" customWidth="1"/>
    <col min="3" max="3" width="8.5703125" style="1" bestFit="1" customWidth="1"/>
    <col min="4" max="4" width="7" style="40" bestFit="1" customWidth="1"/>
    <col min="5" max="5" width="7.85546875" style="1" bestFit="1" customWidth="1"/>
    <col min="6" max="8" width="9.5703125" style="1" customWidth="1"/>
    <col min="9" max="9" width="11" style="1" customWidth="1"/>
    <col min="10" max="10" width="7.5703125" style="1" customWidth="1"/>
    <col min="11" max="11" width="42.42578125" style="1" customWidth="1"/>
    <col min="12" max="12" width="42.5703125" style="1" bestFit="1" customWidth="1"/>
    <col min="13" max="13" width="11.42578125" style="1" bestFit="1" customWidth="1"/>
    <col min="14" max="15" width="7" style="1" customWidth="1"/>
    <col min="16" max="16" width="1.5703125" style="1" customWidth="1"/>
    <col min="17" max="17" width="21" style="1" customWidth="1"/>
    <col min="18" max="18" width="13.140625" style="1" customWidth="1"/>
    <col min="19" max="19" width="10.140625" style="1" customWidth="1"/>
    <col min="20" max="20" width="1.5703125" style="1" customWidth="1"/>
    <col min="21" max="21" width="43.140625" style="1" customWidth="1"/>
    <col min="22" max="22" width="42.5703125" style="1" bestFit="1" customWidth="1"/>
    <col min="23" max="23" width="10.140625" style="1" bestFit="1" customWidth="1"/>
    <col min="24" max="28" width="1.140625" style="1" customWidth="1"/>
    <col min="29" max="29" width="43.140625" style="1" customWidth="1"/>
    <col min="30" max="30" width="42.5703125" style="1" bestFit="1" customWidth="1"/>
    <col min="31" max="31" width="10.140625" style="1" bestFit="1" customWidth="1"/>
    <col min="32" max="36" width="1.42578125" style="1" customWidth="1"/>
    <col min="37" max="37" width="43.140625" style="1" customWidth="1"/>
    <col min="38" max="38" width="38.42578125" style="1" bestFit="1" customWidth="1"/>
    <col min="39" max="39" width="10.140625" style="1" bestFit="1" customWidth="1"/>
    <col min="40" max="16384" width="11.42578125" style="1"/>
  </cols>
  <sheetData>
    <row r="1" spans="1:7" s="52" customFormat="1" ht="67.5" customHeight="1" x14ac:dyDescent="0.2">
      <c r="A1" s="263" t="s">
        <v>535</v>
      </c>
      <c r="B1" s="263"/>
      <c r="D1" s="53"/>
    </row>
    <row r="5" spans="1:7" s="31" customFormat="1" ht="12.75" x14ac:dyDescent="0.2">
      <c r="A5" s="35" t="s">
        <v>237</v>
      </c>
      <c r="B5" s="36" t="s">
        <v>532</v>
      </c>
      <c r="G5"/>
    </row>
    <row r="6" spans="1:7" ht="12.75" x14ac:dyDescent="0.2">
      <c r="A6" s="34" t="s">
        <v>531</v>
      </c>
      <c r="B6" s="1" t="s">
        <v>232</v>
      </c>
      <c r="C6" s="1" t="s">
        <v>233</v>
      </c>
      <c r="D6" s="1" t="s">
        <v>234</v>
      </c>
      <c r="E6" s="1" t="s">
        <v>235</v>
      </c>
      <c r="F6" s="1" t="s">
        <v>187</v>
      </c>
      <c r="G6"/>
    </row>
    <row r="7" spans="1:7" ht="12.75" x14ac:dyDescent="0.2">
      <c r="A7" s="1" t="s">
        <v>40</v>
      </c>
      <c r="B7" s="32">
        <v>109.66666666703532</v>
      </c>
      <c r="C7" s="44">
        <v>50.683333334047347</v>
      </c>
      <c r="D7" s="32">
        <v>8667.9333333330578</v>
      </c>
      <c r="E7" s="32">
        <v>7453.750000000291</v>
      </c>
      <c r="F7" s="32">
        <v>16282.033333334432</v>
      </c>
      <c r="G7"/>
    </row>
    <row r="8" spans="1:7" ht="12.75" x14ac:dyDescent="0.2">
      <c r="A8" s="1" t="s">
        <v>119</v>
      </c>
      <c r="B8" s="32"/>
      <c r="C8" s="44"/>
      <c r="D8" s="32">
        <v>0</v>
      </c>
      <c r="E8" s="32">
        <v>3946.249999999709</v>
      </c>
      <c r="F8" s="32">
        <v>3946.249999999709</v>
      </c>
      <c r="G8"/>
    </row>
    <row r="9" spans="1:7" ht="12.75" x14ac:dyDescent="0.2">
      <c r="A9" s="1" t="s">
        <v>37</v>
      </c>
      <c r="B9" s="32">
        <v>4.7499999999417923</v>
      </c>
      <c r="C9" s="44">
        <v>147.75000000034925</v>
      </c>
      <c r="D9" s="32">
        <v>32.016666667128447</v>
      </c>
      <c r="E9" s="32">
        <v>55.033333333907649</v>
      </c>
      <c r="F9" s="32">
        <v>239.55000000132713</v>
      </c>
      <c r="G9"/>
    </row>
    <row r="10" spans="1:7" ht="12.75" x14ac:dyDescent="0.2">
      <c r="A10" s="1" t="s">
        <v>62</v>
      </c>
      <c r="B10" s="32">
        <v>16.866666666814126</v>
      </c>
      <c r="C10" s="44">
        <v>42.966666666499805</v>
      </c>
      <c r="D10" s="32">
        <v>7.1333333338843659</v>
      </c>
      <c r="E10" s="32">
        <v>48.933333333057817</v>
      </c>
      <c r="F10" s="32">
        <v>115.90000000025611</v>
      </c>
      <c r="G10"/>
    </row>
    <row r="11" spans="1:7" ht="12.75" x14ac:dyDescent="0.2">
      <c r="A11" s="1" t="s">
        <v>187</v>
      </c>
      <c r="B11" s="32">
        <v>131.28333333379123</v>
      </c>
      <c r="C11" s="44">
        <v>241.4000000008964</v>
      </c>
      <c r="D11" s="32">
        <v>8707.0833333340706</v>
      </c>
      <c r="E11" s="32">
        <v>11503.966666666965</v>
      </c>
      <c r="F11" s="32">
        <v>20583.733333335724</v>
      </c>
      <c r="G11"/>
    </row>
    <row r="12" spans="1:7" ht="12.75" x14ac:dyDescent="0.2">
      <c r="A12"/>
      <c r="B12"/>
      <c r="C12"/>
      <c r="D12" s="42"/>
      <c r="E12"/>
      <c r="F12"/>
    </row>
    <row r="18" spans="1:6" x14ac:dyDescent="0.2">
      <c r="A18" s="37" t="s">
        <v>531</v>
      </c>
      <c r="B18" s="37" t="s">
        <v>232</v>
      </c>
      <c r="C18" s="43" t="s">
        <v>233</v>
      </c>
      <c r="D18" s="37" t="s">
        <v>234</v>
      </c>
      <c r="E18" s="37" t="s">
        <v>235</v>
      </c>
      <c r="F18" s="37" t="s">
        <v>187</v>
      </c>
    </row>
    <row r="19" spans="1:6" x14ac:dyDescent="0.2">
      <c r="A19" s="1" t="s">
        <v>40</v>
      </c>
      <c r="B19" s="32">
        <v>109.66666666703532</v>
      </c>
      <c r="C19" s="40">
        <v>48.450000000593718</v>
      </c>
      <c r="D19" s="32">
        <v>8667.9333333330578</v>
      </c>
      <c r="E19" s="32">
        <v>7453.750000000291</v>
      </c>
      <c r="F19" s="32">
        <v>16859.100000001956</v>
      </c>
    </row>
    <row r="20" spans="1:6" x14ac:dyDescent="0.2">
      <c r="A20" s="1" t="s">
        <v>119</v>
      </c>
      <c r="B20" s="32"/>
      <c r="C20" s="40"/>
      <c r="D20" s="32">
        <v>0</v>
      </c>
      <c r="E20" s="32">
        <v>3946.249999999709</v>
      </c>
      <c r="F20" s="32">
        <v>3946.249999999709</v>
      </c>
    </row>
    <row r="21" spans="1:6" x14ac:dyDescent="0.2">
      <c r="A21" s="1" t="s">
        <v>37</v>
      </c>
      <c r="B21" s="32">
        <v>4.7499999999417923</v>
      </c>
      <c r="C21" s="40">
        <v>176.88333333365154</v>
      </c>
      <c r="D21" s="32">
        <v>32.016666667128447</v>
      </c>
      <c r="E21" s="32">
        <v>55.033333333907649</v>
      </c>
      <c r="F21" s="32">
        <v>323.95000000088476</v>
      </c>
    </row>
    <row r="22" spans="1:6" x14ac:dyDescent="0.2">
      <c r="A22" s="1" t="s">
        <v>62</v>
      </c>
      <c r="B22" s="32">
        <v>16.866666666814126</v>
      </c>
      <c r="C22" s="40">
        <v>13.833333333197515</v>
      </c>
      <c r="D22" s="32">
        <v>7.1333333338843659</v>
      </c>
      <c r="E22" s="32">
        <v>48.933333333057817</v>
      </c>
      <c r="F22" s="32">
        <v>101.76666666712845</v>
      </c>
    </row>
    <row r="23" spans="1:6" x14ac:dyDescent="0.2">
      <c r="A23" s="38" t="s">
        <v>187</v>
      </c>
      <c r="B23" s="39">
        <v>131.28333333379123</v>
      </c>
      <c r="C23" s="39">
        <v>239.16666666744277</v>
      </c>
      <c r="D23" s="39">
        <v>8707.0833333340706</v>
      </c>
      <c r="E23" s="39">
        <v>11503.966666666965</v>
      </c>
      <c r="F23" s="39">
        <v>21231.066666669678</v>
      </c>
    </row>
    <row r="41" spans="1:38" s="52" customFormat="1" ht="67.5" customHeight="1" x14ac:dyDescent="0.2">
      <c r="A41" s="263" t="s">
        <v>536</v>
      </c>
      <c r="B41" s="263"/>
      <c r="D41" s="53"/>
    </row>
    <row r="44" spans="1:38" ht="15.75" customHeight="1" x14ac:dyDescent="0.2">
      <c r="A44" s="33" t="s">
        <v>522</v>
      </c>
      <c r="K44" s="33" t="s">
        <v>523</v>
      </c>
      <c r="U44" s="33" t="s">
        <v>524</v>
      </c>
      <c r="AC44" s="33" t="s">
        <v>525</v>
      </c>
      <c r="AK44" s="33" t="s">
        <v>526</v>
      </c>
    </row>
    <row r="46" spans="1:38" x14ac:dyDescent="0.2">
      <c r="A46" s="34" t="s">
        <v>194</v>
      </c>
      <c r="B46" s="1" t="s">
        <v>521</v>
      </c>
      <c r="K46" s="34" t="s">
        <v>194</v>
      </c>
      <c r="L46" s="1" t="s">
        <v>235</v>
      </c>
      <c r="U46" s="34" t="s">
        <v>194</v>
      </c>
      <c r="V46" s="1" t="s">
        <v>234</v>
      </c>
      <c r="AC46" s="34" t="s">
        <v>194</v>
      </c>
      <c r="AD46" s="1" t="s">
        <v>233</v>
      </c>
      <c r="AK46" s="34" t="s">
        <v>194</v>
      </c>
      <c r="AL46" s="1" t="s">
        <v>232</v>
      </c>
    </row>
    <row r="47" spans="1:38" x14ac:dyDescent="0.2">
      <c r="A47" s="34" t="s">
        <v>10</v>
      </c>
      <c r="B47" s="1" t="s">
        <v>520</v>
      </c>
      <c r="K47" s="34" t="s">
        <v>10</v>
      </c>
      <c r="L47" s="1" t="s">
        <v>520</v>
      </c>
      <c r="U47" s="34" t="s">
        <v>10</v>
      </c>
      <c r="V47" s="1" t="s">
        <v>520</v>
      </c>
      <c r="AC47" s="34" t="s">
        <v>10</v>
      </c>
      <c r="AD47" s="1" t="s">
        <v>520</v>
      </c>
      <c r="AK47" s="34" t="s">
        <v>10</v>
      </c>
      <c r="AL47" s="1" t="s">
        <v>520</v>
      </c>
    </row>
    <row r="49" spans="1:39" s="31" customFormat="1" ht="33.75" x14ac:dyDescent="0.2">
      <c r="A49" s="35" t="s">
        <v>8</v>
      </c>
      <c r="B49" s="35" t="s">
        <v>7</v>
      </c>
      <c r="C49" s="31" t="s">
        <v>237</v>
      </c>
      <c r="D49" s="41"/>
      <c r="G49" s="47" t="s">
        <v>8</v>
      </c>
      <c r="H49" s="47" t="s">
        <v>237</v>
      </c>
      <c r="I49" s="47" t="s">
        <v>533</v>
      </c>
      <c r="K49" s="35" t="s">
        <v>8</v>
      </c>
      <c r="L49" s="35" t="s">
        <v>7</v>
      </c>
      <c r="M49" s="31" t="s">
        <v>237</v>
      </c>
      <c r="Q49" s="47" t="s">
        <v>8</v>
      </c>
      <c r="R49" s="47" t="s">
        <v>237</v>
      </c>
      <c r="S49" s="47" t="s">
        <v>533</v>
      </c>
      <c r="U49" s="35" t="s">
        <v>8</v>
      </c>
      <c r="V49" s="35" t="s">
        <v>7</v>
      </c>
      <c r="W49" s="31" t="s">
        <v>237</v>
      </c>
      <c r="AC49" s="35" t="s">
        <v>8</v>
      </c>
      <c r="AD49" s="35" t="s">
        <v>7</v>
      </c>
      <c r="AE49" s="31" t="s">
        <v>237</v>
      </c>
      <c r="AK49" s="35" t="s">
        <v>8</v>
      </c>
      <c r="AL49" s="35" t="s">
        <v>7</v>
      </c>
      <c r="AM49" s="31" t="s">
        <v>237</v>
      </c>
    </row>
    <row r="50" spans="1:39" x14ac:dyDescent="0.2">
      <c r="A50" s="1" t="s">
        <v>170</v>
      </c>
      <c r="B50" s="1" t="s">
        <v>56</v>
      </c>
      <c r="C50" s="32">
        <v>3941.9999999998254</v>
      </c>
      <c r="D50" s="40" t="e">
        <f>C50/$C$150</f>
        <v>#DIV/0!</v>
      </c>
      <c r="E50" s="46" t="e">
        <f>D50</f>
        <v>#DIV/0!</v>
      </c>
      <c r="G50" s="48" t="s">
        <v>170</v>
      </c>
      <c r="H50" s="49">
        <v>3941.9999999998254</v>
      </c>
      <c r="I50" s="46">
        <v>0.19153122950219326</v>
      </c>
      <c r="K50" s="1" t="s">
        <v>170</v>
      </c>
      <c r="L50" s="1" t="s">
        <v>56</v>
      </c>
      <c r="M50" s="32">
        <v>3941.9999999998254</v>
      </c>
      <c r="N50" s="40">
        <f>M50/$M$103</f>
        <v>0.34266441430344807</v>
      </c>
      <c r="O50" s="45">
        <f>N50</f>
        <v>0.34266441430344807</v>
      </c>
      <c r="Q50" s="50" t="s">
        <v>170</v>
      </c>
      <c r="R50" s="51">
        <v>3941.9999999998254</v>
      </c>
      <c r="S50" s="45">
        <v>0.34266441430344807</v>
      </c>
      <c r="U50" s="1" t="s">
        <v>207</v>
      </c>
      <c r="V50" s="1" t="s">
        <v>451</v>
      </c>
      <c r="W50" s="32">
        <v>1422.2499999999418</v>
      </c>
      <c r="AC50" s="1" t="s">
        <v>519</v>
      </c>
      <c r="AD50" s="1" t="s">
        <v>518</v>
      </c>
      <c r="AE50" s="32">
        <v>144</v>
      </c>
      <c r="AK50" s="1" t="s">
        <v>77</v>
      </c>
      <c r="AL50" s="1" t="s">
        <v>42</v>
      </c>
      <c r="AM50" s="32">
        <v>82.5</v>
      </c>
    </row>
    <row r="51" spans="1:39" x14ac:dyDescent="0.2">
      <c r="A51" s="1" t="s">
        <v>515</v>
      </c>
      <c r="B51" s="1" t="s">
        <v>507</v>
      </c>
      <c r="C51" s="32">
        <v>1858.4500000000116</v>
      </c>
      <c r="D51" s="40" t="e">
        <f t="shared" ref="D51:D114" si="0">C51/$C$150</f>
        <v>#DIV/0!</v>
      </c>
      <c r="E51" s="46" t="e">
        <f>E50+D51</f>
        <v>#DIV/0!</v>
      </c>
      <c r="G51" s="48" t="s">
        <v>515</v>
      </c>
      <c r="H51" s="49">
        <v>1858.4500000000116</v>
      </c>
      <c r="I51" s="46">
        <v>0.28182834098579779</v>
      </c>
      <c r="K51" s="1" t="s">
        <v>515</v>
      </c>
      <c r="L51" s="1" t="s">
        <v>507</v>
      </c>
      <c r="M51" s="32">
        <v>1858.4500000000116</v>
      </c>
      <c r="N51" s="40">
        <f t="shared" ref="N51:N102" si="1">M51/$M$103</f>
        <v>0.16154862525679231</v>
      </c>
      <c r="O51" s="45">
        <f>O50+N51</f>
        <v>0.50421303956024044</v>
      </c>
      <c r="Q51" s="50" t="s">
        <v>515</v>
      </c>
      <c r="R51" s="51">
        <v>1858.4500000000116</v>
      </c>
      <c r="S51" s="45">
        <v>0.50421303956024044</v>
      </c>
      <c r="U51" s="1" t="s">
        <v>184</v>
      </c>
      <c r="V51" s="1" t="s">
        <v>451</v>
      </c>
      <c r="W51" s="32">
        <v>1421.4999999999418</v>
      </c>
      <c r="AC51" s="1" t="s">
        <v>246</v>
      </c>
      <c r="AD51" s="1" t="s">
        <v>175</v>
      </c>
      <c r="AE51" s="32">
        <v>17.683333333348855</v>
      </c>
      <c r="AK51" s="1" t="s">
        <v>184</v>
      </c>
      <c r="AL51" s="1" t="s">
        <v>451</v>
      </c>
      <c r="AM51" s="32">
        <v>8.999999999825377</v>
      </c>
    </row>
    <row r="52" spans="1:39" x14ac:dyDescent="0.2">
      <c r="A52" s="1" t="s">
        <v>514</v>
      </c>
      <c r="B52" s="1" t="s">
        <v>507</v>
      </c>
      <c r="C52" s="32">
        <v>1857.75</v>
      </c>
      <c r="D52" s="40" t="e">
        <f t="shared" si="0"/>
        <v>#DIV/0!</v>
      </c>
      <c r="E52" s="46" t="e">
        <f t="shared" ref="E52:E115" si="2">E51+D52</f>
        <v>#DIV/0!</v>
      </c>
      <c r="G52" s="48" t="s">
        <v>514</v>
      </c>
      <c r="H52" s="49">
        <v>1857.75</v>
      </c>
      <c r="I52" s="46">
        <v>0.37209144134290467</v>
      </c>
      <c r="K52" s="1" t="s">
        <v>514</v>
      </c>
      <c r="L52" s="1" t="s">
        <v>507</v>
      </c>
      <c r="M52" s="32">
        <v>1857.75</v>
      </c>
      <c r="N52" s="40">
        <f t="shared" si="1"/>
        <v>0.16148777667992359</v>
      </c>
      <c r="O52" s="45">
        <f t="shared" ref="O52:O101" si="3">O51+N52</f>
        <v>0.66570081624016408</v>
      </c>
      <c r="Q52" s="50" t="s">
        <v>514</v>
      </c>
      <c r="R52" s="51">
        <v>1857.75</v>
      </c>
      <c r="S52" s="45">
        <v>0.66570081624016408</v>
      </c>
      <c r="U52" s="1" t="s">
        <v>117</v>
      </c>
      <c r="V52" s="1" t="s">
        <v>451</v>
      </c>
      <c r="W52" s="32">
        <v>1420.6666666666861</v>
      </c>
      <c r="AC52" s="1" t="s">
        <v>68</v>
      </c>
      <c r="AD52" s="1" t="s">
        <v>450</v>
      </c>
      <c r="AE52" s="32">
        <v>13.916666666977108</v>
      </c>
      <c r="AK52" s="1" t="s">
        <v>117</v>
      </c>
      <c r="AL52" s="1" t="s">
        <v>451</v>
      </c>
      <c r="AM52" s="32">
        <v>8.4999999999417923</v>
      </c>
    </row>
    <row r="53" spans="1:39" x14ac:dyDescent="0.2">
      <c r="A53" s="1" t="s">
        <v>513</v>
      </c>
      <c r="B53" s="1" t="s">
        <v>507</v>
      </c>
      <c r="C53" s="32">
        <v>1857</v>
      </c>
      <c r="D53" s="40" t="e">
        <f t="shared" si="0"/>
        <v>#DIV/0!</v>
      </c>
      <c r="E53" s="46" t="e">
        <f t="shared" si="2"/>
        <v>#DIV/0!</v>
      </c>
      <c r="G53" s="48" t="s">
        <v>513</v>
      </c>
      <c r="H53" s="49">
        <v>1857</v>
      </c>
      <c r="I53" s="46">
        <v>0.46231810120733607</v>
      </c>
      <c r="K53" s="1" t="s">
        <v>513</v>
      </c>
      <c r="L53" s="1" t="s">
        <v>507</v>
      </c>
      <c r="M53" s="32">
        <v>1857</v>
      </c>
      <c r="N53" s="40">
        <f t="shared" si="1"/>
        <v>0.1614225817761368</v>
      </c>
      <c r="O53" s="45">
        <f t="shared" si="3"/>
        <v>0.82712339801630086</v>
      </c>
      <c r="Q53" s="50" t="s">
        <v>513</v>
      </c>
      <c r="R53" s="51">
        <v>1857</v>
      </c>
      <c r="S53" s="45">
        <v>0.82712339801630086</v>
      </c>
      <c r="U53" s="1" t="s">
        <v>124</v>
      </c>
      <c r="V53" s="1" t="s">
        <v>451</v>
      </c>
      <c r="W53" s="32">
        <v>1419.8333333332557</v>
      </c>
      <c r="AC53" s="1" t="s">
        <v>61</v>
      </c>
      <c r="AD53" s="1" t="s">
        <v>450</v>
      </c>
      <c r="AE53" s="32">
        <v>11.016666666604578</v>
      </c>
      <c r="AK53" s="1" t="s">
        <v>61</v>
      </c>
      <c r="AL53" s="1" t="s">
        <v>450</v>
      </c>
      <c r="AM53" s="32">
        <v>8.1166666665812954</v>
      </c>
    </row>
    <row r="54" spans="1:39" x14ac:dyDescent="0.2">
      <c r="A54" s="1" t="s">
        <v>512</v>
      </c>
      <c r="B54" s="1" t="s">
        <v>507</v>
      </c>
      <c r="C54" s="32">
        <v>1856.25</v>
      </c>
      <c r="D54" s="40" t="e">
        <f t="shared" si="0"/>
        <v>#DIV/0!</v>
      </c>
      <c r="E54" s="46" t="e">
        <f t="shared" si="2"/>
        <v>#DIV/0!</v>
      </c>
      <c r="G54" s="48" t="s">
        <v>512</v>
      </c>
      <c r="H54" s="49">
        <v>1856.25</v>
      </c>
      <c r="I54" s="46">
        <v>0.55250832057909205</v>
      </c>
      <c r="K54" s="1" t="s">
        <v>512</v>
      </c>
      <c r="L54" s="1" t="s">
        <v>507</v>
      </c>
      <c r="M54" s="32">
        <v>1856.25</v>
      </c>
      <c r="N54" s="40">
        <f t="shared" si="1"/>
        <v>0.16135738687234999</v>
      </c>
      <c r="O54" s="44">
        <f t="shared" si="3"/>
        <v>0.98848078488865088</v>
      </c>
      <c r="Q54" s="50" t="s">
        <v>534</v>
      </c>
      <c r="R54" s="51">
        <f>GETPIVOTDATA("HORAS DOWN",$K$49)-SUM(R50:R53)</f>
        <v>1988.7666666671284</v>
      </c>
      <c r="S54" s="45">
        <v>1</v>
      </c>
      <c r="U54" s="1" t="s">
        <v>127</v>
      </c>
      <c r="V54" s="1" t="s">
        <v>451</v>
      </c>
      <c r="W54" s="32">
        <v>1419</v>
      </c>
      <c r="AC54" s="1" t="s">
        <v>124</v>
      </c>
      <c r="AD54" s="1" t="s">
        <v>451</v>
      </c>
      <c r="AE54" s="32">
        <v>11.000000000232831</v>
      </c>
      <c r="AK54" s="1" t="s">
        <v>68</v>
      </c>
      <c r="AL54" s="1" t="s">
        <v>450</v>
      </c>
      <c r="AM54" s="32">
        <v>6.750000000174623</v>
      </c>
    </row>
    <row r="55" spans="1:39" x14ac:dyDescent="0.2">
      <c r="A55" s="1" t="s">
        <v>184</v>
      </c>
      <c r="B55" s="1" t="s">
        <v>451</v>
      </c>
      <c r="C55" s="32">
        <v>1449.5499999996973</v>
      </c>
      <c r="D55" s="40" t="e">
        <f t="shared" si="0"/>
        <v>#DIV/0!</v>
      </c>
      <c r="E55" s="46" t="e">
        <f t="shared" si="2"/>
        <v>#DIV/0!</v>
      </c>
      <c r="G55" s="48" t="s">
        <v>184</v>
      </c>
      <c r="H55" s="49">
        <v>1449.5499999996973</v>
      </c>
      <c r="I55" s="46">
        <v>0.6229380754560222</v>
      </c>
      <c r="K55" s="1" t="s">
        <v>78</v>
      </c>
      <c r="L55" s="1" t="s">
        <v>56</v>
      </c>
      <c r="M55" s="32">
        <v>31.499999999825377</v>
      </c>
      <c r="N55" s="40">
        <f t="shared" si="1"/>
        <v>2.7381859590307599E-3</v>
      </c>
      <c r="O55" s="44">
        <f t="shared" si="3"/>
        <v>0.99121897084768162</v>
      </c>
      <c r="U55" s="1" t="s">
        <v>206</v>
      </c>
      <c r="V55" s="1" t="s">
        <v>451</v>
      </c>
      <c r="W55" s="32">
        <v>1418.1666666667443</v>
      </c>
      <c r="AC55" s="1" t="s">
        <v>127</v>
      </c>
      <c r="AD55" s="1" t="s">
        <v>451</v>
      </c>
      <c r="AE55" s="32">
        <v>8.5000000001164153</v>
      </c>
      <c r="AK55" s="1" t="s">
        <v>43</v>
      </c>
      <c r="AL55" s="1" t="s">
        <v>42</v>
      </c>
      <c r="AM55" s="32">
        <v>4.7499999999417923</v>
      </c>
    </row>
    <row r="56" spans="1:39" x14ac:dyDescent="0.2">
      <c r="A56" s="1" t="s">
        <v>124</v>
      </c>
      <c r="B56" s="1" t="s">
        <v>451</v>
      </c>
      <c r="C56" s="32">
        <v>1430.8333333334886</v>
      </c>
      <c r="D56" s="40" t="e">
        <f t="shared" si="0"/>
        <v>#DIV/0!</v>
      </c>
      <c r="E56" s="46" t="e">
        <f t="shared" si="2"/>
        <v>#DIV/0!</v>
      </c>
      <c r="G56" s="48" t="s">
        <v>124</v>
      </c>
      <c r="H56" s="49">
        <v>1430.8333333334886</v>
      </c>
      <c r="I56" s="46">
        <v>0.69245843759354042</v>
      </c>
      <c r="K56" s="1" t="s">
        <v>61</v>
      </c>
      <c r="L56" s="1" t="s">
        <v>450</v>
      </c>
      <c r="M56" s="32">
        <v>23.166666666744277</v>
      </c>
      <c r="N56" s="40">
        <f t="shared" si="1"/>
        <v>2.0137981391992626E-3</v>
      </c>
      <c r="O56" s="44">
        <f t="shared" si="3"/>
        <v>0.99323276898688084</v>
      </c>
      <c r="U56" s="1" t="s">
        <v>148</v>
      </c>
      <c r="V56" s="1" t="s">
        <v>177</v>
      </c>
      <c r="W56" s="32">
        <v>131.70000000006985</v>
      </c>
      <c r="AC56" s="1" t="s">
        <v>111</v>
      </c>
      <c r="AD56" s="1" t="s">
        <v>450</v>
      </c>
      <c r="AE56" s="32">
        <v>8.1833333332906477</v>
      </c>
      <c r="AK56" s="1" t="s">
        <v>35</v>
      </c>
      <c r="AL56" s="1" t="s">
        <v>175</v>
      </c>
      <c r="AM56" s="32">
        <v>2.7500000002328306</v>
      </c>
    </row>
    <row r="57" spans="1:39" x14ac:dyDescent="0.2">
      <c r="A57" s="1" t="s">
        <v>117</v>
      </c>
      <c r="B57" s="1" t="s">
        <v>451</v>
      </c>
      <c r="C57" s="32">
        <v>1429.1666666666279</v>
      </c>
      <c r="D57" s="40" t="e">
        <f t="shared" si="0"/>
        <v>#DIV/0!</v>
      </c>
      <c r="E57" s="46" t="e">
        <f t="shared" si="2"/>
        <v>#DIV/0!</v>
      </c>
      <c r="G57" s="48" t="s">
        <v>117</v>
      </c>
      <c r="H57" s="49">
        <v>1429.1666666666279</v>
      </c>
      <c r="I57" s="46">
        <v>0.76189782085843705</v>
      </c>
      <c r="K57" s="1" t="s">
        <v>184</v>
      </c>
      <c r="L57" s="1" t="s">
        <v>451</v>
      </c>
      <c r="M57" s="32">
        <v>19.049999999930151</v>
      </c>
      <c r="N57" s="40">
        <f t="shared" si="1"/>
        <v>1.6559505561788534E-3</v>
      </c>
      <c r="O57" s="44">
        <f t="shared" si="3"/>
        <v>0.99488871954305969</v>
      </c>
      <c r="U57" s="1" t="s">
        <v>68</v>
      </c>
      <c r="V57" s="1" t="s">
        <v>450</v>
      </c>
      <c r="W57" s="32">
        <v>24.783333333791234</v>
      </c>
      <c r="AC57" s="1" t="s">
        <v>145</v>
      </c>
      <c r="AD57" s="1" t="s">
        <v>42</v>
      </c>
      <c r="AE57" s="32">
        <v>3.9833333333954215</v>
      </c>
      <c r="AK57" s="1" t="s">
        <v>50</v>
      </c>
      <c r="AL57" s="1" t="s">
        <v>452</v>
      </c>
      <c r="AM57" s="32">
        <v>2.3333333332557231</v>
      </c>
    </row>
    <row r="58" spans="1:39" x14ac:dyDescent="0.2">
      <c r="A58" s="1" t="s">
        <v>127</v>
      </c>
      <c r="B58" s="1" t="s">
        <v>451</v>
      </c>
      <c r="C58" s="32">
        <v>1427.5000000001164</v>
      </c>
      <c r="D58" s="40" t="e">
        <f t="shared" si="0"/>
        <v>#DIV/0!</v>
      </c>
      <c r="E58" s="46" t="e">
        <f t="shared" si="2"/>
        <v>#DIV/0!</v>
      </c>
      <c r="G58" s="48" t="s">
        <v>127</v>
      </c>
      <c r="H58" s="49">
        <v>1427.5000000001164</v>
      </c>
      <c r="I58" s="46">
        <v>0.83125622525072906</v>
      </c>
      <c r="K58" s="1" t="s">
        <v>511</v>
      </c>
      <c r="L58" s="1" t="s">
        <v>510</v>
      </c>
      <c r="M58" s="32">
        <v>18</v>
      </c>
      <c r="N58" s="40">
        <f t="shared" si="1"/>
        <v>1.5646776908833937E-3</v>
      </c>
      <c r="O58" s="44">
        <f t="shared" si="3"/>
        <v>0.99645339723394311</v>
      </c>
      <c r="U58" s="1" t="s">
        <v>442</v>
      </c>
      <c r="V58" s="1" t="s">
        <v>90</v>
      </c>
      <c r="W58" s="32">
        <v>4.1666666669771075</v>
      </c>
      <c r="AC58" s="1" t="s">
        <v>183</v>
      </c>
      <c r="AD58" s="1" t="s">
        <v>448</v>
      </c>
      <c r="AE58" s="32">
        <v>3.4999999998835847</v>
      </c>
      <c r="AK58" s="1" t="s">
        <v>88</v>
      </c>
      <c r="AL58" s="1" t="s">
        <v>42</v>
      </c>
      <c r="AM58" s="32">
        <v>2.1666666667442769</v>
      </c>
    </row>
    <row r="59" spans="1:39" x14ac:dyDescent="0.2">
      <c r="A59" s="1" t="s">
        <v>207</v>
      </c>
      <c r="B59" s="1" t="s">
        <v>451</v>
      </c>
      <c r="C59" s="32">
        <v>1422.2499999999418</v>
      </c>
      <c r="D59" s="40" t="e">
        <f t="shared" si="0"/>
        <v>#DIV/0!</v>
      </c>
      <c r="E59" s="44" t="e">
        <f t="shared" si="2"/>
        <v>#DIV/0!</v>
      </c>
      <c r="G59" s="48" t="s">
        <v>534</v>
      </c>
      <c r="H59" s="32">
        <f>GETPIVOTDATA("HORAS DOWN",$A$49)-SUM(H50:H58)</f>
        <v>3475.2333333359566</v>
      </c>
      <c r="I59" s="46">
        <v>1</v>
      </c>
      <c r="K59" s="1" t="s">
        <v>35</v>
      </c>
      <c r="L59" s="1" t="s">
        <v>175</v>
      </c>
      <c r="M59" s="32">
        <v>8.8333333334885538</v>
      </c>
      <c r="N59" s="40">
        <f t="shared" si="1"/>
        <v>7.6785108905812118E-4</v>
      </c>
      <c r="O59" s="44">
        <f t="shared" si="3"/>
        <v>0.99722124832300119</v>
      </c>
      <c r="U59" s="1" t="s">
        <v>209</v>
      </c>
      <c r="V59" s="1" t="s">
        <v>175</v>
      </c>
      <c r="W59" s="32">
        <v>3.4999999998835847</v>
      </c>
      <c r="AC59" s="1" t="s">
        <v>123</v>
      </c>
      <c r="AD59" s="1" t="s">
        <v>448</v>
      </c>
      <c r="AE59" s="32">
        <v>3</v>
      </c>
      <c r="AK59" s="1" t="s">
        <v>111</v>
      </c>
      <c r="AL59" s="1" t="s">
        <v>450</v>
      </c>
      <c r="AM59" s="32">
        <v>2.0000000000582077</v>
      </c>
    </row>
    <row r="60" spans="1:39" ht="12.75" x14ac:dyDescent="0.2">
      <c r="A60" s="1" t="s">
        <v>206</v>
      </c>
      <c r="B60" s="1" t="s">
        <v>451</v>
      </c>
      <c r="C60" s="32">
        <v>1418.1666666667443</v>
      </c>
      <c r="D60" s="40" t="e">
        <f t="shared" si="0"/>
        <v>#DIV/0!</v>
      </c>
      <c r="E60" s="44" t="e">
        <f t="shared" si="2"/>
        <v>#DIV/0!</v>
      </c>
      <c r="G60"/>
      <c r="I60" s="44"/>
      <c r="K60" s="1" t="s">
        <v>249</v>
      </c>
      <c r="L60" s="1" t="s">
        <v>250</v>
      </c>
      <c r="M60" s="32">
        <v>6.2499999997671694</v>
      </c>
      <c r="N60" s="40">
        <f t="shared" si="1"/>
        <v>5.4329086486982808E-4</v>
      </c>
      <c r="O60" s="44">
        <f t="shared" si="3"/>
        <v>0.997764539187871</v>
      </c>
      <c r="U60" s="1" t="s">
        <v>80</v>
      </c>
      <c r="V60" s="1" t="s">
        <v>175</v>
      </c>
      <c r="W60" s="32">
        <v>3</v>
      </c>
      <c r="AC60" s="1" t="s">
        <v>57</v>
      </c>
      <c r="AD60" s="1" t="s">
        <v>56</v>
      </c>
      <c r="AE60" s="32">
        <v>2.7500000002328306</v>
      </c>
      <c r="AK60" s="1" t="s">
        <v>59</v>
      </c>
      <c r="AL60" s="1" t="s">
        <v>452</v>
      </c>
      <c r="AM60" s="32">
        <v>1.500000000174623</v>
      </c>
    </row>
    <row r="61" spans="1:39" ht="12.75" x14ac:dyDescent="0.2">
      <c r="A61" s="1" t="s">
        <v>519</v>
      </c>
      <c r="B61" s="1" t="s">
        <v>518</v>
      </c>
      <c r="C61" s="32">
        <v>144</v>
      </c>
      <c r="D61" s="40" t="e">
        <f t="shared" si="0"/>
        <v>#DIV/0!</v>
      </c>
      <c r="E61" s="44" t="e">
        <f t="shared" si="2"/>
        <v>#DIV/0!</v>
      </c>
      <c r="G61"/>
      <c r="K61" s="1" t="s">
        <v>171</v>
      </c>
      <c r="L61" s="1" t="s">
        <v>177</v>
      </c>
      <c r="M61" s="32">
        <v>4.5</v>
      </c>
      <c r="N61" s="40">
        <f t="shared" si="1"/>
        <v>3.9116942272084842E-4</v>
      </c>
      <c r="O61" s="44">
        <f t="shared" si="3"/>
        <v>0.99815570861059189</v>
      </c>
      <c r="U61" s="1" t="s">
        <v>152</v>
      </c>
      <c r="V61" s="1" t="s">
        <v>226</v>
      </c>
      <c r="W61" s="32">
        <v>2.4999999999417923</v>
      </c>
      <c r="AC61" s="1" t="s">
        <v>77</v>
      </c>
      <c r="AD61" s="1" t="s">
        <v>42</v>
      </c>
      <c r="AE61" s="32">
        <v>2.25</v>
      </c>
      <c r="AK61" s="1" t="s">
        <v>66</v>
      </c>
      <c r="AL61" s="1" t="s">
        <v>175</v>
      </c>
      <c r="AM61" s="32">
        <v>0.9166666668606922</v>
      </c>
    </row>
    <row r="62" spans="1:39" x14ac:dyDescent="0.2">
      <c r="A62" s="1" t="s">
        <v>148</v>
      </c>
      <c r="B62" s="1" t="s">
        <v>177</v>
      </c>
      <c r="C62" s="32">
        <v>131.70000000006985</v>
      </c>
      <c r="D62" s="40" t="e">
        <f t="shared" si="0"/>
        <v>#DIV/0!</v>
      </c>
      <c r="E62" s="44" t="e">
        <f t="shared" si="2"/>
        <v>#DIV/0!</v>
      </c>
      <c r="K62" s="1" t="s">
        <v>145</v>
      </c>
      <c r="L62" s="1" t="s">
        <v>42</v>
      </c>
      <c r="M62" s="32">
        <v>4.2000000000698492</v>
      </c>
      <c r="N62" s="40">
        <f t="shared" si="1"/>
        <v>3.6509146121219697E-4</v>
      </c>
      <c r="O62" s="44">
        <f t="shared" si="3"/>
        <v>0.9985208000718041</v>
      </c>
      <c r="U62" s="1" t="s">
        <v>50</v>
      </c>
      <c r="V62" s="1" t="s">
        <v>452</v>
      </c>
      <c r="W62" s="32">
        <v>2.4999999997671694</v>
      </c>
      <c r="AC62" s="1" t="s">
        <v>66</v>
      </c>
      <c r="AD62" s="1" t="s">
        <v>175</v>
      </c>
      <c r="AE62" s="32">
        <v>2.2000000001862645</v>
      </c>
      <c r="AK62" s="1" t="s">
        <v>127</v>
      </c>
      <c r="AL62" s="1" t="s">
        <v>451</v>
      </c>
      <c r="AM62" s="32">
        <v>0</v>
      </c>
    </row>
    <row r="63" spans="1:39" x14ac:dyDescent="0.2">
      <c r="A63" s="1" t="s">
        <v>77</v>
      </c>
      <c r="B63" s="1" t="s">
        <v>42</v>
      </c>
      <c r="C63" s="32">
        <v>84.75</v>
      </c>
      <c r="D63" s="40" t="e">
        <f t="shared" si="0"/>
        <v>#DIV/0!</v>
      </c>
      <c r="E63" s="44" t="e">
        <f t="shared" si="2"/>
        <v>#DIV/0!</v>
      </c>
      <c r="K63" s="1" t="s">
        <v>252</v>
      </c>
      <c r="L63" s="1" t="s">
        <v>444</v>
      </c>
      <c r="M63" s="32">
        <v>4.0833333337213844</v>
      </c>
      <c r="N63" s="40">
        <f t="shared" si="1"/>
        <v>3.5495003176190922E-4</v>
      </c>
      <c r="O63" s="44">
        <f t="shared" si="3"/>
        <v>0.998875750103566</v>
      </c>
      <c r="U63" s="1" t="s">
        <v>282</v>
      </c>
      <c r="V63" s="1" t="s">
        <v>90</v>
      </c>
      <c r="W63" s="32">
        <v>1.9999999998835847</v>
      </c>
      <c r="AC63" s="1" t="s">
        <v>129</v>
      </c>
      <c r="AD63" s="1" t="s">
        <v>448</v>
      </c>
      <c r="AE63" s="32">
        <v>1.9999999998835847</v>
      </c>
      <c r="AK63" s="1" t="s">
        <v>84</v>
      </c>
      <c r="AL63" s="1" t="s">
        <v>113</v>
      </c>
      <c r="AM63" s="32">
        <v>0</v>
      </c>
    </row>
    <row r="64" spans="1:39" x14ac:dyDescent="0.2">
      <c r="A64" s="1" t="s">
        <v>68</v>
      </c>
      <c r="B64" s="1" t="s">
        <v>450</v>
      </c>
      <c r="C64" s="32">
        <v>45.450000000942964</v>
      </c>
      <c r="D64" s="40" t="e">
        <f t="shared" si="0"/>
        <v>#DIV/0!</v>
      </c>
      <c r="E64" s="44" t="e">
        <f t="shared" si="2"/>
        <v>#DIV/0!</v>
      </c>
      <c r="K64" s="1" t="s">
        <v>282</v>
      </c>
      <c r="L64" s="1" t="s">
        <v>90</v>
      </c>
      <c r="M64" s="32">
        <v>4.0000000001164153</v>
      </c>
      <c r="N64" s="40">
        <f t="shared" si="1"/>
        <v>3.4770615353976264E-4</v>
      </c>
      <c r="O64" s="44">
        <f t="shared" si="3"/>
        <v>0.99922345625710574</v>
      </c>
      <c r="U64" s="1" t="s">
        <v>168</v>
      </c>
      <c r="V64" s="1" t="s">
        <v>178</v>
      </c>
      <c r="W64" s="32">
        <v>1.5</v>
      </c>
      <c r="AC64" s="1" t="s">
        <v>173</v>
      </c>
      <c r="AD64" s="1" t="s">
        <v>446</v>
      </c>
      <c r="AE64" s="32">
        <v>1.9500000000698492</v>
      </c>
      <c r="AK64" s="1" t="s">
        <v>514</v>
      </c>
      <c r="AL64" s="1" t="s">
        <v>507</v>
      </c>
      <c r="AM64" s="32">
        <v>0</v>
      </c>
    </row>
    <row r="65" spans="1:39" x14ac:dyDescent="0.2">
      <c r="A65" s="1" t="s">
        <v>61</v>
      </c>
      <c r="B65" s="1" t="s">
        <v>450</v>
      </c>
      <c r="C65" s="32">
        <v>42.299999999930151</v>
      </c>
      <c r="D65" s="40" t="e">
        <f t="shared" si="0"/>
        <v>#DIV/0!</v>
      </c>
      <c r="E65" s="44" t="e">
        <f t="shared" si="2"/>
        <v>#DIV/0!</v>
      </c>
      <c r="K65" s="1" t="s">
        <v>57</v>
      </c>
      <c r="L65" s="1" t="s">
        <v>56</v>
      </c>
      <c r="M65" s="32">
        <v>2.7499999997089617</v>
      </c>
      <c r="N65" s="40">
        <f t="shared" si="1"/>
        <v>2.3904798052633064E-4</v>
      </c>
      <c r="O65" s="44">
        <f t="shared" si="3"/>
        <v>0.99946250423763205</v>
      </c>
      <c r="U65" s="1" t="s">
        <v>58</v>
      </c>
      <c r="V65" s="1" t="s">
        <v>450</v>
      </c>
      <c r="W65" s="32">
        <v>1.5</v>
      </c>
      <c r="AC65" s="1" t="s">
        <v>144</v>
      </c>
      <c r="AD65" s="1" t="s">
        <v>446</v>
      </c>
      <c r="AE65" s="32">
        <v>1.8666666666395031</v>
      </c>
      <c r="AK65" s="1" t="s">
        <v>121</v>
      </c>
      <c r="AL65" s="1" t="s">
        <v>130</v>
      </c>
      <c r="AM65" s="32">
        <v>0</v>
      </c>
    </row>
    <row r="66" spans="1:39" x14ac:dyDescent="0.2">
      <c r="A66" s="1" t="s">
        <v>78</v>
      </c>
      <c r="B66" s="1" t="s">
        <v>56</v>
      </c>
      <c r="C66" s="32">
        <v>31.499999999825377</v>
      </c>
      <c r="D66" s="40" t="e">
        <f t="shared" si="0"/>
        <v>#DIV/0!</v>
      </c>
      <c r="E66" s="44" t="e">
        <f t="shared" si="2"/>
        <v>#DIV/0!</v>
      </c>
      <c r="K66" s="1" t="s">
        <v>64</v>
      </c>
      <c r="L66" s="1" t="s">
        <v>313</v>
      </c>
      <c r="M66" s="32">
        <v>1.7500000001164153</v>
      </c>
      <c r="N66" s="40">
        <f t="shared" si="1"/>
        <v>1.5212144217933841E-4</v>
      </c>
      <c r="O66" s="44">
        <f t="shared" si="3"/>
        <v>0.99961462567981141</v>
      </c>
      <c r="U66" s="1" t="s">
        <v>417</v>
      </c>
      <c r="V66" s="1" t="s">
        <v>452</v>
      </c>
      <c r="W66" s="32">
        <v>1.3333333333139308</v>
      </c>
      <c r="AC66" s="1" t="s">
        <v>64</v>
      </c>
      <c r="AD66" s="1" t="s">
        <v>313</v>
      </c>
      <c r="AE66" s="32">
        <v>1.3499999998603016</v>
      </c>
      <c r="AK66" s="1" t="s">
        <v>274</v>
      </c>
      <c r="AL66" s="1" t="s">
        <v>113</v>
      </c>
      <c r="AM66" s="32">
        <v>0</v>
      </c>
    </row>
    <row r="67" spans="1:39" x14ac:dyDescent="0.2">
      <c r="A67" s="1" t="s">
        <v>511</v>
      </c>
      <c r="B67" s="1" t="s">
        <v>510</v>
      </c>
      <c r="C67" s="32">
        <v>18</v>
      </c>
      <c r="D67" s="40" t="e">
        <f t="shared" si="0"/>
        <v>#DIV/0!</v>
      </c>
      <c r="E67" s="44" t="e">
        <f t="shared" si="2"/>
        <v>#DIV/0!</v>
      </c>
      <c r="K67" s="1" t="s">
        <v>66</v>
      </c>
      <c r="L67" s="1" t="s">
        <v>175</v>
      </c>
      <c r="M67" s="32">
        <v>1.7500000001164153</v>
      </c>
      <c r="N67" s="40">
        <f t="shared" si="1"/>
        <v>1.5212144217933841E-4</v>
      </c>
      <c r="O67" s="44">
        <f t="shared" si="3"/>
        <v>0.99976674712199076</v>
      </c>
      <c r="U67" s="1" t="s">
        <v>416</v>
      </c>
      <c r="V67" s="1" t="s">
        <v>452</v>
      </c>
      <c r="W67" s="32">
        <v>1.3333333333139308</v>
      </c>
      <c r="AC67" s="1" t="s">
        <v>128</v>
      </c>
      <c r="AD67" s="1" t="s">
        <v>448</v>
      </c>
      <c r="AE67" s="32">
        <v>1.0000000001164153</v>
      </c>
      <c r="AK67" s="1" t="s">
        <v>426</v>
      </c>
      <c r="AL67" s="1" t="s">
        <v>175</v>
      </c>
      <c r="AM67" s="32">
        <v>0</v>
      </c>
    </row>
    <row r="68" spans="1:39" x14ac:dyDescent="0.2">
      <c r="A68" s="1" t="s">
        <v>246</v>
      </c>
      <c r="B68" s="1" t="s">
        <v>175</v>
      </c>
      <c r="C68" s="32">
        <v>17.683333333348855</v>
      </c>
      <c r="D68" s="40" t="e">
        <f t="shared" si="0"/>
        <v>#DIV/0!</v>
      </c>
      <c r="E68" s="44" t="e">
        <f t="shared" si="2"/>
        <v>#DIV/0!</v>
      </c>
      <c r="K68" s="1" t="s">
        <v>54</v>
      </c>
      <c r="L68" s="1" t="s">
        <v>175</v>
      </c>
      <c r="M68" s="32">
        <v>1.7500000001164153</v>
      </c>
      <c r="N68" s="40">
        <f t="shared" si="1"/>
        <v>1.5212144217933841E-4</v>
      </c>
      <c r="O68" s="44">
        <f t="shared" si="3"/>
        <v>0.99991886856417012</v>
      </c>
      <c r="U68" s="1" t="s">
        <v>490</v>
      </c>
      <c r="V68" s="1" t="s">
        <v>491</v>
      </c>
      <c r="W68" s="32">
        <v>1.1166666666395031</v>
      </c>
      <c r="AC68" s="1" t="s">
        <v>50</v>
      </c>
      <c r="AD68" s="1" t="s">
        <v>452</v>
      </c>
      <c r="AE68" s="32">
        <v>0.70000000018626451</v>
      </c>
      <c r="AK68" s="1" t="s">
        <v>93</v>
      </c>
      <c r="AL68" s="1" t="s">
        <v>56</v>
      </c>
      <c r="AM68" s="32">
        <v>0</v>
      </c>
    </row>
    <row r="69" spans="1:39" x14ac:dyDescent="0.2">
      <c r="A69" s="1" t="s">
        <v>35</v>
      </c>
      <c r="B69" s="1" t="s">
        <v>175</v>
      </c>
      <c r="C69" s="32">
        <v>11.583333333721384</v>
      </c>
      <c r="D69" s="40" t="e">
        <f t="shared" si="0"/>
        <v>#DIV/0!</v>
      </c>
      <c r="E69" s="44" t="e">
        <f t="shared" si="2"/>
        <v>#DIV/0!</v>
      </c>
      <c r="K69" s="1" t="s">
        <v>129</v>
      </c>
      <c r="L69" s="1" t="s">
        <v>448</v>
      </c>
      <c r="M69" s="32">
        <v>0.93333333340706304</v>
      </c>
      <c r="N69" s="40">
        <f t="shared" si="1"/>
        <v>8.113143582999245E-5</v>
      </c>
      <c r="O69" s="44">
        <f t="shared" si="3"/>
        <v>1</v>
      </c>
      <c r="U69" s="1" t="s">
        <v>454</v>
      </c>
      <c r="V69" s="1" t="s">
        <v>509</v>
      </c>
      <c r="W69" s="32">
        <v>1.03333333338378</v>
      </c>
      <c r="AC69" s="1" t="s">
        <v>54</v>
      </c>
      <c r="AD69" s="1" t="s">
        <v>175</v>
      </c>
      <c r="AE69" s="32">
        <v>0.54999999987194315</v>
      </c>
      <c r="AK69" s="1" t="s">
        <v>98</v>
      </c>
      <c r="AL69" s="1" t="s">
        <v>447</v>
      </c>
      <c r="AM69" s="32">
        <v>0</v>
      </c>
    </row>
    <row r="70" spans="1:39" x14ac:dyDescent="0.2">
      <c r="A70" s="1" t="s">
        <v>111</v>
      </c>
      <c r="B70" s="1" t="s">
        <v>450</v>
      </c>
      <c r="C70" s="32">
        <v>10.183333333348855</v>
      </c>
      <c r="D70" s="40" t="e">
        <f t="shared" si="0"/>
        <v>#DIV/0!</v>
      </c>
      <c r="E70" s="44" t="e">
        <f t="shared" si="2"/>
        <v>#DIV/0!</v>
      </c>
      <c r="K70" s="1" t="s">
        <v>215</v>
      </c>
      <c r="L70" s="1" t="s">
        <v>226</v>
      </c>
      <c r="M70" s="32">
        <v>0</v>
      </c>
      <c r="N70" s="40">
        <f t="shared" si="1"/>
        <v>0</v>
      </c>
      <c r="O70" s="44">
        <f t="shared" si="3"/>
        <v>1</v>
      </c>
      <c r="U70" s="1" t="s">
        <v>43</v>
      </c>
      <c r="V70" s="1" t="s">
        <v>42</v>
      </c>
      <c r="W70" s="32">
        <v>0.88333333341870457</v>
      </c>
      <c r="AC70" s="1" t="s">
        <v>78</v>
      </c>
      <c r="AD70" s="1" t="s">
        <v>56</v>
      </c>
      <c r="AE70" s="32">
        <v>0</v>
      </c>
      <c r="AK70" s="1" t="s">
        <v>78</v>
      </c>
      <c r="AL70" s="1" t="s">
        <v>56</v>
      </c>
      <c r="AM70" s="32">
        <v>0</v>
      </c>
    </row>
    <row r="71" spans="1:39" x14ac:dyDescent="0.2">
      <c r="A71" s="1" t="s">
        <v>145</v>
      </c>
      <c r="B71" s="1" t="s">
        <v>42</v>
      </c>
      <c r="C71" s="32">
        <v>8.1833333334652707</v>
      </c>
      <c r="D71" s="40" t="e">
        <f t="shared" si="0"/>
        <v>#DIV/0!</v>
      </c>
      <c r="E71" s="44" t="e">
        <f t="shared" si="2"/>
        <v>#DIV/0!</v>
      </c>
      <c r="K71" s="1" t="s">
        <v>312</v>
      </c>
      <c r="L71" s="1" t="s">
        <v>313</v>
      </c>
      <c r="M71" s="32">
        <v>0</v>
      </c>
      <c r="N71" s="40">
        <f t="shared" si="1"/>
        <v>0</v>
      </c>
      <c r="O71" s="44">
        <f t="shared" si="3"/>
        <v>1</v>
      </c>
      <c r="U71" s="1" t="s">
        <v>52</v>
      </c>
      <c r="V71" s="1" t="s">
        <v>225</v>
      </c>
      <c r="W71" s="32">
        <v>0.50000000023283064</v>
      </c>
      <c r="AC71" s="1" t="s">
        <v>213</v>
      </c>
      <c r="AD71" s="1" t="s">
        <v>226</v>
      </c>
      <c r="AE71" s="32">
        <v>0</v>
      </c>
      <c r="AK71" s="1" t="s">
        <v>99</v>
      </c>
      <c r="AL71" s="1" t="s">
        <v>447</v>
      </c>
      <c r="AM71" s="32">
        <v>0</v>
      </c>
    </row>
    <row r="72" spans="1:39" x14ac:dyDescent="0.2">
      <c r="A72" s="1" t="s">
        <v>249</v>
      </c>
      <c r="B72" s="1" t="s">
        <v>250</v>
      </c>
      <c r="C72" s="32">
        <v>6.2499999997671694</v>
      </c>
      <c r="D72" s="40" t="e">
        <f t="shared" si="0"/>
        <v>#DIV/0!</v>
      </c>
      <c r="E72" s="44" t="e">
        <f t="shared" si="2"/>
        <v>#DIV/0!</v>
      </c>
      <c r="K72" s="1" t="s">
        <v>455</v>
      </c>
      <c r="L72" s="1" t="s">
        <v>250</v>
      </c>
      <c r="M72" s="32">
        <v>0</v>
      </c>
      <c r="N72" s="40">
        <f t="shared" si="1"/>
        <v>0</v>
      </c>
      <c r="O72" s="44">
        <f t="shared" si="3"/>
        <v>1</v>
      </c>
      <c r="U72" s="1" t="s">
        <v>173</v>
      </c>
      <c r="V72" s="1" t="s">
        <v>446</v>
      </c>
      <c r="W72" s="32">
        <v>0.50000000005820766</v>
      </c>
      <c r="AC72" s="1" t="s">
        <v>512</v>
      </c>
      <c r="AD72" s="1" t="s">
        <v>507</v>
      </c>
      <c r="AE72" s="32">
        <v>0</v>
      </c>
      <c r="AK72" s="1" t="s">
        <v>513</v>
      </c>
      <c r="AL72" s="1" t="s">
        <v>507</v>
      </c>
      <c r="AM72" s="32">
        <v>0</v>
      </c>
    </row>
    <row r="73" spans="1:39" x14ac:dyDescent="0.2">
      <c r="A73" s="1" t="s">
        <v>282</v>
      </c>
      <c r="B73" s="1" t="s">
        <v>90</v>
      </c>
      <c r="C73" s="32">
        <v>6</v>
      </c>
      <c r="D73" s="40" t="e">
        <f t="shared" si="0"/>
        <v>#DIV/0!</v>
      </c>
      <c r="E73" s="44" t="e">
        <f t="shared" si="2"/>
        <v>#DIV/0!</v>
      </c>
      <c r="K73" s="1" t="s">
        <v>123</v>
      </c>
      <c r="L73" s="1" t="s">
        <v>448</v>
      </c>
      <c r="M73" s="32">
        <v>0</v>
      </c>
      <c r="N73" s="40">
        <f t="shared" si="1"/>
        <v>0</v>
      </c>
      <c r="O73" s="44">
        <f t="shared" si="3"/>
        <v>1</v>
      </c>
      <c r="U73" s="1" t="s">
        <v>54</v>
      </c>
      <c r="V73" s="1" t="s">
        <v>175</v>
      </c>
      <c r="W73" s="32">
        <v>0.50000000005820766</v>
      </c>
      <c r="AC73" s="1" t="s">
        <v>131</v>
      </c>
      <c r="AD73" s="1" t="s">
        <v>518</v>
      </c>
      <c r="AE73" s="32">
        <v>0</v>
      </c>
      <c r="AK73" s="1" t="s">
        <v>97</v>
      </c>
      <c r="AL73" s="1" t="s">
        <v>447</v>
      </c>
      <c r="AM73" s="32">
        <v>0</v>
      </c>
    </row>
    <row r="74" spans="1:39" x14ac:dyDescent="0.2">
      <c r="A74" s="1" t="s">
        <v>43</v>
      </c>
      <c r="B74" s="1" t="s">
        <v>42</v>
      </c>
      <c r="C74" s="32">
        <v>5.6333333333604969</v>
      </c>
      <c r="D74" s="40" t="e">
        <f t="shared" si="0"/>
        <v>#DIV/0!</v>
      </c>
      <c r="E74" s="44" t="e">
        <f t="shared" si="2"/>
        <v>#DIV/0!</v>
      </c>
      <c r="K74" s="1" t="s">
        <v>508</v>
      </c>
      <c r="L74" s="1" t="s">
        <v>507</v>
      </c>
      <c r="M74" s="32">
        <v>0</v>
      </c>
      <c r="N74" s="40">
        <f t="shared" si="1"/>
        <v>0</v>
      </c>
      <c r="O74" s="44">
        <f t="shared" si="3"/>
        <v>1</v>
      </c>
      <c r="U74" s="1" t="s">
        <v>151</v>
      </c>
      <c r="V74" s="1" t="s">
        <v>42</v>
      </c>
      <c r="W74" s="32">
        <v>0.50000000005820766</v>
      </c>
      <c r="AC74" s="1" t="s">
        <v>215</v>
      </c>
      <c r="AD74" s="1" t="s">
        <v>226</v>
      </c>
      <c r="AE74" s="32">
        <v>0</v>
      </c>
      <c r="AK74" s="1" t="s">
        <v>54</v>
      </c>
      <c r="AL74" s="1" t="s">
        <v>175</v>
      </c>
      <c r="AM74" s="32">
        <v>0</v>
      </c>
    </row>
    <row r="75" spans="1:39" x14ac:dyDescent="0.2">
      <c r="A75" s="1" t="s">
        <v>50</v>
      </c>
      <c r="B75" s="1" t="s">
        <v>452</v>
      </c>
      <c r="C75" s="32">
        <v>5.533333333209157</v>
      </c>
      <c r="D75" s="40" t="e">
        <f t="shared" si="0"/>
        <v>#DIV/0!</v>
      </c>
      <c r="E75" s="44" t="e">
        <f t="shared" si="2"/>
        <v>#DIV/0!</v>
      </c>
      <c r="K75" s="1" t="s">
        <v>302</v>
      </c>
      <c r="L75" s="1" t="s">
        <v>445</v>
      </c>
      <c r="M75" s="32">
        <v>0</v>
      </c>
      <c r="N75" s="40">
        <f t="shared" si="1"/>
        <v>0</v>
      </c>
      <c r="O75" s="44">
        <f t="shared" si="3"/>
        <v>1</v>
      </c>
      <c r="U75" s="1" t="s">
        <v>137</v>
      </c>
      <c r="V75" s="1" t="s">
        <v>313</v>
      </c>
      <c r="W75" s="32">
        <v>0.48333333333721384</v>
      </c>
      <c r="AC75" s="1" t="s">
        <v>35</v>
      </c>
      <c r="AD75" s="1" t="s">
        <v>175</v>
      </c>
      <c r="AE75" s="32">
        <v>0</v>
      </c>
      <c r="AK75" s="1" t="s">
        <v>100</v>
      </c>
      <c r="AL75" s="1" t="s">
        <v>447</v>
      </c>
      <c r="AM75" s="32">
        <v>0</v>
      </c>
    </row>
    <row r="76" spans="1:39" x14ac:dyDescent="0.2">
      <c r="A76" s="1" t="s">
        <v>57</v>
      </c>
      <c r="B76" s="1" t="s">
        <v>56</v>
      </c>
      <c r="C76" s="32">
        <v>5.4999999999417923</v>
      </c>
      <c r="D76" s="40" t="e">
        <f t="shared" si="0"/>
        <v>#DIV/0!</v>
      </c>
      <c r="E76" s="44" t="e">
        <f t="shared" si="2"/>
        <v>#DIV/0!</v>
      </c>
      <c r="K76" s="1" t="s">
        <v>127</v>
      </c>
      <c r="L76" s="1" t="s">
        <v>451</v>
      </c>
      <c r="M76" s="32">
        <v>0</v>
      </c>
      <c r="N76" s="40">
        <f t="shared" si="1"/>
        <v>0</v>
      </c>
      <c r="O76" s="44">
        <f t="shared" si="3"/>
        <v>1</v>
      </c>
      <c r="U76" s="1" t="s">
        <v>123</v>
      </c>
      <c r="V76" s="1" t="s">
        <v>448</v>
      </c>
      <c r="W76" s="32">
        <v>0.33333333337213844</v>
      </c>
      <c r="AC76" s="1" t="s">
        <v>418</v>
      </c>
      <c r="AD76" s="1" t="s">
        <v>179</v>
      </c>
      <c r="AE76" s="32">
        <v>0</v>
      </c>
      <c r="AK76" s="1" t="s">
        <v>57</v>
      </c>
      <c r="AL76" s="1" t="s">
        <v>56</v>
      </c>
      <c r="AM76" s="32">
        <v>0</v>
      </c>
    </row>
    <row r="77" spans="1:39" x14ac:dyDescent="0.2">
      <c r="A77" s="1" t="s">
        <v>66</v>
      </c>
      <c r="B77" s="1" t="s">
        <v>175</v>
      </c>
      <c r="C77" s="32">
        <v>4.866666667163372</v>
      </c>
      <c r="D77" s="40" t="e">
        <f t="shared" si="0"/>
        <v>#DIV/0!</v>
      </c>
      <c r="E77" s="44" t="e">
        <f t="shared" si="2"/>
        <v>#DIV/0!</v>
      </c>
      <c r="K77" s="1" t="s">
        <v>95</v>
      </c>
      <c r="L77" s="1" t="s">
        <v>176</v>
      </c>
      <c r="M77" s="32">
        <v>0</v>
      </c>
      <c r="N77" s="40">
        <f t="shared" si="1"/>
        <v>0</v>
      </c>
      <c r="O77" s="44">
        <f t="shared" si="3"/>
        <v>1</v>
      </c>
      <c r="U77" s="1" t="s">
        <v>341</v>
      </c>
      <c r="V77" s="1" t="s">
        <v>225</v>
      </c>
      <c r="W77" s="32">
        <v>0</v>
      </c>
      <c r="AC77" s="1" t="s">
        <v>426</v>
      </c>
      <c r="AD77" s="1" t="s">
        <v>175</v>
      </c>
      <c r="AE77" s="32">
        <v>0</v>
      </c>
      <c r="AK77" s="1" t="s">
        <v>101</v>
      </c>
      <c r="AL77" s="1" t="s">
        <v>449</v>
      </c>
      <c r="AM77" s="32">
        <v>0</v>
      </c>
    </row>
    <row r="78" spans="1:39" x14ac:dyDescent="0.2">
      <c r="A78" s="1" t="s">
        <v>171</v>
      </c>
      <c r="B78" s="1" t="s">
        <v>177</v>
      </c>
      <c r="C78" s="32">
        <v>4.5</v>
      </c>
      <c r="D78" s="40" t="e">
        <f t="shared" si="0"/>
        <v>#DIV/0!</v>
      </c>
      <c r="E78" s="44" t="e">
        <f t="shared" si="2"/>
        <v>#DIV/0!</v>
      </c>
      <c r="K78" s="1" t="s">
        <v>456</v>
      </c>
      <c r="L78" s="1" t="s">
        <v>250</v>
      </c>
      <c r="M78" s="32">
        <v>0</v>
      </c>
      <c r="N78" s="40">
        <f t="shared" si="1"/>
        <v>0</v>
      </c>
      <c r="O78" s="44">
        <f t="shared" si="3"/>
        <v>1</v>
      </c>
      <c r="U78" s="1" t="s">
        <v>155</v>
      </c>
      <c r="V78" s="1" t="s">
        <v>225</v>
      </c>
      <c r="W78" s="32">
        <v>0</v>
      </c>
      <c r="AC78" s="1" t="s">
        <v>93</v>
      </c>
      <c r="AD78" s="1" t="s">
        <v>56</v>
      </c>
      <c r="AE78" s="32">
        <v>0</v>
      </c>
      <c r="AK78" s="1" t="s">
        <v>428</v>
      </c>
      <c r="AL78" s="1" t="s">
        <v>175</v>
      </c>
      <c r="AM78" s="32">
        <v>0</v>
      </c>
    </row>
    <row r="79" spans="1:39" x14ac:dyDescent="0.2">
      <c r="A79" s="1" t="s">
        <v>442</v>
      </c>
      <c r="B79" s="1" t="s">
        <v>90</v>
      </c>
      <c r="C79" s="32">
        <v>4.1666666669771075</v>
      </c>
      <c r="D79" s="40" t="e">
        <f t="shared" si="0"/>
        <v>#DIV/0!</v>
      </c>
      <c r="E79" s="44" t="e">
        <f t="shared" si="2"/>
        <v>#DIV/0!</v>
      </c>
      <c r="K79" s="1" t="s">
        <v>93</v>
      </c>
      <c r="L79" s="1" t="s">
        <v>56</v>
      </c>
      <c r="M79" s="32">
        <v>0</v>
      </c>
      <c r="N79" s="40">
        <f t="shared" si="1"/>
        <v>0</v>
      </c>
      <c r="O79" s="44">
        <f t="shared" si="3"/>
        <v>1</v>
      </c>
      <c r="U79" s="1" t="s">
        <v>77</v>
      </c>
      <c r="V79" s="1" t="s">
        <v>42</v>
      </c>
      <c r="W79" s="32">
        <v>0</v>
      </c>
      <c r="AC79" s="1" t="s">
        <v>428</v>
      </c>
      <c r="AD79" s="1" t="s">
        <v>175</v>
      </c>
      <c r="AE79" s="32">
        <v>0</v>
      </c>
      <c r="AK79" s="1" t="s">
        <v>80</v>
      </c>
      <c r="AL79" s="1" t="s">
        <v>175</v>
      </c>
      <c r="AM79" s="32">
        <v>0</v>
      </c>
    </row>
    <row r="80" spans="1:39" x14ac:dyDescent="0.2">
      <c r="A80" s="1" t="s">
        <v>252</v>
      </c>
      <c r="B80" s="1" t="s">
        <v>444</v>
      </c>
      <c r="C80" s="32">
        <v>4.0833333337213844</v>
      </c>
      <c r="D80" s="40" t="e">
        <f t="shared" si="0"/>
        <v>#DIV/0!</v>
      </c>
      <c r="E80" s="44" t="e">
        <f t="shared" si="2"/>
        <v>#DIV/0!</v>
      </c>
      <c r="K80" s="1" t="s">
        <v>101</v>
      </c>
      <c r="L80" s="1" t="s">
        <v>449</v>
      </c>
      <c r="M80" s="32">
        <v>0</v>
      </c>
      <c r="N80" s="40">
        <f t="shared" si="1"/>
        <v>0</v>
      </c>
      <c r="O80" s="44">
        <f t="shared" si="3"/>
        <v>1</v>
      </c>
      <c r="U80" s="1" t="s">
        <v>47</v>
      </c>
      <c r="V80" s="1" t="s">
        <v>225</v>
      </c>
      <c r="W80" s="32">
        <v>0</v>
      </c>
      <c r="AC80" s="1" t="s">
        <v>214</v>
      </c>
      <c r="AD80" s="1" t="s">
        <v>226</v>
      </c>
      <c r="AE80" s="32">
        <v>0</v>
      </c>
      <c r="AK80" s="1" t="s">
        <v>209</v>
      </c>
      <c r="AL80" s="1" t="s">
        <v>175</v>
      </c>
      <c r="AM80" s="32">
        <v>0</v>
      </c>
    </row>
    <row r="81" spans="1:39" x14ac:dyDescent="0.2">
      <c r="A81" s="1" t="s">
        <v>209</v>
      </c>
      <c r="B81" s="1" t="s">
        <v>175</v>
      </c>
      <c r="C81" s="32">
        <v>3.4999999998835847</v>
      </c>
      <c r="D81" s="40" t="e">
        <f t="shared" si="0"/>
        <v>#DIV/0!</v>
      </c>
      <c r="E81" s="44" t="e">
        <f t="shared" si="2"/>
        <v>#DIV/0!</v>
      </c>
      <c r="K81" s="1" t="s">
        <v>421</v>
      </c>
      <c r="L81" s="1" t="s">
        <v>56</v>
      </c>
      <c r="M81" s="32">
        <v>0</v>
      </c>
      <c r="N81" s="40">
        <f t="shared" si="1"/>
        <v>0</v>
      </c>
      <c r="O81" s="44">
        <f t="shared" si="3"/>
        <v>1</v>
      </c>
      <c r="U81" s="1" t="s">
        <v>213</v>
      </c>
      <c r="V81" s="1" t="s">
        <v>226</v>
      </c>
      <c r="W81" s="32">
        <v>0</v>
      </c>
      <c r="AC81" s="1" t="s">
        <v>80</v>
      </c>
      <c r="AD81" s="1" t="s">
        <v>175</v>
      </c>
      <c r="AE81" s="32">
        <v>0</v>
      </c>
      <c r="AK81" s="1" t="s">
        <v>206</v>
      </c>
      <c r="AL81" s="1" t="s">
        <v>451</v>
      </c>
      <c r="AM81" s="32">
        <v>0</v>
      </c>
    </row>
    <row r="82" spans="1:39" x14ac:dyDescent="0.2">
      <c r="A82" s="1" t="s">
        <v>183</v>
      </c>
      <c r="B82" s="1" t="s">
        <v>448</v>
      </c>
      <c r="C82" s="32">
        <v>3.4999999998835847</v>
      </c>
      <c r="D82" s="40" t="e">
        <f t="shared" si="0"/>
        <v>#DIV/0!</v>
      </c>
      <c r="E82" s="44" t="e">
        <f t="shared" si="2"/>
        <v>#DIV/0!</v>
      </c>
      <c r="K82" s="1" t="s">
        <v>58</v>
      </c>
      <c r="L82" s="1" t="s">
        <v>450</v>
      </c>
      <c r="M82" s="32">
        <v>0</v>
      </c>
      <c r="N82" s="40">
        <f t="shared" si="1"/>
        <v>0</v>
      </c>
      <c r="O82" s="44">
        <f t="shared" si="3"/>
        <v>1</v>
      </c>
      <c r="U82" s="1" t="s">
        <v>215</v>
      </c>
      <c r="V82" s="1" t="s">
        <v>226</v>
      </c>
      <c r="W82" s="32">
        <v>0</v>
      </c>
      <c r="AC82" s="1" t="s">
        <v>95</v>
      </c>
      <c r="AD82" s="1" t="s">
        <v>313</v>
      </c>
      <c r="AE82" s="32">
        <v>0</v>
      </c>
      <c r="AK82" s="1" t="s">
        <v>122</v>
      </c>
      <c r="AL82" s="1" t="s">
        <v>130</v>
      </c>
      <c r="AM82" s="32">
        <v>0</v>
      </c>
    </row>
    <row r="83" spans="1:39" x14ac:dyDescent="0.2">
      <c r="A83" s="1" t="s">
        <v>123</v>
      </c>
      <c r="B83" s="1" t="s">
        <v>448</v>
      </c>
      <c r="C83" s="32">
        <v>3.3333333333721384</v>
      </c>
      <c r="D83" s="40" t="e">
        <f t="shared" si="0"/>
        <v>#DIV/0!</v>
      </c>
      <c r="E83" s="44" t="e">
        <f t="shared" si="2"/>
        <v>#DIV/0!</v>
      </c>
      <c r="K83" s="1" t="s">
        <v>183</v>
      </c>
      <c r="L83" s="1" t="s">
        <v>448</v>
      </c>
      <c r="M83" s="32">
        <v>0</v>
      </c>
      <c r="N83" s="40">
        <f t="shared" si="1"/>
        <v>0</v>
      </c>
      <c r="O83" s="44">
        <f t="shared" si="3"/>
        <v>1</v>
      </c>
      <c r="U83" s="1" t="s">
        <v>64</v>
      </c>
      <c r="V83" s="1" t="s">
        <v>313</v>
      </c>
      <c r="W83" s="32">
        <v>0</v>
      </c>
      <c r="AC83" s="1" t="s">
        <v>209</v>
      </c>
      <c r="AD83" s="1" t="s">
        <v>175</v>
      </c>
      <c r="AE83" s="32">
        <v>0</v>
      </c>
      <c r="AK83" s="1" t="s">
        <v>124</v>
      </c>
      <c r="AL83" s="1" t="s">
        <v>451</v>
      </c>
      <c r="AM83" s="32">
        <v>0</v>
      </c>
    </row>
    <row r="84" spans="1:39" x14ac:dyDescent="0.2">
      <c r="A84" s="1" t="s">
        <v>64</v>
      </c>
      <c r="B84" s="1" t="s">
        <v>313</v>
      </c>
      <c r="C84" s="32">
        <v>3.0999999999767169</v>
      </c>
      <c r="D84" s="40" t="e">
        <f t="shared" si="0"/>
        <v>#DIV/0!</v>
      </c>
      <c r="E84" s="44" t="e">
        <f t="shared" si="2"/>
        <v>#DIV/0!</v>
      </c>
      <c r="K84" s="1" t="s">
        <v>274</v>
      </c>
      <c r="L84" s="1" t="s">
        <v>56</v>
      </c>
      <c r="M84" s="32">
        <v>0</v>
      </c>
      <c r="N84" s="40">
        <f t="shared" si="1"/>
        <v>0</v>
      </c>
      <c r="O84" s="44">
        <f t="shared" si="3"/>
        <v>1</v>
      </c>
      <c r="U84" s="1" t="s">
        <v>162</v>
      </c>
      <c r="V84" s="1" t="s">
        <v>42</v>
      </c>
      <c r="W84" s="32">
        <v>0</v>
      </c>
      <c r="AC84" s="1" t="s">
        <v>180</v>
      </c>
      <c r="AD84" s="1" t="s">
        <v>180</v>
      </c>
      <c r="AE84" s="32">
        <v>0</v>
      </c>
      <c r="AK84" s="1" t="s">
        <v>208</v>
      </c>
      <c r="AL84" s="1" t="s">
        <v>130</v>
      </c>
      <c r="AM84" s="32">
        <v>0</v>
      </c>
    </row>
    <row r="85" spans="1:39" x14ac:dyDescent="0.2">
      <c r="A85" s="1" t="s">
        <v>80</v>
      </c>
      <c r="B85" s="1" t="s">
        <v>175</v>
      </c>
      <c r="C85" s="32">
        <v>3</v>
      </c>
      <c r="D85" s="40" t="e">
        <f t="shared" si="0"/>
        <v>#DIV/0!</v>
      </c>
      <c r="E85" s="44" t="e">
        <f t="shared" si="2"/>
        <v>#DIV/0!</v>
      </c>
      <c r="K85" s="1" t="s">
        <v>274</v>
      </c>
      <c r="L85" s="1" t="s">
        <v>113</v>
      </c>
      <c r="M85" s="32">
        <v>0</v>
      </c>
      <c r="N85" s="40">
        <f t="shared" si="1"/>
        <v>0</v>
      </c>
      <c r="O85" s="44">
        <f t="shared" si="3"/>
        <v>1</v>
      </c>
      <c r="U85" s="1" t="s">
        <v>181</v>
      </c>
      <c r="V85" s="1" t="s">
        <v>42</v>
      </c>
      <c r="W85" s="32">
        <v>0</v>
      </c>
      <c r="AC85" s="1" t="s">
        <v>138</v>
      </c>
      <c r="AD85" s="1" t="s">
        <v>226</v>
      </c>
      <c r="AE85" s="32">
        <v>0</v>
      </c>
      <c r="AK85" s="1" t="s">
        <v>180</v>
      </c>
      <c r="AL85" s="1" t="s">
        <v>180</v>
      </c>
      <c r="AM85" s="32">
        <v>0</v>
      </c>
    </row>
    <row r="86" spans="1:39" x14ac:dyDescent="0.2">
      <c r="A86" s="1" t="s">
        <v>129</v>
      </c>
      <c r="B86" s="1" t="s">
        <v>448</v>
      </c>
      <c r="C86" s="32">
        <v>2.9333333332906477</v>
      </c>
      <c r="D86" s="40" t="e">
        <f t="shared" si="0"/>
        <v>#DIV/0!</v>
      </c>
      <c r="E86" s="44" t="e">
        <f t="shared" si="2"/>
        <v>#DIV/0!</v>
      </c>
      <c r="K86" s="1" t="s">
        <v>98</v>
      </c>
      <c r="L86" s="1" t="s">
        <v>447</v>
      </c>
      <c r="M86" s="32">
        <v>0</v>
      </c>
      <c r="N86" s="40">
        <f t="shared" si="1"/>
        <v>0</v>
      </c>
      <c r="O86" s="44">
        <f t="shared" si="3"/>
        <v>1</v>
      </c>
      <c r="U86" s="1" t="s">
        <v>86</v>
      </c>
      <c r="V86" s="1" t="s">
        <v>42</v>
      </c>
      <c r="W86" s="32">
        <v>0</v>
      </c>
      <c r="AC86" s="1" t="s">
        <v>419</v>
      </c>
      <c r="AD86" s="1" t="s">
        <v>179</v>
      </c>
      <c r="AE86" s="32">
        <v>0</v>
      </c>
      <c r="AK86" s="1" t="s">
        <v>207</v>
      </c>
      <c r="AL86" s="1" t="s">
        <v>451</v>
      </c>
      <c r="AM86" s="32">
        <v>0</v>
      </c>
    </row>
    <row r="87" spans="1:39" x14ac:dyDescent="0.2">
      <c r="A87" s="1" t="s">
        <v>54</v>
      </c>
      <c r="B87" s="1" t="s">
        <v>175</v>
      </c>
      <c r="C87" s="32">
        <v>2.8000000000465661</v>
      </c>
      <c r="D87" s="40" t="e">
        <f t="shared" si="0"/>
        <v>#DIV/0!</v>
      </c>
      <c r="E87" s="44" t="e">
        <f t="shared" si="2"/>
        <v>#DIV/0!</v>
      </c>
      <c r="K87" s="1" t="s">
        <v>84</v>
      </c>
      <c r="L87" s="1" t="s">
        <v>113</v>
      </c>
      <c r="M87" s="32">
        <v>0</v>
      </c>
      <c r="N87" s="40">
        <f t="shared" si="1"/>
        <v>0</v>
      </c>
      <c r="O87" s="44">
        <f t="shared" si="3"/>
        <v>1</v>
      </c>
      <c r="U87" s="1" t="s">
        <v>145</v>
      </c>
      <c r="V87" s="1" t="s">
        <v>42</v>
      </c>
      <c r="W87" s="32">
        <v>0</v>
      </c>
      <c r="AC87" s="1" t="s">
        <v>211</v>
      </c>
      <c r="AD87" s="1" t="s">
        <v>226</v>
      </c>
      <c r="AE87" s="32">
        <v>0</v>
      </c>
      <c r="AK87" s="1" t="s">
        <v>131</v>
      </c>
      <c r="AL87" s="1" t="s">
        <v>130</v>
      </c>
      <c r="AM87" s="32">
        <v>0</v>
      </c>
    </row>
    <row r="88" spans="1:39" x14ac:dyDescent="0.2">
      <c r="A88" s="1" t="s">
        <v>152</v>
      </c>
      <c r="B88" s="1" t="s">
        <v>226</v>
      </c>
      <c r="C88" s="32">
        <v>2.4999999999417923</v>
      </c>
      <c r="D88" s="40" t="e">
        <f t="shared" si="0"/>
        <v>#DIV/0!</v>
      </c>
      <c r="E88" s="44" t="e">
        <f t="shared" si="2"/>
        <v>#DIV/0!</v>
      </c>
      <c r="K88" s="1" t="s">
        <v>99</v>
      </c>
      <c r="L88" s="1" t="s">
        <v>447</v>
      </c>
      <c r="M88" s="32">
        <v>0</v>
      </c>
      <c r="N88" s="40">
        <f t="shared" si="1"/>
        <v>0</v>
      </c>
      <c r="O88" s="44">
        <f t="shared" si="3"/>
        <v>1</v>
      </c>
      <c r="U88" s="1" t="s">
        <v>212</v>
      </c>
      <c r="V88" s="1" t="s">
        <v>226</v>
      </c>
      <c r="W88" s="32">
        <v>0</v>
      </c>
      <c r="AC88" s="1" t="s">
        <v>137</v>
      </c>
      <c r="AD88" s="1" t="s">
        <v>313</v>
      </c>
      <c r="AE88" s="32">
        <v>0</v>
      </c>
      <c r="AK88" s="1" t="s">
        <v>515</v>
      </c>
      <c r="AL88" s="1" t="s">
        <v>507</v>
      </c>
      <c r="AM88" s="32">
        <v>0</v>
      </c>
    </row>
    <row r="89" spans="1:39" x14ac:dyDescent="0.2">
      <c r="A89" s="1" t="s">
        <v>173</v>
      </c>
      <c r="B89" s="1" t="s">
        <v>446</v>
      </c>
      <c r="C89" s="32">
        <v>2.4500000001280569</v>
      </c>
      <c r="D89" s="40" t="e">
        <f t="shared" si="0"/>
        <v>#DIV/0!</v>
      </c>
      <c r="E89" s="44" t="e">
        <f t="shared" si="2"/>
        <v>#DIV/0!</v>
      </c>
      <c r="K89" s="1" t="s">
        <v>80</v>
      </c>
      <c r="L89" s="1" t="s">
        <v>175</v>
      </c>
      <c r="M89" s="32">
        <v>0</v>
      </c>
      <c r="N89" s="40">
        <f t="shared" si="1"/>
        <v>0</v>
      </c>
      <c r="O89" s="44">
        <f t="shared" si="3"/>
        <v>1</v>
      </c>
      <c r="U89" s="1" t="s">
        <v>66</v>
      </c>
      <c r="V89" s="1" t="s">
        <v>175</v>
      </c>
      <c r="W89" s="32">
        <v>0</v>
      </c>
      <c r="AC89" s="1" t="s">
        <v>152</v>
      </c>
      <c r="AD89" s="1" t="s">
        <v>226</v>
      </c>
      <c r="AE89" s="32">
        <v>0</v>
      </c>
      <c r="AK89" s="1" t="s">
        <v>182</v>
      </c>
      <c r="AL89" s="1" t="s">
        <v>182</v>
      </c>
      <c r="AM89" s="32">
        <v>0</v>
      </c>
    </row>
    <row r="90" spans="1:39" x14ac:dyDescent="0.2">
      <c r="A90" s="1" t="s">
        <v>88</v>
      </c>
      <c r="B90" s="1" t="s">
        <v>42</v>
      </c>
      <c r="C90" s="32">
        <v>2.1666666667442769</v>
      </c>
      <c r="D90" s="40" t="e">
        <f t="shared" si="0"/>
        <v>#DIV/0!</v>
      </c>
      <c r="E90" s="44" t="e">
        <f t="shared" si="2"/>
        <v>#DIV/0!</v>
      </c>
      <c r="K90" s="1" t="s">
        <v>458</v>
      </c>
      <c r="L90" s="1" t="s">
        <v>250</v>
      </c>
      <c r="M90" s="32">
        <v>0</v>
      </c>
      <c r="N90" s="40">
        <f t="shared" si="1"/>
        <v>0</v>
      </c>
      <c r="O90" s="44">
        <f t="shared" si="3"/>
        <v>1</v>
      </c>
      <c r="U90" s="1" t="s">
        <v>214</v>
      </c>
      <c r="V90" s="1" t="s">
        <v>226</v>
      </c>
      <c r="W90" s="32">
        <v>0</v>
      </c>
      <c r="AC90" s="1" t="s">
        <v>212</v>
      </c>
      <c r="AD90" s="1" t="s">
        <v>226</v>
      </c>
      <c r="AE90" s="32">
        <v>0</v>
      </c>
      <c r="AK90" s="1" t="s">
        <v>508</v>
      </c>
      <c r="AL90" s="1" t="s">
        <v>507</v>
      </c>
      <c r="AM90" s="32">
        <v>0</v>
      </c>
    </row>
    <row r="91" spans="1:39" x14ac:dyDescent="0.2">
      <c r="A91" s="1" t="s">
        <v>144</v>
      </c>
      <c r="B91" s="1" t="s">
        <v>446</v>
      </c>
      <c r="C91" s="32">
        <v>1.8666666666395031</v>
      </c>
      <c r="D91" s="40" t="e">
        <f t="shared" si="0"/>
        <v>#DIV/0!</v>
      </c>
      <c r="E91" s="44" t="e">
        <f t="shared" si="2"/>
        <v>#DIV/0!</v>
      </c>
      <c r="K91" s="1" t="s">
        <v>209</v>
      </c>
      <c r="L91" s="1" t="s">
        <v>175</v>
      </c>
      <c r="M91" s="32">
        <v>0</v>
      </c>
      <c r="N91" s="40">
        <f t="shared" si="1"/>
        <v>0</v>
      </c>
      <c r="O91" s="44">
        <f t="shared" si="3"/>
        <v>1</v>
      </c>
      <c r="U91" s="1" t="s">
        <v>35</v>
      </c>
      <c r="V91" s="1" t="s">
        <v>175</v>
      </c>
      <c r="W91" s="32">
        <v>0</v>
      </c>
      <c r="AC91" s="1" t="s">
        <v>187</v>
      </c>
      <c r="AE91" s="32">
        <v>241.4000000008964</v>
      </c>
      <c r="AK91" s="1" t="s">
        <v>302</v>
      </c>
      <c r="AL91" s="1" t="s">
        <v>445</v>
      </c>
      <c r="AM91" s="32">
        <v>0</v>
      </c>
    </row>
    <row r="92" spans="1:39" x14ac:dyDescent="0.2">
      <c r="A92" s="1" t="s">
        <v>59</v>
      </c>
      <c r="B92" s="1" t="s">
        <v>452</v>
      </c>
      <c r="C92" s="32">
        <v>1.500000000174623</v>
      </c>
      <c r="D92" s="40" t="e">
        <f t="shared" si="0"/>
        <v>#DIV/0!</v>
      </c>
      <c r="E92" s="44" t="e">
        <f t="shared" si="2"/>
        <v>#DIV/0!</v>
      </c>
      <c r="K92" s="1" t="s">
        <v>97</v>
      </c>
      <c r="L92" s="1" t="s">
        <v>447</v>
      </c>
      <c r="M92" s="32">
        <v>0</v>
      </c>
      <c r="N92" s="40">
        <f t="shared" si="1"/>
        <v>0</v>
      </c>
      <c r="O92" s="44">
        <f t="shared" si="3"/>
        <v>1</v>
      </c>
      <c r="U92" s="1" t="s">
        <v>88</v>
      </c>
      <c r="V92" s="1" t="s">
        <v>42</v>
      </c>
      <c r="W92" s="32">
        <v>0</v>
      </c>
      <c r="AK92" s="1" t="s">
        <v>512</v>
      </c>
      <c r="AL92" s="1" t="s">
        <v>507</v>
      </c>
      <c r="AM92" s="32">
        <v>0</v>
      </c>
    </row>
    <row r="93" spans="1:39" x14ac:dyDescent="0.2">
      <c r="A93" s="1" t="s">
        <v>168</v>
      </c>
      <c r="B93" s="1" t="s">
        <v>178</v>
      </c>
      <c r="C93" s="32">
        <v>1.5</v>
      </c>
      <c r="D93" s="40" t="e">
        <f t="shared" si="0"/>
        <v>#DIV/0!</v>
      </c>
      <c r="E93" s="44" t="e">
        <f t="shared" si="2"/>
        <v>#DIV/0!</v>
      </c>
      <c r="K93" s="1" t="s">
        <v>138</v>
      </c>
      <c r="L93" s="1" t="s">
        <v>226</v>
      </c>
      <c r="M93" s="32">
        <v>0</v>
      </c>
      <c r="N93" s="40">
        <f t="shared" si="1"/>
        <v>0</v>
      </c>
      <c r="O93" s="44">
        <f t="shared" si="3"/>
        <v>1</v>
      </c>
      <c r="U93" s="1" t="s">
        <v>217</v>
      </c>
      <c r="V93" s="1" t="s">
        <v>225</v>
      </c>
      <c r="W93" s="32">
        <v>0</v>
      </c>
      <c r="AK93" s="1" t="s">
        <v>95</v>
      </c>
      <c r="AL93" s="1" t="s">
        <v>176</v>
      </c>
      <c r="AM93" s="32">
        <v>0</v>
      </c>
    </row>
    <row r="94" spans="1:39" x14ac:dyDescent="0.2">
      <c r="A94" s="1" t="s">
        <v>58</v>
      </c>
      <c r="B94" s="1" t="s">
        <v>450</v>
      </c>
      <c r="C94" s="32">
        <v>1.5</v>
      </c>
      <c r="D94" s="40" t="e">
        <f t="shared" si="0"/>
        <v>#DIV/0!</v>
      </c>
      <c r="E94" s="44" t="e">
        <f t="shared" si="2"/>
        <v>#DIV/0!</v>
      </c>
      <c r="K94" s="1" t="s">
        <v>100</v>
      </c>
      <c r="L94" s="1" t="s">
        <v>447</v>
      </c>
      <c r="M94" s="32">
        <v>0</v>
      </c>
      <c r="N94" s="40">
        <f t="shared" si="1"/>
        <v>0</v>
      </c>
      <c r="O94" s="44">
        <f t="shared" si="3"/>
        <v>1</v>
      </c>
      <c r="U94" s="1" t="s">
        <v>166</v>
      </c>
      <c r="V94" s="1" t="s">
        <v>225</v>
      </c>
      <c r="W94" s="32">
        <v>0</v>
      </c>
      <c r="AK94" s="1" t="s">
        <v>64</v>
      </c>
      <c r="AL94" s="1" t="s">
        <v>313</v>
      </c>
      <c r="AM94" s="32">
        <v>0</v>
      </c>
    </row>
    <row r="95" spans="1:39" x14ac:dyDescent="0.2">
      <c r="A95" s="1" t="s">
        <v>416</v>
      </c>
      <c r="B95" s="1" t="s">
        <v>452</v>
      </c>
      <c r="C95" s="32">
        <v>1.3333333333139308</v>
      </c>
      <c r="D95" s="40" t="e">
        <f t="shared" si="0"/>
        <v>#DIV/0!</v>
      </c>
      <c r="E95" s="44" t="e">
        <f t="shared" si="2"/>
        <v>#DIV/0!</v>
      </c>
      <c r="K95" s="1" t="s">
        <v>211</v>
      </c>
      <c r="L95" s="1" t="s">
        <v>226</v>
      </c>
      <c r="M95" s="32">
        <v>0</v>
      </c>
      <c r="N95" s="40">
        <f t="shared" si="1"/>
        <v>0</v>
      </c>
      <c r="O95" s="44">
        <f t="shared" si="3"/>
        <v>1</v>
      </c>
      <c r="U95" s="1" t="s">
        <v>245</v>
      </c>
      <c r="V95" s="1" t="s">
        <v>175</v>
      </c>
      <c r="W95" s="32">
        <v>0</v>
      </c>
      <c r="AK95" s="1" t="s">
        <v>304</v>
      </c>
      <c r="AL95" s="1" t="s">
        <v>472</v>
      </c>
      <c r="AM95" s="32">
        <v>0</v>
      </c>
    </row>
    <row r="96" spans="1:39" x14ac:dyDescent="0.2">
      <c r="A96" s="1" t="s">
        <v>417</v>
      </c>
      <c r="B96" s="1" t="s">
        <v>452</v>
      </c>
      <c r="C96" s="32">
        <v>1.3333333333139308</v>
      </c>
      <c r="D96" s="40" t="e">
        <f t="shared" si="0"/>
        <v>#DIV/0!</v>
      </c>
      <c r="E96" s="44" t="e">
        <f t="shared" si="2"/>
        <v>#DIV/0!</v>
      </c>
      <c r="K96" s="1" t="s">
        <v>128</v>
      </c>
      <c r="L96" s="1" t="s">
        <v>448</v>
      </c>
      <c r="M96" s="32">
        <v>0</v>
      </c>
      <c r="N96" s="40">
        <f t="shared" si="1"/>
        <v>0</v>
      </c>
      <c r="O96" s="44">
        <f t="shared" si="3"/>
        <v>1</v>
      </c>
      <c r="U96" s="1" t="s">
        <v>216</v>
      </c>
      <c r="V96" s="1" t="s">
        <v>42</v>
      </c>
      <c r="W96" s="32">
        <v>0</v>
      </c>
      <c r="AK96" s="1" t="s">
        <v>187</v>
      </c>
      <c r="AM96" s="32">
        <v>131.28333333379123</v>
      </c>
    </row>
    <row r="97" spans="1:23" x14ac:dyDescent="0.2">
      <c r="A97" s="1" t="s">
        <v>490</v>
      </c>
      <c r="B97" s="1" t="s">
        <v>491</v>
      </c>
      <c r="C97" s="32">
        <v>1.1166666666395031</v>
      </c>
      <c r="D97" s="40" t="e">
        <f t="shared" si="0"/>
        <v>#DIV/0!</v>
      </c>
      <c r="E97" s="44" t="e">
        <f t="shared" si="2"/>
        <v>#DIV/0!</v>
      </c>
      <c r="K97" s="1" t="s">
        <v>152</v>
      </c>
      <c r="L97" s="1" t="s">
        <v>226</v>
      </c>
      <c r="M97" s="32">
        <v>0</v>
      </c>
      <c r="N97" s="40">
        <f t="shared" si="1"/>
        <v>0</v>
      </c>
      <c r="O97" s="44">
        <f t="shared" si="3"/>
        <v>1</v>
      </c>
      <c r="U97" s="1" t="s">
        <v>246</v>
      </c>
      <c r="V97" s="1" t="s">
        <v>175</v>
      </c>
      <c r="W97" s="32">
        <v>0</v>
      </c>
    </row>
    <row r="98" spans="1:23" x14ac:dyDescent="0.2">
      <c r="A98" s="1" t="s">
        <v>454</v>
      </c>
      <c r="B98" s="1" t="s">
        <v>509</v>
      </c>
      <c r="C98" s="32">
        <v>1.03333333338378</v>
      </c>
      <c r="D98" s="40" t="e">
        <f t="shared" si="0"/>
        <v>#DIV/0!</v>
      </c>
      <c r="E98" s="44" t="e">
        <f t="shared" si="2"/>
        <v>#DIV/0!</v>
      </c>
      <c r="K98" s="1" t="s">
        <v>462</v>
      </c>
      <c r="L98" s="1" t="s">
        <v>56</v>
      </c>
      <c r="M98" s="32">
        <v>0</v>
      </c>
      <c r="N98" s="40">
        <f t="shared" si="1"/>
        <v>0</v>
      </c>
      <c r="O98" s="44">
        <f t="shared" si="3"/>
        <v>1</v>
      </c>
      <c r="U98" s="1" t="s">
        <v>180</v>
      </c>
      <c r="V98" s="1" t="s">
        <v>180</v>
      </c>
      <c r="W98" s="32">
        <v>0</v>
      </c>
    </row>
    <row r="99" spans="1:23" x14ac:dyDescent="0.2">
      <c r="A99" s="1" t="s">
        <v>128</v>
      </c>
      <c r="B99" s="1" t="s">
        <v>448</v>
      </c>
      <c r="C99" s="32">
        <v>1.0000000001164153</v>
      </c>
      <c r="D99" s="40" t="e">
        <f t="shared" si="0"/>
        <v>#DIV/0!</v>
      </c>
      <c r="E99" s="44" t="e">
        <f t="shared" si="2"/>
        <v>#DIV/0!</v>
      </c>
      <c r="K99" s="1" t="s">
        <v>212</v>
      </c>
      <c r="L99" s="1" t="s">
        <v>226</v>
      </c>
      <c r="M99" s="32">
        <v>0</v>
      </c>
      <c r="N99" s="40">
        <f t="shared" si="1"/>
        <v>0</v>
      </c>
      <c r="O99" s="44">
        <f t="shared" si="3"/>
        <v>1</v>
      </c>
      <c r="U99" s="1" t="s">
        <v>138</v>
      </c>
      <c r="V99" s="1" t="s">
        <v>226</v>
      </c>
      <c r="W99" s="32">
        <v>0</v>
      </c>
    </row>
    <row r="100" spans="1:23" x14ac:dyDescent="0.2">
      <c r="A100" s="1" t="s">
        <v>52</v>
      </c>
      <c r="B100" s="1" t="s">
        <v>225</v>
      </c>
      <c r="C100" s="32">
        <v>0.50000000023283064</v>
      </c>
      <c r="D100" s="40" t="e">
        <f t="shared" si="0"/>
        <v>#DIV/0!</v>
      </c>
      <c r="E100" s="44" t="e">
        <f t="shared" si="2"/>
        <v>#DIV/0!</v>
      </c>
      <c r="K100" s="1" t="s">
        <v>68</v>
      </c>
      <c r="L100" s="1" t="s">
        <v>450</v>
      </c>
      <c r="M100" s="32">
        <v>0</v>
      </c>
      <c r="N100" s="40">
        <f t="shared" si="1"/>
        <v>0</v>
      </c>
      <c r="O100" s="44">
        <f t="shared" si="3"/>
        <v>1</v>
      </c>
      <c r="U100" s="1" t="s">
        <v>249</v>
      </c>
      <c r="V100" s="1" t="s">
        <v>250</v>
      </c>
      <c r="W100" s="32">
        <v>0</v>
      </c>
    </row>
    <row r="101" spans="1:23" x14ac:dyDescent="0.2">
      <c r="A101" s="1" t="s">
        <v>151</v>
      </c>
      <c r="B101" s="1" t="s">
        <v>42</v>
      </c>
      <c r="C101" s="32">
        <v>0.50000000005820766</v>
      </c>
      <c r="D101" s="40" t="e">
        <f t="shared" si="0"/>
        <v>#DIV/0!</v>
      </c>
      <c r="E101" s="44" t="e">
        <f t="shared" si="2"/>
        <v>#DIV/0!</v>
      </c>
      <c r="K101" s="1" t="s">
        <v>213</v>
      </c>
      <c r="L101" s="1" t="s">
        <v>226</v>
      </c>
      <c r="M101" s="32">
        <v>0</v>
      </c>
      <c r="N101" s="40">
        <f t="shared" si="1"/>
        <v>0</v>
      </c>
      <c r="O101" s="44">
        <f t="shared" si="3"/>
        <v>1</v>
      </c>
      <c r="U101" s="1" t="s">
        <v>211</v>
      </c>
      <c r="V101" s="1" t="s">
        <v>226</v>
      </c>
      <c r="W101" s="32">
        <v>0</v>
      </c>
    </row>
    <row r="102" spans="1:23" x14ac:dyDescent="0.2">
      <c r="A102" s="1" t="s">
        <v>137</v>
      </c>
      <c r="B102" s="1" t="s">
        <v>313</v>
      </c>
      <c r="C102" s="32">
        <v>0.48333333333721384</v>
      </c>
      <c r="D102" s="40" t="e">
        <f t="shared" si="0"/>
        <v>#DIV/0!</v>
      </c>
      <c r="E102" s="44" t="e">
        <f t="shared" si="2"/>
        <v>#DIV/0!</v>
      </c>
      <c r="K102" s="1" t="s">
        <v>214</v>
      </c>
      <c r="L102" s="1" t="s">
        <v>226</v>
      </c>
      <c r="M102" s="32">
        <v>0</v>
      </c>
      <c r="N102" s="40">
        <f t="shared" si="1"/>
        <v>0</v>
      </c>
      <c r="O102" s="44">
        <f t="shared" ref="O102" si="4">O101+N102</f>
        <v>1</v>
      </c>
      <c r="U102" s="1" t="s">
        <v>160</v>
      </c>
      <c r="V102" s="1" t="s">
        <v>225</v>
      </c>
      <c r="W102" s="32">
        <v>0</v>
      </c>
    </row>
    <row r="103" spans="1:23" x14ac:dyDescent="0.2">
      <c r="A103" s="1" t="s">
        <v>458</v>
      </c>
      <c r="B103" s="1" t="s">
        <v>250</v>
      </c>
      <c r="C103" s="32">
        <v>0</v>
      </c>
      <c r="D103" s="40" t="e">
        <f t="shared" si="0"/>
        <v>#DIV/0!</v>
      </c>
      <c r="E103" s="44" t="e">
        <f t="shared" si="2"/>
        <v>#DIV/0!</v>
      </c>
      <c r="K103" s="1" t="s">
        <v>187</v>
      </c>
      <c r="M103" s="32">
        <v>11503.966666666965</v>
      </c>
      <c r="N103" s="40">
        <f>SUM(N50:N102)</f>
        <v>1</v>
      </c>
      <c r="O103" s="44"/>
      <c r="U103" s="1" t="s">
        <v>170</v>
      </c>
      <c r="V103" s="1" t="s">
        <v>56</v>
      </c>
      <c r="W103" s="32">
        <v>0</v>
      </c>
    </row>
    <row r="104" spans="1:23" ht="12.75" x14ac:dyDescent="0.2">
      <c r="A104" s="1" t="s">
        <v>421</v>
      </c>
      <c r="B104" s="1" t="s">
        <v>56</v>
      </c>
      <c r="C104" s="32">
        <v>0</v>
      </c>
      <c r="D104" s="40" t="e">
        <f t="shared" si="0"/>
        <v>#DIV/0!</v>
      </c>
      <c r="E104" s="44" t="e">
        <f t="shared" si="2"/>
        <v>#DIV/0!</v>
      </c>
      <c r="K104"/>
      <c r="L104"/>
      <c r="M104"/>
      <c r="N104" s="40"/>
      <c r="O104" s="44"/>
      <c r="U104" s="1" t="s">
        <v>187</v>
      </c>
      <c r="W104" s="32">
        <v>8707.0833333340706</v>
      </c>
    </row>
    <row r="105" spans="1:23" ht="12.75" x14ac:dyDescent="0.2">
      <c r="A105" s="1" t="s">
        <v>508</v>
      </c>
      <c r="B105" s="1" t="s">
        <v>507</v>
      </c>
      <c r="C105" s="32">
        <v>0</v>
      </c>
      <c r="D105" s="40" t="e">
        <f t="shared" si="0"/>
        <v>#DIV/0!</v>
      </c>
      <c r="E105" s="44" t="e">
        <f t="shared" si="2"/>
        <v>#DIV/0!</v>
      </c>
      <c r="K105"/>
      <c r="L105"/>
      <c r="M105"/>
      <c r="N105" s="40"/>
      <c r="O105" s="44"/>
    </row>
    <row r="106" spans="1:23" x14ac:dyDescent="0.2">
      <c r="A106" s="1" t="s">
        <v>95</v>
      </c>
      <c r="B106" s="1" t="s">
        <v>176</v>
      </c>
      <c r="C106" s="32">
        <v>0</v>
      </c>
      <c r="D106" s="40" t="e">
        <f t="shared" si="0"/>
        <v>#DIV/0!</v>
      </c>
      <c r="E106" s="44" t="e">
        <f t="shared" si="2"/>
        <v>#DIV/0!</v>
      </c>
      <c r="N106" s="40"/>
      <c r="O106" s="44"/>
    </row>
    <row r="107" spans="1:23" x14ac:dyDescent="0.2">
      <c r="A107" s="1" t="s">
        <v>95</v>
      </c>
      <c r="B107" s="1" t="s">
        <v>313</v>
      </c>
      <c r="C107" s="32">
        <v>0</v>
      </c>
      <c r="D107" s="40" t="e">
        <f t="shared" si="0"/>
        <v>#DIV/0!</v>
      </c>
      <c r="E107" s="44" t="e">
        <f t="shared" si="2"/>
        <v>#DIV/0!</v>
      </c>
      <c r="N107" s="40"/>
      <c r="O107" s="44"/>
    </row>
    <row r="108" spans="1:23" x14ac:dyDescent="0.2">
      <c r="A108" s="1" t="s">
        <v>462</v>
      </c>
      <c r="B108" s="1" t="s">
        <v>56</v>
      </c>
      <c r="C108" s="32">
        <v>0</v>
      </c>
      <c r="D108" s="40" t="e">
        <f t="shared" si="0"/>
        <v>#DIV/0!</v>
      </c>
      <c r="E108" s="44" t="e">
        <f t="shared" si="2"/>
        <v>#DIV/0!</v>
      </c>
      <c r="N108" s="40"/>
      <c r="O108" s="44"/>
    </row>
    <row r="109" spans="1:23" x14ac:dyDescent="0.2">
      <c r="A109" s="1" t="s">
        <v>155</v>
      </c>
      <c r="B109" s="1" t="s">
        <v>225</v>
      </c>
      <c r="C109" s="32">
        <v>0</v>
      </c>
      <c r="D109" s="40" t="e">
        <f t="shared" si="0"/>
        <v>#DIV/0!</v>
      </c>
      <c r="E109" s="44" t="e">
        <f t="shared" si="2"/>
        <v>#DIV/0!</v>
      </c>
      <c r="N109" s="40"/>
      <c r="O109" s="44"/>
    </row>
    <row r="110" spans="1:23" x14ac:dyDescent="0.2">
      <c r="A110" s="1" t="s">
        <v>312</v>
      </c>
      <c r="B110" s="1" t="s">
        <v>313</v>
      </c>
      <c r="C110" s="32">
        <v>0</v>
      </c>
      <c r="D110" s="40" t="e">
        <f t="shared" si="0"/>
        <v>#DIV/0!</v>
      </c>
      <c r="E110" s="44" t="e">
        <f t="shared" si="2"/>
        <v>#DIV/0!</v>
      </c>
      <c r="N110" s="40"/>
      <c r="O110" s="44"/>
    </row>
    <row r="111" spans="1:23" x14ac:dyDescent="0.2">
      <c r="A111" s="1" t="s">
        <v>160</v>
      </c>
      <c r="B111" s="1" t="s">
        <v>225</v>
      </c>
      <c r="C111" s="32">
        <v>0</v>
      </c>
      <c r="D111" s="40" t="e">
        <f t="shared" si="0"/>
        <v>#DIV/0!</v>
      </c>
      <c r="E111" s="44" t="e">
        <f t="shared" si="2"/>
        <v>#DIV/0!</v>
      </c>
      <c r="N111" s="40"/>
      <c r="O111" s="44"/>
    </row>
    <row r="112" spans="1:23" x14ac:dyDescent="0.2">
      <c r="A112" s="1" t="s">
        <v>304</v>
      </c>
      <c r="B112" s="1" t="s">
        <v>472</v>
      </c>
      <c r="C112" s="32">
        <v>0</v>
      </c>
      <c r="D112" s="40" t="e">
        <f t="shared" si="0"/>
        <v>#DIV/0!</v>
      </c>
      <c r="E112" s="44" t="e">
        <f t="shared" si="2"/>
        <v>#DIV/0!</v>
      </c>
      <c r="N112" s="40"/>
      <c r="O112" s="44"/>
    </row>
    <row r="113" spans="1:15" x14ac:dyDescent="0.2">
      <c r="A113" s="1" t="s">
        <v>245</v>
      </c>
      <c r="B113" s="1" t="s">
        <v>175</v>
      </c>
      <c r="C113" s="32">
        <v>0</v>
      </c>
      <c r="D113" s="40" t="e">
        <f t="shared" si="0"/>
        <v>#DIV/0!</v>
      </c>
      <c r="E113" s="44" t="e">
        <f t="shared" si="2"/>
        <v>#DIV/0!</v>
      </c>
      <c r="N113" s="40"/>
      <c r="O113" s="44"/>
    </row>
    <row r="114" spans="1:15" x14ac:dyDescent="0.2">
      <c r="A114" s="1" t="s">
        <v>86</v>
      </c>
      <c r="B114" s="1" t="s">
        <v>42</v>
      </c>
      <c r="C114" s="32">
        <v>0</v>
      </c>
      <c r="D114" s="40" t="e">
        <f t="shared" si="0"/>
        <v>#DIV/0!</v>
      </c>
      <c r="E114" s="44" t="e">
        <f t="shared" si="2"/>
        <v>#DIV/0!</v>
      </c>
      <c r="N114" s="40"/>
      <c r="O114" s="44"/>
    </row>
    <row r="115" spans="1:15" x14ac:dyDescent="0.2">
      <c r="A115" s="1" t="s">
        <v>98</v>
      </c>
      <c r="B115" s="1" t="s">
        <v>447</v>
      </c>
      <c r="C115" s="32">
        <v>0</v>
      </c>
      <c r="D115" s="40" t="e">
        <f t="shared" ref="D115:D149" si="5">C115/$C$150</f>
        <v>#DIV/0!</v>
      </c>
      <c r="E115" s="44" t="e">
        <f t="shared" si="2"/>
        <v>#DIV/0!</v>
      </c>
      <c r="N115" s="40"/>
      <c r="O115" s="44"/>
    </row>
    <row r="116" spans="1:15" x14ac:dyDescent="0.2">
      <c r="A116" s="1" t="s">
        <v>419</v>
      </c>
      <c r="B116" s="1" t="s">
        <v>179</v>
      </c>
      <c r="C116" s="32">
        <v>0</v>
      </c>
      <c r="D116" s="40" t="e">
        <f t="shared" si="5"/>
        <v>#DIV/0!</v>
      </c>
      <c r="E116" s="44" t="e">
        <f t="shared" ref="E116:E149" si="6">E115+D116</f>
        <v>#DIV/0!</v>
      </c>
      <c r="N116" s="40"/>
      <c r="O116" s="44"/>
    </row>
    <row r="117" spans="1:15" x14ac:dyDescent="0.2">
      <c r="A117" s="1" t="s">
        <v>99</v>
      </c>
      <c r="B117" s="1" t="s">
        <v>447</v>
      </c>
      <c r="C117" s="32">
        <v>0</v>
      </c>
      <c r="D117" s="40" t="e">
        <f t="shared" si="5"/>
        <v>#DIV/0!</v>
      </c>
      <c r="E117" s="44" t="e">
        <f t="shared" si="6"/>
        <v>#DIV/0!</v>
      </c>
      <c r="N117" s="40"/>
      <c r="O117" s="44"/>
    </row>
    <row r="118" spans="1:15" x14ac:dyDescent="0.2">
      <c r="A118" s="1" t="s">
        <v>131</v>
      </c>
      <c r="B118" s="1" t="s">
        <v>518</v>
      </c>
      <c r="C118" s="32">
        <v>0</v>
      </c>
      <c r="D118" s="40" t="e">
        <f t="shared" si="5"/>
        <v>#DIV/0!</v>
      </c>
      <c r="E118" s="44" t="e">
        <f t="shared" si="6"/>
        <v>#DIV/0!</v>
      </c>
      <c r="N118" s="40"/>
      <c r="O118" s="44"/>
    </row>
    <row r="119" spans="1:15" x14ac:dyDescent="0.2">
      <c r="A119" s="1" t="s">
        <v>131</v>
      </c>
      <c r="B119" s="1" t="s">
        <v>130</v>
      </c>
      <c r="C119" s="32">
        <v>0</v>
      </c>
      <c r="D119" s="40" t="e">
        <f t="shared" si="5"/>
        <v>#DIV/0!</v>
      </c>
      <c r="E119" s="44" t="e">
        <f t="shared" si="6"/>
        <v>#DIV/0!</v>
      </c>
      <c r="N119" s="40"/>
      <c r="O119" s="44"/>
    </row>
    <row r="120" spans="1:15" x14ac:dyDescent="0.2">
      <c r="A120" s="1" t="s">
        <v>426</v>
      </c>
      <c r="B120" s="1" t="s">
        <v>175</v>
      </c>
      <c r="C120" s="32">
        <v>0</v>
      </c>
      <c r="D120" s="40" t="e">
        <f t="shared" si="5"/>
        <v>#DIV/0!</v>
      </c>
      <c r="E120" s="44" t="e">
        <f t="shared" si="6"/>
        <v>#DIV/0!</v>
      </c>
      <c r="N120" s="40"/>
      <c r="O120" s="44"/>
    </row>
    <row r="121" spans="1:15" x14ac:dyDescent="0.2">
      <c r="A121" s="1" t="s">
        <v>208</v>
      </c>
      <c r="B121" s="1" t="s">
        <v>130</v>
      </c>
      <c r="C121" s="32">
        <v>0</v>
      </c>
      <c r="D121" s="40" t="e">
        <f t="shared" si="5"/>
        <v>#DIV/0!</v>
      </c>
      <c r="E121" s="44" t="e">
        <f t="shared" si="6"/>
        <v>#DIV/0!</v>
      </c>
      <c r="N121" s="40"/>
      <c r="O121" s="44"/>
    </row>
    <row r="122" spans="1:15" x14ac:dyDescent="0.2">
      <c r="A122" s="1" t="s">
        <v>428</v>
      </c>
      <c r="B122" s="1" t="s">
        <v>175</v>
      </c>
      <c r="C122" s="32">
        <v>0</v>
      </c>
      <c r="D122" s="40" t="e">
        <f t="shared" si="5"/>
        <v>#DIV/0!</v>
      </c>
      <c r="E122" s="44" t="e">
        <f t="shared" si="6"/>
        <v>#DIV/0!</v>
      </c>
      <c r="N122" s="40"/>
      <c r="O122" s="44"/>
    </row>
    <row r="123" spans="1:15" x14ac:dyDescent="0.2">
      <c r="A123" s="1" t="s">
        <v>121</v>
      </c>
      <c r="B123" s="1" t="s">
        <v>130</v>
      </c>
      <c r="C123" s="32">
        <v>0</v>
      </c>
      <c r="D123" s="40" t="e">
        <f t="shared" si="5"/>
        <v>#DIV/0!</v>
      </c>
      <c r="E123" s="44" t="e">
        <f t="shared" si="6"/>
        <v>#DIV/0!</v>
      </c>
      <c r="N123" s="40"/>
      <c r="O123" s="44"/>
    </row>
    <row r="124" spans="1:15" x14ac:dyDescent="0.2">
      <c r="A124" s="1" t="s">
        <v>97</v>
      </c>
      <c r="B124" s="1" t="s">
        <v>447</v>
      </c>
      <c r="C124" s="32">
        <v>0</v>
      </c>
      <c r="D124" s="40" t="e">
        <f t="shared" si="5"/>
        <v>#DIV/0!</v>
      </c>
      <c r="E124" s="44" t="e">
        <f t="shared" si="6"/>
        <v>#DIV/0!</v>
      </c>
      <c r="N124" s="40"/>
      <c r="O124" s="44"/>
    </row>
    <row r="125" spans="1:15" x14ac:dyDescent="0.2">
      <c r="A125" s="1" t="s">
        <v>302</v>
      </c>
      <c r="B125" s="1" t="s">
        <v>445</v>
      </c>
      <c r="C125" s="32">
        <v>0</v>
      </c>
      <c r="D125" s="40" t="e">
        <f t="shared" si="5"/>
        <v>#DIV/0!</v>
      </c>
      <c r="E125" s="44" t="e">
        <f t="shared" si="6"/>
        <v>#DIV/0!</v>
      </c>
      <c r="N125" s="40"/>
      <c r="O125" s="44"/>
    </row>
    <row r="126" spans="1:15" x14ac:dyDescent="0.2">
      <c r="A126" s="1" t="s">
        <v>100</v>
      </c>
      <c r="B126" s="1" t="s">
        <v>447</v>
      </c>
      <c r="C126" s="32">
        <v>0</v>
      </c>
      <c r="D126" s="40" t="e">
        <f t="shared" si="5"/>
        <v>#DIV/0!</v>
      </c>
      <c r="E126" s="44" t="e">
        <f t="shared" si="6"/>
        <v>#DIV/0!</v>
      </c>
      <c r="N126" s="40"/>
      <c r="O126" s="44"/>
    </row>
    <row r="127" spans="1:15" x14ac:dyDescent="0.2">
      <c r="A127" s="1" t="s">
        <v>181</v>
      </c>
      <c r="B127" s="1" t="s">
        <v>42</v>
      </c>
      <c r="C127" s="32">
        <v>0</v>
      </c>
      <c r="D127" s="40" t="e">
        <f t="shared" si="5"/>
        <v>#DIV/0!</v>
      </c>
      <c r="E127" s="44" t="e">
        <f t="shared" si="6"/>
        <v>#DIV/0!</v>
      </c>
      <c r="N127" s="40"/>
      <c r="O127" s="44"/>
    </row>
    <row r="128" spans="1:15" x14ac:dyDescent="0.2">
      <c r="A128" s="1" t="s">
        <v>341</v>
      </c>
      <c r="B128" s="1" t="s">
        <v>225</v>
      </c>
      <c r="C128" s="32">
        <v>0</v>
      </c>
      <c r="D128" s="40" t="e">
        <f t="shared" si="5"/>
        <v>#DIV/0!</v>
      </c>
      <c r="E128" s="44" t="e">
        <f t="shared" si="6"/>
        <v>#DIV/0!</v>
      </c>
      <c r="N128" s="40"/>
      <c r="O128" s="44"/>
    </row>
    <row r="129" spans="1:15" x14ac:dyDescent="0.2">
      <c r="A129" s="1" t="s">
        <v>180</v>
      </c>
      <c r="B129" s="1" t="s">
        <v>180</v>
      </c>
      <c r="C129" s="32">
        <v>0</v>
      </c>
      <c r="D129" s="40" t="e">
        <f t="shared" si="5"/>
        <v>#DIV/0!</v>
      </c>
      <c r="E129" s="44" t="e">
        <f t="shared" si="6"/>
        <v>#DIV/0!</v>
      </c>
      <c r="N129" s="40"/>
      <c r="O129" s="44"/>
    </row>
    <row r="130" spans="1:15" x14ac:dyDescent="0.2">
      <c r="A130" s="1" t="s">
        <v>138</v>
      </c>
      <c r="B130" s="1" t="s">
        <v>226</v>
      </c>
      <c r="C130" s="32">
        <v>0</v>
      </c>
      <c r="D130" s="40" t="e">
        <f t="shared" si="5"/>
        <v>#DIV/0!</v>
      </c>
      <c r="E130" s="44" t="e">
        <f t="shared" si="6"/>
        <v>#DIV/0!</v>
      </c>
      <c r="N130" s="40"/>
      <c r="O130" s="44"/>
    </row>
    <row r="131" spans="1:15" x14ac:dyDescent="0.2">
      <c r="A131" s="1" t="s">
        <v>418</v>
      </c>
      <c r="B131" s="1" t="s">
        <v>179</v>
      </c>
      <c r="C131" s="32">
        <v>0</v>
      </c>
      <c r="D131" s="40" t="e">
        <f t="shared" si="5"/>
        <v>#DIV/0!</v>
      </c>
      <c r="E131" s="44" t="e">
        <f t="shared" si="6"/>
        <v>#DIV/0!</v>
      </c>
      <c r="N131" s="40"/>
      <c r="O131" s="44"/>
    </row>
    <row r="132" spans="1:15" x14ac:dyDescent="0.2">
      <c r="A132" s="1" t="s">
        <v>211</v>
      </c>
      <c r="B132" s="1" t="s">
        <v>226</v>
      </c>
      <c r="C132" s="32">
        <v>0</v>
      </c>
      <c r="D132" s="40" t="e">
        <f t="shared" si="5"/>
        <v>#DIV/0!</v>
      </c>
      <c r="E132" s="44" t="e">
        <f t="shared" si="6"/>
        <v>#DIV/0!</v>
      </c>
      <c r="N132" s="40"/>
      <c r="O132" s="44"/>
    </row>
    <row r="133" spans="1:15" x14ac:dyDescent="0.2">
      <c r="A133" s="1" t="s">
        <v>455</v>
      </c>
      <c r="B133" s="1" t="s">
        <v>250</v>
      </c>
      <c r="C133" s="32">
        <v>0</v>
      </c>
      <c r="D133" s="40" t="e">
        <f t="shared" si="5"/>
        <v>#DIV/0!</v>
      </c>
      <c r="E133" s="44" t="e">
        <f t="shared" si="6"/>
        <v>#DIV/0!</v>
      </c>
      <c r="N133" s="40"/>
      <c r="O133" s="44"/>
    </row>
    <row r="134" spans="1:15" x14ac:dyDescent="0.2">
      <c r="A134" s="1" t="s">
        <v>101</v>
      </c>
      <c r="B134" s="1" t="s">
        <v>449</v>
      </c>
      <c r="C134" s="32">
        <v>0</v>
      </c>
      <c r="D134" s="40" t="e">
        <f t="shared" si="5"/>
        <v>#DIV/0!</v>
      </c>
      <c r="E134" s="44" t="e">
        <f t="shared" si="6"/>
        <v>#DIV/0!</v>
      </c>
      <c r="N134" s="40"/>
      <c r="O134" s="44"/>
    </row>
    <row r="135" spans="1:15" x14ac:dyDescent="0.2">
      <c r="A135" s="1" t="s">
        <v>456</v>
      </c>
      <c r="B135" s="1" t="s">
        <v>250</v>
      </c>
      <c r="C135" s="32">
        <v>0</v>
      </c>
      <c r="D135" s="40" t="e">
        <f t="shared" si="5"/>
        <v>#DIV/0!</v>
      </c>
      <c r="E135" s="44" t="e">
        <f t="shared" si="6"/>
        <v>#DIV/0!</v>
      </c>
      <c r="N135" s="40"/>
      <c r="O135" s="44"/>
    </row>
    <row r="136" spans="1:15" x14ac:dyDescent="0.2">
      <c r="A136" s="1" t="s">
        <v>212</v>
      </c>
      <c r="B136" s="1" t="s">
        <v>226</v>
      </c>
      <c r="C136" s="32">
        <v>0</v>
      </c>
      <c r="D136" s="40" t="e">
        <f t="shared" si="5"/>
        <v>#DIV/0!</v>
      </c>
      <c r="E136" s="44" t="e">
        <f t="shared" si="6"/>
        <v>#DIV/0!</v>
      </c>
      <c r="N136" s="40"/>
      <c r="O136" s="44"/>
    </row>
    <row r="137" spans="1:15" x14ac:dyDescent="0.2">
      <c r="A137" s="1" t="s">
        <v>122</v>
      </c>
      <c r="B137" s="1" t="s">
        <v>130</v>
      </c>
      <c r="C137" s="32">
        <v>0</v>
      </c>
      <c r="D137" s="40" t="e">
        <f t="shared" si="5"/>
        <v>#DIV/0!</v>
      </c>
      <c r="E137" s="44" t="e">
        <f t="shared" si="6"/>
        <v>#DIV/0!</v>
      </c>
      <c r="N137" s="40"/>
      <c r="O137" s="44"/>
    </row>
    <row r="138" spans="1:15" x14ac:dyDescent="0.2">
      <c r="A138" s="1" t="s">
        <v>213</v>
      </c>
      <c r="B138" s="1" t="s">
        <v>226</v>
      </c>
      <c r="C138" s="32">
        <v>0</v>
      </c>
      <c r="D138" s="40" t="e">
        <f t="shared" si="5"/>
        <v>#DIV/0!</v>
      </c>
      <c r="E138" s="44" t="e">
        <f t="shared" si="6"/>
        <v>#DIV/0!</v>
      </c>
      <c r="N138" s="40"/>
      <c r="O138" s="44"/>
    </row>
    <row r="139" spans="1:15" x14ac:dyDescent="0.2">
      <c r="A139" s="1" t="s">
        <v>93</v>
      </c>
      <c r="B139" s="1" t="s">
        <v>56</v>
      </c>
      <c r="C139" s="32">
        <v>0</v>
      </c>
      <c r="D139" s="40" t="e">
        <f t="shared" si="5"/>
        <v>#DIV/0!</v>
      </c>
      <c r="E139" s="44" t="e">
        <f t="shared" si="6"/>
        <v>#DIV/0!</v>
      </c>
      <c r="N139" s="40"/>
      <c r="O139" s="44"/>
    </row>
    <row r="140" spans="1:15" x14ac:dyDescent="0.2">
      <c r="A140" s="1" t="s">
        <v>214</v>
      </c>
      <c r="B140" s="1" t="s">
        <v>226</v>
      </c>
      <c r="C140" s="32">
        <v>0</v>
      </c>
      <c r="D140" s="40" t="e">
        <f t="shared" si="5"/>
        <v>#DIV/0!</v>
      </c>
      <c r="E140" s="44" t="e">
        <f t="shared" si="6"/>
        <v>#DIV/0!</v>
      </c>
      <c r="N140" s="40"/>
      <c r="O140" s="44"/>
    </row>
    <row r="141" spans="1:15" x14ac:dyDescent="0.2">
      <c r="A141" s="1" t="s">
        <v>274</v>
      </c>
      <c r="B141" s="1" t="s">
        <v>56</v>
      </c>
      <c r="C141" s="32">
        <v>0</v>
      </c>
      <c r="D141" s="40" t="e">
        <f t="shared" si="5"/>
        <v>#DIV/0!</v>
      </c>
      <c r="E141" s="44" t="e">
        <f t="shared" si="6"/>
        <v>#DIV/0!</v>
      </c>
      <c r="N141" s="40"/>
      <c r="O141" s="44"/>
    </row>
    <row r="142" spans="1:15" x14ac:dyDescent="0.2">
      <c r="A142" s="1" t="s">
        <v>274</v>
      </c>
      <c r="B142" s="1" t="s">
        <v>113</v>
      </c>
      <c r="C142" s="32">
        <v>0</v>
      </c>
      <c r="D142" s="40" t="e">
        <f t="shared" si="5"/>
        <v>#DIV/0!</v>
      </c>
      <c r="E142" s="44" t="e">
        <f t="shared" si="6"/>
        <v>#DIV/0!</v>
      </c>
      <c r="N142" s="40"/>
      <c r="O142" s="44"/>
    </row>
    <row r="143" spans="1:15" x14ac:dyDescent="0.2">
      <c r="A143" s="1" t="s">
        <v>215</v>
      </c>
      <c r="B143" s="1" t="s">
        <v>226</v>
      </c>
      <c r="C143" s="32">
        <v>0</v>
      </c>
      <c r="D143" s="40" t="e">
        <f t="shared" si="5"/>
        <v>#DIV/0!</v>
      </c>
      <c r="E143" s="44" t="e">
        <f t="shared" si="6"/>
        <v>#DIV/0!</v>
      </c>
      <c r="N143" s="40"/>
      <c r="O143" s="44"/>
    </row>
    <row r="144" spans="1:15" x14ac:dyDescent="0.2">
      <c r="A144" s="1" t="s">
        <v>84</v>
      </c>
      <c r="B144" s="1" t="s">
        <v>113</v>
      </c>
      <c r="C144" s="32">
        <v>0</v>
      </c>
      <c r="D144" s="40" t="e">
        <f t="shared" si="5"/>
        <v>#DIV/0!</v>
      </c>
      <c r="E144" s="44" t="e">
        <f t="shared" si="6"/>
        <v>#DIV/0!</v>
      </c>
      <c r="N144" s="40"/>
      <c r="O144" s="44"/>
    </row>
    <row r="145" spans="1:15" x14ac:dyDescent="0.2">
      <c r="A145" s="1" t="s">
        <v>217</v>
      </c>
      <c r="B145" s="1" t="s">
        <v>225</v>
      </c>
      <c r="C145" s="32">
        <v>0</v>
      </c>
      <c r="D145" s="40" t="e">
        <f t="shared" si="5"/>
        <v>#DIV/0!</v>
      </c>
      <c r="E145" s="44" t="e">
        <f t="shared" si="6"/>
        <v>#DIV/0!</v>
      </c>
      <c r="N145" s="40"/>
      <c r="O145" s="44"/>
    </row>
    <row r="146" spans="1:15" x14ac:dyDescent="0.2">
      <c r="A146" s="1" t="s">
        <v>47</v>
      </c>
      <c r="B146" s="1" t="s">
        <v>225</v>
      </c>
      <c r="C146" s="32">
        <v>0</v>
      </c>
      <c r="D146" s="40" t="e">
        <f t="shared" si="5"/>
        <v>#DIV/0!</v>
      </c>
      <c r="E146" s="44" t="e">
        <f t="shared" si="6"/>
        <v>#DIV/0!</v>
      </c>
      <c r="N146" s="40"/>
      <c r="O146" s="44"/>
    </row>
    <row r="147" spans="1:15" x14ac:dyDescent="0.2">
      <c r="A147" s="1" t="s">
        <v>166</v>
      </c>
      <c r="B147" s="1" t="s">
        <v>225</v>
      </c>
      <c r="C147" s="32">
        <v>0</v>
      </c>
      <c r="D147" s="40" t="e">
        <f t="shared" si="5"/>
        <v>#DIV/0!</v>
      </c>
      <c r="E147" s="44" t="e">
        <f t="shared" si="6"/>
        <v>#DIV/0!</v>
      </c>
      <c r="N147" s="40"/>
      <c r="O147" s="44"/>
    </row>
    <row r="148" spans="1:15" x14ac:dyDescent="0.2">
      <c r="A148" s="1" t="s">
        <v>182</v>
      </c>
      <c r="B148" s="1" t="s">
        <v>182</v>
      </c>
      <c r="C148" s="32">
        <v>0</v>
      </c>
      <c r="D148" s="40" t="e">
        <f t="shared" si="5"/>
        <v>#DIV/0!</v>
      </c>
      <c r="E148" s="44" t="e">
        <f t="shared" si="6"/>
        <v>#DIV/0!</v>
      </c>
      <c r="N148" s="40"/>
      <c r="O148" s="44"/>
    </row>
    <row r="149" spans="1:15" x14ac:dyDescent="0.2">
      <c r="A149" s="1" t="s">
        <v>162</v>
      </c>
      <c r="B149" s="1" t="s">
        <v>42</v>
      </c>
      <c r="C149" s="32">
        <v>0</v>
      </c>
      <c r="D149" s="40" t="e">
        <f t="shared" si="5"/>
        <v>#DIV/0!</v>
      </c>
      <c r="E149" s="44" t="e">
        <f t="shared" si="6"/>
        <v>#DIV/0!</v>
      </c>
      <c r="N149" s="40"/>
      <c r="O149" s="44"/>
    </row>
    <row r="150" spans="1:15" x14ac:dyDescent="0.2">
      <c r="A150" s="1" t="s">
        <v>216</v>
      </c>
      <c r="B150" s="1" t="s">
        <v>42</v>
      </c>
      <c r="C150" s="32">
        <v>0</v>
      </c>
      <c r="D150" s="40" t="e">
        <f>SUM(D50:D149)</f>
        <v>#DIV/0!</v>
      </c>
      <c r="N150" s="40"/>
    </row>
    <row r="151" spans="1:15" x14ac:dyDescent="0.2">
      <c r="A151" s="1" t="s">
        <v>187</v>
      </c>
      <c r="C151" s="32">
        <v>20583.733333335724</v>
      </c>
    </row>
  </sheetData>
  <mergeCells count="2">
    <mergeCell ref="A1:B1"/>
    <mergeCell ref="A41:B41"/>
  </mergeCells>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0DCBD-FAAD-4270-88A9-034410D1A0B9}">
  <sheetPr>
    <tabColor theme="0"/>
  </sheetPr>
  <dimension ref="A1"/>
  <sheetViews>
    <sheetView workbookViewId="0">
      <selection activeCell="G24" sqref="G24"/>
    </sheetView>
  </sheetViews>
  <sheetFormatPr baseColWidth="10"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13B7-1204-4AFD-81A7-4F50EED58675}">
  <sheetPr>
    <tabColor theme="0"/>
  </sheetPr>
  <dimension ref="A3:C48"/>
  <sheetViews>
    <sheetView workbookViewId="0">
      <selection activeCell="A4" sqref="A4"/>
    </sheetView>
  </sheetViews>
  <sheetFormatPr baseColWidth="10" defaultRowHeight="12.75" x14ac:dyDescent="0.2"/>
  <cols>
    <col min="1" max="1" width="30.5703125" bestFit="1" customWidth="1"/>
    <col min="2" max="2" width="23" style="2" bestFit="1" customWidth="1"/>
    <col min="3" max="3" width="12.28515625" style="2" bestFit="1" customWidth="1"/>
    <col min="4" max="4" width="16.85546875" bestFit="1" customWidth="1"/>
    <col min="5" max="5" width="19.7109375" bestFit="1" customWidth="1"/>
    <col min="6" max="6" width="23.5703125" bestFit="1" customWidth="1"/>
    <col min="7" max="7" width="20.85546875" bestFit="1" customWidth="1"/>
    <col min="8" max="8" width="26.42578125" bestFit="1" customWidth="1"/>
    <col min="9" max="9" width="21" bestFit="1" customWidth="1"/>
    <col min="10" max="10" width="15.42578125" bestFit="1" customWidth="1"/>
    <col min="11" max="11" width="14.42578125" bestFit="1" customWidth="1"/>
    <col min="12" max="12" width="18" bestFit="1" customWidth="1"/>
    <col min="13" max="13" width="22.85546875" bestFit="1" customWidth="1"/>
    <col min="14" max="14" width="7.5703125" bestFit="1" customWidth="1"/>
    <col min="15" max="15" width="26" bestFit="1" customWidth="1"/>
    <col min="16" max="16" width="18.140625" bestFit="1" customWidth="1"/>
    <col min="17" max="17" width="13.140625" bestFit="1" customWidth="1"/>
    <col min="18" max="36" width="26.42578125" bestFit="1" customWidth="1"/>
    <col min="37" max="37" width="13.140625" bestFit="1" customWidth="1"/>
  </cols>
  <sheetData>
    <row r="3" spans="1:3" x14ac:dyDescent="0.2">
      <c r="A3" s="70" t="s">
        <v>531</v>
      </c>
      <c r="B3" s="2" t="s">
        <v>237</v>
      </c>
      <c r="C3" s="2" t="s">
        <v>243</v>
      </c>
    </row>
    <row r="4" spans="1:3" x14ac:dyDescent="0.2">
      <c r="A4" s="71" t="s">
        <v>563</v>
      </c>
      <c r="B4" s="3"/>
      <c r="C4" s="3"/>
    </row>
    <row r="5" spans="1:3" x14ac:dyDescent="0.2">
      <c r="A5" s="72" t="s">
        <v>586</v>
      </c>
      <c r="B5" s="3">
        <v>64.666666667035315</v>
      </c>
      <c r="C5" s="3">
        <v>166.2455555582419</v>
      </c>
    </row>
    <row r="6" spans="1:3" x14ac:dyDescent="0.2">
      <c r="A6" s="72" t="s">
        <v>585</v>
      </c>
      <c r="B6" s="3">
        <v>151.83333333319752</v>
      </c>
      <c r="C6" s="3">
        <v>162.24861111086403</v>
      </c>
    </row>
    <row r="7" spans="1:3" x14ac:dyDescent="0.2">
      <c r="A7" s="72" t="s">
        <v>590</v>
      </c>
      <c r="B7" s="3">
        <v>52.549999999813735</v>
      </c>
      <c r="C7" s="3">
        <v>160.81527777756952</v>
      </c>
    </row>
    <row r="8" spans="1:3" x14ac:dyDescent="0.2">
      <c r="A8" s="72" t="s">
        <v>562</v>
      </c>
      <c r="B8" s="3">
        <v>46.566666666883975</v>
      </c>
      <c r="C8" s="3">
        <v>55.163888887579866</v>
      </c>
    </row>
    <row r="9" spans="1:3" x14ac:dyDescent="0.2">
      <c r="A9" s="72" t="s">
        <v>577</v>
      </c>
      <c r="B9" s="3">
        <v>17.683333333348855</v>
      </c>
      <c r="C9" s="3">
        <v>52.5</v>
      </c>
    </row>
    <row r="10" spans="1:3" x14ac:dyDescent="0.2">
      <c r="A10" s="72" t="s">
        <v>565</v>
      </c>
      <c r="B10" s="3">
        <v>8521.4166666665697</v>
      </c>
      <c r="C10" s="3">
        <v>19.994444443378597</v>
      </c>
    </row>
    <row r="11" spans="1:3" x14ac:dyDescent="0.2">
      <c r="A11" s="72" t="s">
        <v>534</v>
      </c>
      <c r="B11" s="3">
        <v>3.4999999998835847</v>
      </c>
      <c r="C11" s="3">
        <v>6.9999999997671694</v>
      </c>
    </row>
    <row r="12" spans="1:3" x14ac:dyDescent="0.2">
      <c r="A12" s="72" t="s">
        <v>566</v>
      </c>
      <c r="B12" s="3">
        <v>0</v>
      </c>
      <c r="C12" s="3">
        <v>0.24916666676290333</v>
      </c>
    </row>
    <row r="13" spans="1:3" x14ac:dyDescent="0.2">
      <c r="A13" s="71" t="s">
        <v>559</v>
      </c>
      <c r="B13" s="3"/>
      <c r="C13" s="3"/>
    </row>
    <row r="14" spans="1:3" x14ac:dyDescent="0.2">
      <c r="A14" s="72" t="s">
        <v>590</v>
      </c>
      <c r="B14" s="3">
        <v>8.8333333334885538</v>
      </c>
      <c r="C14" s="3">
        <v>120.5819444435765</v>
      </c>
    </row>
    <row r="15" spans="1:3" x14ac:dyDescent="0.2">
      <c r="A15" s="72" t="s">
        <v>577</v>
      </c>
      <c r="B15" s="3">
        <v>16.883333333185874</v>
      </c>
      <c r="C15" s="3">
        <v>118.08194444555556</v>
      </c>
    </row>
    <row r="16" spans="1:3" x14ac:dyDescent="0.2">
      <c r="A16" s="72" t="s">
        <v>568</v>
      </c>
      <c r="B16" s="3">
        <v>3728.5000000001164</v>
      </c>
      <c r="C16" s="3">
        <v>72.749722223379649</v>
      </c>
    </row>
    <row r="17" spans="1:3" x14ac:dyDescent="0.2">
      <c r="A17" s="72" t="s">
        <v>589</v>
      </c>
      <c r="B17" s="3">
        <v>5.7833333338494413</v>
      </c>
      <c r="C17" s="3">
        <v>40.831944444333203</v>
      </c>
    </row>
    <row r="18" spans="1:3" x14ac:dyDescent="0.2">
      <c r="A18" s="72" t="s">
        <v>572</v>
      </c>
      <c r="B18" s="3">
        <v>18</v>
      </c>
      <c r="C18" s="3">
        <v>17.500000000291038</v>
      </c>
    </row>
    <row r="19" spans="1:3" x14ac:dyDescent="0.2">
      <c r="A19" s="72" t="s">
        <v>566</v>
      </c>
      <c r="B19" s="3">
        <v>4.5333333332673647</v>
      </c>
      <c r="C19" s="3">
        <v>17.416666667384561</v>
      </c>
    </row>
    <row r="20" spans="1:3" x14ac:dyDescent="0.2">
      <c r="A20" s="72" t="s">
        <v>562</v>
      </c>
      <c r="B20" s="3">
        <v>1.999722222040873</v>
      </c>
      <c r="C20" s="3">
        <v>9.9972222218639217</v>
      </c>
    </row>
    <row r="21" spans="1:3" x14ac:dyDescent="0.2">
      <c r="A21" s="72" t="s">
        <v>534</v>
      </c>
      <c r="B21" s="3">
        <v>1.3333333334885538</v>
      </c>
      <c r="C21" s="3">
        <v>7.4986111107864417</v>
      </c>
    </row>
    <row r="22" spans="1:3" x14ac:dyDescent="0.2">
      <c r="A22" s="72" t="s">
        <v>586</v>
      </c>
      <c r="B22" s="3">
        <v>1.7499999999417923</v>
      </c>
      <c r="C22" s="3">
        <v>5.9988888886291534</v>
      </c>
    </row>
    <row r="23" spans="1:3" x14ac:dyDescent="0.2">
      <c r="A23" s="71" t="s">
        <v>561</v>
      </c>
      <c r="B23" s="3"/>
      <c r="C23" s="3"/>
    </row>
    <row r="24" spans="1:3" x14ac:dyDescent="0.2">
      <c r="A24" s="72" t="s">
        <v>577</v>
      </c>
      <c r="B24" s="3">
        <v>121.43333333503688</v>
      </c>
      <c r="C24" s="3">
        <v>213.158055558044</v>
      </c>
    </row>
    <row r="25" spans="1:3" x14ac:dyDescent="0.2">
      <c r="A25" s="72" t="s">
        <v>586</v>
      </c>
      <c r="B25" s="3">
        <v>26.333333333430346</v>
      </c>
      <c r="C25" s="3">
        <v>47.500000001164153</v>
      </c>
    </row>
    <row r="26" spans="1:3" x14ac:dyDescent="0.2">
      <c r="A26" s="72" t="s">
        <v>534</v>
      </c>
      <c r="B26" s="3">
        <v>9.749999999650754</v>
      </c>
      <c r="C26" s="3">
        <v>31.830833332787734</v>
      </c>
    </row>
    <row r="27" spans="1:3" x14ac:dyDescent="0.2">
      <c r="A27" s="72" t="s">
        <v>584</v>
      </c>
      <c r="B27" s="3">
        <v>22.983333333337214</v>
      </c>
      <c r="C27" s="3">
        <v>18.496388888626825</v>
      </c>
    </row>
    <row r="28" spans="1:3" x14ac:dyDescent="0.2">
      <c r="A28" s="72" t="s">
        <v>590</v>
      </c>
      <c r="B28" s="3">
        <v>131.70000000006985</v>
      </c>
      <c r="C28" s="3">
        <v>17.783333333150949</v>
      </c>
    </row>
    <row r="29" spans="1:3" x14ac:dyDescent="0.2">
      <c r="A29" s="72" t="s">
        <v>562</v>
      </c>
      <c r="B29" s="3">
        <v>2.1666666667442769</v>
      </c>
      <c r="C29" s="3">
        <v>12.499999999708962</v>
      </c>
    </row>
    <row r="30" spans="1:3" x14ac:dyDescent="0.2">
      <c r="A30" s="72" t="s">
        <v>572</v>
      </c>
      <c r="B30" s="3">
        <v>0</v>
      </c>
      <c r="C30" s="3">
        <v>11.25</v>
      </c>
    </row>
    <row r="31" spans="1:3" x14ac:dyDescent="0.2">
      <c r="A31" s="72" t="s">
        <v>566</v>
      </c>
      <c r="B31" s="3">
        <v>2159.9997222221573</v>
      </c>
      <c r="C31" s="3">
        <v>8.7486111113685183</v>
      </c>
    </row>
    <row r="32" spans="1:3" x14ac:dyDescent="0.2">
      <c r="A32" s="72" t="s">
        <v>568</v>
      </c>
      <c r="B32" s="3">
        <v>0.50000000005820766</v>
      </c>
      <c r="C32" s="3">
        <v>8.5000000004656613</v>
      </c>
    </row>
    <row r="33" spans="1:3" x14ac:dyDescent="0.2">
      <c r="A33" s="72" t="s">
        <v>587</v>
      </c>
      <c r="B33" s="3">
        <v>8.7999999998719431</v>
      </c>
      <c r="C33" s="3">
        <v>1.6666666665114462</v>
      </c>
    </row>
    <row r="34" spans="1:3" x14ac:dyDescent="0.2">
      <c r="A34" s="71" t="s">
        <v>567</v>
      </c>
      <c r="B34" s="3"/>
      <c r="C34" s="3"/>
    </row>
    <row r="35" spans="1:3" x14ac:dyDescent="0.2">
      <c r="A35" s="72" t="s">
        <v>577</v>
      </c>
      <c r="B35" s="3">
        <v>17.750000000232831</v>
      </c>
      <c r="C35" s="3">
        <v>77.500000000116415</v>
      </c>
    </row>
    <row r="36" spans="1:3" x14ac:dyDescent="0.2">
      <c r="A36" s="72" t="s">
        <v>585</v>
      </c>
      <c r="B36" s="3">
        <v>0</v>
      </c>
      <c r="C36" s="3">
        <v>24</v>
      </c>
    </row>
    <row r="37" spans="1:3" x14ac:dyDescent="0.2">
      <c r="A37" s="72" t="s">
        <v>578</v>
      </c>
      <c r="B37" s="3">
        <v>176.66666666662786</v>
      </c>
      <c r="C37" s="3">
        <v>19.500000000698492</v>
      </c>
    </row>
    <row r="38" spans="1:3" x14ac:dyDescent="0.2">
      <c r="A38" s="72" t="s">
        <v>589</v>
      </c>
      <c r="B38" s="3">
        <v>1.5</v>
      </c>
      <c r="C38" s="3">
        <v>12.749166667170357</v>
      </c>
    </row>
    <row r="39" spans="1:3" x14ac:dyDescent="0.2">
      <c r="A39" s="71" t="s">
        <v>565</v>
      </c>
      <c r="B39" s="3"/>
      <c r="C39" s="3"/>
    </row>
    <row r="40" spans="1:3" x14ac:dyDescent="0.2">
      <c r="A40" s="72" t="s">
        <v>590</v>
      </c>
      <c r="B40" s="3">
        <v>0</v>
      </c>
      <c r="C40" s="3">
        <v>46.249999999708962</v>
      </c>
    </row>
    <row r="41" spans="1:3" x14ac:dyDescent="0.2">
      <c r="A41" s="72" t="s">
        <v>566</v>
      </c>
      <c r="B41" s="3">
        <v>7.2500000002328306</v>
      </c>
      <c r="C41" s="3">
        <v>27.831111112202052</v>
      </c>
    </row>
    <row r="42" spans="1:3" x14ac:dyDescent="0.2">
      <c r="A42" s="72" t="s">
        <v>585</v>
      </c>
      <c r="B42" s="3">
        <v>0</v>
      </c>
      <c r="C42" s="3">
        <v>15.698333333304618</v>
      </c>
    </row>
    <row r="43" spans="1:3" x14ac:dyDescent="0.2">
      <c r="A43" s="71" t="s">
        <v>583</v>
      </c>
      <c r="B43" s="3"/>
      <c r="C43" s="3"/>
    </row>
    <row r="44" spans="1:3" x14ac:dyDescent="0.2">
      <c r="A44" s="72" t="s">
        <v>590</v>
      </c>
      <c r="B44" s="3">
        <v>0</v>
      </c>
      <c r="C44" s="3">
        <v>80.659999999799766</v>
      </c>
    </row>
    <row r="45" spans="1:3" x14ac:dyDescent="0.2">
      <c r="A45" s="72" t="s">
        <v>572</v>
      </c>
      <c r="B45" s="3">
        <v>0.50000000005820766</v>
      </c>
      <c r="C45" s="3">
        <v>1.6652777776471339</v>
      </c>
    </row>
    <row r="46" spans="1:3" x14ac:dyDescent="0.2">
      <c r="A46" s="71" t="s">
        <v>566</v>
      </c>
      <c r="B46" s="3"/>
      <c r="C46" s="3"/>
    </row>
    <row r="47" spans="1:3" x14ac:dyDescent="0.2">
      <c r="A47" s="72" t="s">
        <v>578</v>
      </c>
      <c r="B47" s="3">
        <v>0</v>
      </c>
      <c r="C47" s="3">
        <v>3.4827777778264135</v>
      </c>
    </row>
    <row r="48" spans="1:3" x14ac:dyDescent="0.2">
      <c r="A48" s="71" t="s">
        <v>187</v>
      </c>
      <c r="B48" s="3">
        <v>15333.16611111362</v>
      </c>
      <c r="C48" s="3">
        <v>1715.6444444502663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42163-8AE0-4EA0-BD43-5BBBA0F3CACF}">
  <dimension ref="A4:AA174"/>
  <sheetViews>
    <sheetView topLeftCell="A133" zoomScale="60" zoomScaleNormal="60" workbookViewId="0">
      <selection activeCell="L32" sqref="L32"/>
    </sheetView>
  </sheetViews>
  <sheetFormatPr baseColWidth="10" defaultRowHeight="11.25" outlineLevelCol="1" x14ac:dyDescent="0.2"/>
  <cols>
    <col min="1" max="4" width="11.42578125" style="65"/>
    <col min="5" max="5" width="11.42578125" style="65" collapsed="1"/>
    <col min="6" max="7" width="11.42578125" style="65"/>
    <col min="8" max="8" width="15.42578125" style="65" customWidth="1"/>
    <col min="9" max="13" width="11.42578125" style="65"/>
    <col min="14" max="18" width="0" style="65" hidden="1" customWidth="1" outlineLevel="1"/>
    <col min="19" max="19" width="11.42578125" style="65" collapsed="1"/>
    <col min="20" max="22" width="11.42578125" style="65"/>
    <col min="23" max="26" width="0" style="65" hidden="1" customWidth="1" outlineLevel="1"/>
    <col min="27" max="27" width="11.42578125" style="65" collapsed="1"/>
    <col min="28" max="16384" width="11.42578125" style="65"/>
  </cols>
  <sheetData>
    <row r="4" spans="1:26" ht="33.75" x14ac:dyDescent="0.2">
      <c r="A4" s="54" t="s">
        <v>227</v>
      </c>
      <c r="B4" s="54" t="s">
        <v>241</v>
      </c>
      <c r="C4" s="54" t="s">
        <v>537</v>
      </c>
      <c r="D4" s="54" t="s">
        <v>254</v>
      </c>
      <c r="E4" s="54" t="s">
        <v>192</v>
      </c>
      <c r="F4" s="54" t="s">
        <v>186</v>
      </c>
      <c r="G4" s="64" t="s">
        <v>255</v>
      </c>
      <c r="H4" s="64" t="s">
        <v>539</v>
      </c>
      <c r="I4" s="55" t="s">
        <v>185</v>
      </c>
      <c r="J4" s="56" t="s">
        <v>244</v>
      </c>
      <c r="K4" s="57" t="s">
        <v>223</v>
      </c>
      <c r="L4" s="58" t="s">
        <v>218</v>
      </c>
      <c r="M4" s="59" t="s">
        <v>224</v>
      </c>
      <c r="N4" s="55" t="s">
        <v>185</v>
      </c>
      <c r="O4" s="56" t="s">
        <v>244</v>
      </c>
      <c r="P4" s="57" t="s">
        <v>223</v>
      </c>
      <c r="Q4" s="58" t="s">
        <v>218</v>
      </c>
      <c r="R4" s="59" t="s">
        <v>224</v>
      </c>
      <c r="S4" s="60" t="s">
        <v>439</v>
      </c>
      <c r="T4" s="61" t="s">
        <v>441</v>
      </c>
      <c r="U4" s="62" t="s">
        <v>438</v>
      </c>
      <c r="V4" s="63" t="s">
        <v>440</v>
      </c>
      <c r="W4" s="60" t="s">
        <v>439</v>
      </c>
      <c r="X4" s="61" t="s">
        <v>441</v>
      </c>
      <c r="Y4" s="62" t="s">
        <v>438</v>
      </c>
      <c r="Z4" s="63" t="s">
        <v>440</v>
      </c>
    </row>
    <row r="5" spans="1:26" x14ac:dyDescent="0.2">
      <c r="A5" s="66">
        <v>0.9166666668606922</v>
      </c>
      <c r="B5" s="66">
        <v>1.4166666667442769</v>
      </c>
      <c r="C5" s="1" t="s">
        <v>66</v>
      </c>
      <c r="D5" s="67">
        <v>0.99876792114669266</v>
      </c>
      <c r="E5" s="69">
        <v>744</v>
      </c>
      <c r="F5" s="69">
        <v>0.9166666668606922</v>
      </c>
      <c r="G5" s="32">
        <v>1.4166666667442769</v>
      </c>
      <c r="H5" s="32">
        <v>95</v>
      </c>
      <c r="I5" s="68">
        <v>1</v>
      </c>
      <c r="J5" s="68">
        <v>0</v>
      </c>
      <c r="K5" s="68">
        <v>0</v>
      </c>
      <c r="L5" s="68">
        <v>0</v>
      </c>
      <c r="M5" s="68">
        <v>0</v>
      </c>
      <c r="N5" s="68">
        <v>1</v>
      </c>
      <c r="O5" s="68">
        <v>0</v>
      </c>
      <c r="P5" s="68">
        <v>0</v>
      </c>
      <c r="Q5" s="68">
        <v>0</v>
      </c>
      <c r="R5" s="68">
        <v>0</v>
      </c>
      <c r="S5" s="68">
        <v>0</v>
      </c>
      <c r="T5" s="68">
        <v>0</v>
      </c>
      <c r="U5" s="68">
        <v>1</v>
      </c>
      <c r="V5" s="68">
        <v>0</v>
      </c>
      <c r="W5" s="68">
        <v>0</v>
      </c>
      <c r="X5" s="68">
        <v>0</v>
      </c>
      <c r="Y5" s="68">
        <v>1</v>
      </c>
      <c r="Z5" s="68">
        <v>0</v>
      </c>
    </row>
    <row r="6" spans="1:26" x14ac:dyDescent="0.2">
      <c r="A6" s="66">
        <v>2.1666666667442769</v>
      </c>
      <c r="B6" s="66">
        <v>40.000000000291038</v>
      </c>
      <c r="C6" s="1" t="s">
        <v>88</v>
      </c>
      <c r="D6" s="67">
        <v>0.99708781361996734</v>
      </c>
      <c r="E6" s="69">
        <v>744</v>
      </c>
      <c r="F6" s="69">
        <v>1.0833333333721384</v>
      </c>
      <c r="G6" s="32">
        <v>20.000000000145519</v>
      </c>
      <c r="H6" s="32">
        <v>95</v>
      </c>
      <c r="I6" s="68">
        <v>1</v>
      </c>
      <c r="J6" s="68">
        <v>0</v>
      </c>
      <c r="K6" s="68">
        <v>0</v>
      </c>
      <c r="L6" s="68">
        <v>0</v>
      </c>
      <c r="M6" s="68">
        <v>0</v>
      </c>
      <c r="N6" s="68">
        <v>1</v>
      </c>
      <c r="O6" s="68">
        <v>0</v>
      </c>
      <c r="P6" s="68">
        <v>0</v>
      </c>
      <c r="Q6" s="68">
        <v>0</v>
      </c>
      <c r="R6" s="68">
        <v>0</v>
      </c>
      <c r="S6" s="68">
        <v>0</v>
      </c>
      <c r="T6" s="68">
        <v>0</v>
      </c>
      <c r="U6" s="68">
        <v>1</v>
      </c>
      <c r="V6" s="68">
        <v>0</v>
      </c>
      <c r="W6" s="68">
        <v>0.56249999999590727</v>
      </c>
      <c r="X6" s="68">
        <v>0</v>
      </c>
      <c r="Y6" s="68">
        <v>0.43750000000409273</v>
      </c>
      <c r="Z6" s="68">
        <v>0</v>
      </c>
    </row>
    <row r="7" spans="1:26" x14ac:dyDescent="0.2">
      <c r="A7" s="66">
        <v>82.5</v>
      </c>
      <c r="B7" s="66">
        <v>22.5</v>
      </c>
      <c r="C7" s="1" t="s">
        <v>77</v>
      </c>
      <c r="D7" s="67">
        <v>0.88911290322580649</v>
      </c>
      <c r="E7" s="69">
        <v>744</v>
      </c>
      <c r="F7" s="69">
        <v>82.5</v>
      </c>
      <c r="G7" s="32">
        <v>22.5</v>
      </c>
      <c r="H7" s="32">
        <v>95</v>
      </c>
      <c r="I7" s="68">
        <v>1</v>
      </c>
      <c r="J7" s="68">
        <v>0</v>
      </c>
      <c r="K7" s="68">
        <v>0</v>
      </c>
      <c r="L7" s="68">
        <v>0</v>
      </c>
      <c r="M7" s="68">
        <v>0</v>
      </c>
      <c r="N7" s="68">
        <v>1</v>
      </c>
      <c r="O7" s="68">
        <v>0</v>
      </c>
      <c r="P7" s="68">
        <v>0</v>
      </c>
      <c r="Q7" s="68">
        <v>0</v>
      </c>
      <c r="R7" s="68">
        <v>0</v>
      </c>
      <c r="S7" s="68">
        <v>0</v>
      </c>
      <c r="T7" s="68">
        <v>0</v>
      </c>
      <c r="U7" s="68">
        <v>1</v>
      </c>
      <c r="V7" s="68">
        <v>0</v>
      </c>
      <c r="W7" s="68">
        <v>0</v>
      </c>
      <c r="X7" s="68">
        <v>0</v>
      </c>
      <c r="Y7" s="68">
        <v>1</v>
      </c>
      <c r="Z7" s="68">
        <v>0</v>
      </c>
    </row>
    <row r="8" spans="1:26" x14ac:dyDescent="0.2">
      <c r="A8" s="66">
        <v>1.500000000174623</v>
      </c>
      <c r="B8" s="66">
        <v>0.50000000005820766</v>
      </c>
      <c r="C8" s="1" t="s">
        <v>59</v>
      </c>
      <c r="D8" s="67">
        <v>0.99798387096750718</v>
      </c>
      <c r="E8" s="69">
        <v>744</v>
      </c>
      <c r="F8" s="69">
        <v>1.500000000174623</v>
      </c>
      <c r="G8" s="32">
        <v>0.50000000005820766</v>
      </c>
      <c r="H8" s="32">
        <v>95</v>
      </c>
      <c r="I8" s="68">
        <v>1</v>
      </c>
      <c r="J8" s="68">
        <v>0</v>
      </c>
      <c r="K8" s="68">
        <v>0</v>
      </c>
      <c r="L8" s="68">
        <v>0</v>
      </c>
      <c r="M8" s="68">
        <v>0</v>
      </c>
      <c r="N8" s="68">
        <v>1</v>
      </c>
      <c r="O8" s="68">
        <v>0</v>
      </c>
      <c r="P8" s="68">
        <v>0</v>
      </c>
      <c r="Q8" s="68">
        <v>0</v>
      </c>
      <c r="R8" s="68">
        <v>0</v>
      </c>
      <c r="S8" s="68">
        <v>0</v>
      </c>
      <c r="T8" s="68">
        <v>0</v>
      </c>
      <c r="U8" s="68">
        <v>1</v>
      </c>
      <c r="V8" s="68">
        <v>0</v>
      </c>
      <c r="W8" s="68">
        <v>0</v>
      </c>
      <c r="X8" s="68">
        <v>0</v>
      </c>
      <c r="Y8" s="68">
        <v>1</v>
      </c>
      <c r="Z8" s="68">
        <v>0</v>
      </c>
    </row>
    <row r="9" spans="1:26" x14ac:dyDescent="0.2">
      <c r="A9" s="66">
        <v>2.3333333332557231</v>
      </c>
      <c r="B9" s="66">
        <v>2.4166666666860692</v>
      </c>
      <c r="C9" s="1" t="s">
        <v>50</v>
      </c>
      <c r="D9" s="67">
        <v>0.99686379928325841</v>
      </c>
      <c r="E9" s="69">
        <v>744</v>
      </c>
      <c r="F9" s="69">
        <v>2.3333333332557231</v>
      </c>
      <c r="G9" s="32">
        <v>2.4166666666860692</v>
      </c>
      <c r="H9" s="32">
        <v>95</v>
      </c>
      <c r="I9" s="68">
        <v>1</v>
      </c>
      <c r="J9" s="68">
        <v>0</v>
      </c>
      <c r="K9" s="68">
        <v>0</v>
      </c>
      <c r="L9" s="68">
        <v>0</v>
      </c>
      <c r="M9" s="68">
        <v>0</v>
      </c>
      <c r="N9" s="68">
        <v>1</v>
      </c>
      <c r="O9" s="68">
        <v>0</v>
      </c>
      <c r="P9" s="68">
        <v>0</v>
      </c>
      <c r="Q9" s="68">
        <v>0</v>
      </c>
      <c r="R9" s="68">
        <v>0</v>
      </c>
      <c r="S9" s="68">
        <v>0</v>
      </c>
      <c r="T9" s="68">
        <v>0</v>
      </c>
      <c r="U9" s="68">
        <v>1</v>
      </c>
      <c r="V9" s="68">
        <v>0</v>
      </c>
      <c r="W9" s="68">
        <v>0</v>
      </c>
      <c r="X9" s="68">
        <v>0</v>
      </c>
      <c r="Y9" s="68">
        <v>1</v>
      </c>
      <c r="Z9" s="68">
        <v>0</v>
      </c>
    </row>
    <row r="10" spans="1:26" x14ac:dyDescent="0.2">
      <c r="A10" s="66">
        <v>0.54999999987194315</v>
      </c>
      <c r="B10" s="66">
        <v>0.75</v>
      </c>
      <c r="C10" s="1" t="s">
        <v>54</v>
      </c>
      <c r="D10" s="67">
        <v>0.99926075268834413</v>
      </c>
      <c r="E10" s="69">
        <v>372</v>
      </c>
      <c r="F10" s="69">
        <v>0.27499999993597157</v>
      </c>
      <c r="G10" s="32">
        <v>0.375</v>
      </c>
      <c r="H10" s="32">
        <v>95</v>
      </c>
      <c r="I10" s="68">
        <v>1</v>
      </c>
      <c r="J10" s="68">
        <v>0</v>
      </c>
      <c r="K10" s="68">
        <v>0</v>
      </c>
      <c r="L10" s="68">
        <v>0</v>
      </c>
      <c r="M10" s="68">
        <v>0</v>
      </c>
      <c r="N10" s="68">
        <v>1</v>
      </c>
      <c r="O10" s="68">
        <v>0</v>
      </c>
      <c r="P10" s="68">
        <v>0</v>
      </c>
      <c r="Q10" s="68">
        <v>0</v>
      </c>
      <c r="R10" s="68">
        <v>0</v>
      </c>
      <c r="S10" s="68">
        <v>0</v>
      </c>
      <c r="T10" s="68">
        <v>0</v>
      </c>
      <c r="U10" s="68">
        <v>1</v>
      </c>
      <c r="V10" s="68">
        <v>0</v>
      </c>
      <c r="W10" s="68">
        <v>0</v>
      </c>
      <c r="X10" s="68">
        <v>0</v>
      </c>
      <c r="Y10" s="68">
        <v>1</v>
      </c>
      <c r="Z10" s="68">
        <v>0</v>
      </c>
    </row>
    <row r="11" spans="1:26" x14ac:dyDescent="0.2">
      <c r="A11" s="66">
        <v>2.2000000001862645</v>
      </c>
      <c r="B11" s="66">
        <v>2.4825000003911555</v>
      </c>
      <c r="C11" s="1" t="s">
        <v>66</v>
      </c>
      <c r="D11" s="67">
        <v>0.99704301075243784</v>
      </c>
      <c r="E11" s="69">
        <v>372</v>
      </c>
      <c r="F11" s="69">
        <v>1.1000000000931323</v>
      </c>
      <c r="G11" s="32">
        <v>1.2412500001955777</v>
      </c>
      <c r="H11" s="32">
        <v>95</v>
      </c>
      <c r="I11" s="68">
        <v>1</v>
      </c>
      <c r="J11" s="68">
        <v>0</v>
      </c>
      <c r="K11" s="68">
        <v>0</v>
      </c>
      <c r="L11" s="68">
        <v>0</v>
      </c>
      <c r="M11" s="68">
        <v>0</v>
      </c>
      <c r="N11" s="68">
        <v>1</v>
      </c>
      <c r="O11" s="68">
        <v>0</v>
      </c>
      <c r="P11" s="68">
        <v>0</v>
      </c>
      <c r="Q11" s="68">
        <v>0</v>
      </c>
      <c r="R11" s="68">
        <v>0</v>
      </c>
      <c r="S11" s="68">
        <v>0</v>
      </c>
      <c r="T11" s="68">
        <v>0</v>
      </c>
      <c r="U11" s="68">
        <v>1</v>
      </c>
      <c r="V11" s="68">
        <v>0</v>
      </c>
      <c r="W11" s="68">
        <v>0</v>
      </c>
      <c r="X11" s="68">
        <v>0</v>
      </c>
      <c r="Y11" s="68">
        <v>1</v>
      </c>
      <c r="Z11" s="68">
        <v>0</v>
      </c>
    </row>
    <row r="12" spans="1:26" x14ac:dyDescent="0.2">
      <c r="A12" s="66">
        <v>17.683333333348855</v>
      </c>
      <c r="B12" s="66">
        <v>52.5</v>
      </c>
      <c r="C12" s="1" t="s">
        <v>246</v>
      </c>
      <c r="D12" s="67">
        <v>0.97623207885302576</v>
      </c>
      <c r="E12" s="69">
        <v>744</v>
      </c>
      <c r="F12" s="69">
        <v>17.683333333348855</v>
      </c>
      <c r="G12" s="32">
        <v>52.5</v>
      </c>
      <c r="H12" s="32">
        <v>95</v>
      </c>
      <c r="I12" s="68">
        <v>1</v>
      </c>
      <c r="J12" s="68">
        <v>0</v>
      </c>
      <c r="K12" s="68">
        <v>0</v>
      </c>
      <c r="L12" s="68">
        <v>0</v>
      </c>
      <c r="M12" s="68">
        <v>0</v>
      </c>
      <c r="N12" s="68">
        <v>1</v>
      </c>
      <c r="O12" s="68">
        <v>0</v>
      </c>
      <c r="P12" s="68">
        <v>0</v>
      </c>
      <c r="Q12" s="68">
        <v>0</v>
      </c>
      <c r="R12" s="68">
        <v>0</v>
      </c>
      <c r="S12" s="68">
        <v>0</v>
      </c>
      <c r="T12" s="68">
        <v>0</v>
      </c>
      <c r="U12" s="68">
        <v>1</v>
      </c>
      <c r="V12" s="68">
        <v>0</v>
      </c>
      <c r="W12" s="68">
        <v>0</v>
      </c>
      <c r="X12" s="68">
        <v>0</v>
      </c>
      <c r="Y12" s="68">
        <v>1</v>
      </c>
      <c r="Z12" s="68">
        <v>0</v>
      </c>
    </row>
    <row r="13" spans="1:26" x14ac:dyDescent="0.2">
      <c r="A13" s="66">
        <v>2.0000000000582077</v>
      </c>
      <c r="B13" s="66">
        <v>11.25</v>
      </c>
      <c r="C13" s="1" t="s">
        <v>111</v>
      </c>
      <c r="D13" s="67">
        <v>0.99731182795691098</v>
      </c>
      <c r="E13" s="69" t="s">
        <v>538</v>
      </c>
      <c r="F13" s="69">
        <v>2.0000000000582077</v>
      </c>
      <c r="G13" s="32">
        <v>11.25</v>
      </c>
      <c r="H13" s="32">
        <v>95</v>
      </c>
      <c r="I13" s="68">
        <v>1</v>
      </c>
      <c r="J13" s="68">
        <v>0</v>
      </c>
      <c r="K13" s="68">
        <v>0</v>
      </c>
      <c r="L13" s="68">
        <v>0</v>
      </c>
      <c r="M13" s="68">
        <v>0</v>
      </c>
      <c r="N13" s="68">
        <v>1</v>
      </c>
      <c r="O13" s="68">
        <v>0</v>
      </c>
      <c r="P13" s="68">
        <v>0</v>
      </c>
      <c r="Q13" s="68">
        <v>0</v>
      </c>
      <c r="R13" s="68">
        <v>0</v>
      </c>
      <c r="S13" s="68">
        <v>0</v>
      </c>
      <c r="T13" s="68">
        <v>1</v>
      </c>
      <c r="U13" s="68">
        <v>0</v>
      </c>
      <c r="V13" s="68">
        <v>0</v>
      </c>
      <c r="W13" s="68">
        <v>0</v>
      </c>
      <c r="X13" s="68">
        <v>1</v>
      </c>
      <c r="Y13" s="68">
        <v>0</v>
      </c>
      <c r="Z13" s="68">
        <v>0</v>
      </c>
    </row>
    <row r="14" spans="1:26" x14ac:dyDescent="0.2">
      <c r="A14" s="66">
        <v>8.1166666665812954</v>
      </c>
      <c r="B14" s="66">
        <v>36.500000000058208</v>
      </c>
      <c r="C14" s="1" t="s">
        <v>61</v>
      </c>
      <c r="D14" s="67">
        <v>0.98909050179222946</v>
      </c>
      <c r="E14" s="69" t="s">
        <v>538</v>
      </c>
      <c r="F14" s="69">
        <v>2.7055555555270985</v>
      </c>
      <c r="G14" s="32">
        <v>12.166666666686069</v>
      </c>
      <c r="H14" s="32">
        <v>95</v>
      </c>
      <c r="I14" s="68">
        <v>1</v>
      </c>
      <c r="J14" s="68">
        <v>0</v>
      </c>
      <c r="K14" s="68">
        <v>0</v>
      </c>
      <c r="L14" s="68">
        <v>0</v>
      </c>
      <c r="M14" s="68">
        <v>0</v>
      </c>
      <c r="N14" s="68">
        <v>1</v>
      </c>
      <c r="O14" s="68">
        <v>0</v>
      </c>
      <c r="P14" s="68">
        <v>0</v>
      </c>
      <c r="Q14" s="68">
        <v>0</v>
      </c>
      <c r="R14" s="68">
        <v>0</v>
      </c>
      <c r="S14" s="68">
        <v>0</v>
      </c>
      <c r="T14" s="68">
        <v>1</v>
      </c>
      <c r="U14" s="68">
        <v>0</v>
      </c>
      <c r="V14" s="68">
        <v>0</v>
      </c>
      <c r="W14" s="68">
        <v>0</v>
      </c>
      <c r="X14" s="68">
        <v>1</v>
      </c>
      <c r="Y14" s="68">
        <v>0</v>
      </c>
      <c r="Z14" s="68">
        <v>0</v>
      </c>
    </row>
    <row r="15" spans="1:26" x14ac:dyDescent="0.2">
      <c r="A15" s="66">
        <v>6.750000000174623</v>
      </c>
      <c r="B15" s="66">
        <v>27.000000000523869</v>
      </c>
      <c r="C15" s="1" t="s">
        <v>68</v>
      </c>
      <c r="D15" s="67">
        <v>0.99092741935460404</v>
      </c>
      <c r="E15" s="69" t="s">
        <v>538</v>
      </c>
      <c r="F15" s="69">
        <v>3.3750000000873115</v>
      </c>
      <c r="G15" s="32">
        <v>13.500000000261934</v>
      </c>
      <c r="H15" s="32">
        <v>95</v>
      </c>
      <c r="I15" s="68">
        <v>1</v>
      </c>
      <c r="J15" s="68">
        <v>0</v>
      </c>
      <c r="K15" s="68">
        <v>0</v>
      </c>
      <c r="L15" s="68">
        <v>0</v>
      </c>
      <c r="M15" s="68">
        <v>0</v>
      </c>
      <c r="N15" s="68">
        <v>1</v>
      </c>
      <c r="O15" s="68">
        <v>0</v>
      </c>
      <c r="P15" s="68">
        <v>0</v>
      </c>
      <c r="Q15" s="68">
        <v>0</v>
      </c>
      <c r="R15" s="68">
        <v>0</v>
      </c>
      <c r="S15" s="68">
        <v>0</v>
      </c>
      <c r="T15" s="68">
        <v>1</v>
      </c>
      <c r="U15" s="68">
        <v>0</v>
      </c>
      <c r="V15" s="68">
        <v>0</v>
      </c>
      <c r="W15" s="68">
        <v>0</v>
      </c>
      <c r="X15" s="68">
        <v>1</v>
      </c>
      <c r="Y15" s="68">
        <v>0</v>
      </c>
      <c r="Z15" s="68">
        <v>0</v>
      </c>
    </row>
    <row r="16" spans="1:26" x14ac:dyDescent="0.2">
      <c r="A16" s="66">
        <v>0</v>
      </c>
      <c r="B16" s="66">
        <v>46.249999999708962</v>
      </c>
      <c r="C16" s="1" t="s">
        <v>97</v>
      </c>
      <c r="D16" s="67">
        <v>1</v>
      </c>
      <c r="E16" s="69" t="s">
        <v>538</v>
      </c>
      <c r="F16" s="69" t="s">
        <v>538</v>
      </c>
      <c r="G16" s="32" t="s">
        <v>538</v>
      </c>
      <c r="H16" s="32"/>
      <c r="I16" s="68" t="s">
        <v>36</v>
      </c>
      <c r="J16" s="68" t="s">
        <v>36</v>
      </c>
      <c r="K16" s="68" t="s">
        <v>36</v>
      </c>
      <c r="L16" s="68" t="s">
        <v>36</v>
      </c>
      <c r="M16" s="68" t="s">
        <v>36</v>
      </c>
      <c r="N16" s="68">
        <v>0</v>
      </c>
      <c r="O16" s="68">
        <v>0</v>
      </c>
      <c r="P16" s="68">
        <v>0</v>
      </c>
      <c r="Q16" s="68">
        <v>1</v>
      </c>
      <c r="R16" s="68">
        <v>0</v>
      </c>
      <c r="S16" s="68" t="s">
        <v>36</v>
      </c>
      <c r="T16" s="68" t="s">
        <v>36</v>
      </c>
      <c r="U16" s="68" t="s">
        <v>36</v>
      </c>
      <c r="V16" s="68" t="s">
        <v>36</v>
      </c>
      <c r="W16" s="68">
        <v>0</v>
      </c>
      <c r="X16" s="68">
        <v>0</v>
      </c>
      <c r="Y16" s="68">
        <v>1</v>
      </c>
      <c r="Z16" s="68">
        <v>0</v>
      </c>
    </row>
    <row r="17" spans="1:26" x14ac:dyDescent="0.2">
      <c r="A17" s="66">
        <v>0</v>
      </c>
      <c r="B17" s="66">
        <v>62.998888889676891</v>
      </c>
      <c r="C17" s="1" t="s">
        <v>97</v>
      </c>
      <c r="D17" s="67">
        <v>1</v>
      </c>
      <c r="E17" s="69" t="s">
        <v>538</v>
      </c>
      <c r="F17" s="69" t="s">
        <v>538</v>
      </c>
      <c r="G17" s="32" t="s">
        <v>538</v>
      </c>
      <c r="H17" s="32"/>
      <c r="I17" s="68" t="s">
        <v>36</v>
      </c>
      <c r="J17" s="68" t="s">
        <v>36</v>
      </c>
      <c r="K17" s="68" t="s">
        <v>36</v>
      </c>
      <c r="L17" s="68" t="s">
        <v>36</v>
      </c>
      <c r="M17" s="68" t="s">
        <v>36</v>
      </c>
      <c r="N17" s="68">
        <v>0</v>
      </c>
      <c r="O17" s="68">
        <v>0</v>
      </c>
      <c r="P17" s="68">
        <v>0</v>
      </c>
      <c r="Q17" s="68">
        <v>1</v>
      </c>
      <c r="R17" s="68">
        <v>0</v>
      </c>
      <c r="S17" s="68" t="s">
        <v>36</v>
      </c>
      <c r="T17" s="68" t="s">
        <v>36</v>
      </c>
      <c r="U17" s="68" t="s">
        <v>36</v>
      </c>
      <c r="V17" s="68" t="s">
        <v>36</v>
      </c>
      <c r="W17" s="68">
        <v>0</v>
      </c>
      <c r="X17" s="68">
        <v>0</v>
      </c>
      <c r="Y17" s="68">
        <v>1</v>
      </c>
      <c r="Z17" s="68">
        <v>0</v>
      </c>
    </row>
    <row r="18" spans="1:26" x14ac:dyDescent="0.2">
      <c r="A18" s="66">
        <v>0</v>
      </c>
      <c r="B18" s="66">
        <v>4.4999999994761311</v>
      </c>
      <c r="C18" s="1" t="s">
        <v>98</v>
      </c>
      <c r="D18" s="67">
        <v>1</v>
      </c>
      <c r="E18" s="69">
        <v>744</v>
      </c>
      <c r="F18" s="69" t="s">
        <v>538</v>
      </c>
      <c r="G18" s="32" t="s">
        <v>538</v>
      </c>
      <c r="H18" s="32"/>
      <c r="I18" s="68" t="s">
        <v>36</v>
      </c>
      <c r="J18" s="68" t="s">
        <v>36</v>
      </c>
      <c r="K18" s="68" t="s">
        <v>36</v>
      </c>
      <c r="L18" s="68" t="s">
        <v>36</v>
      </c>
      <c r="M18" s="68" t="s">
        <v>36</v>
      </c>
      <c r="N18" s="68">
        <v>0</v>
      </c>
      <c r="O18" s="68">
        <v>0</v>
      </c>
      <c r="P18" s="68">
        <v>0</v>
      </c>
      <c r="Q18" s="68">
        <v>1</v>
      </c>
      <c r="R18" s="68">
        <v>0</v>
      </c>
      <c r="S18" s="68" t="s">
        <v>36</v>
      </c>
      <c r="T18" s="68" t="s">
        <v>36</v>
      </c>
      <c r="U18" s="68" t="s">
        <v>36</v>
      </c>
      <c r="V18" s="68" t="s">
        <v>36</v>
      </c>
      <c r="W18" s="68">
        <v>0</v>
      </c>
      <c r="X18" s="68">
        <v>0</v>
      </c>
      <c r="Y18" s="68">
        <v>1</v>
      </c>
      <c r="Z18" s="68">
        <v>0</v>
      </c>
    </row>
    <row r="19" spans="1:26" x14ac:dyDescent="0.2">
      <c r="A19" s="66">
        <v>0</v>
      </c>
      <c r="B19" s="66">
        <v>8.6652777781127952</v>
      </c>
      <c r="C19" s="1" t="s">
        <v>98</v>
      </c>
      <c r="D19" s="67">
        <v>1</v>
      </c>
      <c r="E19" s="69">
        <v>248</v>
      </c>
      <c r="F19" s="69" t="s">
        <v>538</v>
      </c>
      <c r="G19" s="32" t="s">
        <v>538</v>
      </c>
      <c r="H19" s="32"/>
      <c r="I19" s="68" t="s">
        <v>36</v>
      </c>
      <c r="J19" s="68" t="s">
        <v>36</v>
      </c>
      <c r="K19" s="68" t="s">
        <v>36</v>
      </c>
      <c r="L19" s="68" t="s">
        <v>36</v>
      </c>
      <c r="M19" s="68" t="s">
        <v>36</v>
      </c>
      <c r="N19" s="68">
        <v>0</v>
      </c>
      <c r="O19" s="68">
        <v>0</v>
      </c>
      <c r="P19" s="68">
        <v>0</v>
      </c>
      <c r="Q19" s="68">
        <v>1</v>
      </c>
      <c r="R19" s="68">
        <v>0</v>
      </c>
      <c r="S19" s="68" t="s">
        <v>36</v>
      </c>
      <c r="T19" s="68" t="s">
        <v>36</v>
      </c>
      <c r="U19" s="68" t="s">
        <v>36</v>
      </c>
      <c r="V19" s="68" t="s">
        <v>36</v>
      </c>
      <c r="W19" s="68">
        <v>0</v>
      </c>
      <c r="X19" s="68">
        <v>0</v>
      </c>
      <c r="Y19" s="68">
        <v>1</v>
      </c>
      <c r="Z19" s="68">
        <v>0</v>
      </c>
    </row>
    <row r="20" spans="1:26" x14ac:dyDescent="0.2">
      <c r="A20" s="66">
        <v>0</v>
      </c>
      <c r="B20" s="66">
        <v>2.999166666821111</v>
      </c>
      <c r="C20" s="1" t="s">
        <v>99</v>
      </c>
      <c r="D20" s="67">
        <v>1</v>
      </c>
      <c r="E20" s="69">
        <v>372</v>
      </c>
      <c r="F20" s="69" t="s">
        <v>538</v>
      </c>
      <c r="G20" s="32" t="s">
        <v>538</v>
      </c>
      <c r="H20" s="32"/>
      <c r="I20" s="68" t="s">
        <v>36</v>
      </c>
      <c r="J20" s="68" t="s">
        <v>36</v>
      </c>
      <c r="K20" s="68" t="s">
        <v>36</v>
      </c>
      <c r="L20" s="68" t="s">
        <v>36</v>
      </c>
      <c r="M20" s="68" t="s">
        <v>36</v>
      </c>
      <c r="N20" s="68">
        <v>0</v>
      </c>
      <c r="O20" s="68">
        <v>0</v>
      </c>
      <c r="P20" s="68">
        <v>0</v>
      </c>
      <c r="Q20" s="68">
        <v>1</v>
      </c>
      <c r="R20" s="68">
        <v>0</v>
      </c>
      <c r="S20" s="68" t="s">
        <v>36</v>
      </c>
      <c r="T20" s="68" t="s">
        <v>36</v>
      </c>
      <c r="U20" s="68" t="s">
        <v>36</v>
      </c>
      <c r="V20" s="68" t="s">
        <v>36</v>
      </c>
      <c r="W20" s="68">
        <v>0</v>
      </c>
      <c r="X20" s="68">
        <v>0</v>
      </c>
      <c r="Y20" s="68">
        <v>1</v>
      </c>
      <c r="Z20" s="68">
        <v>0</v>
      </c>
    </row>
    <row r="21" spans="1:26" x14ac:dyDescent="0.2">
      <c r="A21" s="66">
        <v>0</v>
      </c>
      <c r="B21" s="66">
        <v>2.9988888886291534</v>
      </c>
      <c r="C21" s="1" t="s">
        <v>99</v>
      </c>
      <c r="D21" s="67">
        <v>1</v>
      </c>
      <c r="E21" s="69" t="s">
        <v>538</v>
      </c>
      <c r="F21" s="69" t="s">
        <v>538</v>
      </c>
      <c r="G21" s="32" t="s">
        <v>538</v>
      </c>
      <c r="H21" s="32"/>
      <c r="I21" s="68" t="s">
        <v>36</v>
      </c>
      <c r="J21" s="68" t="s">
        <v>36</v>
      </c>
      <c r="K21" s="68" t="s">
        <v>36</v>
      </c>
      <c r="L21" s="68" t="s">
        <v>36</v>
      </c>
      <c r="M21" s="68" t="s">
        <v>36</v>
      </c>
      <c r="N21" s="68">
        <v>0</v>
      </c>
      <c r="O21" s="68">
        <v>0</v>
      </c>
      <c r="P21" s="68">
        <v>0</v>
      </c>
      <c r="Q21" s="68">
        <v>1</v>
      </c>
      <c r="R21" s="68">
        <v>0</v>
      </c>
      <c r="S21" s="68" t="s">
        <v>36</v>
      </c>
      <c r="T21" s="68" t="s">
        <v>36</v>
      </c>
      <c r="U21" s="68" t="s">
        <v>36</v>
      </c>
      <c r="V21" s="68" t="s">
        <v>36</v>
      </c>
      <c r="W21" s="68">
        <v>0</v>
      </c>
      <c r="X21" s="68">
        <v>0</v>
      </c>
      <c r="Y21" s="68">
        <v>1</v>
      </c>
      <c r="Z21" s="68">
        <v>0</v>
      </c>
    </row>
    <row r="22" spans="1:26" x14ac:dyDescent="0.2">
      <c r="A22" s="66">
        <v>0</v>
      </c>
      <c r="B22" s="66">
        <v>5.2000000001862645</v>
      </c>
      <c r="C22" s="1" t="s">
        <v>100</v>
      </c>
      <c r="D22" s="67">
        <v>1</v>
      </c>
      <c r="E22" s="69" t="s">
        <v>538</v>
      </c>
      <c r="F22" s="69" t="s">
        <v>538</v>
      </c>
      <c r="G22" s="32" t="s">
        <v>538</v>
      </c>
      <c r="H22" s="32"/>
      <c r="I22" s="68" t="s">
        <v>36</v>
      </c>
      <c r="J22" s="68" t="s">
        <v>36</v>
      </c>
      <c r="K22" s="68" t="s">
        <v>36</v>
      </c>
      <c r="L22" s="68" t="s">
        <v>36</v>
      </c>
      <c r="M22" s="68" t="s">
        <v>36</v>
      </c>
      <c r="N22" s="68">
        <v>0</v>
      </c>
      <c r="O22" s="68">
        <v>0</v>
      </c>
      <c r="P22" s="68">
        <v>0</v>
      </c>
      <c r="Q22" s="68">
        <v>1</v>
      </c>
      <c r="R22" s="68">
        <v>0</v>
      </c>
      <c r="S22" s="68" t="s">
        <v>36</v>
      </c>
      <c r="T22" s="68" t="s">
        <v>36</v>
      </c>
      <c r="U22" s="68" t="s">
        <v>36</v>
      </c>
      <c r="V22" s="68" t="s">
        <v>36</v>
      </c>
      <c r="W22" s="68">
        <v>0</v>
      </c>
      <c r="X22" s="68">
        <v>0</v>
      </c>
      <c r="Y22" s="68">
        <v>1</v>
      </c>
      <c r="Z22" s="68">
        <v>0</v>
      </c>
    </row>
    <row r="23" spans="1:26" x14ac:dyDescent="0.2">
      <c r="A23" s="66">
        <v>0</v>
      </c>
      <c r="B23" s="66">
        <v>7.9974999999976717</v>
      </c>
      <c r="C23" s="1" t="s">
        <v>100</v>
      </c>
      <c r="D23" s="67">
        <v>1</v>
      </c>
      <c r="E23" s="69" t="s">
        <v>538</v>
      </c>
      <c r="F23" s="69" t="s">
        <v>538</v>
      </c>
      <c r="G23" s="32" t="s">
        <v>538</v>
      </c>
      <c r="H23" s="32"/>
      <c r="I23" s="68" t="s">
        <v>36</v>
      </c>
      <c r="J23" s="68" t="s">
        <v>36</v>
      </c>
      <c r="K23" s="68" t="s">
        <v>36</v>
      </c>
      <c r="L23" s="68" t="s">
        <v>36</v>
      </c>
      <c r="M23" s="68" t="s">
        <v>36</v>
      </c>
      <c r="N23" s="68">
        <v>0</v>
      </c>
      <c r="O23" s="68">
        <v>0</v>
      </c>
      <c r="P23" s="68">
        <v>0</v>
      </c>
      <c r="Q23" s="68">
        <v>1</v>
      </c>
      <c r="R23" s="68">
        <v>0</v>
      </c>
      <c r="S23" s="68" t="s">
        <v>36</v>
      </c>
      <c r="T23" s="68" t="s">
        <v>36</v>
      </c>
      <c r="U23" s="68" t="s">
        <v>36</v>
      </c>
      <c r="V23" s="68" t="s">
        <v>36</v>
      </c>
      <c r="W23" s="68">
        <v>0</v>
      </c>
      <c r="X23" s="68">
        <v>0</v>
      </c>
      <c r="Y23" s="68">
        <v>1</v>
      </c>
      <c r="Z23" s="68">
        <v>0</v>
      </c>
    </row>
    <row r="24" spans="1:26" x14ac:dyDescent="0.2">
      <c r="A24" s="66">
        <v>0</v>
      </c>
      <c r="B24" s="66">
        <v>2.999166666821111</v>
      </c>
      <c r="C24" s="1" t="s">
        <v>101</v>
      </c>
      <c r="D24" s="67">
        <v>1</v>
      </c>
      <c r="E24" s="69" t="s">
        <v>538</v>
      </c>
      <c r="F24" s="69" t="s">
        <v>538</v>
      </c>
      <c r="G24" s="32" t="s">
        <v>538</v>
      </c>
      <c r="H24" s="32"/>
      <c r="I24" s="68" t="s">
        <v>36</v>
      </c>
      <c r="J24" s="68" t="s">
        <v>36</v>
      </c>
      <c r="K24" s="68" t="s">
        <v>36</v>
      </c>
      <c r="L24" s="68" t="s">
        <v>36</v>
      </c>
      <c r="M24" s="68" t="s">
        <v>36</v>
      </c>
      <c r="N24" s="68">
        <v>0</v>
      </c>
      <c r="O24" s="68">
        <v>0</v>
      </c>
      <c r="P24" s="68">
        <v>0</v>
      </c>
      <c r="Q24" s="68">
        <v>1</v>
      </c>
      <c r="R24" s="68">
        <v>0</v>
      </c>
      <c r="S24" s="68" t="s">
        <v>36</v>
      </c>
      <c r="T24" s="68" t="s">
        <v>36</v>
      </c>
      <c r="U24" s="68" t="s">
        <v>36</v>
      </c>
      <c r="V24" s="68" t="s">
        <v>36</v>
      </c>
      <c r="W24" s="68">
        <v>0</v>
      </c>
      <c r="X24" s="68">
        <v>0</v>
      </c>
      <c r="Y24" s="68">
        <v>1</v>
      </c>
      <c r="Z24" s="68">
        <v>0</v>
      </c>
    </row>
    <row r="25" spans="1:26" x14ac:dyDescent="0.2">
      <c r="A25" s="66">
        <v>0</v>
      </c>
      <c r="B25" s="66">
        <v>4.6641666662762873</v>
      </c>
      <c r="C25" s="1" t="s">
        <v>101</v>
      </c>
      <c r="D25" s="67">
        <v>1</v>
      </c>
      <c r="E25" s="69" t="s">
        <v>538</v>
      </c>
      <c r="F25" s="69" t="s">
        <v>538</v>
      </c>
      <c r="G25" s="32" t="s">
        <v>538</v>
      </c>
      <c r="H25" s="32"/>
      <c r="I25" s="68" t="s">
        <v>36</v>
      </c>
      <c r="J25" s="68" t="s">
        <v>36</v>
      </c>
      <c r="K25" s="68" t="s">
        <v>36</v>
      </c>
      <c r="L25" s="68" t="s">
        <v>36</v>
      </c>
      <c r="M25" s="68" t="s">
        <v>36</v>
      </c>
      <c r="N25" s="68">
        <v>0</v>
      </c>
      <c r="O25" s="68">
        <v>0</v>
      </c>
      <c r="P25" s="68">
        <v>0</v>
      </c>
      <c r="Q25" s="68">
        <v>1</v>
      </c>
      <c r="R25" s="68">
        <v>0</v>
      </c>
      <c r="S25" s="68" t="s">
        <v>36</v>
      </c>
      <c r="T25" s="68" t="s">
        <v>36</v>
      </c>
      <c r="U25" s="68" t="s">
        <v>36</v>
      </c>
      <c r="V25" s="68" t="s">
        <v>36</v>
      </c>
      <c r="W25" s="68">
        <v>0</v>
      </c>
      <c r="X25" s="68">
        <v>0</v>
      </c>
      <c r="Y25" s="68">
        <v>1</v>
      </c>
      <c r="Z25" s="68">
        <v>0</v>
      </c>
    </row>
    <row r="26" spans="1:26" x14ac:dyDescent="0.2">
      <c r="A26" s="66">
        <v>0</v>
      </c>
      <c r="B26" s="66">
        <v>2.6655555556062609</v>
      </c>
      <c r="C26" s="1" t="s">
        <v>127</v>
      </c>
      <c r="D26" s="67">
        <v>1</v>
      </c>
      <c r="E26" s="69" t="s">
        <v>538</v>
      </c>
      <c r="F26" s="69" t="s">
        <v>538</v>
      </c>
      <c r="G26" s="32" t="s">
        <v>538</v>
      </c>
      <c r="H26" s="32"/>
      <c r="I26" s="68" t="s">
        <v>36</v>
      </c>
      <c r="J26" s="68" t="s">
        <v>36</v>
      </c>
      <c r="K26" s="68" t="s">
        <v>36</v>
      </c>
      <c r="L26" s="68" t="s">
        <v>36</v>
      </c>
      <c r="M26" s="68" t="s">
        <v>36</v>
      </c>
      <c r="N26" s="68">
        <v>0</v>
      </c>
      <c r="O26" s="68">
        <v>1</v>
      </c>
      <c r="P26" s="68">
        <v>0</v>
      </c>
      <c r="Q26" s="68">
        <v>0</v>
      </c>
      <c r="R26" s="68">
        <v>0</v>
      </c>
      <c r="S26" s="68" t="s">
        <v>36</v>
      </c>
      <c r="T26" s="68" t="s">
        <v>36</v>
      </c>
      <c r="U26" s="68" t="s">
        <v>36</v>
      </c>
      <c r="V26" s="68" t="s">
        <v>36</v>
      </c>
      <c r="W26" s="68">
        <v>1</v>
      </c>
      <c r="X26" s="68">
        <v>0</v>
      </c>
      <c r="Y26" s="68">
        <v>0</v>
      </c>
      <c r="Z26" s="68">
        <v>0</v>
      </c>
    </row>
    <row r="27" spans="1:26" x14ac:dyDescent="0.2">
      <c r="A27" s="66">
        <v>0</v>
      </c>
      <c r="B27" s="66">
        <v>2.6655555556062609</v>
      </c>
      <c r="C27" s="1" t="s">
        <v>124</v>
      </c>
      <c r="D27" s="67">
        <v>1</v>
      </c>
      <c r="E27" s="69" t="s">
        <v>538</v>
      </c>
      <c r="F27" s="69" t="s">
        <v>538</v>
      </c>
      <c r="G27" s="32" t="s">
        <v>538</v>
      </c>
      <c r="H27" s="32"/>
      <c r="I27" s="68" t="s">
        <v>36</v>
      </c>
      <c r="J27" s="68" t="s">
        <v>36</v>
      </c>
      <c r="K27" s="68" t="s">
        <v>36</v>
      </c>
      <c r="L27" s="68" t="s">
        <v>36</v>
      </c>
      <c r="M27" s="68" t="s">
        <v>36</v>
      </c>
      <c r="N27" s="68">
        <v>0</v>
      </c>
      <c r="O27" s="68">
        <v>1</v>
      </c>
      <c r="P27" s="68">
        <v>0</v>
      </c>
      <c r="Q27" s="68">
        <v>0</v>
      </c>
      <c r="R27" s="68">
        <v>0</v>
      </c>
      <c r="S27" s="68" t="s">
        <v>36</v>
      </c>
      <c r="T27" s="68" t="s">
        <v>36</v>
      </c>
      <c r="U27" s="68" t="s">
        <v>36</v>
      </c>
      <c r="V27" s="68" t="s">
        <v>36</v>
      </c>
      <c r="W27" s="68">
        <v>1</v>
      </c>
      <c r="X27" s="68">
        <v>0</v>
      </c>
      <c r="Y27" s="68">
        <v>0</v>
      </c>
      <c r="Z27" s="68">
        <v>0</v>
      </c>
    </row>
    <row r="28" spans="1:26" x14ac:dyDescent="0.2">
      <c r="A28" s="66">
        <v>8.4999999999417923</v>
      </c>
      <c r="B28" s="66">
        <v>39.666666666744277</v>
      </c>
      <c r="C28" s="1" t="s">
        <v>117</v>
      </c>
      <c r="D28" s="67">
        <v>0.98857526881728253</v>
      </c>
      <c r="E28" s="69">
        <v>744</v>
      </c>
      <c r="F28" s="69">
        <v>8.4999999999417923</v>
      </c>
      <c r="G28" s="32">
        <v>37.999999999534339</v>
      </c>
      <c r="H28" s="32"/>
      <c r="I28" s="68">
        <v>1</v>
      </c>
      <c r="J28" s="68">
        <v>0</v>
      </c>
      <c r="K28" s="68">
        <v>0</v>
      </c>
      <c r="L28" s="68">
        <v>0</v>
      </c>
      <c r="M28" s="68">
        <v>0</v>
      </c>
      <c r="N28" s="68">
        <v>0.95798319326369719</v>
      </c>
      <c r="O28" s="68">
        <v>4.2016806736302786E-2</v>
      </c>
      <c r="P28" s="68">
        <v>0</v>
      </c>
      <c r="Q28" s="68">
        <v>0</v>
      </c>
      <c r="R28" s="68">
        <v>0</v>
      </c>
      <c r="S28" s="68">
        <v>0</v>
      </c>
      <c r="T28" s="68">
        <v>0</v>
      </c>
      <c r="U28" s="68">
        <v>1</v>
      </c>
      <c r="V28" s="68">
        <v>0</v>
      </c>
      <c r="W28" s="68">
        <v>4.2016806736302786E-2</v>
      </c>
      <c r="X28" s="68">
        <v>0</v>
      </c>
      <c r="Y28" s="68">
        <v>0.95798319326369719</v>
      </c>
      <c r="Z28" s="68">
        <v>0</v>
      </c>
    </row>
    <row r="29" spans="1:26" x14ac:dyDescent="0.2">
      <c r="A29" s="66">
        <v>8.999999999825377</v>
      </c>
      <c r="B29" s="66">
        <v>43.998888888861984</v>
      </c>
      <c r="C29" s="1" t="s">
        <v>184</v>
      </c>
      <c r="D29" s="67">
        <v>0.98790322580668632</v>
      </c>
      <c r="E29" s="69">
        <v>744</v>
      </c>
      <c r="F29" s="69">
        <v>8.999999999825377</v>
      </c>
      <c r="G29" s="32">
        <v>42</v>
      </c>
      <c r="H29" s="32"/>
      <c r="I29" s="68">
        <v>1</v>
      </c>
      <c r="J29" s="68">
        <v>0</v>
      </c>
      <c r="K29" s="68">
        <v>0</v>
      </c>
      <c r="L29" s="68">
        <v>0</v>
      </c>
      <c r="M29" s="68">
        <v>0</v>
      </c>
      <c r="N29" s="68">
        <v>0.95456955983795333</v>
      </c>
      <c r="O29" s="68">
        <v>4.5430440162046663E-2</v>
      </c>
      <c r="P29" s="68">
        <v>0</v>
      </c>
      <c r="Q29" s="68">
        <v>0</v>
      </c>
      <c r="R29" s="68">
        <v>0</v>
      </c>
      <c r="S29" s="68">
        <v>0</v>
      </c>
      <c r="T29" s="68">
        <v>0</v>
      </c>
      <c r="U29" s="68">
        <v>1</v>
      </c>
      <c r="V29" s="68">
        <v>0</v>
      </c>
      <c r="W29" s="68">
        <v>4.5430440162046663E-2</v>
      </c>
      <c r="X29" s="68">
        <v>0</v>
      </c>
      <c r="Y29" s="68">
        <v>0.95456955983795333</v>
      </c>
      <c r="Z29" s="68">
        <v>0</v>
      </c>
    </row>
    <row r="30" spans="1:26" x14ac:dyDescent="0.2">
      <c r="A30" s="66">
        <v>0</v>
      </c>
      <c r="B30" s="66">
        <v>1.998888888861984</v>
      </c>
      <c r="C30" s="1" t="s">
        <v>206</v>
      </c>
      <c r="D30" s="67">
        <v>1</v>
      </c>
      <c r="E30" s="69" t="s">
        <v>538</v>
      </c>
      <c r="F30" s="69" t="s">
        <v>538</v>
      </c>
      <c r="G30" s="32" t="s">
        <v>538</v>
      </c>
      <c r="H30" s="32"/>
      <c r="I30" s="68" t="s">
        <v>36</v>
      </c>
      <c r="J30" s="68" t="s">
        <v>36</v>
      </c>
      <c r="K30" s="68" t="s">
        <v>36</v>
      </c>
      <c r="L30" s="68" t="s">
        <v>36</v>
      </c>
      <c r="M30" s="68" t="s">
        <v>36</v>
      </c>
      <c r="N30" s="68">
        <v>0</v>
      </c>
      <c r="O30" s="68">
        <v>1</v>
      </c>
      <c r="P30" s="68">
        <v>0</v>
      </c>
      <c r="Q30" s="68">
        <v>0</v>
      </c>
      <c r="R30" s="68">
        <v>0</v>
      </c>
      <c r="S30" s="68" t="s">
        <v>36</v>
      </c>
      <c r="T30" s="68" t="s">
        <v>36</v>
      </c>
      <c r="U30" s="68" t="s">
        <v>36</v>
      </c>
      <c r="V30" s="68" t="s">
        <v>36</v>
      </c>
      <c r="W30" s="68">
        <v>1</v>
      </c>
      <c r="X30" s="68">
        <v>0</v>
      </c>
      <c r="Y30" s="68">
        <v>0</v>
      </c>
      <c r="Z30" s="68">
        <v>0</v>
      </c>
    </row>
    <row r="31" spans="1:26" x14ac:dyDescent="0.2">
      <c r="A31" s="66">
        <v>0</v>
      </c>
      <c r="B31" s="66">
        <v>1.9988888881634921</v>
      </c>
      <c r="C31" s="1" t="s">
        <v>207</v>
      </c>
      <c r="D31" s="67">
        <v>1</v>
      </c>
      <c r="E31" s="69" t="s">
        <v>538</v>
      </c>
      <c r="F31" s="69" t="s">
        <v>538</v>
      </c>
      <c r="G31" s="32" t="s">
        <v>538</v>
      </c>
      <c r="H31" s="32"/>
      <c r="I31" s="68" t="s">
        <v>36</v>
      </c>
      <c r="J31" s="68" t="s">
        <v>36</v>
      </c>
      <c r="K31" s="68" t="s">
        <v>36</v>
      </c>
      <c r="L31" s="68" t="s">
        <v>36</v>
      </c>
      <c r="M31" s="68" t="s">
        <v>36</v>
      </c>
      <c r="N31" s="68">
        <v>0</v>
      </c>
      <c r="O31" s="68">
        <v>1</v>
      </c>
      <c r="P31" s="68">
        <v>0</v>
      </c>
      <c r="Q31" s="68">
        <v>0</v>
      </c>
      <c r="R31" s="68">
        <v>0</v>
      </c>
      <c r="S31" s="68" t="s">
        <v>36</v>
      </c>
      <c r="T31" s="68" t="s">
        <v>36</v>
      </c>
      <c r="U31" s="68" t="s">
        <v>36</v>
      </c>
      <c r="V31" s="68" t="s">
        <v>36</v>
      </c>
      <c r="W31" s="68">
        <v>1</v>
      </c>
      <c r="X31" s="68">
        <v>0</v>
      </c>
      <c r="Y31" s="68">
        <v>0</v>
      </c>
      <c r="Z31" s="68">
        <v>0</v>
      </c>
    </row>
    <row r="32" spans="1:26" x14ac:dyDescent="0.2">
      <c r="A32" s="66">
        <v>0</v>
      </c>
      <c r="B32" s="66">
        <v>2.3322222218848765</v>
      </c>
      <c r="C32" s="1" t="s">
        <v>302</v>
      </c>
      <c r="D32" s="67">
        <v>1</v>
      </c>
      <c r="E32" s="69" t="s">
        <v>538</v>
      </c>
      <c r="F32" s="69" t="s">
        <v>538</v>
      </c>
      <c r="G32" s="32" t="s">
        <v>538</v>
      </c>
      <c r="H32" s="32"/>
      <c r="I32" s="68" t="s">
        <v>36</v>
      </c>
      <c r="J32" s="68" t="s">
        <v>36</v>
      </c>
      <c r="K32" s="68" t="s">
        <v>36</v>
      </c>
      <c r="L32" s="68" t="s">
        <v>36</v>
      </c>
      <c r="M32" s="68" t="s">
        <v>36</v>
      </c>
      <c r="N32" s="68">
        <v>0</v>
      </c>
      <c r="O32" s="68">
        <v>0</v>
      </c>
      <c r="P32" s="68">
        <v>0</v>
      </c>
      <c r="Q32" s="68">
        <v>1</v>
      </c>
      <c r="R32" s="68">
        <v>0</v>
      </c>
      <c r="S32" s="68" t="s">
        <v>36</v>
      </c>
      <c r="T32" s="68" t="s">
        <v>36</v>
      </c>
      <c r="U32" s="68" t="s">
        <v>36</v>
      </c>
      <c r="V32" s="68" t="s">
        <v>36</v>
      </c>
      <c r="W32" s="68">
        <v>0</v>
      </c>
      <c r="X32" s="68">
        <v>0</v>
      </c>
      <c r="Y32" s="68">
        <v>1</v>
      </c>
      <c r="Z32" s="68">
        <v>0</v>
      </c>
    </row>
    <row r="33" spans="1:26" x14ac:dyDescent="0.2">
      <c r="A33" s="66">
        <v>0</v>
      </c>
      <c r="B33" s="66">
        <v>2.6655555556062609</v>
      </c>
      <c r="C33" s="1" t="s">
        <v>304</v>
      </c>
      <c r="D33" s="67">
        <v>1</v>
      </c>
      <c r="E33" s="69" t="s">
        <v>538</v>
      </c>
      <c r="F33" s="69" t="s">
        <v>538</v>
      </c>
      <c r="G33" s="32" t="s">
        <v>538</v>
      </c>
      <c r="H33" s="32"/>
      <c r="I33" s="68" t="s">
        <v>36</v>
      </c>
      <c r="J33" s="68" t="s">
        <v>36</v>
      </c>
      <c r="K33" s="68" t="s">
        <v>36</v>
      </c>
      <c r="L33" s="68" t="s">
        <v>36</v>
      </c>
      <c r="M33" s="68" t="s">
        <v>36</v>
      </c>
      <c r="N33" s="68">
        <v>0</v>
      </c>
      <c r="O33" s="68">
        <v>0</v>
      </c>
      <c r="P33" s="68">
        <v>0</v>
      </c>
      <c r="Q33" s="68">
        <v>1</v>
      </c>
      <c r="R33" s="68">
        <v>0</v>
      </c>
      <c r="S33" s="68" t="s">
        <v>36</v>
      </c>
      <c r="T33" s="68" t="s">
        <v>36</v>
      </c>
      <c r="U33" s="68" t="s">
        <v>36</v>
      </c>
      <c r="V33" s="68" t="s">
        <v>36</v>
      </c>
      <c r="W33" s="68">
        <v>0</v>
      </c>
      <c r="X33" s="68">
        <v>0</v>
      </c>
      <c r="Y33" s="68">
        <v>1</v>
      </c>
      <c r="Z33" s="68">
        <v>0</v>
      </c>
    </row>
    <row r="34" spans="1:26" x14ac:dyDescent="0.2">
      <c r="A34" s="66">
        <v>0</v>
      </c>
      <c r="B34" s="66">
        <v>0.33333333337213844</v>
      </c>
      <c r="C34" s="1" t="s">
        <v>512</v>
      </c>
      <c r="D34" s="67">
        <v>1</v>
      </c>
      <c r="E34" s="69" t="s">
        <v>538</v>
      </c>
      <c r="F34" s="69" t="s">
        <v>538</v>
      </c>
      <c r="G34" s="32" t="s">
        <v>538</v>
      </c>
      <c r="H34" s="32"/>
      <c r="I34" s="68" t="s">
        <v>36</v>
      </c>
      <c r="J34" s="68" t="s">
        <v>36</v>
      </c>
      <c r="K34" s="68" t="s">
        <v>36</v>
      </c>
      <c r="L34" s="68" t="s">
        <v>36</v>
      </c>
      <c r="M34" s="68" t="s">
        <v>36</v>
      </c>
      <c r="N34" s="68">
        <v>0</v>
      </c>
      <c r="O34" s="68">
        <v>1</v>
      </c>
      <c r="P34" s="68">
        <v>0</v>
      </c>
      <c r="Q34" s="68">
        <v>0</v>
      </c>
      <c r="R34" s="68">
        <v>0</v>
      </c>
      <c r="S34" s="68" t="s">
        <v>36</v>
      </c>
      <c r="T34" s="68" t="s">
        <v>36</v>
      </c>
      <c r="U34" s="68" t="s">
        <v>36</v>
      </c>
      <c r="V34" s="68" t="s">
        <v>36</v>
      </c>
      <c r="W34" s="68">
        <v>1</v>
      </c>
      <c r="X34" s="68">
        <v>0</v>
      </c>
      <c r="Y34" s="68">
        <v>0</v>
      </c>
      <c r="Z34" s="68">
        <v>0</v>
      </c>
    </row>
    <row r="35" spans="1:26" x14ac:dyDescent="0.2">
      <c r="A35" s="66">
        <v>0</v>
      </c>
      <c r="B35" s="66">
        <v>0.33305555552942678</v>
      </c>
      <c r="C35" s="1" t="s">
        <v>513</v>
      </c>
      <c r="D35" s="67">
        <v>1</v>
      </c>
      <c r="E35" s="69" t="s">
        <v>538</v>
      </c>
      <c r="F35" s="69" t="s">
        <v>538</v>
      </c>
      <c r="G35" s="32" t="s">
        <v>538</v>
      </c>
      <c r="H35" s="32"/>
      <c r="I35" s="68" t="s">
        <v>36</v>
      </c>
      <c r="J35" s="68" t="s">
        <v>36</v>
      </c>
      <c r="K35" s="68" t="s">
        <v>36</v>
      </c>
      <c r="L35" s="68" t="s">
        <v>36</v>
      </c>
      <c r="M35" s="68" t="s">
        <v>36</v>
      </c>
      <c r="N35" s="68">
        <v>0</v>
      </c>
      <c r="O35" s="68">
        <v>1</v>
      </c>
      <c r="P35" s="68">
        <v>0</v>
      </c>
      <c r="Q35" s="68">
        <v>0</v>
      </c>
      <c r="R35" s="68">
        <v>0</v>
      </c>
      <c r="S35" s="68" t="s">
        <v>36</v>
      </c>
      <c r="T35" s="68" t="s">
        <v>36</v>
      </c>
      <c r="U35" s="68" t="s">
        <v>36</v>
      </c>
      <c r="V35" s="68" t="s">
        <v>36</v>
      </c>
      <c r="W35" s="68">
        <v>1</v>
      </c>
      <c r="X35" s="68">
        <v>0</v>
      </c>
      <c r="Y35" s="68">
        <v>0</v>
      </c>
      <c r="Z35" s="68">
        <v>0</v>
      </c>
    </row>
    <row r="36" spans="1:26" x14ac:dyDescent="0.2">
      <c r="A36" s="66">
        <v>0</v>
      </c>
      <c r="B36" s="66">
        <v>0.33305555552942678</v>
      </c>
      <c r="C36" s="1" t="s">
        <v>514</v>
      </c>
      <c r="D36" s="67">
        <v>1</v>
      </c>
      <c r="E36" s="69" t="s">
        <v>538</v>
      </c>
      <c r="F36" s="69" t="s">
        <v>538</v>
      </c>
      <c r="G36" s="32" t="s">
        <v>538</v>
      </c>
      <c r="H36" s="32"/>
      <c r="I36" s="68" t="s">
        <v>36</v>
      </c>
      <c r="J36" s="68" t="s">
        <v>36</v>
      </c>
      <c r="K36" s="68" t="s">
        <v>36</v>
      </c>
      <c r="L36" s="68" t="s">
        <v>36</v>
      </c>
      <c r="M36" s="68" t="s">
        <v>36</v>
      </c>
      <c r="N36" s="68">
        <v>0</v>
      </c>
      <c r="O36" s="68">
        <v>1</v>
      </c>
      <c r="P36" s="68">
        <v>0</v>
      </c>
      <c r="Q36" s="68">
        <v>0</v>
      </c>
      <c r="R36" s="68">
        <v>0</v>
      </c>
      <c r="S36" s="68" t="s">
        <v>36</v>
      </c>
      <c r="T36" s="68" t="s">
        <v>36</v>
      </c>
      <c r="U36" s="68" t="s">
        <v>36</v>
      </c>
      <c r="V36" s="68" t="s">
        <v>36</v>
      </c>
      <c r="W36" s="68">
        <v>1</v>
      </c>
      <c r="X36" s="68">
        <v>0</v>
      </c>
      <c r="Y36" s="68">
        <v>0</v>
      </c>
      <c r="Z36" s="68">
        <v>0</v>
      </c>
    </row>
    <row r="37" spans="1:26" x14ac:dyDescent="0.2">
      <c r="A37" s="66">
        <v>0</v>
      </c>
      <c r="B37" s="66">
        <v>0.33305555552942678</v>
      </c>
      <c r="C37" s="1" t="s">
        <v>515</v>
      </c>
      <c r="D37" s="67">
        <v>1</v>
      </c>
      <c r="E37" s="69" t="s">
        <v>538</v>
      </c>
      <c r="F37" s="69" t="s">
        <v>538</v>
      </c>
      <c r="G37" s="32" t="s">
        <v>538</v>
      </c>
      <c r="H37" s="32"/>
      <c r="I37" s="68" t="s">
        <v>36</v>
      </c>
      <c r="J37" s="68" t="s">
        <v>36</v>
      </c>
      <c r="K37" s="68" t="s">
        <v>36</v>
      </c>
      <c r="L37" s="68" t="s">
        <v>36</v>
      </c>
      <c r="M37" s="68" t="s">
        <v>36</v>
      </c>
      <c r="N37" s="68">
        <v>0</v>
      </c>
      <c r="O37" s="68">
        <v>1</v>
      </c>
      <c r="P37" s="68">
        <v>0</v>
      </c>
      <c r="Q37" s="68">
        <v>0</v>
      </c>
      <c r="R37" s="68">
        <v>0</v>
      </c>
      <c r="S37" s="68" t="s">
        <v>36</v>
      </c>
      <c r="T37" s="68" t="s">
        <v>36</v>
      </c>
      <c r="U37" s="68" t="s">
        <v>36</v>
      </c>
      <c r="V37" s="68" t="s">
        <v>36</v>
      </c>
      <c r="W37" s="68">
        <v>1</v>
      </c>
      <c r="X37" s="68">
        <v>0</v>
      </c>
      <c r="Y37" s="68">
        <v>0</v>
      </c>
      <c r="Z37" s="68">
        <v>0</v>
      </c>
    </row>
    <row r="38" spans="1:26" x14ac:dyDescent="0.2">
      <c r="A38" s="66">
        <v>0</v>
      </c>
      <c r="B38" s="66">
        <v>0.33305555552942678</v>
      </c>
      <c r="C38" s="1" t="s">
        <v>508</v>
      </c>
      <c r="D38" s="67">
        <v>1</v>
      </c>
      <c r="E38" s="69" t="s">
        <v>538</v>
      </c>
      <c r="F38" s="69" t="s">
        <v>538</v>
      </c>
      <c r="G38" s="32" t="s">
        <v>538</v>
      </c>
      <c r="H38" s="32"/>
      <c r="I38" s="68" t="s">
        <v>36</v>
      </c>
      <c r="J38" s="68" t="s">
        <v>36</v>
      </c>
      <c r="K38" s="68" t="s">
        <v>36</v>
      </c>
      <c r="L38" s="68" t="s">
        <v>36</v>
      </c>
      <c r="M38" s="68" t="s">
        <v>36</v>
      </c>
      <c r="N38" s="68">
        <v>0</v>
      </c>
      <c r="O38" s="68">
        <v>1</v>
      </c>
      <c r="P38" s="68">
        <v>0</v>
      </c>
      <c r="Q38" s="68">
        <v>0</v>
      </c>
      <c r="R38" s="68">
        <v>0</v>
      </c>
      <c r="S38" s="68" t="s">
        <v>36</v>
      </c>
      <c r="T38" s="68" t="s">
        <v>36</v>
      </c>
      <c r="U38" s="68" t="s">
        <v>36</v>
      </c>
      <c r="V38" s="68" t="s">
        <v>36</v>
      </c>
      <c r="W38" s="68">
        <v>1</v>
      </c>
      <c r="X38" s="68">
        <v>0</v>
      </c>
      <c r="Y38" s="68">
        <v>0</v>
      </c>
      <c r="Z38" s="68">
        <v>0</v>
      </c>
    </row>
    <row r="39" spans="1:26" x14ac:dyDescent="0.2">
      <c r="A39" s="66">
        <v>2.7500000002328306</v>
      </c>
      <c r="B39" s="66">
        <v>18</v>
      </c>
      <c r="C39" s="1" t="s">
        <v>57</v>
      </c>
      <c r="D39" s="67">
        <v>0.99630376344054727</v>
      </c>
      <c r="E39" s="69" t="s">
        <v>538</v>
      </c>
      <c r="F39" s="69" t="s">
        <v>538</v>
      </c>
      <c r="G39" s="32" t="s">
        <v>538</v>
      </c>
      <c r="H39" s="32"/>
      <c r="I39" s="68">
        <v>0</v>
      </c>
      <c r="J39" s="68">
        <v>1</v>
      </c>
      <c r="K39" s="68">
        <v>0</v>
      </c>
      <c r="L39" s="68">
        <v>0</v>
      </c>
      <c r="M39" s="68">
        <v>0</v>
      </c>
      <c r="N39" s="68">
        <v>0</v>
      </c>
      <c r="O39" s="68">
        <v>1</v>
      </c>
      <c r="P39" s="68">
        <v>0</v>
      </c>
      <c r="Q39" s="68">
        <v>0</v>
      </c>
      <c r="R39" s="68">
        <v>0</v>
      </c>
      <c r="S39" s="68">
        <v>1</v>
      </c>
      <c r="T39" s="68">
        <v>0</v>
      </c>
      <c r="U39" s="68">
        <v>0</v>
      </c>
      <c r="V39" s="68">
        <v>0</v>
      </c>
      <c r="W39" s="68">
        <v>1</v>
      </c>
      <c r="X39" s="68">
        <v>0</v>
      </c>
      <c r="Y39" s="68">
        <v>0</v>
      </c>
      <c r="Z39" s="68">
        <v>0</v>
      </c>
    </row>
    <row r="40" spans="1:26" x14ac:dyDescent="0.2">
      <c r="A40" s="66">
        <v>0</v>
      </c>
      <c r="B40" s="66">
        <v>1.3333333331393078</v>
      </c>
      <c r="C40" s="1" t="s">
        <v>426</v>
      </c>
      <c r="D40" s="67">
        <v>1</v>
      </c>
      <c r="E40" s="69" t="s">
        <v>538</v>
      </c>
      <c r="F40" s="69" t="s">
        <v>538</v>
      </c>
      <c r="G40" s="32" t="s">
        <v>538</v>
      </c>
      <c r="H40" s="32"/>
      <c r="I40" s="68" t="s">
        <v>36</v>
      </c>
      <c r="J40" s="68" t="s">
        <v>36</v>
      </c>
      <c r="K40" s="68" t="s">
        <v>36</v>
      </c>
      <c r="L40" s="68" t="s">
        <v>36</v>
      </c>
      <c r="M40" s="68" t="s">
        <v>36</v>
      </c>
      <c r="N40" s="68">
        <v>0</v>
      </c>
      <c r="O40" s="68">
        <v>1</v>
      </c>
      <c r="P40" s="68">
        <v>0</v>
      </c>
      <c r="Q40" s="68">
        <v>0</v>
      </c>
      <c r="R40" s="68">
        <v>0</v>
      </c>
      <c r="S40" s="68" t="s">
        <v>36</v>
      </c>
      <c r="T40" s="68" t="s">
        <v>36</v>
      </c>
      <c r="U40" s="68" t="s">
        <v>36</v>
      </c>
      <c r="V40" s="68" t="s">
        <v>36</v>
      </c>
      <c r="W40" s="68">
        <v>0</v>
      </c>
      <c r="X40" s="68">
        <v>1</v>
      </c>
      <c r="Y40" s="68">
        <v>0</v>
      </c>
      <c r="Z40" s="68">
        <v>0</v>
      </c>
    </row>
    <row r="41" spans="1:26" x14ac:dyDescent="0.2">
      <c r="A41" s="66">
        <v>0</v>
      </c>
      <c r="B41" s="66">
        <v>1.3327777778031304</v>
      </c>
      <c r="C41" s="1" t="s">
        <v>428</v>
      </c>
      <c r="D41" s="67">
        <v>1</v>
      </c>
      <c r="E41" s="69" t="s">
        <v>538</v>
      </c>
      <c r="F41" s="69" t="s">
        <v>538</v>
      </c>
      <c r="G41" s="32" t="s">
        <v>538</v>
      </c>
      <c r="H41" s="32"/>
      <c r="I41" s="68" t="s">
        <v>36</v>
      </c>
      <c r="J41" s="68" t="s">
        <v>36</v>
      </c>
      <c r="K41" s="68" t="s">
        <v>36</v>
      </c>
      <c r="L41" s="68" t="s">
        <v>36</v>
      </c>
      <c r="M41" s="68" t="s">
        <v>36</v>
      </c>
      <c r="N41" s="68">
        <v>0</v>
      </c>
      <c r="O41" s="68">
        <v>1</v>
      </c>
      <c r="P41" s="68">
        <v>0</v>
      </c>
      <c r="Q41" s="68">
        <v>0</v>
      </c>
      <c r="R41" s="68">
        <v>0</v>
      </c>
      <c r="S41" s="68" t="s">
        <v>36</v>
      </c>
      <c r="T41" s="68" t="s">
        <v>36</v>
      </c>
      <c r="U41" s="68" t="s">
        <v>36</v>
      </c>
      <c r="V41" s="68" t="s">
        <v>36</v>
      </c>
      <c r="W41" s="68">
        <v>0</v>
      </c>
      <c r="X41" s="68">
        <v>1</v>
      </c>
      <c r="Y41" s="68">
        <v>0</v>
      </c>
      <c r="Z41" s="68">
        <v>0</v>
      </c>
    </row>
    <row r="42" spans="1:26" x14ac:dyDescent="0.2">
      <c r="A42" s="66">
        <v>2.25</v>
      </c>
      <c r="B42" s="66">
        <v>3.2499999999417923</v>
      </c>
      <c r="C42" s="1" t="s">
        <v>77</v>
      </c>
      <c r="D42" s="67">
        <v>0.9966517857142857</v>
      </c>
      <c r="E42" s="69">
        <v>672</v>
      </c>
      <c r="F42" s="69">
        <v>2.25</v>
      </c>
      <c r="G42" s="32">
        <v>3.2499999999417923</v>
      </c>
      <c r="H42" s="32"/>
      <c r="I42" s="68">
        <v>1</v>
      </c>
      <c r="J42" s="68">
        <v>0</v>
      </c>
      <c r="K42" s="68">
        <v>0</v>
      </c>
      <c r="L42" s="68">
        <v>0</v>
      </c>
      <c r="M42" s="68">
        <v>0</v>
      </c>
      <c r="N42" s="68">
        <v>1</v>
      </c>
      <c r="O42" s="68">
        <v>0</v>
      </c>
      <c r="P42" s="68">
        <v>0</v>
      </c>
      <c r="Q42" s="68">
        <v>0</v>
      </c>
      <c r="R42" s="68">
        <v>0</v>
      </c>
      <c r="S42" s="68">
        <v>0</v>
      </c>
      <c r="T42" s="68">
        <v>0</v>
      </c>
      <c r="U42" s="68">
        <v>1</v>
      </c>
      <c r="V42" s="68">
        <v>0</v>
      </c>
      <c r="W42" s="68">
        <v>0</v>
      </c>
      <c r="X42" s="68">
        <v>0</v>
      </c>
      <c r="Y42" s="68">
        <v>1</v>
      </c>
      <c r="Z42" s="68">
        <v>0</v>
      </c>
    </row>
    <row r="43" spans="1:26" x14ac:dyDescent="0.2">
      <c r="A43" s="66">
        <v>1.7499999999417923</v>
      </c>
      <c r="B43" s="66">
        <v>4.1652777770650573</v>
      </c>
      <c r="C43" s="1" t="s">
        <v>145</v>
      </c>
      <c r="D43" s="67">
        <v>0.99739583333341997</v>
      </c>
      <c r="E43" s="69">
        <v>672</v>
      </c>
      <c r="F43" s="69">
        <v>1.7499999999417923</v>
      </c>
      <c r="G43" s="32">
        <v>4.1652777770650573</v>
      </c>
      <c r="H43" s="32"/>
      <c r="I43" s="68">
        <v>1</v>
      </c>
      <c r="J43" s="68">
        <v>0</v>
      </c>
      <c r="K43" s="68">
        <v>0</v>
      </c>
      <c r="L43" s="68">
        <v>0</v>
      </c>
      <c r="M43" s="68">
        <v>0</v>
      </c>
      <c r="N43" s="68">
        <v>1</v>
      </c>
      <c r="O43" s="68">
        <v>0</v>
      </c>
      <c r="P43" s="68">
        <v>0</v>
      </c>
      <c r="Q43" s="68">
        <v>0</v>
      </c>
      <c r="R43" s="68">
        <v>0</v>
      </c>
      <c r="S43" s="68">
        <v>0</v>
      </c>
      <c r="T43" s="68">
        <v>0</v>
      </c>
      <c r="U43" s="68">
        <v>1</v>
      </c>
      <c r="V43" s="68">
        <v>0</v>
      </c>
      <c r="W43" s="68">
        <v>0</v>
      </c>
      <c r="X43" s="68">
        <v>0</v>
      </c>
      <c r="Y43" s="68">
        <v>1</v>
      </c>
      <c r="Z43" s="68">
        <v>0</v>
      </c>
    </row>
    <row r="44" spans="1:26" x14ac:dyDescent="0.2">
      <c r="A44" s="66">
        <v>0</v>
      </c>
      <c r="B44" s="66">
        <v>8.7486111113685183</v>
      </c>
      <c r="C44" s="1" t="s">
        <v>138</v>
      </c>
      <c r="D44" s="67">
        <v>1</v>
      </c>
      <c r="E44" s="69" t="s">
        <v>538</v>
      </c>
      <c r="F44" s="69" t="s">
        <v>538</v>
      </c>
      <c r="G44" s="32" t="s">
        <v>538</v>
      </c>
      <c r="H44" s="32"/>
      <c r="I44" s="68" t="s">
        <v>36</v>
      </c>
      <c r="J44" s="68" t="s">
        <v>36</v>
      </c>
      <c r="K44" s="68" t="s">
        <v>36</v>
      </c>
      <c r="L44" s="68" t="s">
        <v>36</v>
      </c>
      <c r="M44" s="68" t="s">
        <v>36</v>
      </c>
      <c r="N44" s="68">
        <v>0</v>
      </c>
      <c r="O44" s="68">
        <v>0</v>
      </c>
      <c r="P44" s="68">
        <v>0</v>
      </c>
      <c r="Q44" s="68">
        <v>0</v>
      </c>
      <c r="R44" s="68">
        <v>1</v>
      </c>
      <c r="S44" s="68" t="s">
        <v>36</v>
      </c>
      <c r="T44" s="68" t="s">
        <v>36</v>
      </c>
      <c r="U44" s="68" t="s">
        <v>36</v>
      </c>
      <c r="V44" s="68" t="s">
        <v>36</v>
      </c>
      <c r="W44" s="68">
        <v>0</v>
      </c>
      <c r="X44" s="68">
        <v>0</v>
      </c>
      <c r="Y44" s="68">
        <v>1</v>
      </c>
      <c r="Z44" s="68">
        <v>0</v>
      </c>
    </row>
    <row r="45" spans="1:26" x14ac:dyDescent="0.2">
      <c r="A45" s="66">
        <v>0</v>
      </c>
      <c r="B45" s="66">
        <v>9</v>
      </c>
      <c r="C45" s="1" t="s">
        <v>418</v>
      </c>
      <c r="D45" s="67">
        <v>1</v>
      </c>
      <c r="E45" s="69" t="s">
        <v>538</v>
      </c>
      <c r="F45" s="69" t="s">
        <v>538</v>
      </c>
      <c r="G45" s="32" t="s">
        <v>538</v>
      </c>
      <c r="H45" s="32"/>
      <c r="I45" s="68" t="s">
        <v>36</v>
      </c>
      <c r="J45" s="68" t="s">
        <v>36</v>
      </c>
      <c r="K45" s="68" t="s">
        <v>36</v>
      </c>
      <c r="L45" s="68" t="s">
        <v>36</v>
      </c>
      <c r="M45" s="68" t="s">
        <v>36</v>
      </c>
      <c r="N45" s="68">
        <v>0</v>
      </c>
      <c r="O45" s="68">
        <v>0</v>
      </c>
      <c r="P45" s="68">
        <v>1</v>
      </c>
      <c r="Q45" s="68">
        <v>0</v>
      </c>
      <c r="R45" s="68">
        <v>0</v>
      </c>
      <c r="S45" s="68" t="s">
        <v>36</v>
      </c>
      <c r="T45" s="68" t="s">
        <v>36</v>
      </c>
      <c r="U45" s="68" t="s">
        <v>36</v>
      </c>
      <c r="V45" s="68" t="s">
        <v>36</v>
      </c>
      <c r="W45" s="68">
        <v>1</v>
      </c>
      <c r="X45" s="68">
        <v>0</v>
      </c>
      <c r="Y45" s="68">
        <v>0</v>
      </c>
      <c r="Z45" s="68">
        <v>0</v>
      </c>
    </row>
    <row r="46" spans="1:26" x14ac:dyDescent="0.2">
      <c r="A46" s="66">
        <v>0</v>
      </c>
      <c r="B46" s="66">
        <v>4.9333333326503634</v>
      </c>
      <c r="C46" s="1" t="s">
        <v>419</v>
      </c>
      <c r="D46" s="67">
        <v>1</v>
      </c>
      <c r="E46" s="69" t="s">
        <v>538</v>
      </c>
      <c r="F46" s="69" t="s">
        <v>538</v>
      </c>
      <c r="G46" s="32" t="s">
        <v>538</v>
      </c>
      <c r="H46" s="32"/>
      <c r="I46" s="68" t="s">
        <v>36</v>
      </c>
      <c r="J46" s="68" t="s">
        <v>36</v>
      </c>
      <c r="K46" s="68" t="s">
        <v>36</v>
      </c>
      <c r="L46" s="68" t="s">
        <v>36</v>
      </c>
      <c r="M46" s="68" t="s">
        <v>36</v>
      </c>
      <c r="N46" s="68">
        <v>0</v>
      </c>
      <c r="O46" s="68">
        <v>0</v>
      </c>
      <c r="P46" s="68">
        <v>1</v>
      </c>
      <c r="Q46" s="68">
        <v>0</v>
      </c>
      <c r="R46" s="68">
        <v>0</v>
      </c>
      <c r="S46" s="68" t="s">
        <v>36</v>
      </c>
      <c r="T46" s="68" t="s">
        <v>36</v>
      </c>
      <c r="U46" s="68" t="s">
        <v>36</v>
      </c>
      <c r="V46" s="68" t="s">
        <v>36</v>
      </c>
      <c r="W46" s="68">
        <v>1</v>
      </c>
      <c r="X46" s="68">
        <v>0</v>
      </c>
      <c r="Y46" s="68">
        <v>0</v>
      </c>
      <c r="Z46" s="68">
        <v>0</v>
      </c>
    </row>
    <row r="47" spans="1:26" x14ac:dyDescent="0.2">
      <c r="A47" s="66">
        <v>1.3499999998603016</v>
      </c>
      <c r="B47" s="66">
        <v>1.6833333332324401</v>
      </c>
      <c r="C47" s="1" t="s">
        <v>64</v>
      </c>
      <c r="D47" s="67">
        <v>0.9979910714287793</v>
      </c>
      <c r="E47" s="69" t="s">
        <v>538</v>
      </c>
      <c r="F47" s="69">
        <v>1.3499999998603016</v>
      </c>
      <c r="G47" s="32">
        <v>1.6833333332324401</v>
      </c>
      <c r="H47" s="32"/>
      <c r="I47" s="68">
        <v>1</v>
      </c>
      <c r="J47" s="68">
        <v>0</v>
      </c>
      <c r="K47" s="68">
        <v>0</v>
      </c>
      <c r="L47" s="68">
        <v>0</v>
      </c>
      <c r="M47" s="68">
        <v>0</v>
      </c>
      <c r="N47" s="68">
        <v>1</v>
      </c>
      <c r="O47" s="68">
        <v>0</v>
      </c>
      <c r="P47" s="68">
        <v>0</v>
      </c>
      <c r="Q47" s="68">
        <v>0</v>
      </c>
      <c r="R47" s="68">
        <v>0</v>
      </c>
      <c r="S47" s="68">
        <v>0</v>
      </c>
      <c r="T47" s="68">
        <v>1</v>
      </c>
      <c r="U47" s="68">
        <v>0</v>
      </c>
      <c r="V47" s="68">
        <v>0</v>
      </c>
      <c r="W47" s="68">
        <v>0</v>
      </c>
      <c r="X47" s="68">
        <v>1</v>
      </c>
      <c r="Y47" s="68">
        <v>0</v>
      </c>
      <c r="Z47" s="68">
        <v>0</v>
      </c>
    </row>
    <row r="48" spans="1:26" x14ac:dyDescent="0.2">
      <c r="A48" s="66">
        <v>0</v>
      </c>
      <c r="B48" s="66">
        <v>11.25</v>
      </c>
      <c r="C48" s="1" t="s">
        <v>137</v>
      </c>
      <c r="D48" s="67">
        <v>1</v>
      </c>
      <c r="E48" s="69" t="s">
        <v>538</v>
      </c>
      <c r="F48" s="69" t="s">
        <v>538</v>
      </c>
      <c r="G48" s="32" t="s">
        <v>538</v>
      </c>
      <c r="H48" s="32"/>
      <c r="I48" s="68" t="s">
        <v>36</v>
      </c>
      <c r="J48" s="68" t="s">
        <v>36</v>
      </c>
      <c r="K48" s="68" t="s">
        <v>36</v>
      </c>
      <c r="L48" s="68" t="s">
        <v>36</v>
      </c>
      <c r="M48" s="68" t="s">
        <v>36</v>
      </c>
      <c r="N48" s="68">
        <v>0</v>
      </c>
      <c r="O48" s="68">
        <v>0</v>
      </c>
      <c r="P48" s="68">
        <v>1</v>
      </c>
      <c r="Q48" s="68">
        <v>0</v>
      </c>
      <c r="R48" s="68">
        <v>0</v>
      </c>
      <c r="S48" s="68" t="s">
        <v>36</v>
      </c>
      <c r="T48" s="68" t="s">
        <v>36</v>
      </c>
      <c r="U48" s="68" t="s">
        <v>36</v>
      </c>
      <c r="V48" s="68" t="s">
        <v>36</v>
      </c>
      <c r="W48" s="68">
        <v>0</v>
      </c>
      <c r="X48" s="68">
        <v>0</v>
      </c>
      <c r="Y48" s="68">
        <v>1</v>
      </c>
      <c r="Z48" s="68">
        <v>0</v>
      </c>
    </row>
    <row r="49" spans="1:26" x14ac:dyDescent="0.2">
      <c r="A49" s="66">
        <v>0.35000000009313226</v>
      </c>
      <c r="B49" s="66">
        <v>0.50000000058207661</v>
      </c>
      <c r="C49" s="1" t="s">
        <v>50</v>
      </c>
      <c r="D49" s="67">
        <v>0.99947916666652803</v>
      </c>
      <c r="E49" s="69">
        <v>672</v>
      </c>
      <c r="F49" s="69">
        <v>0.35000000009313226</v>
      </c>
      <c r="G49" s="32">
        <v>0.50000000058207661</v>
      </c>
      <c r="H49" s="32"/>
      <c r="I49" s="68">
        <v>1</v>
      </c>
      <c r="J49" s="68">
        <v>0</v>
      </c>
      <c r="K49" s="68">
        <v>0</v>
      </c>
      <c r="L49" s="68">
        <v>0</v>
      </c>
      <c r="M49" s="68">
        <v>0</v>
      </c>
      <c r="N49" s="68">
        <v>1</v>
      </c>
      <c r="O49" s="68">
        <v>0</v>
      </c>
      <c r="P49" s="68">
        <v>0</v>
      </c>
      <c r="Q49" s="68">
        <v>0</v>
      </c>
      <c r="R49" s="68">
        <v>0</v>
      </c>
      <c r="S49" s="68">
        <v>0</v>
      </c>
      <c r="T49" s="68">
        <v>0</v>
      </c>
      <c r="U49" s="68">
        <v>1</v>
      </c>
      <c r="V49" s="68">
        <v>0</v>
      </c>
      <c r="W49" s="68">
        <v>0</v>
      </c>
      <c r="X49" s="68">
        <v>0</v>
      </c>
      <c r="Y49" s="68">
        <v>1</v>
      </c>
      <c r="Z49" s="68">
        <v>0</v>
      </c>
    </row>
    <row r="50" spans="1:26" x14ac:dyDescent="0.2">
      <c r="A50" s="66">
        <v>0.35000000009313226</v>
      </c>
      <c r="B50" s="66">
        <v>27.249166666762903</v>
      </c>
      <c r="C50" s="1" t="s">
        <v>50</v>
      </c>
      <c r="D50" s="67">
        <v>0.99947916666652803</v>
      </c>
      <c r="E50" s="69">
        <v>672</v>
      </c>
      <c r="F50" s="69">
        <v>0.35000000009313226</v>
      </c>
      <c r="G50" s="32">
        <v>27.249166666762903</v>
      </c>
      <c r="H50" s="32"/>
      <c r="I50" s="68">
        <v>1</v>
      </c>
      <c r="J50" s="68">
        <v>0</v>
      </c>
      <c r="K50" s="68">
        <v>0</v>
      </c>
      <c r="L50" s="68">
        <v>0</v>
      </c>
      <c r="M50" s="68">
        <v>0</v>
      </c>
      <c r="N50" s="68">
        <v>1</v>
      </c>
      <c r="O50" s="68">
        <v>0</v>
      </c>
      <c r="P50" s="68">
        <v>0</v>
      </c>
      <c r="Q50" s="68">
        <v>0</v>
      </c>
      <c r="R50" s="68">
        <v>0</v>
      </c>
      <c r="S50" s="68">
        <v>0</v>
      </c>
      <c r="T50" s="68">
        <v>0</v>
      </c>
      <c r="U50" s="68">
        <v>1</v>
      </c>
      <c r="V50" s="68">
        <v>0</v>
      </c>
      <c r="W50" s="68">
        <v>0</v>
      </c>
      <c r="X50" s="68">
        <v>0</v>
      </c>
      <c r="Y50" s="68">
        <v>1</v>
      </c>
      <c r="Z50" s="68">
        <v>0</v>
      </c>
    </row>
    <row r="51" spans="1:26" x14ac:dyDescent="0.2">
      <c r="A51" s="66">
        <v>8.1833333332906477</v>
      </c>
      <c r="B51" s="66">
        <v>7.0000000004656613</v>
      </c>
      <c r="C51" s="1" t="s">
        <v>111</v>
      </c>
      <c r="D51" s="67">
        <v>0.98782242063498416</v>
      </c>
      <c r="E51" s="69" t="s">
        <v>538</v>
      </c>
      <c r="F51" s="69">
        <v>8.1833333332906477</v>
      </c>
      <c r="G51" s="32">
        <v>7.0000000004656613</v>
      </c>
      <c r="H51" s="32"/>
      <c r="I51" s="68">
        <v>1</v>
      </c>
      <c r="J51" s="68">
        <v>0</v>
      </c>
      <c r="K51" s="68">
        <v>0</v>
      </c>
      <c r="L51" s="68">
        <v>0</v>
      </c>
      <c r="M51" s="68">
        <v>0</v>
      </c>
      <c r="N51" s="68">
        <v>1</v>
      </c>
      <c r="O51" s="68">
        <v>0</v>
      </c>
      <c r="P51" s="68">
        <v>0</v>
      </c>
      <c r="Q51" s="68">
        <v>0</v>
      </c>
      <c r="R51" s="68">
        <v>0</v>
      </c>
      <c r="S51" s="68">
        <v>1</v>
      </c>
      <c r="T51" s="68">
        <v>0</v>
      </c>
      <c r="U51" s="68">
        <v>0</v>
      </c>
      <c r="V51" s="68">
        <v>0</v>
      </c>
      <c r="W51" s="68">
        <v>1</v>
      </c>
      <c r="X51" s="68">
        <v>0</v>
      </c>
      <c r="Y51" s="68">
        <v>0</v>
      </c>
      <c r="Z51" s="68">
        <v>0</v>
      </c>
    </row>
    <row r="52" spans="1:26" x14ac:dyDescent="0.2">
      <c r="A52" s="66">
        <v>11.016666666604578</v>
      </c>
      <c r="B52" s="66">
        <v>6.9988888890948147</v>
      </c>
      <c r="C52" s="1" t="s">
        <v>61</v>
      </c>
      <c r="D52" s="67">
        <v>0.98360615079374314</v>
      </c>
      <c r="E52" s="69">
        <v>672</v>
      </c>
      <c r="F52" s="69">
        <v>11.016666666604578</v>
      </c>
      <c r="G52" s="32">
        <v>6.9988888890948147</v>
      </c>
      <c r="H52" s="32"/>
      <c r="I52" s="68">
        <v>1</v>
      </c>
      <c r="J52" s="68">
        <v>0</v>
      </c>
      <c r="K52" s="68">
        <v>0</v>
      </c>
      <c r="L52" s="68">
        <v>0</v>
      </c>
      <c r="M52" s="68">
        <v>0</v>
      </c>
      <c r="N52" s="68">
        <v>1</v>
      </c>
      <c r="O52" s="68">
        <v>0</v>
      </c>
      <c r="P52" s="68">
        <v>0</v>
      </c>
      <c r="Q52" s="68">
        <v>0</v>
      </c>
      <c r="R52" s="68">
        <v>0</v>
      </c>
      <c r="S52" s="68">
        <v>1</v>
      </c>
      <c r="T52" s="68">
        <v>0</v>
      </c>
      <c r="U52" s="68">
        <v>0</v>
      </c>
      <c r="V52" s="68">
        <v>0</v>
      </c>
      <c r="W52" s="68">
        <v>1</v>
      </c>
      <c r="X52" s="68">
        <v>0</v>
      </c>
      <c r="Y52" s="68">
        <v>0</v>
      </c>
      <c r="Z52" s="68">
        <v>0</v>
      </c>
    </row>
    <row r="53" spans="1:26" x14ac:dyDescent="0.2">
      <c r="A53" s="66">
        <v>13.916666666977108</v>
      </c>
      <c r="B53" s="66">
        <v>22.581111110863276</v>
      </c>
      <c r="C53" s="1" t="s">
        <v>68</v>
      </c>
      <c r="D53" s="67">
        <v>0.97929067460271269</v>
      </c>
      <c r="E53" s="69" t="s">
        <v>538</v>
      </c>
      <c r="F53" s="69">
        <v>4.6388888889923692</v>
      </c>
      <c r="G53" s="32">
        <v>7.5270370369544253</v>
      </c>
      <c r="H53" s="32"/>
      <c r="I53" s="68">
        <v>1</v>
      </c>
      <c r="J53" s="68">
        <v>0</v>
      </c>
      <c r="K53" s="68">
        <v>0</v>
      </c>
      <c r="L53" s="68">
        <v>0</v>
      </c>
      <c r="M53" s="68">
        <v>0</v>
      </c>
      <c r="N53" s="68">
        <v>1</v>
      </c>
      <c r="O53" s="68">
        <v>0</v>
      </c>
      <c r="P53" s="68">
        <v>0</v>
      </c>
      <c r="Q53" s="68">
        <v>0</v>
      </c>
      <c r="R53" s="68">
        <v>0</v>
      </c>
      <c r="S53" s="68">
        <v>0.71377245507919607</v>
      </c>
      <c r="T53" s="68">
        <v>0.28622754492080393</v>
      </c>
      <c r="U53" s="68">
        <v>0</v>
      </c>
      <c r="V53" s="68">
        <v>0</v>
      </c>
      <c r="W53" s="68">
        <v>0.30994439798526136</v>
      </c>
      <c r="X53" s="68">
        <v>0.69005560201473859</v>
      </c>
      <c r="Y53" s="68">
        <v>0</v>
      </c>
      <c r="Z53" s="68">
        <v>0</v>
      </c>
    </row>
    <row r="54" spans="1:26" x14ac:dyDescent="0.2">
      <c r="A54" s="66">
        <v>8.5000000001164153</v>
      </c>
      <c r="B54" s="66">
        <v>20.000000000232831</v>
      </c>
      <c r="C54" s="1" t="s">
        <v>127</v>
      </c>
      <c r="D54" s="67">
        <v>0.98735119047601727</v>
      </c>
      <c r="E54" s="69">
        <v>672</v>
      </c>
      <c r="F54" s="69">
        <v>8.5000000001164153</v>
      </c>
      <c r="G54" s="32">
        <v>20.000000000232831</v>
      </c>
      <c r="H54" s="32"/>
      <c r="I54" s="68">
        <v>1</v>
      </c>
      <c r="J54" s="68">
        <v>0</v>
      </c>
      <c r="K54" s="68">
        <v>0</v>
      </c>
      <c r="L54" s="68">
        <v>0</v>
      </c>
      <c r="M54" s="68">
        <v>0</v>
      </c>
      <c r="N54" s="68">
        <v>1</v>
      </c>
      <c r="O54" s="68">
        <v>0</v>
      </c>
      <c r="P54" s="68">
        <v>0</v>
      </c>
      <c r="Q54" s="68">
        <v>0</v>
      </c>
      <c r="R54" s="68">
        <v>0</v>
      </c>
      <c r="S54" s="68">
        <v>0</v>
      </c>
      <c r="T54" s="68">
        <v>0</v>
      </c>
      <c r="U54" s="68">
        <v>1</v>
      </c>
      <c r="V54" s="68">
        <v>0</v>
      </c>
      <c r="W54" s="68">
        <v>0</v>
      </c>
      <c r="X54" s="68">
        <v>0</v>
      </c>
      <c r="Y54" s="68">
        <v>1</v>
      </c>
      <c r="Z54" s="68">
        <v>0</v>
      </c>
    </row>
    <row r="55" spans="1:26" x14ac:dyDescent="0.2">
      <c r="A55" s="66">
        <v>11.000000000232831</v>
      </c>
      <c r="B55" s="66">
        <v>65.666666667500976</v>
      </c>
      <c r="C55" s="1" t="s">
        <v>124</v>
      </c>
      <c r="D55" s="67">
        <v>0.98363095238060594</v>
      </c>
      <c r="E55" s="69">
        <v>672</v>
      </c>
      <c r="F55" s="69">
        <v>7.5</v>
      </c>
      <c r="G55" s="32">
        <v>49.666666667035315</v>
      </c>
      <c r="H55" s="32"/>
      <c r="I55" s="68">
        <v>0.6818181818037502</v>
      </c>
      <c r="J55" s="68">
        <v>0.31818181819624985</v>
      </c>
      <c r="K55" s="68">
        <v>0</v>
      </c>
      <c r="L55" s="68">
        <v>0</v>
      </c>
      <c r="M55" s="68">
        <v>0</v>
      </c>
      <c r="N55" s="68">
        <v>0.75634517766097897</v>
      </c>
      <c r="O55" s="68">
        <v>0.24365482233902097</v>
      </c>
      <c r="P55" s="68">
        <v>0</v>
      </c>
      <c r="Q55" s="68">
        <v>0</v>
      </c>
      <c r="R55" s="68">
        <v>0</v>
      </c>
      <c r="S55" s="68">
        <v>0</v>
      </c>
      <c r="T55" s="68">
        <v>0</v>
      </c>
      <c r="U55" s="68">
        <v>1</v>
      </c>
      <c r="V55" s="68">
        <v>0</v>
      </c>
      <c r="W55" s="68">
        <v>0</v>
      </c>
      <c r="X55" s="68">
        <v>0</v>
      </c>
      <c r="Y55" s="68">
        <v>1</v>
      </c>
      <c r="Z55" s="68">
        <v>0</v>
      </c>
    </row>
    <row r="56" spans="1:26" x14ac:dyDescent="0.2">
      <c r="A56" s="66">
        <v>1.0000000001164153</v>
      </c>
      <c r="B56" s="66">
        <v>6</v>
      </c>
      <c r="C56" s="1" t="s">
        <v>128</v>
      </c>
      <c r="D56" s="67">
        <v>0.99851190476173157</v>
      </c>
      <c r="E56" s="69">
        <v>672</v>
      </c>
      <c r="F56" s="69" t="s">
        <v>538</v>
      </c>
      <c r="G56" s="32" t="s">
        <v>538</v>
      </c>
      <c r="H56" s="32"/>
      <c r="I56" s="68">
        <v>0</v>
      </c>
      <c r="J56" s="68">
        <v>1</v>
      </c>
      <c r="K56" s="68">
        <v>0</v>
      </c>
      <c r="L56" s="68">
        <v>0</v>
      </c>
      <c r="M56" s="68">
        <v>0</v>
      </c>
      <c r="N56" s="68">
        <v>0</v>
      </c>
      <c r="O56" s="68">
        <v>1</v>
      </c>
      <c r="P56" s="68">
        <v>0</v>
      </c>
      <c r="Q56" s="68">
        <v>0</v>
      </c>
      <c r="R56" s="68">
        <v>0</v>
      </c>
      <c r="S56" s="68">
        <v>1</v>
      </c>
      <c r="T56" s="68">
        <v>0</v>
      </c>
      <c r="U56" s="68">
        <v>0</v>
      </c>
      <c r="V56" s="68">
        <v>0</v>
      </c>
      <c r="W56" s="68">
        <v>1</v>
      </c>
      <c r="X56" s="68">
        <v>0</v>
      </c>
      <c r="Y56" s="68">
        <v>0</v>
      </c>
      <c r="Z56" s="68">
        <v>0</v>
      </c>
    </row>
    <row r="57" spans="1:26" x14ac:dyDescent="0.2">
      <c r="A57" s="66">
        <v>3.4999999998835847</v>
      </c>
      <c r="B57" s="66">
        <v>6.9999999997671694</v>
      </c>
      <c r="C57" s="1" t="s">
        <v>183</v>
      </c>
      <c r="D57" s="67">
        <v>0.99479166666683994</v>
      </c>
      <c r="E57" s="69">
        <v>672</v>
      </c>
      <c r="F57" s="69">
        <v>3.4999999998835847</v>
      </c>
      <c r="G57" s="32">
        <v>6.9999999997671694</v>
      </c>
      <c r="H57" s="32"/>
      <c r="I57" s="68">
        <v>1</v>
      </c>
      <c r="J57" s="68">
        <v>0</v>
      </c>
      <c r="K57" s="68">
        <v>0</v>
      </c>
      <c r="L57" s="68">
        <v>0</v>
      </c>
      <c r="M57" s="68">
        <v>0</v>
      </c>
      <c r="N57" s="68">
        <v>1</v>
      </c>
      <c r="O57" s="68">
        <v>0</v>
      </c>
      <c r="P57" s="68">
        <v>0</v>
      </c>
      <c r="Q57" s="68">
        <v>0</v>
      </c>
      <c r="R57" s="68">
        <v>0</v>
      </c>
      <c r="S57" s="68">
        <v>0</v>
      </c>
      <c r="T57" s="68">
        <v>1</v>
      </c>
      <c r="U57" s="68">
        <v>0</v>
      </c>
      <c r="V57" s="68">
        <v>0</v>
      </c>
      <c r="W57" s="68">
        <v>0</v>
      </c>
      <c r="X57" s="68">
        <v>1</v>
      </c>
      <c r="Y57" s="68">
        <v>0</v>
      </c>
      <c r="Z57" s="68">
        <v>0</v>
      </c>
    </row>
    <row r="58" spans="1:26" x14ac:dyDescent="0.2">
      <c r="A58" s="66">
        <v>1.9999999998835847</v>
      </c>
      <c r="B58" s="66">
        <v>9.933333333581686</v>
      </c>
      <c r="C58" s="1" t="s">
        <v>129</v>
      </c>
      <c r="D58" s="67">
        <v>0.99702380952398273</v>
      </c>
      <c r="E58" s="69">
        <v>224</v>
      </c>
      <c r="F58" s="69">
        <v>1.9999999998835847</v>
      </c>
      <c r="G58" s="32">
        <v>9.933333333581686</v>
      </c>
      <c r="H58" s="32"/>
      <c r="I58" s="68">
        <v>1</v>
      </c>
      <c r="J58" s="68">
        <v>0</v>
      </c>
      <c r="K58" s="68">
        <v>0</v>
      </c>
      <c r="L58" s="68">
        <v>0</v>
      </c>
      <c r="M58" s="68">
        <v>0</v>
      </c>
      <c r="N58" s="68">
        <v>1</v>
      </c>
      <c r="O58" s="68">
        <v>0</v>
      </c>
      <c r="P58" s="68">
        <v>0</v>
      </c>
      <c r="Q58" s="68">
        <v>0</v>
      </c>
      <c r="R58" s="68">
        <v>0</v>
      </c>
      <c r="S58" s="68">
        <v>0</v>
      </c>
      <c r="T58" s="68">
        <v>1</v>
      </c>
      <c r="U58" s="68">
        <v>0</v>
      </c>
      <c r="V58" s="68">
        <v>0</v>
      </c>
      <c r="W58" s="68">
        <v>0</v>
      </c>
      <c r="X58" s="68">
        <v>1</v>
      </c>
      <c r="Y58" s="68">
        <v>0</v>
      </c>
      <c r="Z58" s="68">
        <v>0</v>
      </c>
    </row>
    <row r="59" spans="1:26" x14ac:dyDescent="0.2">
      <c r="A59" s="66">
        <v>3</v>
      </c>
      <c r="B59" s="66">
        <v>16.250000000582077</v>
      </c>
      <c r="C59" s="1" t="s">
        <v>123</v>
      </c>
      <c r="D59" s="67">
        <v>0.9955357142857143</v>
      </c>
      <c r="E59" s="69" t="s">
        <v>538</v>
      </c>
      <c r="F59" s="69">
        <v>3</v>
      </c>
      <c r="G59" s="32">
        <v>16.250000000582077</v>
      </c>
      <c r="H59" s="32"/>
      <c r="I59" s="68">
        <v>1</v>
      </c>
      <c r="J59" s="68">
        <v>0</v>
      </c>
      <c r="K59" s="68">
        <v>0</v>
      </c>
      <c r="L59" s="68">
        <v>0</v>
      </c>
      <c r="M59" s="68">
        <v>0</v>
      </c>
      <c r="N59" s="68">
        <v>1</v>
      </c>
      <c r="O59" s="68">
        <v>0</v>
      </c>
      <c r="P59" s="68">
        <v>0</v>
      </c>
      <c r="Q59" s="68">
        <v>0</v>
      </c>
      <c r="R59" s="68">
        <v>0</v>
      </c>
      <c r="S59" s="68">
        <v>0</v>
      </c>
      <c r="T59" s="68">
        <v>1</v>
      </c>
      <c r="U59" s="68">
        <v>0</v>
      </c>
      <c r="V59" s="68">
        <v>0</v>
      </c>
      <c r="W59" s="68">
        <v>0</v>
      </c>
      <c r="X59" s="68">
        <v>1</v>
      </c>
      <c r="Y59" s="68">
        <v>0</v>
      </c>
      <c r="Z59" s="68">
        <v>0</v>
      </c>
    </row>
    <row r="60" spans="1:26" x14ac:dyDescent="0.2">
      <c r="A60" s="66">
        <v>1.8666666666395031</v>
      </c>
      <c r="B60" s="66">
        <v>5.9999999994761311</v>
      </c>
      <c r="C60" s="1" t="s">
        <v>144</v>
      </c>
      <c r="D60" s="67">
        <v>0.99722222222226264</v>
      </c>
      <c r="E60" s="69">
        <v>672</v>
      </c>
      <c r="F60" s="69">
        <v>1.8666666666395031</v>
      </c>
      <c r="G60" s="32">
        <v>5.9999999994761311</v>
      </c>
      <c r="H60" s="32"/>
      <c r="I60" s="68">
        <v>1</v>
      </c>
      <c r="J60" s="68">
        <v>0</v>
      </c>
      <c r="K60" s="68">
        <v>0</v>
      </c>
      <c r="L60" s="68">
        <v>0</v>
      </c>
      <c r="M60" s="68">
        <v>0</v>
      </c>
      <c r="N60" s="68">
        <v>1</v>
      </c>
      <c r="O60" s="68">
        <v>0</v>
      </c>
      <c r="P60" s="68">
        <v>0</v>
      </c>
      <c r="Q60" s="68">
        <v>0</v>
      </c>
      <c r="R60" s="68">
        <v>0</v>
      </c>
      <c r="S60" s="68">
        <v>0</v>
      </c>
      <c r="T60" s="68">
        <v>0</v>
      </c>
      <c r="U60" s="68">
        <v>1</v>
      </c>
      <c r="V60" s="68">
        <v>0</v>
      </c>
      <c r="W60" s="68">
        <v>0</v>
      </c>
      <c r="X60" s="68">
        <v>0</v>
      </c>
      <c r="Y60" s="68">
        <v>1</v>
      </c>
      <c r="Z60" s="68">
        <v>0</v>
      </c>
    </row>
    <row r="61" spans="1:26" x14ac:dyDescent="0.2">
      <c r="A61" s="66">
        <v>1.9500000000698492</v>
      </c>
      <c r="B61" s="66">
        <v>5.6652777775889263</v>
      </c>
      <c r="C61" s="1" t="s">
        <v>173</v>
      </c>
      <c r="D61" s="67">
        <v>0.9970982142856103</v>
      </c>
      <c r="E61" s="69">
        <v>672</v>
      </c>
      <c r="F61" s="69">
        <v>1.9500000000698492</v>
      </c>
      <c r="G61" s="32">
        <v>5.6652777775889263</v>
      </c>
      <c r="H61" s="32"/>
      <c r="I61" s="68">
        <v>1</v>
      </c>
      <c r="J61" s="68">
        <v>0</v>
      </c>
      <c r="K61" s="68">
        <v>0</v>
      </c>
      <c r="L61" s="68">
        <v>0</v>
      </c>
      <c r="M61" s="68">
        <v>0</v>
      </c>
      <c r="N61" s="68">
        <v>1</v>
      </c>
      <c r="O61" s="68">
        <v>0</v>
      </c>
      <c r="P61" s="68">
        <v>0</v>
      </c>
      <c r="Q61" s="68">
        <v>0</v>
      </c>
      <c r="R61" s="68">
        <v>0</v>
      </c>
      <c r="S61" s="68">
        <v>0</v>
      </c>
      <c r="T61" s="68">
        <v>0</v>
      </c>
      <c r="U61" s="68">
        <v>1</v>
      </c>
      <c r="V61" s="68">
        <v>0</v>
      </c>
      <c r="W61" s="68">
        <v>0</v>
      </c>
      <c r="X61" s="68">
        <v>0</v>
      </c>
      <c r="Y61" s="68">
        <v>1</v>
      </c>
      <c r="Z61" s="68">
        <v>0</v>
      </c>
    </row>
    <row r="62" spans="1:26" x14ac:dyDescent="0.2">
      <c r="A62" s="66">
        <v>0</v>
      </c>
      <c r="B62" s="66">
        <v>3.9988888890948147</v>
      </c>
      <c r="C62" s="1" t="s">
        <v>512</v>
      </c>
      <c r="D62" s="67">
        <v>1</v>
      </c>
      <c r="E62" s="69">
        <v>672</v>
      </c>
      <c r="F62" s="69" t="s">
        <v>538</v>
      </c>
      <c r="G62" s="32" t="s">
        <v>538</v>
      </c>
      <c r="H62" s="32"/>
      <c r="I62" s="68" t="s">
        <v>36</v>
      </c>
      <c r="J62" s="68" t="s">
        <v>36</v>
      </c>
      <c r="K62" s="68" t="s">
        <v>36</v>
      </c>
      <c r="L62" s="68" t="s">
        <v>36</v>
      </c>
      <c r="M62" s="68" t="s">
        <v>36</v>
      </c>
      <c r="N62" s="68">
        <v>0</v>
      </c>
      <c r="O62" s="68">
        <v>1</v>
      </c>
      <c r="P62" s="68">
        <v>0</v>
      </c>
      <c r="Q62" s="68">
        <v>0</v>
      </c>
      <c r="R62" s="68">
        <v>0</v>
      </c>
      <c r="S62" s="68" t="s">
        <v>36</v>
      </c>
      <c r="T62" s="68" t="s">
        <v>36</v>
      </c>
      <c r="U62" s="68" t="s">
        <v>36</v>
      </c>
      <c r="V62" s="68" t="s">
        <v>36</v>
      </c>
      <c r="W62" s="68">
        <v>0</v>
      </c>
      <c r="X62" s="68">
        <v>0</v>
      </c>
      <c r="Y62" s="68">
        <v>1</v>
      </c>
      <c r="Z62" s="68">
        <v>0</v>
      </c>
    </row>
    <row r="63" spans="1:26" x14ac:dyDescent="0.2">
      <c r="A63" s="66">
        <v>0</v>
      </c>
      <c r="B63" s="66">
        <v>3.933333333581686</v>
      </c>
      <c r="C63" s="1" t="s">
        <v>512</v>
      </c>
      <c r="D63" s="67">
        <v>1</v>
      </c>
      <c r="E63" s="69">
        <v>672</v>
      </c>
      <c r="F63" s="69" t="s">
        <v>538</v>
      </c>
      <c r="G63" s="32" t="s">
        <v>538</v>
      </c>
      <c r="H63" s="32"/>
      <c r="I63" s="68" t="s">
        <v>36</v>
      </c>
      <c r="J63" s="68" t="s">
        <v>36</v>
      </c>
      <c r="K63" s="68" t="s">
        <v>36</v>
      </c>
      <c r="L63" s="68" t="s">
        <v>36</v>
      </c>
      <c r="M63" s="68" t="s">
        <v>36</v>
      </c>
      <c r="N63" s="68">
        <v>0</v>
      </c>
      <c r="O63" s="68">
        <v>1</v>
      </c>
      <c r="P63" s="68">
        <v>0</v>
      </c>
      <c r="Q63" s="68">
        <v>0</v>
      </c>
      <c r="R63" s="68">
        <v>0</v>
      </c>
      <c r="S63" s="68" t="s">
        <v>36</v>
      </c>
      <c r="T63" s="68" t="s">
        <v>36</v>
      </c>
      <c r="U63" s="68" t="s">
        <v>36</v>
      </c>
      <c r="V63" s="68" t="s">
        <v>36</v>
      </c>
      <c r="W63" s="68">
        <v>0</v>
      </c>
      <c r="X63" s="68">
        <v>0</v>
      </c>
      <c r="Y63" s="68">
        <v>1</v>
      </c>
      <c r="Z63" s="68">
        <v>0</v>
      </c>
    </row>
    <row r="64" spans="1:26" x14ac:dyDescent="0.2">
      <c r="A64" s="66">
        <v>0</v>
      </c>
      <c r="B64" s="66">
        <v>8.0000000009313226</v>
      </c>
      <c r="C64" s="1" t="s">
        <v>131</v>
      </c>
      <c r="D64" s="67">
        <v>1</v>
      </c>
      <c r="E64" s="69">
        <v>336</v>
      </c>
      <c r="F64" s="69">
        <v>0</v>
      </c>
      <c r="G64" s="32">
        <v>8.0000000009313226</v>
      </c>
      <c r="H64" s="32"/>
      <c r="I64" s="68" t="s">
        <v>36</v>
      </c>
      <c r="J64" s="68" t="s">
        <v>36</v>
      </c>
      <c r="K64" s="68" t="s">
        <v>36</v>
      </c>
      <c r="L64" s="68" t="s">
        <v>36</v>
      </c>
      <c r="M64" s="68" t="s">
        <v>36</v>
      </c>
      <c r="N64" s="68">
        <v>1</v>
      </c>
      <c r="O64" s="68">
        <v>0</v>
      </c>
      <c r="P64" s="68">
        <v>0</v>
      </c>
      <c r="Q64" s="68">
        <v>0</v>
      </c>
      <c r="R64" s="68">
        <v>0</v>
      </c>
      <c r="S64" s="68" t="s">
        <v>36</v>
      </c>
      <c r="T64" s="68" t="s">
        <v>36</v>
      </c>
      <c r="U64" s="68" t="s">
        <v>36</v>
      </c>
      <c r="V64" s="68" t="s">
        <v>36</v>
      </c>
      <c r="W64" s="68">
        <v>0</v>
      </c>
      <c r="X64" s="68">
        <v>0</v>
      </c>
      <c r="Y64" s="68">
        <v>1</v>
      </c>
      <c r="Z64" s="68">
        <v>0</v>
      </c>
    </row>
    <row r="65" spans="1:26" x14ac:dyDescent="0.2">
      <c r="A65" s="66">
        <v>144</v>
      </c>
      <c r="B65" s="66">
        <v>110.99999999930151</v>
      </c>
      <c r="C65" s="1" t="s">
        <v>519</v>
      </c>
      <c r="D65" s="67">
        <v>0.7857142857142857</v>
      </c>
      <c r="E65" s="69" t="s">
        <v>538</v>
      </c>
      <c r="F65" s="69">
        <v>48</v>
      </c>
      <c r="G65" s="32">
        <v>36.999999999767169</v>
      </c>
      <c r="H65" s="32"/>
      <c r="I65" s="68">
        <v>1</v>
      </c>
      <c r="J65" s="68">
        <v>0</v>
      </c>
      <c r="K65" s="68">
        <v>0</v>
      </c>
      <c r="L65" s="68">
        <v>0</v>
      </c>
      <c r="M65" s="68">
        <v>0</v>
      </c>
      <c r="N65" s="68">
        <v>1</v>
      </c>
      <c r="O65" s="68">
        <v>0</v>
      </c>
      <c r="P65" s="68">
        <v>0</v>
      </c>
      <c r="Q65" s="68">
        <v>0</v>
      </c>
      <c r="R65" s="68">
        <v>0</v>
      </c>
      <c r="S65" s="68">
        <v>1</v>
      </c>
      <c r="T65" s="68">
        <v>0</v>
      </c>
      <c r="U65" s="68">
        <v>0</v>
      </c>
      <c r="V65" s="68">
        <v>0</v>
      </c>
      <c r="W65" s="68">
        <v>1</v>
      </c>
      <c r="X65" s="68">
        <v>0</v>
      </c>
      <c r="Y65" s="68">
        <v>0</v>
      </c>
      <c r="Z65" s="68">
        <v>0</v>
      </c>
    </row>
    <row r="66" spans="1:26" x14ac:dyDescent="0.2">
      <c r="A66" s="66">
        <v>1.5</v>
      </c>
      <c r="B66" s="66">
        <v>8.3333333334303461</v>
      </c>
      <c r="C66" s="1" t="s">
        <v>168</v>
      </c>
      <c r="D66" s="67">
        <v>0.9977678571428571</v>
      </c>
      <c r="E66" s="69" t="s">
        <v>538</v>
      </c>
      <c r="F66" s="69">
        <v>1.5</v>
      </c>
      <c r="G66" s="32">
        <v>8.3333333334303461</v>
      </c>
      <c r="H66" s="32"/>
      <c r="I66" s="68">
        <v>1</v>
      </c>
      <c r="J66" s="68">
        <v>0</v>
      </c>
      <c r="K66" s="68">
        <v>0</v>
      </c>
      <c r="L66" s="68">
        <v>0</v>
      </c>
      <c r="M66" s="68">
        <v>0</v>
      </c>
      <c r="N66" s="68">
        <v>1</v>
      </c>
      <c r="O66" s="68">
        <v>0</v>
      </c>
      <c r="P66" s="68">
        <v>0</v>
      </c>
      <c r="Q66" s="68">
        <v>0</v>
      </c>
      <c r="R66" s="68">
        <v>0</v>
      </c>
      <c r="S66" s="68">
        <v>1</v>
      </c>
      <c r="T66" s="68">
        <v>0</v>
      </c>
      <c r="U66" s="68">
        <v>0</v>
      </c>
      <c r="V66" s="68">
        <v>0</v>
      </c>
      <c r="W66" s="68">
        <v>1</v>
      </c>
      <c r="X66" s="68">
        <v>0</v>
      </c>
      <c r="Y66" s="68">
        <v>0</v>
      </c>
      <c r="Z66" s="68">
        <v>0</v>
      </c>
    </row>
    <row r="67" spans="1:26" x14ac:dyDescent="0.2">
      <c r="A67" s="66">
        <v>0</v>
      </c>
      <c r="B67" s="66">
        <v>95.000000000582077</v>
      </c>
      <c r="C67" s="1" t="s">
        <v>170</v>
      </c>
      <c r="D67" s="67">
        <v>1</v>
      </c>
      <c r="E67" s="69" t="s">
        <v>538</v>
      </c>
      <c r="F67" s="69" t="s">
        <v>538</v>
      </c>
      <c r="G67" s="32" t="s">
        <v>538</v>
      </c>
      <c r="H67" s="32"/>
      <c r="I67" s="68" t="s">
        <v>36</v>
      </c>
      <c r="J67" s="68" t="s">
        <v>36</v>
      </c>
      <c r="K67" s="68" t="s">
        <v>36</v>
      </c>
      <c r="L67" s="68" t="s">
        <v>36</v>
      </c>
      <c r="M67" s="68" t="s">
        <v>36</v>
      </c>
      <c r="N67" s="68">
        <v>0</v>
      </c>
      <c r="O67" s="68">
        <v>0</v>
      </c>
      <c r="P67" s="68">
        <v>1</v>
      </c>
      <c r="Q67" s="68">
        <v>0</v>
      </c>
      <c r="R67" s="68">
        <v>0</v>
      </c>
      <c r="S67" s="68" t="s">
        <v>36</v>
      </c>
      <c r="T67" s="68" t="s">
        <v>36</v>
      </c>
      <c r="U67" s="68" t="s">
        <v>36</v>
      </c>
      <c r="V67" s="68" t="s">
        <v>36</v>
      </c>
      <c r="W67" s="68">
        <v>0</v>
      </c>
      <c r="X67" s="68">
        <v>0</v>
      </c>
      <c r="Y67" s="68">
        <v>0</v>
      </c>
      <c r="Z67" s="68">
        <v>1</v>
      </c>
    </row>
    <row r="68" spans="1:26" x14ac:dyDescent="0.2">
      <c r="A68" s="66">
        <v>0.50000000005820766</v>
      </c>
      <c r="B68" s="66">
        <v>2.0000000002328306</v>
      </c>
      <c r="C68" s="1" t="s">
        <v>54</v>
      </c>
      <c r="D68" s="67">
        <v>0.99925595238086573</v>
      </c>
      <c r="E68" s="69">
        <v>672</v>
      </c>
      <c r="F68" s="69">
        <v>0.50000000005820766</v>
      </c>
      <c r="G68" s="32">
        <v>2.0000000002328306</v>
      </c>
      <c r="H68" s="32"/>
      <c r="I68" s="68">
        <v>1</v>
      </c>
      <c r="J68" s="68">
        <v>0</v>
      </c>
      <c r="K68" s="68">
        <v>0</v>
      </c>
      <c r="L68" s="68">
        <v>0</v>
      </c>
      <c r="M68" s="68">
        <v>0</v>
      </c>
      <c r="N68" s="68">
        <v>1</v>
      </c>
      <c r="O68" s="68">
        <v>0</v>
      </c>
      <c r="P68" s="68">
        <v>0</v>
      </c>
      <c r="Q68" s="68">
        <v>0</v>
      </c>
      <c r="R68" s="68">
        <v>0</v>
      </c>
      <c r="S68" s="68">
        <v>0</v>
      </c>
      <c r="T68" s="68">
        <v>0</v>
      </c>
      <c r="U68" s="68">
        <v>1</v>
      </c>
      <c r="V68" s="68">
        <v>0</v>
      </c>
      <c r="W68" s="68">
        <v>0</v>
      </c>
      <c r="X68" s="68">
        <v>0</v>
      </c>
      <c r="Y68" s="68">
        <v>1</v>
      </c>
      <c r="Z68" s="68">
        <v>0</v>
      </c>
    </row>
    <row r="69" spans="1:26" x14ac:dyDescent="0.2">
      <c r="A69" s="66">
        <v>0</v>
      </c>
      <c r="B69" s="66">
        <v>0.83333333255723119</v>
      </c>
      <c r="C69" s="1" t="s">
        <v>54</v>
      </c>
      <c r="D69" s="67">
        <v>1</v>
      </c>
      <c r="E69" s="69" t="s">
        <v>538</v>
      </c>
      <c r="F69" s="69" t="s">
        <v>538</v>
      </c>
      <c r="G69" s="32" t="s">
        <v>538</v>
      </c>
      <c r="H69" s="32"/>
      <c r="I69" s="68" t="s">
        <v>36</v>
      </c>
      <c r="J69" s="68" t="s">
        <v>36</v>
      </c>
      <c r="K69" s="68" t="s">
        <v>36</v>
      </c>
      <c r="L69" s="68" t="s">
        <v>36</v>
      </c>
      <c r="M69" s="68" t="s">
        <v>36</v>
      </c>
      <c r="N69" s="68">
        <v>0</v>
      </c>
      <c r="O69" s="68">
        <v>1</v>
      </c>
      <c r="P69" s="68">
        <v>0</v>
      </c>
      <c r="Q69" s="68">
        <v>0</v>
      </c>
      <c r="R69" s="68">
        <v>0</v>
      </c>
      <c r="S69" s="68" t="s">
        <v>36</v>
      </c>
      <c r="T69" s="68" t="s">
        <v>36</v>
      </c>
      <c r="U69" s="68" t="s">
        <v>36</v>
      </c>
      <c r="V69" s="68" t="s">
        <v>36</v>
      </c>
      <c r="W69" s="68">
        <v>1</v>
      </c>
      <c r="X69" s="68">
        <v>0</v>
      </c>
      <c r="Y69" s="68">
        <v>0</v>
      </c>
      <c r="Z69" s="68">
        <v>0</v>
      </c>
    </row>
    <row r="70" spans="1:26" x14ac:dyDescent="0.2">
      <c r="A70" s="66">
        <v>0</v>
      </c>
      <c r="B70" s="66">
        <v>0.83194444421678782</v>
      </c>
      <c r="C70" s="1" t="s">
        <v>66</v>
      </c>
      <c r="D70" s="67">
        <v>1</v>
      </c>
      <c r="E70" s="69">
        <v>224</v>
      </c>
      <c r="F70" s="69" t="s">
        <v>538</v>
      </c>
      <c r="G70" s="32" t="s">
        <v>538</v>
      </c>
      <c r="H70" s="32"/>
      <c r="I70" s="68" t="s">
        <v>36</v>
      </c>
      <c r="J70" s="68" t="s">
        <v>36</v>
      </c>
      <c r="K70" s="68" t="s">
        <v>36</v>
      </c>
      <c r="L70" s="68" t="s">
        <v>36</v>
      </c>
      <c r="M70" s="68" t="s">
        <v>36</v>
      </c>
      <c r="N70" s="68">
        <v>0</v>
      </c>
      <c r="O70" s="68">
        <v>1</v>
      </c>
      <c r="P70" s="68">
        <v>0</v>
      </c>
      <c r="Q70" s="68">
        <v>0</v>
      </c>
      <c r="R70" s="68">
        <v>0</v>
      </c>
      <c r="S70" s="68" t="s">
        <v>36</v>
      </c>
      <c r="T70" s="68" t="s">
        <v>36</v>
      </c>
      <c r="U70" s="68" t="s">
        <v>36</v>
      </c>
      <c r="V70" s="68" t="s">
        <v>36</v>
      </c>
      <c r="W70" s="68">
        <v>1</v>
      </c>
      <c r="X70" s="68">
        <v>0</v>
      </c>
      <c r="Y70" s="68">
        <v>0</v>
      </c>
      <c r="Z70" s="68">
        <v>0</v>
      </c>
    </row>
    <row r="71" spans="1:26" x14ac:dyDescent="0.2">
      <c r="A71" s="66">
        <v>0</v>
      </c>
      <c r="B71" s="66">
        <v>0.83194444421678782</v>
      </c>
      <c r="C71" s="1" t="s">
        <v>35</v>
      </c>
      <c r="D71" s="67">
        <v>1</v>
      </c>
      <c r="E71" s="69">
        <v>672</v>
      </c>
      <c r="F71" s="69" t="s">
        <v>538</v>
      </c>
      <c r="G71" s="32" t="s">
        <v>538</v>
      </c>
      <c r="H71" s="32"/>
      <c r="I71" s="68" t="s">
        <v>36</v>
      </c>
      <c r="J71" s="68" t="s">
        <v>36</v>
      </c>
      <c r="K71" s="68" t="s">
        <v>36</v>
      </c>
      <c r="L71" s="68" t="s">
        <v>36</v>
      </c>
      <c r="M71" s="68" t="s">
        <v>36</v>
      </c>
      <c r="N71" s="68">
        <v>0</v>
      </c>
      <c r="O71" s="68">
        <v>1</v>
      </c>
      <c r="P71" s="68">
        <v>0</v>
      </c>
      <c r="Q71" s="68">
        <v>0</v>
      </c>
      <c r="R71" s="68">
        <v>0</v>
      </c>
      <c r="S71" s="68" t="s">
        <v>36</v>
      </c>
      <c r="T71" s="68" t="s">
        <v>36</v>
      </c>
      <c r="U71" s="68" t="s">
        <v>36</v>
      </c>
      <c r="V71" s="68" t="s">
        <v>36</v>
      </c>
      <c r="W71" s="68">
        <v>1</v>
      </c>
      <c r="X71" s="68">
        <v>0</v>
      </c>
      <c r="Y71" s="68">
        <v>0</v>
      </c>
      <c r="Z71" s="68">
        <v>0</v>
      </c>
    </row>
    <row r="72" spans="1:26" x14ac:dyDescent="0.2">
      <c r="A72" s="66">
        <v>3</v>
      </c>
      <c r="B72" s="66">
        <v>7.1652777772396803</v>
      </c>
      <c r="C72" s="1" t="s">
        <v>80</v>
      </c>
      <c r="D72" s="67">
        <v>0.9955357142857143</v>
      </c>
      <c r="E72" s="69">
        <v>672</v>
      </c>
      <c r="F72" s="69">
        <v>3</v>
      </c>
      <c r="G72" s="32">
        <v>6.3333333330228925</v>
      </c>
      <c r="H72" s="32"/>
      <c r="I72" s="68">
        <v>1</v>
      </c>
      <c r="J72" s="68">
        <v>0</v>
      </c>
      <c r="K72" s="68">
        <v>0</v>
      </c>
      <c r="L72" s="68">
        <v>0</v>
      </c>
      <c r="M72" s="68">
        <v>0</v>
      </c>
      <c r="N72" s="68">
        <v>0.88389222719886196</v>
      </c>
      <c r="O72" s="68">
        <v>0.11610777280113799</v>
      </c>
      <c r="P72" s="68">
        <v>0</v>
      </c>
      <c r="Q72" s="68">
        <v>0</v>
      </c>
      <c r="R72" s="68">
        <v>0</v>
      </c>
      <c r="S72" s="68">
        <v>0</v>
      </c>
      <c r="T72" s="68">
        <v>0</v>
      </c>
      <c r="U72" s="68">
        <v>1</v>
      </c>
      <c r="V72" s="68">
        <v>0</v>
      </c>
      <c r="W72" s="68">
        <v>0.11610777280113799</v>
      </c>
      <c r="X72" s="68">
        <v>0</v>
      </c>
      <c r="Y72" s="68">
        <v>0.88389222719886196</v>
      </c>
      <c r="Z72" s="68">
        <v>0</v>
      </c>
    </row>
    <row r="73" spans="1:26" x14ac:dyDescent="0.2">
      <c r="A73" s="66">
        <v>3.4999999998835847</v>
      </c>
      <c r="B73" s="66">
        <v>6.4974999998230487</v>
      </c>
      <c r="C73" s="1" t="s">
        <v>209</v>
      </c>
      <c r="D73" s="67">
        <v>0.99479166666683994</v>
      </c>
      <c r="E73" s="69">
        <v>672</v>
      </c>
      <c r="F73" s="69">
        <v>3.4999999998835847</v>
      </c>
      <c r="G73" s="32">
        <v>5.6655555556062609</v>
      </c>
      <c r="H73" s="32"/>
      <c r="I73" s="68">
        <v>1</v>
      </c>
      <c r="J73" s="68">
        <v>0</v>
      </c>
      <c r="K73" s="68">
        <v>0</v>
      </c>
      <c r="L73" s="68">
        <v>0</v>
      </c>
      <c r="M73" s="68">
        <v>0</v>
      </c>
      <c r="N73" s="68">
        <v>0.87195930061724591</v>
      </c>
      <c r="O73" s="68">
        <v>0.12804069938275411</v>
      </c>
      <c r="P73" s="68">
        <v>0</v>
      </c>
      <c r="Q73" s="68">
        <v>0</v>
      </c>
      <c r="R73" s="68">
        <v>0</v>
      </c>
      <c r="S73" s="68">
        <v>0</v>
      </c>
      <c r="T73" s="68">
        <v>0</v>
      </c>
      <c r="U73" s="68">
        <v>1</v>
      </c>
      <c r="V73" s="68">
        <v>0</v>
      </c>
      <c r="W73" s="68">
        <v>0.12804069938275411</v>
      </c>
      <c r="X73" s="68">
        <v>0</v>
      </c>
      <c r="Y73" s="68">
        <v>0.87195930061724591</v>
      </c>
      <c r="Z73" s="68">
        <v>0</v>
      </c>
    </row>
    <row r="74" spans="1:26" x14ac:dyDescent="0.2">
      <c r="A74" s="66">
        <v>0</v>
      </c>
      <c r="B74" s="66">
        <v>0.83194444421678782</v>
      </c>
      <c r="C74" s="1" t="s">
        <v>245</v>
      </c>
      <c r="D74" s="67">
        <v>1</v>
      </c>
      <c r="E74" s="69" t="s">
        <v>538</v>
      </c>
      <c r="F74" s="69" t="s">
        <v>538</v>
      </c>
      <c r="G74" s="32" t="s">
        <v>538</v>
      </c>
      <c r="H74" s="32"/>
      <c r="I74" s="68" t="s">
        <v>36</v>
      </c>
      <c r="J74" s="68" t="s">
        <v>36</v>
      </c>
      <c r="K74" s="68" t="s">
        <v>36</v>
      </c>
      <c r="L74" s="68" t="s">
        <v>36</v>
      </c>
      <c r="M74" s="68" t="s">
        <v>36</v>
      </c>
      <c r="N74" s="68">
        <v>0</v>
      </c>
      <c r="O74" s="68">
        <v>1</v>
      </c>
      <c r="P74" s="68">
        <v>0</v>
      </c>
      <c r="Q74" s="68">
        <v>0</v>
      </c>
      <c r="R74" s="68">
        <v>0</v>
      </c>
      <c r="S74" s="68" t="s">
        <v>36</v>
      </c>
      <c r="T74" s="68" t="s">
        <v>36</v>
      </c>
      <c r="U74" s="68" t="s">
        <v>36</v>
      </c>
      <c r="V74" s="68" t="s">
        <v>36</v>
      </c>
      <c r="W74" s="68">
        <v>1</v>
      </c>
      <c r="X74" s="68">
        <v>0</v>
      </c>
      <c r="Y74" s="68">
        <v>0</v>
      </c>
      <c r="Z74" s="68">
        <v>0</v>
      </c>
    </row>
    <row r="75" spans="1:26" x14ac:dyDescent="0.2">
      <c r="A75" s="66">
        <v>0</v>
      </c>
      <c r="B75" s="66">
        <v>0.41527777793817222</v>
      </c>
      <c r="C75" s="1" t="s">
        <v>246</v>
      </c>
      <c r="D75" s="67">
        <v>1</v>
      </c>
      <c r="E75" s="69" t="s">
        <v>538</v>
      </c>
      <c r="F75" s="69" t="s">
        <v>538</v>
      </c>
      <c r="G75" s="32" t="s">
        <v>538</v>
      </c>
      <c r="H75" s="32"/>
      <c r="I75" s="68" t="s">
        <v>36</v>
      </c>
      <c r="J75" s="68" t="s">
        <v>36</v>
      </c>
      <c r="K75" s="68" t="s">
        <v>36</v>
      </c>
      <c r="L75" s="68" t="s">
        <v>36</v>
      </c>
      <c r="M75" s="68" t="s">
        <v>36</v>
      </c>
      <c r="N75" s="68">
        <v>0</v>
      </c>
      <c r="O75" s="68">
        <v>1</v>
      </c>
      <c r="P75" s="68">
        <v>0</v>
      </c>
      <c r="Q75" s="68">
        <v>0</v>
      </c>
      <c r="R75" s="68">
        <v>0</v>
      </c>
      <c r="S75" s="68" t="s">
        <v>36</v>
      </c>
      <c r="T75" s="68" t="s">
        <v>36</v>
      </c>
      <c r="U75" s="68" t="s">
        <v>36</v>
      </c>
      <c r="V75" s="68" t="s">
        <v>36</v>
      </c>
      <c r="W75" s="68">
        <v>1</v>
      </c>
      <c r="X75" s="68">
        <v>0</v>
      </c>
      <c r="Y75" s="68">
        <v>0</v>
      </c>
      <c r="Z75" s="68">
        <v>0</v>
      </c>
    </row>
    <row r="76" spans="1:26" x14ac:dyDescent="0.2">
      <c r="A76" s="66">
        <v>131.70000000006985</v>
      </c>
      <c r="B76" s="66">
        <v>8.7499999997089617</v>
      </c>
      <c r="C76" s="1" t="s">
        <v>148</v>
      </c>
      <c r="D76" s="67">
        <v>0.8040178571427532</v>
      </c>
      <c r="E76" s="69">
        <v>672</v>
      </c>
      <c r="F76" s="69">
        <v>131.70000000006985</v>
      </c>
      <c r="G76" s="32">
        <v>8.7499999997089617</v>
      </c>
      <c r="H76" s="32"/>
      <c r="I76" s="68">
        <v>1</v>
      </c>
      <c r="J76" s="68">
        <v>0</v>
      </c>
      <c r="K76" s="68">
        <v>0</v>
      </c>
      <c r="L76" s="68">
        <v>0</v>
      </c>
      <c r="M76" s="68">
        <v>0</v>
      </c>
      <c r="N76" s="68">
        <v>1</v>
      </c>
      <c r="O76" s="68">
        <v>0</v>
      </c>
      <c r="P76" s="68">
        <v>0</v>
      </c>
      <c r="Q76" s="68">
        <v>0</v>
      </c>
      <c r="R76" s="68">
        <v>0</v>
      </c>
      <c r="S76" s="68">
        <v>0</v>
      </c>
      <c r="T76" s="68">
        <v>0</v>
      </c>
      <c r="U76" s="68">
        <v>1</v>
      </c>
      <c r="V76" s="68">
        <v>0</v>
      </c>
      <c r="W76" s="68">
        <v>0</v>
      </c>
      <c r="X76" s="68">
        <v>0</v>
      </c>
      <c r="Y76" s="68">
        <v>1</v>
      </c>
      <c r="Z76" s="68">
        <v>0</v>
      </c>
    </row>
    <row r="77" spans="1:26" x14ac:dyDescent="0.2">
      <c r="A77" s="66">
        <v>1.9999999998835847</v>
      </c>
      <c r="B77" s="66">
        <v>13.74861111107748</v>
      </c>
      <c r="C77" s="1" t="s">
        <v>282</v>
      </c>
      <c r="D77" s="67">
        <v>0.99702380952398273</v>
      </c>
      <c r="E77" s="69">
        <v>672</v>
      </c>
      <c r="F77" s="69">
        <v>1.9999999998835847</v>
      </c>
      <c r="G77" s="32">
        <v>13.74861111107748</v>
      </c>
      <c r="H77" s="32"/>
      <c r="I77" s="68">
        <v>1</v>
      </c>
      <c r="J77" s="68">
        <v>0</v>
      </c>
      <c r="K77" s="68">
        <v>0</v>
      </c>
      <c r="L77" s="68">
        <v>0</v>
      </c>
      <c r="M77" s="68">
        <v>0</v>
      </c>
      <c r="N77" s="68">
        <v>1</v>
      </c>
      <c r="O77" s="68">
        <v>0</v>
      </c>
      <c r="P77" s="68">
        <v>0</v>
      </c>
      <c r="Q77" s="68">
        <v>0</v>
      </c>
      <c r="R77" s="68">
        <v>0</v>
      </c>
      <c r="S77" s="68">
        <v>0</v>
      </c>
      <c r="T77" s="68">
        <v>0</v>
      </c>
      <c r="U77" s="68">
        <v>1</v>
      </c>
      <c r="V77" s="68">
        <v>0</v>
      </c>
      <c r="W77" s="68">
        <v>0</v>
      </c>
      <c r="X77" s="68">
        <v>0</v>
      </c>
      <c r="Y77" s="68">
        <v>1</v>
      </c>
      <c r="Z77" s="68">
        <v>0</v>
      </c>
    </row>
    <row r="78" spans="1:26" x14ac:dyDescent="0.2">
      <c r="A78" s="66">
        <v>4.1666666669771075</v>
      </c>
      <c r="B78" s="66">
        <v>44.165277777356096</v>
      </c>
      <c r="C78" s="1" t="s">
        <v>442</v>
      </c>
      <c r="D78" s="67">
        <v>0.99379960317414118</v>
      </c>
      <c r="E78" s="69" t="s">
        <v>538</v>
      </c>
      <c r="F78" s="69">
        <v>2.0833333334885538</v>
      </c>
      <c r="G78" s="32">
        <v>16.666666666424135</v>
      </c>
      <c r="H78" s="32"/>
      <c r="I78" s="68">
        <v>1</v>
      </c>
      <c r="J78" s="68">
        <v>0</v>
      </c>
      <c r="K78" s="68">
        <v>0</v>
      </c>
      <c r="L78" s="68">
        <v>0</v>
      </c>
      <c r="M78" s="68">
        <v>0</v>
      </c>
      <c r="N78" s="68">
        <v>0.75474071511305074</v>
      </c>
      <c r="O78" s="68">
        <v>0.24525928488694923</v>
      </c>
      <c r="P78" s="68">
        <v>0</v>
      </c>
      <c r="Q78" s="68">
        <v>0</v>
      </c>
      <c r="R78" s="68">
        <v>0</v>
      </c>
      <c r="S78" s="68">
        <v>1</v>
      </c>
      <c r="T78" s="68">
        <v>0</v>
      </c>
      <c r="U78" s="68">
        <v>0</v>
      </c>
      <c r="V78" s="68">
        <v>0</v>
      </c>
      <c r="W78" s="68">
        <v>0.75474071511305074</v>
      </c>
      <c r="X78" s="68">
        <v>0</v>
      </c>
      <c r="Y78" s="68">
        <v>0.24525928488694923</v>
      </c>
      <c r="Z78" s="68">
        <v>0</v>
      </c>
    </row>
    <row r="79" spans="1:26" x14ac:dyDescent="0.2">
      <c r="A79" s="66">
        <v>0.50000000005820766</v>
      </c>
      <c r="B79" s="66">
        <v>5.3333333332557231</v>
      </c>
      <c r="C79" s="1" t="s">
        <v>151</v>
      </c>
      <c r="D79" s="67">
        <v>0.99925595238086573</v>
      </c>
      <c r="E79" s="69">
        <v>672</v>
      </c>
      <c r="F79" s="69">
        <v>0.50000000005820766</v>
      </c>
      <c r="G79" s="32">
        <v>3.3333333337213844</v>
      </c>
      <c r="H79" s="32"/>
      <c r="I79" s="68">
        <v>1</v>
      </c>
      <c r="J79" s="68">
        <v>0</v>
      </c>
      <c r="K79" s="68">
        <v>0</v>
      </c>
      <c r="L79" s="68">
        <v>0</v>
      </c>
      <c r="M79" s="68">
        <v>0</v>
      </c>
      <c r="N79" s="68">
        <v>0.62500000008185452</v>
      </c>
      <c r="O79" s="68">
        <v>0</v>
      </c>
      <c r="P79" s="68">
        <v>0.37499999991814548</v>
      </c>
      <c r="Q79" s="68">
        <v>0</v>
      </c>
      <c r="R79" s="68">
        <v>0</v>
      </c>
      <c r="S79" s="68">
        <v>0</v>
      </c>
      <c r="T79" s="68">
        <v>0</v>
      </c>
      <c r="U79" s="68">
        <v>1</v>
      </c>
      <c r="V79" s="68">
        <v>0</v>
      </c>
      <c r="W79" s="68">
        <v>0.37499999991814548</v>
      </c>
      <c r="X79" s="68">
        <v>0</v>
      </c>
      <c r="Y79" s="68">
        <v>0.62500000008185452</v>
      </c>
      <c r="Z79" s="68">
        <v>0</v>
      </c>
    </row>
    <row r="80" spans="1:26" x14ac:dyDescent="0.2">
      <c r="A80" s="66">
        <v>0</v>
      </c>
      <c r="B80" s="66">
        <v>3.1666666673845612</v>
      </c>
      <c r="C80" s="1" t="s">
        <v>181</v>
      </c>
      <c r="D80" s="67">
        <v>1</v>
      </c>
      <c r="E80" s="69" t="s">
        <v>538</v>
      </c>
      <c r="F80" s="69" t="s">
        <v>538</v>
      </c>
      <c r="G80" s="32" t="s">
        <v>538</v>
      </c>
      <c r="H80" s="32"/>
      <c r="I80" s="68" t="s">
        <v>36</v>
      </c>
      <c r="J80" s="68" t="s">
        <v>36</v>
      </c>
      <c r="K80" s="68" t="s">
        <v>36</v>
      </c>
      <c r="L80" s="68" t="s">
        <v>36</v>
      </c>
      <c r="M80" s="68" t="s">
        <v>36</v>
      </c>
      <c r="N80" s="68">
        <v>0</v>
      </c>
      <c r="O80" s="68">
        <v>0</v>
      </c>
      <c r="P80" s="68">
        <v>1</v>
      </c>
      <c r="Q80" s="68">
        <v>0</v>
      </c>
      <c r="R80" s="68">
        <v>0</v>
      </c>
      <c r="S80" s="68" t="s">
        <v>36</v>
      </c>
      <c r="T80" s="68" t="s">
        <v>36</v>
      </c>
      <c r="U80" s="68" t="s">
        <v>36</v>
      </c>
      <c r="V80" s="68" t="s">
        <v>36</v>
      </c>
      <c r="W80" s="68">
        <v>1</v>
      </c>
      <c r="X80" s="68">
        <v>0</v>
      </c>
      <c r="Y80" s="68">
        <v>0</v>
      </c>
      <c r="Z80" s="68">
        <v>0</v>
      </c>
    </row>
    <row r="81" spans="1:26" x14ac:dyDescent="0.2">
      <c r="A81" s="66">
        <v>0</v>
      </c>
      <c r="B81" s="66">
        <v>2.0000000004074536</v>
      </c>
      <c r="C81" s="1" t="s">
        <v>86</v>
      </c>
      <c r="D81" s="67">
        <v>1</v>
      </c>
      <c r="E81" s="69" t="s">
        <v>538</v>
      </c>
      <c r="F81" s="69" t="s">
        <v>538</v>
      </c>
      <c r="G81" s="32" t="s">
        <v>538</v>
      </c>
      <c r="H81" s="32"/>
      <c r="I81" s="68" t="s">
        <v>36</v>
      </c>
      <c r="J81" s="68" t="s">
        <v>36</v>
      </c>
      <c r="K81" s="68" t="s">
        <v>36</v>
      </c>
      <c r="L81" s="68" t="s">
        <v>36</v>
      </c>
      <c r="M81" s="68" t="s">
        <v>36</v>
      </c>
      <c r="N81" s="68">
        <v>0</v>
      </c>
      <c r="O81" s="68">
        <v>0</v>
      </c>
      <c r="P81" s="68">
        <v>1</v>
      </c>
      <c r="Q81" s="68">
        <v>0</v>
      </c>
      <c r="R81" s="68">
        <v>0</v>
      </c>
      <c r="S81" s="68" t="s">
        <v>36</v>
      </c>
      <c r="T81" s="68" t="s">
        <v>36</v>
      </c>
      <c r="U81" s="68" t="s">
        <v>36</v>
      </c>
      <c r="V81" s="68" t="s">
        <v>36</v>
      </c>
      <c r="W81" s="68">
        <v>1</v>
      </c>
      <c r="X81" s="68">
        <v>0</v>
      </c>
      <c r="Y81" s="68">
        <v>0</v>
      </c>
      <c r="Z81" s="68">
        <v>0</v>
      </c>
    </row>
    <row r="82" spans="1:26" x14ac:dyDescent="0.2">
      <c r="A82" s="66">
        <v>0.88333333341870457</v>
      </c>
      <c r="B82" s="66">
        <v>5.333333334128838</v>
      </c>
      <c r="C82" s="1" t="s">
        <v>43</v>
      </c>
      <c r="D82" s="67">
        <v>0.99868551587288878</v>
      </c>
      <c r="E82" s="69">
        <v>672</v>
      </c>
      <c r="F82" s="69">
        <v>0.88333333341870457</v>
      </c>
      <c r="G82" s="32">
        <v>3.3333333337213844</v>
      </c>
      <c r="H82" s="32"/>
      <c r="I82" s="68">
        <v>1</v>
      </c>
      <c r="J82" s="68">
        <v>0</v>
      </c>
      <c r="K82" s="68">
        <v>0</v>
      </c>
      <c r="L82" s="68">
        <v>0</v>
      </c>
      <c r="M82" s="68">
        <v>0</v>
      </c>
      <c r="N82" s="68">
        <v>0.62499999997953637</v>
      </c>
      <c r="O82" s="68">
        <v>0</v>
      </c>
      <c r="P82" s="68">
        <v>0.37500000002046363</v>
      </c>
      <c r="Q82" s="68">
        <v>0</v>
      </c>
      <c r="R82" s="68">
        <v>0</v>
      </c>
      <c r="S82" s="68">
        <v>0</v>
      </c>
      <c r="T82" s="68">
        <v>0</v>
      </c>
      <c r="U82" s="68">
        <v>1</v>
      </c>
      <c r="V82" s="68">
        <v>0</v>
      </c>
      <c r="W82" s="68">
        <v>0.37500000002046363</v>
      </c>
      <c r="X82" s="68">
        <v>0</v>
      </c>
      <c r="Y82" s="68">
        <v>0.62499999997953637</v>
      </c>
      <c r="Z82" s="68">
        <v>0</v>
      </c>
    </row>
    <row r="83" spans="1:26" x14ac:dyDescent="0.2">
      <c r="A83" s="66">
        <v>0</v>
      </c>
      <c r="B83" s="66">
        <v>1.9999999995343387</v>
      </c>
      <c r="C83" s="1" t="s">
        <v>88</v>
      </c>
      <c r="D83" s="67">
        <v>1</v>
      </c>
      <c r="E83" s="69">
        <v>372</v>
      </c>
      <c r="F83" s="69" t="s">
        <v>538</v>
      </c>
      <c r="G83" s="32" t="s">
        <v>538</v>
      </c>
      <c r="H83" s="32"/>
      <c r="I83" s="68" t="s">
        <v>36</v>
      </c>
      <c r="J83" s="68" t="s">
        <v>36</v>
      </c>
      <c r="K83" s="68" t="s">
        <v>36</v>
      </c>
      <c r="L83" s="68" t="s">
        <v>36</v>
      </c>
      <c r="M83" s="68" t="s">
        <v>36</v>
      </c>
      <c r="N83" s="68">
        <v>0</v>
      </c>
      <c r="O83" s="68">
        <v>0</v>
      </c>
      <c r="P83" s="68">
        <v>1</v>
      </c>
      <c r="Q83" s="68">
        <v>0</v>
      </c>
      <c r="R83" s="68">
        <v>0</v>
      </c>
      <c r="S83" s="68" t="s">
        <v>36</v>
      </c>
      <c r="T83" s="68" t="s">
        <v>36</v>
      </c>
      <c r="U83" s="68" t="s">
        <v>36</v>
      </c>
      <c r="V83" s="68" t="s">
        <v>36</v>
      </c>
      <c r="W83" s="68">
        <v>1</v>
      </c>
      <c r="X83" s="68">
        <v>0</v>
      </c>
      <c r="Y83" s="68">
        <v>0</v>
      </c>
      <c r="Z83" s="68">
        <v>0</v>
      </c>
    </row>
    <row r="84" spans="1:26" x14ac:dyDescent="0.2">
      <c r="A84" s="66">
        <v>0</v>
      </c>
      <c r="B84" s="66">
        <v>1.9999999995343387</v>
      </c>
      <c r="C84" s="1" t="s">
        <v>77</v>
      </c>
      <c r="D84" s="67">
        <v>1</v>
      </c>
      <c r="E84" s="69" t="s">
        <v>538</v>
      </c>
      <c r="F84" s="69" t="s">
        <v>538</v>
      </c>
      <c r="G84" s="32" t="s">
        <v>538</v>
      </c>
      <c r="H84" s="32"/>
      <c r="I84" s="68" t="s">
        <v>36</v>
      </c>
      <c r="J84" s="68" t="s">
        <v>36</v>
      </c>
      <c r="K84" s="68" t="s">
        <v>36</v>
      </c>
      <c r="L84" s="68" t="s">
        <v>36</v>
      </c>
      <c r="M84" s="68" t="s">
        <v>36</v>
      </c>
      <c r="N84" s="68">
        <v>0</v>
      </c>
      <c r="O84" s="68">
        <v>0</v>
      </c>
      <c r="P84" s="68">
        <v>1</v>
      </c>
      <c r="Q84" s="68">
        <v>0</v>
      </c>
      <c r="R84" s="68">
        <v>0</v>
      </c>
      <c r="S84" s="68" t="s">
        <v>36</v>
      </c>
      <c r="T84" s="68" t="s">
        <v>36</v>
      </c>
      <c r="U84" s="68" t="s">
        <v>36</v>
      </c>
      <c r="V84" s="68" t="s">
        <v>36</v>
      </c>
      <c r="W84" s="68">
        <v>1</v>
      </c>
      <c r="X84" s="68">
        <v>0</v>
      </c>
      <c r="Y84" s="68">
        <v>0</v>
      </c>
      <c r="Z84" s="68">
        <v>0</v>
      </c>
    </row>
    <row r="85" spans="1:26" x14ac:dyDescent="0.2">
      <c r="A85" s="66">
        <v>0</v>
      </c>
      <c r="B85" s="66">
        <v>1.1666666661039926</v>
      </c>
      <c r="C85" s="1" t="s">
        <v>145</v>
      </c>
      <c r="D85" s="67">
        <v>1</v>
      </c>
      <c r="E85" s="69" t="s">
        <v>538</v>
      </c>
      <c r="F85" s="69" t="s">
        <v>538</v>
      </c>
      <c r="G85" s="32" t="s">
        <v>538</v>
      </c>
      <c r="H85" s="32"/>
      <c r="I85" s="68" t="s">
        <v>36</v>
      </c>
      <c r="J85" s="68" t="s">
        <v>36</v>
      </c>
      <c r="K85" s="68" t="s">
        <v>36</v>
      </c>
      <c r="L85" s="68" t="s">
        <v>36</v>
      </c>
      <c r="M85" s="68" t="s">
        <v>36</v>
      </c>
      <c r="N85" s="68">
        <v>0</v>
      </c>
      <c r="O85" s="68">
        <v>0</v>
      </c>
      <c r="P85" s="68">
        <v>1</v>
      </c>
      <c r="Q85" s="68">
        <v>0</v>
      </c>
      <c r="R85" s="68">
        <v>0</v>
      </c>
      <c r="S85" s="68" t="s">
        <v>36</v>
      </c>
      <c r="T85" s="68" t="s">
        <v>36</v>
      </c>
      <c r="U85" s="68" t="s">
        <v>36</v>
      </c>
      <c r="V85" s="68" t="s">
        <v>36</v>
      </c>
      <c r="W85" s="68">
        <v>1</v>
      </c>
      <c r="X85" s="68">
        <v>0</v>
      </c>
      <c r="Y85" s="68">
        <v>0</v>
      </c>
      <c r="Z85" s="68">
        <v>0</v>
      </c>
    </row>
    <row r="86" spans="1:26" x14ac:dyDescent="0.2">
      <c r="A86" s="66">
        <v>0</v>
      </c>
      <c r="B86" s="66">
        <v>42.500000000291038</v>
      </c>
      <c r="C86" s="1" t="s">
        <v>162</v>
      </c>
      <c r="D86" s="67">
        <v>1</v>
      </c>
      <c r="E86" s="69" t="s">
        <v>538</v>
      </c>
      <c r="F86" s="69" t="s">
        <v>538</v>
      </c>
      <c r="G86" s="32" t="s">
        <v>538</v>
      </c>
      <c r="H86" s="32"/>
      <c r="I86" s="68" t="s">
        <v>36</v>
      </c>
      <c r="J86" s="68" t="s">
        <v>36</v>
      </c>
      <c r="K86" s="68" t="s">
        <v>36</v>
      </c>
      <c r="L86" s="68" t="s">
        <v>36</v>
      </c>
      <c r="M86" s="68" t="s">
        <v>36</v>
      </c>
      <c r="N86" s="68">
        <v>0</v>
      </c>
      <c r="O86" s="68">
        <v>0</v>
      </c>
      <c r="P86" s="68">
        <v>1</v>
      </c>
      <c r="Q86" s="68">
        <v>0</v>
      </c>
      <c r="R86" s="68">
        <v>0</v>
      </c>
      <c r="S86" s="68" t="s">
        <v>36</v>
      </c>
      <c r="T86" s="68" t="s">
        <v>36</v>
      </c>
      <c r="U86" s="68" t="s">
        <v>36</v>
      </c>
      <c r="V86" s="68" t="s">
        <v>36</v>
      </c>
      <c r="W86" s="68">
        <v>1</v>
      </c>
      <c r="X86" s="68">
        <v>0</v>
      </c>
      <c r="Y86" s="68">
        <v>0</v>
      </c>
      <c r="Z86" s="68">
        <v>0</v>
      </c>
    </row>
    <row r="87" spans="1:26" x14ac:dyDescent="0.2">
      <c r="A87" s="66">
        <v>0</v>
      </c>
      <c r="B87" s="66">
        <v>1.9999999995343387</v>
      </c>
      <c r="C87" s="1" t="s">
        <v>216</v>
      </c>
      <c r="D87" s="67">
        <v>1</v>
      </c>
      <c r="E87" s="69" t="s">
        <v>538</v>
      </c>
      <c r="F87" s="69" t="s">
        <v>538</v>
      </c>
      <c r="G87" s="32" t="s">
        <v>538</v>
      </c>
      <c r="H87" s="32"/>
      <c r="I87" s="68" t="s">
        <v>36</v>
      </c>
      <c r="J87" s="68" t="s">
        <v>36</v>
      </c>
      <c r="K87" s="68" t="s">
        <v>36</v>
      </c>
      <c r="L87" s="68" t="s">
        <v>36</v>
      </c>
      <c r="M87" s="68" t="s">
        <v>36</v>
      </c>
      <c r="N87" s="68">
        <v>0</v>
      </c>
      <c r="O87" s="68">
        <v>0</v>
      </c>
      <c r="P87" s="68">
        <v>1</v>
      </c>
      <c r="Q87" s="68">
        <v>0</v>
      </c>
      <c r="R87" s="68">
        <v>0</v>
      </c>
      <c r="S87" s="68" t="s">
        <v>36</v>
      </c>
      <c r="T87" s="68" t="s">
        <v>36</v>
      </c>
      <c r="U87" s="68" t="s">
        <v>36</v>
      </c>
      <c r="V87" s="68" t="s">
        <v>36</v>
      </c>
      <c r="W87" s="68">
        <v>1</v>
      </c>
      <c r="X87" s="68">
        <v>0</v>
      </c>
      <c r="Y87" s="68">
        <v>0</v>
      </c>
      <c r="Z87" s="68">
        <v>0</v>
      </c>
    </row>
    <row r="88" spans="1:26" x14ac:dyDescent="0.2">
      <c r="A88" s="66">
        <v>0.50000000023283064</v>
      </c>
      <c r="B88" s="66">
        <v>4.3322222222923301</v>
      </c>
      <c r="C88" s="1" t="s">
        <v>52</v>
      </c>
      <c r="D88" s="67">
        <v>0.9993279569889344</v>
      </c>
      <c r="E88" s="69" t="s">
        <v>538</v>
      </c>
      <c r="F88" s="69">
        <v>0.50000000023283064</v>
      </c>
      <c r="G88" s="32">
        <v>2.3322222218848765</v>
      </c>
      <c r="H88" s="32"/>
      <c r="I88" s="68">
        <v>1</v>
      </c>
      <c r="J88" s="68">
        <v>0</v>
      </c>
      <c r="K88" s="68">
        <v>0</v>
      </c>
      <c r="L88" s="68">
        <v>0</v>
      </c>
      <c r="M88" s="68">
        <v>0</v>
      </c>
      <c r="N88" s="68">
        <v>0.53834316482749955</v>
      </c>
      <c r="O88" s="68">
        <v>0</v>
      </c>
      <c r="P88" s="68">
        <v>0.46165683517250039</v>
      </c>
      <c r="Q88" s="68">
        <v>0</v>
      </c>
      <c r="R88" s="68">
        <v>0</v>
      </c>
      <c r="S88" s="68">
        <v>0</v>
      </c>
      <c r="T88" s="68">
        <v>1</v>
      </c>
      <c r="U88" s="68">
        <v>0</v>
      </c>
      <c r="V88" s="68">
        <v>0</v>
      </c>
      <c r="W88" s="68">
        <v>0.46165683517250039</v>
      </c>
      <c r="X88" s="68">
        <v>0.53834316482749955</v>
      </c>
      <c r="Y88" s="68">
        <v>0</v>
      </c>
      <c r="Z88" s="68">
        <v>0</v>
      </c>
    </row>
    <row r="89" spans="1:26" x14ac:dyDescent="0.2">
      <c r="A89" s="66">
        <v>0</v>
      </c>
      <c r="B89" s="66">
        <v>2.4166666666860692</v>
      </c>
      <c r="C89" s="1" t="s">
        <v>47</v>
      </c>
      <c r="D89" s="67">
        <v>1</v>
      </c>
      <c r="E89" s="69" t="s">
        <v>538</v>
      </c>
      <c r="F89" s="69" t="s">
        <v>538</v>
      </c>
      <c r="G89" s="32" t="s">
        <v>538</v>
      </c>
      <c r="H89" s="32"/>
      <c r="I89" s="68" t="s">
        <v>36</v>
      </c>
      <c r="J89" s="68" t="s">
        <v>36</v>
      </c>
      <c r="K89" s="68" t="s">
        <v>36</v>
      </c>
      <c r="L89" s="68" t="s">
        <v>36</v>
      </c>
      <c r="M89" s="68" t="s">
        <v>36</v>
      </c>
      <c r="N89" s="68">
        <v>0</v>
      </c>
      <c r="O89" s="68">
        <v>0</v>
      </c>
      <c r="P89" s="68">
        <v>1</v>
      </c>
      <c r="Q89" s="68">
        <v>0</v>
      </c>
      <c r="R89" s="68">
        <v>0</v>
      </c>
      <c r="S89" s="68" t="s">
        <v>36</v>
      </c>
      <c r="T89" s="68" t="s">
        <v>36</v>
      </c>
      <c r="U89" s="68" t="s">
        <v>36</v>
      </c>
      <c r="V89" s="68" t="s">
        <v>36</v>
      </c>
      <c r="W89" s="68">
        <v>1</v>
      </c>
      <c r="X89" s="68">
        <v>0</v>
      </c>
      <c r="Y89" s="68">
        <v>0</v>
      </c>
      <c r="Z89" s="68">
        <v>0</v>
      </c>
    </row>
    <row r="90" spans="1:26" x14ac:dyDescent="0.2">
      <c r="A90" s="66">
        <v>0</v>
      </c>
      <c r="B90" s="66">
        <v>12</v>
      </c>
      <c r="C90" s="1" t="s">
        <v>155</v>
      </c>
      <c r="D90" s="67">
        <v>1</v>
      </c>
      <c r="E90" s="69" t="s">
        <v>538</v>
      </c>
      <c r="F90" s="69" t="s">
        <v>538</v>
      </c>
      <c r="G90" s="32" t="s">
        <v>538</v>
      </c>
      <c r="H90" s="32"/>
      <c r="I90" s="68" t="s">
        <v>36</v>
      </c>
      <c r="J90" s="68" t="s">
        <v>36</v>
      </c>
      <c r="K90" s="68" t="s">
        <v>36</v>
      </c>
      <c r="L90" s="68" t="s">
        <v>36</v>
      </c>
      <c r="M90" s="68" t="s">
        <v>36</v>
      </c>
      <c r="N90" s="68">
        <v>0</v>
      </c>
      <c r="O90" s="68">
        <v>0</v>
      </c>
      <c r="P90" s="68">
        <v>1</v>
      </c>
      <c r="Q90" s="68">
        <v>0</v>
      </c>
      <c r="R90" s="68">
        <v>0</v>
      </c>
      <c r="S90" s="68" t="s">
        <v>36</v>
      </c>
      <c r="T90" s="68" t="s">
        <v>36</v>
      </c>
      <c r="U90" s="68" t="s">
        <v>36</v>
      </c>
      <c r="V90" s="68" t="s">
        <v>36</v>
      </c>
      <c r="W90" s="68">
        <v>1</v>
      </c>
      <c r="X90" s="68">
        <v>0</v>
      </c>
      <c r="Y90" s="68">
        <v>0</v>
      </c>
      <c r="Z90" s="68">
        <v>0</v>
      </c>
    </row>
    <row r="91" spans="1:26" x14ac:dyDescent="0.2">
      <c r="A91" s="66">
        <v>0</v>
      </c>
      <c r="B91" s="66">
        <v>12.333333334245253</v>
      </c>
      <c r="C91" s="1" t="s">
        <v>160</v>
      </c>
      <c r="D91" s="67">
        <v>1</v>
      </c>
      <c r="E91" s="69" t="s">
        <v>538</v>
      </c>
      <c r="F91" s="69" t="s">
        <v>538</v>
      </c>
      <c r="G91" s="32" t="s">
        <v>538</v>
      </c>
      <c r="H91" s="32"/>
      <c r="I91" s="68" t="s">
        <v>36</v>
      </c>
      <c r="J91" s="68" t="s">
        <v>36</v>
      </c>
      <c r="K91" s="68" t="s">
        <v>36</v>
      </c>
      <c r="L91" s="68" t="s">
        <v>36</v>
      </c>
      <c r="M91" s="68" t="s">
        <v>36</v>
      </c>
      <c r="N91" s="68">
        <v>0</v>
      </c>
      <c r="O91" s="68">
        <v>0</v>
      </c>
      <c r="P91" s="68">
        <v>1</v>
      </c>
      <c r="Q91" s="68">
        <v>0</v>
      </c>
      <c r="R91" s="68">
        <v>0</v>
      </c>
      <c r="S91" s="68" t="s">
        <v>36</v>
      </c>
      <c r="T91" s="68" t="s">
        <v>36</v>
      </c>
      <c r="U91" s="68" t="s">
        <v>36</v>
      </c>
      <c r="V91" s="68" t="s">
        <v>36</v>
      </c>
      <c r="W91" s="68">
        <v>1</v>
      </c>
      <c r="X91" s="68">
        <v>0</v>
      </c>
      <c r="Y91" s="68">
        <v>0</v>
      </c>
      <c r="Z91" s="68">
        <v>0</v>
      </c>
    </row>
    <row r="92" spans="1:26" x14ac:dyDescent="0.2">
      <c r="A92" s="66">
        <v>0</v>
      </c>
      <c r="B92" s="66">
        <v>17.166666666744277</v>
      </c>
      <c r="C92" s="1" t="s">
        <v>217</v>
      </c>
      <c r="D92" s="67">
        <v>1</v>
      </c>
      <c r="E92" s="69" t="s">
        <v>538</v>
      </c>
      <c r="F92" s="69" t="s">
        <v>538</v>
      </c>
      <c r="G92" s="32" t="s">
        <v>538</v>
      </c>
      <c r="H92" s="32"/>
      <c r="I92" s="68" t="s">
        <v>36</v>
      </c>
      <c r="J92" s="68" t="s">
        <v>36</v>
      </c>
      <c r="K92" s="68" t="s">
        <v>36</v>
      </c>
      <c r="L92" s="68" t="s">
        <v>36</v>
      </c>
      <c r="M92" s="68" t="s">
        <v>36</v>
      </c>
      <c r="N92" s="68">
        <v>0</v>
      </c>
      <c r="O92" s="68">
        <v>0</v>
      </c>
      <c r="P92" s="68">
        <v>1</v>
      </c>
      <c r="Q92" s="68">
        <v>0</v>
      </c>
      <c r="R92" s="68">
        <v>0</v>
      </c>
      <c r="S92" s="68" t="s">
        <v>36</v>
      </c>
      <c r="T92" s="68" t="s">
        <v>36</v>
      </c>
      <c r="U92" s="68" t="s">
        <v>36</v>
      </c>
      <c r="V92" s="68" t="s">
        <v>36</v>
      </c>
      <c r="W92" s="68">
        <v>1</v>
      </c>
      <c r="X92" s="68">
        <v>0</v>
      </c>
      <c r="Y92" s="68">
        <v>0</v>
      </c>
      <c r="Z92" s="68">
        <v>0</v>
      </c>
    </row>
    <row r="93" spans="1:26" x14ac:dyDescent="0.2">
      <c r="A93" s="66">
        <v>0</v>
      </c>
      <c r="B93" s="66">
        <v>18.666666665521916</v>
      </c>
      <c r="C93" s="1" t="s">
        <v>166</v>
      </c>
      <c r="D93" s="67">
        <v>1</v>
      </c>
      <c r="E93" s="69">
        <v>744</v>
      </c>
      <c r="F93" s="69" t="s">
        <v>538</v>
      </c>
      <c r="G93" s="32" t="s">
        <v>538</v>
      </c>
      <c r="H93" s="32"/>
      <c r="I93" s="68" t="s">
        <v>36</v>
      </c>
      <c r="J93" s="68" t="s">
        <v>36</v>
      </c>
      <c r="K93" s="68" t="s">
        <v>36</v>
      </c>
      <c r="L93" s="68" t="s">
        <v>36</v>
      </c>
      <c r="M93" s="68" t="s">
        <v>36</v>
      </c>
      <c r="N93" s="68">
        <v>0</v>
      </c>
      <c r="O93" s="68">
        <v>0</v>
      </c>
      <c r="P93" s="68">
        <v>1</v>
      </c>
      <c r="Q93" s="68">
        <v>0</v>
      </c>
      <c r="R93" s="68">
        <v>0</v>
      </c>
      <c r="S93" s="68" t="s">
        <v>36</v>
      </c>
      <c r="T93" s="68" t="s">
        <v>36</v>
      </c>
      <c r="U93" s="68" t="s">
        <v>36</v>
      </c>
      <c r="V93" s="68" t="s">
        <v>36</v>
      </c>
      <c r="W93" s="68">
        <v>1</v>
      </c>
      <c r="X93" s="68">
        <v>0</v>
      </c>
      <c r="Y93" s="68">
        <v>0</v>
      </c>
      <c r="Z93" s="68">
        <v>0</v>
      </c>
    </row>
    <row r="94" spans="1:26" x14ac:dyDescent="0.2">
      <c r="A94" s="66">
        <v>0</v>
      </c>
      <c r="B94" s="66">
        <v>1.2500000005820766</v>
      </c>
      <c r="C94" s="1" t="s">
        <v>341</v>
      </c>
      <c r="D94" s="67">
        <v>1</v>
      </c>
      <c r="E94" s="69" t="s">
        <v>538</v>
      </c>
      <c r="F94" s="69" t="s">
        <v>538</v>
      </c>
      <c r="G94" s="32" t="s">
        <v>538</v>
      </c>
      <c r="H94" s="32"/>
      <c r="I94" s="68" t="s">
        <v>36</v>
      </c>
      <c r="J94" s="68" t="s">
        <v>36</v>
      </c>
      <c r="K94" s="68" t="s">
        <v>36</v>
      </c>
      <c r="L94" s="68" t="s">
        <v>36</v>
      </c>
      <c r="M94" s="68" t="s">
        <v>36</v>
      </c>
      <c r="N94" s="68">
        <v>0</v>
      </c>
      <c r="O94" s="68">
        <v>0</v>
      </c>
      <c r="P94" s="68">
        <v>1</v>
      </c>
      <c r="Q94" s="68">
        <v>0</v>
      </c>
      <c r="R94" s="68">
        <v>0</v>
      </c>
      <c r="S94" s="68" t="s">
        <v>36</v>
      </c>
      <c r="T94" s="68" t="s">
        <v>36</v>
      </c>
      <c r="U94" s="68" t="s">
        <v>36</v>
      </c>
      <c r="V94" s="68" t="s">
        <v>36</v>
      </c>
      <c r="W94" s="68">
        <v>1</v>
      </c>
      <c r="X94" s="68">
        <v>0</v>
      </c>
      <c r="Y94" s="68">
        <v>0</v>
      </c>
      <c r="Z94" s="68">
        <v>0</v>
      </c>
    </row>
    <row r="95" spans="1:26" x14ac:dyDescent="0.2">
      <c r="A95" s="66">
        <v>0</v>
      </c>
      <c r="B95" s="66">
        <v>0.71666666603414342</v>
      </c>
      <c r="C95" s="1" t="s">
        <v>138</v>
      </c>
      <c r="D95" s="67">
        <v>1</v>
      </c>
      <c r="E95" s="69" t="s">
        <v>538</v>
      </c>
      <c r="F95" s="69" t="s">
        <v>538</v>
      </c>
      <c r="G95" s="32" t="s">
        <v>538</v>
      </c>
      <c r="H95" s="32"/>
      <c r="I95" s="68" t="s">
        <v>36</v>
      </c>
      <c r="J95" s="68" t="s">
        <v>36</v>
      </c>
      <c r="K95" s="68" t="s">
        <v>36</v>
      </c>
      <c r="L95" s="68" t="s">
        <v>36</v>
      </c>
      <c r="M95" s="68" t="s">
        <v>36</v>
      </c>
      <c r="N95" s="68">
        <v>0</v>
      </c>
      <c r="O95" s="68">
        <v>1</v>
      </c>
      <c r="P95" s="68">
        <v>0</v>
      </c>
      <c r="Q95" s="68">
        <v>0</v>
      </c>
      <c r="R95" s="68">
        <v>0</v>
      </c>
      <c r="S95" s="68" t="s">
        <v>36</v>
      </c>
      <c r="T95" s="68" t="s">
        <v>36</v>
      </c>
      <c r="U95" s="68" t="s">
        <v>36</v>
      </c>
      <c r="V95" s="68" t="s">
        <v>36</v>
      </c>
      <c r="W95" s="68">
        <v>1</v>
      </c>
      <c r="X95" s="68">
        <v>0</v>
      </c>
      <c r="Y95" s="68">
        <v>0</v>
      </c>
      <c r="Z95" s="68">
        <v>0</v>
      </c>
    </row>
    <row r="96" spans="1:26" x14ac:dyDescent="0.2">
      <c r="A96" s="66">
        <v>2.4999999999417923</v>
      </c>
      <c r="B96" s="66">
        <v>13.216666666266974</v>
      </c>
      <c r="C96" s="1" t="s">
        <v>152</v>
      </c>
      <c r="D96" s="67">
        <v>0.99663978494631478</v>
      </c>
      <c r="E96" s="69" t="s">
        <v>538</v>
      </c>
      <c r="F96" s="69" t="s">
        <v>538</v>
      </c>
      <c r="G96" s="32" t="s">
        <v>538</v>
      </c>
      <c r="H96" s="32"/>
      <c r="I96" s="68">
        <v>0</v>
      </c>
      <c r="J96" s="68">
        <v>1</v>
      </c>
      <c r="K96" s="68">
        <v>0</v>
      </c>
      <c r="L96" s="68">
        <v>0</v>
      </c>
      <c r="M96" s="68">
        <v>0</v>
      </c>
      <c r="N96" s="68">
        <v>0</v>
      </c>
      <c r="O96" s="68">
        <v>1</v>
      </c>
      <c r="P96" s="68">
        <v>0</v>
      </c>
      <c r="Q96" s="68">
        <v>0</v>
      </c>
      <c r="R96" s="68">
        <v>0</v>
      </c>
      <c r="S96" s="68">
        <v>1</v>
      </c>
      <c r="T96" s="68">
        <v>0</v>
      </c>
      <c r="U96" s="68">
        <v>0</v>
      </c>
      <c r="V96" s="68">
        <v>0</v>
      </c>
      <c r="W96" s="68">
        <v>1</v>
      </c>
      <c r="X96" s="68">
        <v>0</v>
      </c>
      <c r="Y96" s="68">
        <v>0</v>
      </c>
      <c r="Z96" s="68">
        <v>0</v>
      </c>
    </row>
    <row r="97" spans="1:26" x14ac:dyDescent="0.2">
      <c r="A97" s="66">
        <v>0</v>
      </c>
      <c r="B97" s="66">
        <v>0.71666666690725833</v>
      </c>
      <c r="C97" s="1" t="s">
        <v>211</v>
      </c>
      <c r="D97" s="67">
        <v>1</v>
      </c>
      <c r="E97" s="69" t="s">
        <v>538</v>
      </c>
      <c r="F97" s="69" t="s">
        <v>538</v>
      </c>
      <c r="G97" s="32" t="s">
        <v>538</v>
      </c>
      <c r="H97" s="32"/>
      <c r="I97" s="68" t="s">
        <v>36</v>
      </c>
      <c r="J97" s="68" t="s">
        <v>36</v>
      </c>
      <c r="K97" s="68" t="s">
        <v>36</v>
      </c>
      <c r="L97" s="68" t="s">
        <v>36</v>
      </c>
      <c r="M97" s="68" t="s">
        <v>36</v>
      </c>
      <c r="N97" s="68">
        <v>0</v>
      </c>
      <c r="O97" s="68">
        <v>1</v>
      </c>
      <c r="P97" s="68">
        <v>0</v>
      </c>
      <c r="Q97" s="68">
        <v>0</v>
      </c>
      <c r="R97" s="68">
        <v>0</v>
      </c>
      <c r="S97" s="68" t="s">
        <v>36</v>
      </c>
      <c r="T97" s="68" t="s">
        <v>36</v>
      </c>
      <c r="U97" s="68" t="s">
        <v>36</v>
      </c>
      <c r="V97" s="68" t="s">
        <v>36</v>
      </c>
      <c r="W97" s="68">
        <v>1</v>
      </c>
      <c r="X97" s="68">
        <v>0</v>
      </c>
      <c r="Y97" s="68">
        <v>0</v>
      </c>
      <c r="Z97" s="68">
        <v>0</v>
      </c>
    </row>
    <row r="98" spans="1:26" x14ac:dyDescent="0.2">
      <c r="A98" s="66">
        <v>0</v>
      </c>
      <c r="B98" s="66">
        <v>0.71666666690725833</v>
      </c>
      <c r="C98" s="1" t="s">
        <v>212</v>
      </c>
      <c r="D98" s="67">
        <v>1</v>
      </c>
      <c r="E98" s="69" t="s">
        <v>538</v>
      </c>
      <c r="F98" s="69" t="s">
        <v>538</v>
      </c>
      <c r="G98" s="32" t="s">
        <v>538</v>
      </c>
      <c r="H98" s="32"/>
      <c r="I98" s="68" t="s">
        <v>36</v>
      </c>
      <c r="J98" s="68" t="s">
        <v>36</v>
      </c>
      <c r="K98" s="68" t="s">
        <v>36</v>
      </c>
      <c r="L98" s="68" t="s">
        <v>36</v>
      </c>
      <c r="M98" s="68" t="s">
        <v>36</v>
      </c>
      <c r="N98" s="68">
        <v>0</v>
      </c>
      <c r="O98" s="68">
        <v>1</v>
      </c>
      <c r="P98" s="68">
        <v>0</v>
      </c>
      <c r="Q98" s="68">
        <v>0</v>
      </c>
      <c r="R98" s="68">
        <v>0</v>
      </c>
      <c r="S98" s="68" t="s">
        <v>36</v>
      </c>
      <c r="T98" s="68" t="s">
        <v>36</v>
      </c>
      <c r="U98" s="68" t="s">
        <v>36</v>
      </c>
      <c r="V98" s="68" t="s">
        <v>36</v>
      </c>
      <c r="W98" s="68">
        <v>1</v>
      </c>
      <c r="X98" s="68">
        <v>0</v>
      </c>
      <c r="Y98" s="68">
        <v>0</v>
      </c>
      <c r="Z98" s="68">
        <v>0</v>
      </c>
    </row>
    <row r="99" spans="1:26" x14ac:dyDescent="0.2">
      <c r="A99" s="66">
        <v>0</v>
      </c>
      <c r="B99" s="66">
        <v>0.71666666655801237</v>
      </c>
      <c r="C99" s="1" t="s">
        <v>213</v>
      </c>
      <c r="D99" s="67">
        <v>1</v>
      </c>
      <c r="E99" s="69" t="s">
        <v>538</v>
      </c>
      <c r="F99" s="69" t="s">
        <v>538</v>
      </c>
      <c r="G99" s="32" t="s">
        <v>538</v>
      </c>
      <c r="H99" s="32"/>
      <c r="I99" s="68" t="s">
        <v>36</v>
      </c>
      <c r="J99" s="68" t="s">
        <v>36</v>
      </c>
      <c r="K99" s="68" t="s">
        <v>36</v>
      </c>
      <c r="L99" s="68" t="s">
        <v>36</v>
      </c>
      <c r="M99" s="68" t="s">
        <v>36</v>
      </c>
      <c r="N99" s="68">
        <v>0</v>
      </c>
      <c r="O99" s="68">
        <v>1</v>
      </c>
      <c r="P99" s="68">
        <v>0</v>
      </c>
      <c r="Q99" s="68">
        <v>0</v>
      </c>
      <c r="R99" s="68">
        <v>0</v>
      </c>
      <c r="S99" s="68" t="s">
        <v>36</v>
      </c>
      <c r="T99" s="68" t="s">
        <v>36</v>
      </c>
      <c r="U99" s="68" t="s">
        <v>36</v>
      </c>
      <c r="V99" s="68" t="s">
        <v>36</v>
      </c>
      <c r="W99" s="68">
        <v>1</v>
      </c>
      <c r="X99" s="68">
        <v>0</v>
      </c>
      <c r="Y99" s="68">
        <v>0</v>
      </c>
      <c r="Z99" s="68">
        <v>0</v>
      </c>
    </row>
    <row r="100" spans="1:26" x14ac:dyDescent="0.2">
      <c r="A100" s="66">
        <v>0</v>
      </c>
      <c r="B100" s="66">
        <v>0.71666666603414342</v>
      </c>
      <c r="C100" s="1" t="s">
        <v>214</v>
      </c>
      <c r="D100" s="67">
        <v>1</v>
      </c>
      <c r="E100" s="69" t="s">
        <v>538</v>
      </c>
      <c r="F100" s="69" t="s">
        <v>538</v>
      </c>
      <c r="G100" s="32" t="s">
        <v>538</v>
      </c>
      <c r="H100" s="32"/>
      <c r="I100" s="68" t="s">
        <v>36</v>
      </c>
      <c r="J100" s="68" t="s">
        <v>36</v>
      </c>
      <c r="K100" s="68" t="s">
        <v>36</v>
      </c>
      <c r="L100" s="68" t="s">
        <v>36</v>
      </c>
      <c r="M100" s="68" t="s">
        <v>36</v>
      </c>
      <c r="N100" s="68">
        <v>0</v>
      </c>
      <c r="O100" s="68">
        <v>1</v>
      </c>
      <c r="P100" s="68">
        <v>0</v>
      </c>
      <c r="Q100" s="68">
        <v>0</v>
      </c>
      <c r="R100" s="68">
        <v>0</v>
      </c>
      <c r="S100" s="68" t="s">
        <v>36</v>
      </c>
      <c r="T100" s="68" t="s">
        <v>36</v>
      </c>
      <c r="U100" s="68" t="s">
        <v>36</v>
      </c>
      <c r="V100" s="68" t="s">
        <v>36</v>
      </c>
      <c r="W100" s="68">
        <v>1</v>
      </c>
      <c r="X100" s="68">
        <v>0</v>
      </c>
      <c r="Y100" s="68">
        <v>0</v>
      </c>
      <c r="Z100" s="68">
        <v>0</v>
      </c>
    </row>
    <row r="101" spans="1:26" x14ac:dyDescent="0.2">
      <c r="A101" s="66">
        <v>0</v>
      </c>
      <c r="B101" s="66">
        <v>0.80000000051222742</v>
      </c>
      <c r="C101" s="1" t="s">
        <v>215</v>
      </c>
      <c r="D101" s="67">
        <v>1</v>
      </c>
      <c r="E101" s="69" t="s">
        <v>538</v>
      </c>
      <c r="F101" s="69" t="s">
        <v>538</v>
      </c>
      <c r="G101" s="32" t="s">
        <v>538</v>
      </c>
      <c r="H101" s="32"/>
      <c r="I101" s="68" t="s">
        <v>36</v>
      </c>
      <c r="J101" s="68" t="s">
        <v>36</v>
      </c>
      <c r="K101" s="68" t="s">
        <v>36</v>
      </c>
      <c r="L101" s="68" t="s">
        <v>36</v>
      </c>
      <c r="M101" s="68" t="s">
        <v>36</v>
      </c>
      <c r="N101" s="68">
        <v>0</v>
      </c>
      <c r="O101" s="68">
        <v>1</v>
      </c>
      <c r="P101" s="68">
        <v>0</v>
      </c>
      <c r="Q101" s="68">
        <v>0</v>
      </c>
      <c r="R101" s="68">
        <v>0</v>
      </c>
      <c r="S101" s="68" t="s">
        <v>36</v>
      </c>
      <c r="T101" s="68" t="s">
        <v>36</v>
      </c>
      <c r="U101" s="68" t="s">
        <v>36</v>
      </c>
      <c r="V101" s="68" t="s">
        <v>36</v>
      </c>
      <c r="W101" s="68">
        <v>1</v>
      </c>
      <c r="X101" s="68">
        <v>0</v>
      </c>
      <c r="Y101" s="68">
        <v>0</v>
      </c>
      <c r="Z101" s="68">
        <v>0</v>
      </c>
    </row>
    <row r="102" spans="1:26" x14ac:dyDescent="0.2">
      <c r="A102" s="66">
        <v>0</v>
      </c>
      <c r="B102" s="66">
        <v>5.0000000005820766</v>
      </c>
      <c r="C102" s="1" t="s">
        <v>180</v>
      </c>
      <c r="D102" s="67">
        <v>1</v>
      </c>
      <c r="E102" s="69" t="s">
        <v>538</v>
      </c>
      <c r="F102" s="69" t="s">
        <v>538</v>
      </c>
      <c r="G102" s="32" t="s">
        <v>538</v>
      </c>
      <c r="H102" s="32"/>
      <c r="I102" s="68" t="s">
        <v>36</v>
      </c>
      <c r="J102" s="68" t="s">
        <v>36</v>
      </c>
      <c r="K102" s="68" t="s">
        <v>36</v>
      </c>
      <c r="L102" s="68" t="s">
        <v>36</v>
      </c>
      <c r="M102" s="68" t="s">
        <v>36</v>
      </c>
      <c r="N102" s="68">
        <v>0</v>
      </c>
      <c r="O102" s="68">
        <v>1</v>
      </c>
      <c r="P102" s="68">
        <v>0</v>
      </c>
      <c r="Q102" s="68">
        <v>0</v>
      </c>
      <c r="R102" s="68">
        <v>0</v>
      </c>
      <c r="S102" s="68" t="s">
        <v>36</v>
      </c>
      <c r="T102" s="68" t="s">
        <v>36</v>
      </c>
      <c r="U102" s="68" t="s">
        <v>36</v>
      </c>
      <c r="V102" s="68" t="s">
        <v>36</v>
      </c>
      <c r="W102" s="68">
        <v>1</v>
      </c>
      <c r="X102" s="68">
        <v>0</v>
      </c>
      <c r="Y102" s="68">
        <v>0</v>
      </c>
      <c r="Z102" s="68">
        <v>0</v>
      </c>
    </row>
    <row r="103" spans="1:26" x14ac:dyDescent="0.2">
      <c r="A103" s="66">
        <v>0</v>
      </c>
      <c r="B103" s="66">
        <v>54.166666666860692</v>
      </c>
      <c r="C103" s="1" t="s">
        <v>249</v>
      </c>
      <c r="D103" s="67">
        <v>1</v>
      </c>
      <c r="E103" s="69" t="s">
        <v>538</v>
      </c>
      <c r="F103" s="69" t="s">
        <v>538</v>
      </c>
      <c r="G103" s="32" t="s">
        <v>538</v>
      </c>
      <c r="H103" s="32"/>
      <c r="I103" s="68" t="s">
        <v>36</v>
      </c>
      <c r="J103" s="68" t="s">
        <v>36</v>
      </c>
      <c r="K103" s="68" t="s">
        <v>36</v>
      </c>
      <c r="L103" s="68" t="s">
        <v>36</v>
      </c>
      <c r="M103" s="68" t="s">
        <v>36</v>
      </c>
      <c r="N103" s="68">
        <v>0</v>
      </c>
      <c r="O103" s="68">
        <v>0</v>
      </c>
      <c r="P103" s="68">
        <v>0</v>
      </c>
      <c r="Q103" s="68">
        <v>1</v>
      </c>
      <c r="R103" s="68">
        <v>0</v>
      </c>
      <c r="S103" s="68" t="s">
        <v>36</v>
      </c>
      <c r="T103" s="68" t="s">
        <v>36</v>
      </c>
      <c r="U103" s="68" t="s">
        <v>36</v>
      </c>
      <c r="V103" s="68" t="s">
        <v>36</v>
      </c>
      <c r="W103" s="68">
        <v>0</v>
      </c>
      <c r="X103" s="68">
        <v>0</v>
      </c>
      <c r="Y103" s="68">
        <v>0</v>
      </c>
      <c r="Z103" s="68">
        <v>1</v>
      </c>
    </row>
    <row r="104" spans="1:26" x14ac:dyDescent="0.2">
      <c r="A104" s="66">
        <v>0</v>
      </c>
      <c r="B104" s="66">
        <v>2.5500000020256266</v>
      </c>
      <c r="C104" s="1" t="s">
        <v>64</v>
      </c>
      <c r="D104" s="67">
        <v>1</v>
      </c>
      <c r="E104" s="69" t="s">
        <v>538</v>
      </c>
      <c r="F104" s="69" t="s">
        <v>538</v>
      </c>
      <c r="G104" s="32" t="s">
        <v>538</v>
      </c>
      <c r="H104" s="32"/>
      <c r="I104" s="68" t="s">
        <v>36</v>
      </c>
      <c r="J104" s="68" t="s">
        <v>36</v>
      </c>
      <c r="K104" s="68" t="s">
        <v>36</v>
      </c>
      <c r="L104" s="68" t="s">
        <v>36</v>
      </c>
      <c r="M104" s="68" t="s">
        <v>36</v>
      </c>
      <c r="N104" s="68">
        <v>0</v>
      </c>
      <c r="O104" s="68">
        <v>1</v>
      </c>
      <c r="P104" s="68">
        <v>0</v>
      </c>
      <c r="Q104" s="68">
        <v>0</v>
      </c>
      <c r="R104" s="68">
        <v>0</v>
      </c>
      <c r="S104" s="68" t="s">
        <v>36</v>
      </c>
      <c r="T104" s="68" t="s">
        <v>36</v>
      </c>
      <c r="U104" s="68" t="s">
        <v>36</v>
      </c>
      <c r="V104" s="68" t="s">
        <v>36</v>
      </c>
      <c r="W104" s="68">
        <v>1</v>
      </c>
      <c r="X104" s="68">
        <v>0</v>
      </c>
      <c r="Y104" s="68">
        <v>0</v>
      </c>
      <c r="Z104" s="68">
        <v>0</v>
      </c>
    </row>
    <row r="105" spans="1:26" x14ac:dyDescent="0.2">
      <c r="A105" s="66">
        <v>0.48333333333721384</v>
      </c>
      <c r="B105" s="66">
        <v>3.7486111107864417</v>
      </c>
      <c r="C105" s="1" t="s">
        <v>137</v>
      </c>
      <c r="D105" s="67">
        <v>0.99935035842293385</v>
      </c>
      <c r="E105" s="69">
        <v>744</v>
      </c>
      <c r="F105" s="69">
        <v>0.48333333333721384</v>
      </c>
      <c r="G105" s="32">
        <v>3.7486111107864417</v>
      </c>
      <c r="H105" s="32"/>
      <c r="I105" s="68">
        <v>1</v>
      </c>
      <c r="J105" s="68">
        <v>0</v>
      </c>
      <c r="K105" s="68">
        <v>0</v>
      </c>
      <c r="L105" s="68">
        <v>0</v>
      </c>
      <c r="M105" s="68">
        <v>0</v>
      </c>
      <c r="N105" s="68">
        <v>1</v>
      </c>
      <c r="O105" s="68">
        <v>0</v>
      </c>
      <c r="P105" s="68">
        <v>0</v>
      </c>
      <c r="Q105" s="68">
        <v>0</v>
      </c>
      <c r="R105" s="68">
        <v>0</v>
      </c>
      <c r="S105" s="68">
        <v>0</v>
      </c>
      <c r="T105" s="68">
        <v>0</v>
      </c>
      <c r="U105" s="68">
        <v>1</v>
      </c>
      <c r="V105" s="68">
        <v>0</v>
      </c>
      <c r="W105" s="68">
        <v>0</v>
      </c>
      <c r="X105" s="68">
        <v>0</v>
      </c>
      <c r="Y105" s="68">
        <v>1</v>
      </c>
      <c r="Z105" s="68">
        <v>0</v>
      </c>
    </row>
    <row r="106" spans="1:26" x14ac:dyDescent="0.2">
      <c r="A106" s="66">
        <v>2.25</v>
      </c>
      <c r="B106" s="66">
        <v>6.9999999997671694</v>
      </c>
      <c r="C106" s="1" t="s">
        <v>50</v>
      </c>
      <c r="D106" s="67">
        <v>0.99697580645161288</v>
      </c>
      <c r="E106" s="69" t="s">
        <v>538</v>
      </c>
      <c r="F106" s="69">
        <v>2.25</v>
      </c>
      <c r="G106" s="32">
        <v>6.9999999997671694</v>
      </c>
      <c r="H106" s="32"/>
      <c r="I106" s="68">
        <v>1</v>
      </c>
      <c r="J106" s="68">
        <v>0</v>
      </c>
      <c r="K106" s="68">
        <v>0</v>
      </c>
      <c r="L106" s="68">
        <v>0</v>
      </c>
      <c r="M106" s="68">
        <v>0</v>
      </c>
      <c r="N106" s="68">
        <v>1</v>
      </c>
      <c r="O106" s="68">
        <v>0</v>
      </c>
      <c r="P106" s="68">
        <v>0</v>
      </c>
      <c r="Q106" s="68">
        <v>0</v>
      </c>
      <c r="R106" s="68">
        <v>0</v>
      </c>
      <c r="S106" s="68">
        <v>1</v>
      </c>
      <c r="T106" s="68">
        <v>0</v>
      </c>
      <c r="U106" s="68">
        <v>0</v>
      </c>
      <c r="V106" s="68">
        <v>0</v>
      </c>
      <c r="W106" s="68">
        <v>1</v>
      </c>
      <c r="X106" s="68">
        <v>0</v>
      </c>
      <c r="Y106" s="68">
        <v>0</v>
      </c>
      <c r="Z106" s="68">
        <v>0</v>
      </c>
    </row>
    <row r="107" spans="1:26" x14ac:dyDescent="0.2">
      <c r="A107" s="66">
        <v>0.24999999976716936</v>
      </c>
      <c r="B107" s="66">
        <v>1.2499999998835847</v>
      </c>
      <c r="C107" s="1" t="s">
        <v>50</v>
      </c>
      <c r="D107" s="67">
        <v>0.9996639784949366</v>
      </c>
      <c r="E107" s="69">
        <v>744</v>
      </c>
      <c r="F107" s="69">
        <v>0.24999999976716936</v>
      </c>
      <c r="G107" s="32">
        <v>1.2499999998835847</v>
      </c>
      <c r="H107" s="32"/>
      <c r="I107" s="68">
        <v>1</v>
      </c>
      <c r="J107" s="68">
        <v>0</v>
      </c>
      <c r="K107" s="68">
        <v>0</v>
      </c>
      <c r="L107" s="68">
        <v>0</v>
      </c>
      <c r="M107" s="68">
        <v>0</v>
      </c>
      <c r="N107" s="68">
        <v>1</v>
      </c>
      <c r="O107" s="68">
        <v>0</v>
      </c>
      <c r="P107" s="68">
        <v>0</v>
      </c>
      <c r="Q107" s="68">
        <v>0</v>
      </c>
      <c r="R107" s="68">
        <v>0</v>
      </c>
      <c r="S107" s="68">
        <v>0</v>
      </c>
      <c r="T107" s="68">
        <v>0</v>
      </c>
      <c r="U107" s="68">
        <v>1</v>
      </c>
      <c r="V107" s="68">
        <v>0</v>
      </c>
      <c r="W107" s="68">
        <v>0</v>
      </c>
      <c r="X107" s="68">
        <v>0</v>
      </c>
      <c r="Y107" s="68">
        <v>1</v>
      </c>
      <c r="Z107" s="68">
        <v>0</v>
      </c>
    </row>
    <row r="108" spans="1:26" x14ac:dyDescent="0.2">
      <c r="A108" s="66">
        <v>1.3333333333139308</v>
      </c>
      <c r="B108" s="66">
        <v>2.333333333954215</v>
      </c>
      <c r="C108" s="1" t="s">
        <v>416</v>
      </c>
      <c r="D108" s="67">
        <v>0.99820788530468563</v>
      </c>
      <c r="E108" s="69">
        <v>744</v>
      </c>
      <c r="F108" s="69">
        <v>1.3333333333139308</v>
      </c>
      <c r="G108" s="32">
        <v>2.333333333954215</v>
      </c>
      <c r="H108" s="32"/>
      <c r="I108" s="68">
        <v>1</v>
      </c>
      <c r="J108" s="68">
        <v>0</v>
      </c>
      <c r="K108" s="68">
        <v>0</v>
      </c>
      <c r="L108" s="68">
        <v>0</v>
      </c>
      <c r="M108" s="68">
        <v>0</v>
      </c>
      <c r="N108" s="68">
        <v>1</v>
      </c>
      <c r="O108" s="68">
        <v>0</v>
      </c>
      <c r="P108" s="68">
        <v>0</v>
      </c>
      <c r="Q108" s="68">
        <v>0</v>
      </c>
      <c r="R108" s="68">
        <v>0</v>
      </c>
      <c r="S108" s="68">
        <v>0</v>
      </c>
      <c r="T108" s="68">
        <v>0</v>
      </c>
      <c r="U108" s="68">
        <v>1</v>
      </c>
      <c r="V108" s="68">
        <v>0</v>
      </c>
      <c r="W108" s="68">
        <v>0</v>
      </c>
      <c r="X108" s="68">
        <v>0</v>
      </c>
      <c r="Y108" s="68">
        <v>1</v>
      </c>
      <c r="Z108" s="68">
        <v>0</v>
      </c>
    </row>
    <row r="109" spans="1:26" x14ac:dyDescent="0.2">
      <c r="A109" s="66">
        <v>1.3333333333139308</v>
      </c>
      <c r="B109" s="66">
        <v>1.2666666673030704</v>
      </c>
      <c r="C109" s="1" t="s">
        <v>417</v>
      </c>
      <c r="D109" s="67">
        <v>0.99820788530468563</v>
      </c>
      <c r="E109" s="69">
        <v>744</v>
      </c>
      <c r="F109" s="69">
        <v>1.3333333333139308</v>
      </c>
      <c r="G109" s="32">
        <v>1.2666666673030704</v>
      </c>
      <c r="H109" s="32"/>
      <c r="I109" s="68">
        <v>1</v>
      </c>
      <c r="J109" s="68">
        <v>0</v>
      </c>
      <c r="K109" s="68">
        <v>0</v>
      </c>
      <c r="L109" s="68">
        <v>0</v>
      </c>
      <c r="M109" s="68">
        <v>0</v>
      </c>
      <c r="N109" s="68">
        <v>1</v>
      </c>
      <c r="O109" s="68">
        <v>0</v>
      </c>
      <c r="P109" s="68">
        <v>0</v>
      </c>
      <c r="Q109" s="68">
        <v>0</v>
      </c>
      <c r="R109" s="68">
        <v>0</v>
      </c>
      <c r="S109" s="68">
        <v>0</v>
      </c>
      <c r="T109" s="68">
        <v>0</v>
      </c>
      <c r="U109" s="68">
        <v>1</v>
      </c>
      <c r="V109" s="68">
        <v>0</v>
      </c>
      <c r="W109" s="68">
        <v>0</v>
      </c>
      <c r="X109" s="68">
        <v>0</v>
      </c>
      <c r="Y109" s="68">
        <v>1</v>
      </c>
      <c r="Z109" s="68">
        <v>0</v>
      </c>
    </row>
    <row r="110" spans="1:26" x14ac:dyDescent="0.2">
      <c r="A110" s="66">
        <v>24.783333333791234</v>
      </c>
      <c r="B110" s="66">
        <v>45.24583333247574</v>
      </c>
      <c r="C110" s="1" t="s">
        <v>68</v>
      </c>
      <c r="D110" s="67">
        <v>0.96668906809974298</v>
      </c>
      <c r="E110" s="69" t="s">
        <v>538</v>
      </c>
      <c r="F110" s="69">
        <v>4.9566666667582471</v>
      </c>
      <c r="G110" s="32">
        <v>9.0491666664951484</v>
      </c>
      <c r="H110" s="32"/>
      <c r="I110" s="68">
        <v>1</v>
      </c>
      <c r="J110" s="68">
        <v>0</v>
      </c>
      <c r="K110" s="68">
        <v>0</v>
      </c>
      <c r="L110" s="68">
        <v>0</v>
      </c>
      <c r="M110" s="68">
        <v>0</v>
      </c>
      <c r="N110" s="68">
        <v>1</v>
      </c>
      <c r="O110" s="68">
        <v>0</v>
      </c>
      <c r="P110" s="68">
        <v>0</v>
      </c>
      <c r="Q110" s="68">
        <v>0</v>
      </c>
      <c r="R110" s="68">
        <v>0</v>
      </c>
      <c r="S110" s="68">
        <v>0.82649630127202123</v>
      </c>
      <c r="T110" s="68">
        <v>0.17350369872797883</v>
      </c>
      <c r="U110" s="68">
        <v>0</v>
      </c>
      <c r="V110" s="68">
        <v>0</v>
      </c>
      <c r="W110" s="68">
        <v>0.76793443225604718</v>
      </c>
      <c r="X110" s="68">
        <v>0.23206556774395279</v>
      </c>
      <c r="Y110" s="68">
        <v>0</v>
      </c>
      <c r="Z110" s="68">
        <v>0</v>
      </c>
    </row>
    <row r="111" spans="1:26" x14ac:dyDescent="0.2">
      <c r="A111" s="66">
        <v>1.5</v>
      </c>
      <c r="B111" s="66">
        <v>8.333333333954215</v>
      </c>
      <c r="C111" s="1" t="s">
        <v>58</v>
      </c>
      <c r="D111" s="67">
        <v>0.99798387096774188</v>
      </c>
      <c r="E111" s="69">
        <v>744</v>
      </c>
      <c r="F111" s="69">
        <v>0.75</v>
      </c>
      <c r="G111" s="32">
        <v>4.1666666669771075</v>
      </c>
      <c r="H111" s="32"/>
      <c r="I111" s="68">
        <v>1</v>
      </c>
      <c r="J111" s="68">
        <v>0</v>
      </c>
      <c r="K111" s="68">
        <v>0</v>
      </c>
      <c r="L111" s="68">
        <v>0</v>
      </c>
      <c r="M111" s="68">
        <v>0</v>
      </c>
      <c r="N111" s="68">
        <v>1</v>
      </c>
      <c r="O111" s="68">
        <v>0</v>
      </c>
      <c r="P111" s="68">
        <v>0</v>
      </c>
      <c r="Q111" s="68">
        <v>0</v>
      </c>
      <c r="R111" s="68">
        <v>0</v>
      </c>
      <c r="S111" s="68">
        <v>0</v>
      </c>
      <c r="T111" s="68">
        <v>1</v>
      </c>
      <c r="U111" s="68">
        <v>0</v>
      </c>
      <c r="V111" s="68">
        <v>0</v>
      </c>
      <c r="W111" s="68">
        <v>0</v>
      </c>
      <c r="X111" s="68">
        <v>1</v>
      </c>
      <c r="Y111" s="68">
        <v>0</v>
      </c>
      <c r="Z111" s="68">
        <v>0</v>
      </c>
    </row>
    <row r="112" spans="1:26" x14ac:dyDescent="0.2">
      <c r="A112" s="66">
        <v>1419</v>
      </c>
      <c r="B112" s="66">
        <v>3.3322222223505378</v>
      </c>
      <c r="C112" s="1" t="s">
        <v>127</v>
      </c>
      <c r="D112" s="67">
        <v>-0.907258064516129</v>
      </c>
      <c r="E112" s="69">
        <v>744</v>
      </c>
      <c r="F112" s="69">
        <v>1419</v>
      </c>
      <c r="G112" s="32">
        <v>3.3322222223505378</v>
      </c>
      <c r="H112" s="32"/>
      <c r="I112" s="68">
        <v>1</v>
      </c>
      <c r="J112" s="68">
        <v>0</v>
      </c>
      <c r="K112" s="68">
        <v>0</v>
      </c>
      <c r="L112" s="68">
        <v>0</v>
      </c>
      <c r="M112" s="68">
        <v>0</v>
      </c>
      <c r="N112" s="68">
        <v>1</v>
      </c>
      <c r="O112" s="68">
        <v>0</v>
      </c>
      <c r="P112" s="68">
        <v>0</v>
      </c>
      <c r="Q112" s="68">
        <v>0</v>
      </c>
      <c r="R112" s="68">
        <v>0</v>
      </c>
      <c r="S112" s="68">
        <v>0</v>
      </c>
      <c r="T112" s="68">
        <v>0</v>
      </c>
      <c r="U112" s="68">
        <v>1</v>
      </c>
      <c r="V112" s="68">
        <v>0</v>
      </c>
      <c r="W112" s="68">
        <v>0</v>
      </c>
      <c r="X112" s="68">
        <v>0</v>
      </c>
      <c r="Y112" s="68">
        <v>1</v>
      </c>
      <c r="Z112" s="68">
        <v>0</v>
      </c>
    </row>
    <row r="113" spans="1:26" x14ac:dyDescent="0.2">
      <c r="A113" s="66">
        <v>1419.8333333332557</v>
      </c>
      <c r="B113" s="66">
        <v>3.3322222216520458</v>
      </c>
      <c r="C113" s="1" t="s">
        <v>124</v>
      </c>
      <c r="D113" s="67">
        <v>-0.90837813620061258</v>
      </c>
      <c r="E113" s="69">
        <v>744</v>
      </c>
      <c r="F113" s="69">
        <v>1419.8333333332557</v>
      </c>
      <c r="G113" s="32">
        <v>3.3322222216520458</v>
      </c>
      <c r="H113" s="32"/>
      <c r="I113" s="68">
        <v>1</v>
      </c>
      <c r="J113" s="68">
        <v>0</v>
      </c>
      <c r="K113" s="68">
        <v>0</v>
      </c>
      <c r="L113" s="68">
        <v>0</v>
      </c>
      <c r="M113" s="68">
        <v>0</v>
      </c>
      <c r="N113" s="68">
        <v>1</v>
      </c>
      <c r="O113" s="68">
        <v>0</v>
      </c>
      <c r="P113" s="68">
        <v>0</v>
      </c>
      <c r="Q113" s="68">
        <v>0</v>
      </c>
      <c r="R113" s="68">
        <v>0</v>
      </c>
      <c r="S113" s="68">
        <v>0</v>
      </c>
      <c r="T113" s="68">
        <v>0</v>
      </c>
      <c r="U113" s="68">
        <v>1</v>
      </c>
      <c r="V113" s="68">
        <v>0</v>
      </c>
      <c r="W113" s="68">
        <v>0</v>
      </c>
      <c r="X113" s="68">
        <v>0</v>
      </c>
      <c r="Y113" s="68">
        <v>1</v>
      </c>
      <c r="Z113" s="68">
        <v>0</v>
      </c>
    </row>
    <row r="114" spans="1:26" x14ac:dyDescent="0.2">
      <c r="A114" s="66">
        <v>1420.6666666666861</v>
      </c>
      <c r="B114" s="66">
        <v>3.3322222223505378</v>
      </c>
      <c r="C114" s="1" t="s">
        <v>117</v>
      </c>
      <c r="D114" s="67">
        <v>-0.90949820788533076</v>
      </c>
      <c r="E114" s="69">
        <v>744</v>
      </c>
      <c r="F114" s="69">
        <v>1420.6666666666861</v>
      </c>
      <c r="G114" s="32">
        <v>3.3322222223505378</v>
      </c>
      <c r="H114" s="32"/>
      <c r="I114" s="68">
        <v>1</v>
      </c>
      <c r="J114" s="68">
        <v>0</v>
      </c>
      <c r="K114" s="68">
        <v>0</v>
      </c>
      <c r="L114" s="68">
        <v>0</v>
      </c>
      <c r="M114" s="68">
        <v>0</v>
      </c>
      <c r="N114" s="68">
        <v>1</v>
      </c>
      <c r="O114" s="68">
        <v>0</v>
      </c>
      <c r="P114" s="68">
        <v>0</v>
      </c>
      <c r="Q114" s="68">
        <v>0</v>
      </c>
      <c r="R114" s="68">
        <v>0</v>
      </c>
      <c r="S114" s="68">
        <v>0</v>
      </c>
      <c r="T114" s="68">
        <v>0</v>
      </c>
      <c r="U114" s="68">
        <v>1</v>
      </c>
      <c r="V114" s="68">
        <v>0</v>
      </c>
      <c r="W114" s="68">
        <v>0</v>
      </c>
      <c r="X114" s="68">
        <v>0</v>
      </c>
      <c r="Y114" s="68">
        <v>1</v>
      </c>
      <c r="Z114" s="68">
        <v>0</v>
      </c>
    </row>
    <row r="115" spans="1:26" x14ac:dyDescent="0.2">
      <c r="A115" s="66">
        <v>1421.4999999999418</v>
      </c>
      <c r="B115" s="66">
        <v>3.3322222216520458</v>
      </c>
      <c r="C115" s="1" t="s">
        <v>184</v>
      </c>
      <c r="D115" s="67">
        <v>-0.91061827956981423</v>
      </c>
      <c r="E115" s="69">
        <v>124</v>
      </c>
      <c r="F115" s="69">
        <v>1421.4999999999418</v>
      </c>
      <c r="G115" s="32">
        <v>3.3322222216520458</v>
      </c>
      <c r="H115" s="32"/>
      <c r="I115" s="68">
        <v>1</v>
      </c>
      <c r="J115" s="68">
        <v>0</v>
      </c>
      <c r="K115" s="68">
        <v>0</v>
      </c>
      <c r="L115" s="68">
        <v>0</v>
      </c>
      <c r="M115" s="68">
        <v>0</v>
      </c>
      <c r="N115" s="68">
        <v>1</v>
      </c>
      <c r="O115" s="68">
        <v>0</v>
      </c>
      <c r="P115" s="68">
        <v>0</v>
      </c>
      <c r="Q115" s="68">
        <v>0</v>
      </c>
      <c r="R115" s="68">
        <v>0</v>
      </c>
      <c r="S115" s="68">
        <v>0</v>
      </c>
      <c r="T115" s="68">
        <v>0</v>
      </c>
      <c r="U115" s="68">
        <v>1</v>
      </c>
      <c r="V115" s="68">
        <v>0</v>
      </c>
      <c r="W115" s="68">
        <v>0</v>
      </c>
      <c r="X115" s="68">
        <v>0</v>
      </c>
      <c r="Y115" s="68">
        <v>1</v>
      </c>
      <c r="Z115" s="68">
        <v>0</v>
      </c>
    </row>
    <row r="116" spans="1:26" x14ac:dyDescent="0.2">
      <c r="A116" s="66">
        <v>1418.1666666667443</v>
      </c>
      <c r="B116" s="66">
        <v>2.6666666669771075</v>
      </c>
      <c r="C116" s="1" t="s">
        <v>206</v>
      </c>
      <c r="D116" s="67">
        <v>-0.90613799283164553</v>
      </c>
      <c r="E116" s="69">
        <v>248</v>
      </c>
      <c r="F116" s="69">
        <v>1418.1666666667443</v>
      </c>
      <c r="G116" s="32">
        <v>2.6666666669771075</v>
      </c>
      <c r="H116" s="32"/>
      <c r="I116" s="68">
        <v>1</v>
      </c>
      <c r="J116" s="68">
        <v>0</v>
      </c>
      <c r="K116" s="68">
        <v>0</v>
      </c>
      <c r="L116" s="68">
        <v>0</v>
      </c>
      <c r="M116" s="68">
        <v>0</v>
      </c>
      <c r="N116" s="68">
        <v>1</v>
      </c>
      <c r="O116" s="68">
        <v>0</v>
      </c>
      <c r="P116" s="68">
        <v>0</v>
      </c>
      <c r="Q116" s="68">
        <v>0</v>
      </c>
      <c r="R116" s="68">
        <v>0</v>
      </c>
      <c r="S116" s="68">
        <v>0</v>
      </c>
      <c r="T116" s="68">
        <v>0</v>
      </c>
      <c r="U116" s="68">
        <v>1</v>
      </c>
      <c r="V116" s="68">
        <v>0</v>
      </c>
      <c r="W116" s="68">
        <v>0</v>
      </c>
      <c r="X116" s="68">
        <v>0</v>
      </c>
      <c r="Y116" s="68">
        <v>1</v>
      </c>
      <c r="Z116" s="68">
        <v>0</v>
      </c>
    </row>
    <row r="117" spans="1:26" x14ac:dyDescent="0.2">
      <c r="A117" s="66">
        <v>1422.2499999999418</v>
      </c>
      <c r="B117" s="66">
        <v>3.9988888883963227</v>
      </c>
      <c r="C117" s="1" t="s">
        <v>207</v>
      </c>
      <c r="D117" s="67">
        <v>-0.91162634408594323</v>
      </c>
      <c r="E117" s="69">
        <v>744</v>
      </c>
      <c r="F117" s="69">
        <v>1422.2499999999418</v>
      </c>
      <c r="G117" s="32">
        <v>3.9988888883963227</v>
      </c>
      <c r="H117" s="32"/>
      <c r="I117" s="68">
        <v>1</v>
      </c>
      <c r="J117" s="68">
        <v>0</v>
      </c>
      <c r="K117" s="68">
        <v>0</v>
      </c>
      <c r="L117" s="68">
        <v>0</v>
      </c>
      <c r="M117" s="68">
        <v>0</v>
      </c>
      <c r="N117" s="68">
        <v>1</v>
      </c>
      <c r="O117" s="68">
        <v>0</v>
      </c>
      <c r="P117" s="68">
        <v>0</v>
      </c>
      <c r="Q117" s="68">
        <v>0</v>
      </c>
      <c r="R117" s="68">
        <v>0</v>
      </c>
      <c r="S117" s="68">
        <v>0</v>
      </c>
      <c r="T117" s="68">
        <v>0</v>
      </c>
      <c r="U117" s="68">
        <v>1</v>
      </c>
      <c r="V117" s="68">
        <v>0</v>
      </c>
      <c r="W117" s="68">
        <v>0</v>
      </c>
      <c r="X117" s="68">
        <v>0</v>
      </c>
      <c r="Y117" s="68">
        <v>1</v>
      </c>
      <c r="Z117" s="68">
        <v>0</v>
      </c>
    </row>
    <row r="118" spans="1:26" x14ac:dyDescent="0.2">
      <c r="A118" s="66">
        <v>0.33333333337213844</v>
      </c>
      <c r="B118" s="66">
        <v>2.6666666662786156</v>
      </c>
      <c r="C118" s="1" t="s">
        <v>123</v>
      </c>
      <c r="D118" s="67">
        <v>0.99955197132611273</v>
      </c>
      <c r="E118" s="69" t="s">
        <v>538</v>
      </c>
      <c r="F118" s="69">
        <v>0.33333333337213844</v>
      </c>
      <c r="G118" s="32">
        <v>2.6666666662786156</v>
      </c>
      <c r="H118" s="32"/>
      <c r="I118" s="68">
        <v>1</v>
      </c>
      <c r="J118" s="68">
        <v>0</v>
      </c>
      <c r="K118" s="68">
        <v>0</v>
      </c>
      <c r="L118" s="68">
        <v>0</v>
      </c>
      <c r="M118" s="68">
        <v>0</v>
      </c>
      <c r="N118" s="68">
        <v>1</v>
      </c>
      <c r="O118" s="68">
        <v>0</v>
      </c>
      <c r="P118" s="68">
        <v>0</v>
      </c>
      <c r="Q118" s="68">
        <v>0</v>
      </c>
      <c r="R118" s="68">
        <v>0</v>
      </c>
      <c r="S118" s="68">
        <v>0</v>
      </c>
      <c r="T118" s="68">
        <v>1</v>
      </c>
      <c r="U118" s="68">
        <v>0</v>
      </c>
      <c r="V118" s="68">
        <v>0</v>
      </c>
      <c r="W118" s="68">
        <v>0</v>
      </c>
      <c r="X118" s="68">
        <v>1</v>
      </c>
      <c r="Y118" s="68">
        <v>0</v>
      </c>
      <c r="Z118" s="68">
        <v>0</v>
      </c>
    </row>
    <row r="119" spans="1:26" x14ac:dyDescent="0.2">
      <c r="A119" s="66">
        <v>0.50000000005820766</v>
      </c>
      <c r="B119" s="66">
        <v>1.6652777776471339</v>
      </c>
      <c r="C119" s="1" t="s">
        <v>173</v>
      </c>
      <c r="D119" s="67">
        <v>0.9993279569891691</v>
      </c>
      <c r="E119" s="69" t="s">
        <v>538</v>
      </c>
      <c r="F119" s="69">
        <v>0.50000000005820766</v>
      </c>
      <c r="G119" s="32">
        <v>1.6652777776471339</v>
      </c>
      <c r="H119" s="32"/>
      <c r="I119" s="68">
        <v>1</v>
      </c>
      <c r="J119" s="68">
        <v>0</v>
      </c>
      <c r="K119" s="68">
        <v>0</v>
      </c>
      <c r="L119" s="68">
        <v>0</v>
      </c>
      <c r="M119" s="68">
        <v>0</v>
      </c>
      <c r="N119" s="68">
        <v>1</v>
      </c>
      <c r="O119" s="68">
        <v>0</v>
      </c>
      <c r="P119" s="68">
        <v>0</v>
      </c>
      <c r="Q119" s="68">
        <v>0</v>
      </c>
      <c r="R119" s="68">
        <v>0</v>
      </c>
      <c r="S119" s="68">
        <v>0</v>
      </c>
      <c r="T119" s="68">
        <v>1</v>
      </c>
      <c r="U119" s="68">
        <v>0</v>
      </c>
      <c r="V119" s="68">
        <v>0</v>
      </c>
      <c r="W119" s="68">
        <v>0</v>
      </c>
      <c r="X119" s="68">
        <v>1</v>
      </c>
      <c r="Y119" s="68">
        <v>0</v>
      </c>
      <c r="Z119" s="68">
        <v>0</v>
      </c>
    </row>
    <row r="120" spans="1:26" x14ac:dyDescent="0.2">
      <c r="A120" s="66">
        <v>1.1166666666395031</v>
      </c>
      <c r="B120" s="66">
        <v>3.750000000174623</v>
      </c>
      <c r="C120" s="1" t="s">
        <v>490</v>
      </c>
      <c r="D120" s="67">
        <v>0.99849910394268881</v>
      </c>
      <c r="E120" s="69" t="s">
        <v>538</v>
      </c>
      <c r="F120" s="69">
        <v>1.1166666666395031</v>
      </c>
      <c r="G120" s="32">
        <v>3.750000000174623</v>
      </c>
      <c r="H120" s="32"/>
      <c r="I120" s="68">
        <v>1</v>
      </c>
      <c r="J120" s="68">
        <v>0</v>
      </c>
      <c r="K120" s="68">
        <v>0</v>
      </c>
      <c r="L120" s="68">
        <v>0</v>
      </c>
      <c r="M120" s="68">
        <v>0</v>
      </c>
      <c r="N120" s="68">
        <v>1</v>
      </c>
      <c r="O120" s="68">
        <v>0</v>
      </c>
      <c r="P120" s="68">
        <v>0</v>
      </c>
      <c r="Q120" s="68">
        <v>0</v>
      </c>
      <c r="R120" s="68">
        <v>0</v>
      </c>
      <c r="S120" s="68">
        <v>1</v>
      </c>
      <c r="T120" s="68">
        <v>0</v>
      </c>
      <c r="U120" s="68">
        <v>0</v>
      </c>
      <c r="V120" s="68">
        <v>0</v>
      </c>
      <c r="W120" s="68">
        <v>1</v>
      </c>
      <c r="X120" s="68">
        <v>0</v>
      </c>
      <c r="Y120" s="68">
        <v>0</v>
      </c>
      <c r="Z120" s="68">
        <v>0</v>
      </c>
    </row>
    <row r="121" spans="1:26" x14ac:dyDescent="0.2">
      <c r="A121" s="66">
        <v>1.03333333338378</v>
      </c>
      <c r="B121" s="66">
        <v>4.9999999995343387</v>
      </c>
      <c r="C121" s="1" t="s">
        <v>454</v>
      </c>
      <c r="D121" s="67">
        <v>0.99861111111104328</v>
      </c>
      <c r="E121" s="69">
        <v>744</v>
      </c>
      <c r="F121" s="69">
        <v>1.03333333338378</v>
      </c>
      <c r="G121" s="32">
        <v>4.9999999995343387</v>
      </c>
      <c r="H121" s="32"/>
      <c r="I121" s="68">
        <v>1</v>
      </c>
      <c r="J121" s="68">
        <v>0</v>
      </c>
      <c r="K121" s="68">
        <v>0</v>
      </c>
      <c r="L121" s="68">
        <v>0</v>
      </c>
      <c r="M121" s="68">
        <v>0</v>
      </c>
      <c r="N121" s="68">
        <v>1</v>
      </c>
      <c r="O121" s="68">
        <v>0</v>
      </c>
      <c r="P121" s="68">
        <v>0</v>
      </c>
      <c r="Q121" s="68">
        <v>0</v>
      </c>
      <c r="R121" s="68">
        <v>0</v>
      </c>
      <c r="S121" s="68">
        <v>0</v>
      </c>
      <c r="T121" s="68">
        <v>0</v>
      </c>
      <c r="U121" s="68">
        <v>1</v>
      </c>
      <c r="V121" s="68">
        <v>0</v>
      </c>
      <c r="W121" s="68">
        <v>0</v>
      </c>
      <c r="X121" s="68">
        <v>0</v>
      </c>
      <c r="Y121" s="68">
        <v>1</v>
      </c>
      <c r="Z121" s="68">
        <v>0</v>
      </c>
    </row>
    <row r="122" spans="1:26" x14ac:dyDescent="0.2">
      <c r="A122" s="66">
        <v>2.7499999997089617</v>
      </c>
      <c r="B122" s="66">
        <v>18.861666668322869</v>
      </c>
      <c r="C122" s="1" t="s">
        <v>57</v>
      </c>
      <c r="D122" s="67">
        <v>0.99630376344125138</v>
      </c>
      <c r="E122" s="69" t="s">
        <v>538</v>
      </c>
      <c r="F122" s="69">
        <v>0.99999999976716936</v>
      </c>
      <c r="G122" s="32">
        <v>3.3333333337213844</v>
      </c>
      <c r="H122" s="32"/>
      <c r="I122" s="68">
        <v>0.36363636359018237</v>
      </c>
      <c r="J122" s="68">
        <v>0.63636363640981763</v>
      </c>
      <c r="K122" s="68">
        <v>0</v>
      </c>
      <c r="L122" s="68">
        <v>0</v>
      </c>
      <c r="M122" s="68">
        <v>0</v>
      </c>
      <c r="N122" s="68">
        <v>0.17672528055643855</v>
      </c>
      <c r="O122" s="68">
        <v>0.82327471944356145</v>
      </c>
      <c r="P122" s="68">
        <v>0</v>
      </c>
      <c r="Q122" s="68">
        <v>0</v>
      </c>
      <c r="R122" s="68">
        <v>0</v>
      </c>
      <c r="S122" s="68">
        <v>0.63636363640981763</v>
      </c>
      <c r="T122" s="68">
        <v>0.36363636359018237</v>
      </c>
      <c r="U122" s="68">
        <v>0</v>
      </c>
      <c r="V122" s="68">
        <v>0</v>
      </c>
      <c r="W122" s="68">
        <v>0.82327471944356145</v>
      </c>
      <c r="X122" s="68">
        <v>0.17672528055643855</v>
      </c>
      <c r="Y122" s="68">
        <v>0</v>
      </c>
      <c r="Z122" s="68">
        <v>0</v>
      </c>
    </row>
    <row r="123" spans="1:26" x14ac:dyDescent="0.2">
      <c r="A123" s="66">
        <v>31.499999999825377</v>
      </c>
      <c r="B123" s="66">
        <v>13.02833333570743</v>
      </c>
      <c r="C123" s="1" t="s">
        <v>78</v>
      </c>
      <c r="D123" s="67">
        <v>0.95766129032281533</v>
      </c>
      <c r="E123" s="69">
        <v>744</v>
      </c>
      <c r="F123" s="69" t="s">
        <v>538</v>
      </c>
      <c r="G123" s="32" t="s">
        <v>538</v>
      </c>
      <c r="H123" s="32"/>
      <c r="I123" s="68">
        <v>0</v>
      </c>
      <c r="J123" s="68">
        <v>1</v>
      </c>
      <c r="K123" s="68">
        <v>0</v>
      </c>
      <c r="L123" s="68">
        <v>0</v>
      </c>
      <c r="M123" s="68">
        <v>0</v>
      </c>
      <c r="N123" s="68">
        <v>0</v>
      </c>
      <c r="O123" s="68">
        <v>1</v>
      </c>
      <c r="P123" s="68">
        <v>0</v>
      </c>
      <c r="Q123" s="68">
        <v>0</v>
      </c>
      <c r="R123" s="68">
        <v>0</v>
      </c>
      <c r="S123" s="68">
        <v>1</v>
      </c>
      <c r="T123" s="68">
        <v>0</v>
      </c>
      <c r="U123" s="68">
        <v>0</v>
      </c>
      <c r="V123" s="68">
        <v>0</v>
      </c>
      <c r="W123" s="68">
        <v>1</v>
      </c>
      <c r="X123" s="68">
        <v>0</v>
      </c>
      <c r="Y123" s="68">
        <v>0</v>
      </c>
      <c r="Z123" s="68">
        <v>0</v>
      </c>
    </row>
    <row r="124" spans="1:26" x14ac:dyDescent="0.2">
      <c r="A124" s="66">
        <v>3941.9999999998254</v>
      </c>
      <c r="B124" s="66">
        <v>25.105277777183801</v>
      </c>
      <c r="C124" s="1" t="s">
        <v>170</v>
      </c>
      <c r="D124" s="67">
        <v>-4.2983870967739586</v>
      </c>
      <c r="E124" s="69">
        <v>744</v>
      </c>
      <c r="F124" s="69">
        <v>1.9999999998835847</v>
      </c>
      <c r="G124" s="32">
        <v>1.6652777776471339</v>
      </c>
      <c r="H124" s="32"/>
      <c r="I124" s="68">
        <v>5.0735667171072387E-4</v>
      </c>
      <c r="J124" s="68">
        <v>0</v>
      </c>
      <c r="K124" s="68">
        <v>0.99949264332828924</v>
      </c>
      <c r="L124" s="68">
        <v>0</v>
      </c>
      <c r="M124" s="68">
        <v>0</v>
      </c>
      <c r="N124" s="68">
        <v>6.6331780609118499E-2</v>
      </c>
      <c r="O124" s="68">
        <v>8.7232653575175581E-2</v>
      </c>
      <c r="P124" s="68">
        <v>0.84643556581570589</v>
      </c>
      <c r="Q124" s="68">
        <v>0</v>
      </c>
      <c r="R124" s="68">
        <v>0</v>
      </c>
      <c r="S124" s="68">
        <v>0</v>
      </c>
      <c r="T124" s="68">
        <v>5.0735667171072387E-4</v>
      </c>
      <c r="U124" s="68">
        <v>0</v>
      </c>
      <c r="V124" s="68">
        <v>0.99949264332828924</v>
      </c>
      <c r="W124" s="68">
        <v>8.7232653575175581E-2</v>
      </c>
      <c r="X124" s="68">
        <v>6.6331780609118499E-2</v>
      </c>
      <c r="Y124" s="68">
        <v>0</v>
      </c>
      <c r="Z124" s="68">
        <v>0.84643556581570589</v>
      </c>
    </row>
    <row r="125" spans="1:26" x14ac:dyDescent="0.2">
      <c r="A125" s="66">
        <v>0</v>
      </c>
      <c r="B125" s="66">
        <v>3.4463888909085654</v>
      </c>
      <c r="C125" s="1" t="s">
        <v>93</v>
      </c>
      <c r="D125" s="67">
        <v>1</v>
      </c>
      <c r="E125" s="69">
        <v>744</v>
      </c>
      <c r="F125" s="69" t="s">
        <v>538</v>
      </c>
      <c r="G125" s="32" t="s">
        <v>538</v>
      </c>
      <c r="H125" s="32"/>
      <c r="I125" s="68" t="s">
        <v>36</v>
      </c>
      <c r="J125" s="68" t="s">
        <v>36</v>
      </c>
      <c r="K125" s="68" t="s">
        <v>36</v>
      </c>
      <c r="L125" s="68" t="s">
        <v>36</v>
      </c>
      <c r="M125" s="68" t="s">
        <v>36</v>
      </c>
      <c r="N125" s="68">
        <v>0</v>
      </c>
      <c r="O125" s="68">
        <v>1</v>
      </c>
      <c r="P125" s="68">
        <v>0</v>
      </c>
      <c r="Q125" s="68">
        <v>0</v>
      </c>
      <c r="R125" s="68">
        <v>0</v>
      </c>
      <c r="S125" s="68" t="s">
        <v>36</v>
      </c>
      <c r="T125" s="68" t="s">
        <v>36</v>
      </c>
      <c r="U125" s="68" t="s">
        <v>36</v>
      </c>
      <c r="V125" s="68" t="s">
        <v>36</v>
      </c>
      <c r="W125" s="68">
        <v>1</v>
      </c>
      <c r="X125" s="68">
        <v>0</v>
      </c>
      <c r="Y125" s="68">
        <v>0</v>
      </c>
      <c r="Z125" s="68">
        <v>0</v>
      </c>
    </row>
    <row r="126" spans="1:26" x14ac:dyDescent="0.2">
      <c r="A126" s="66">
        <v>0</v>
      </c>
      <c r="B126" s="66">
        <v>12.499999999708962</v>
      </c>
      <c r="C126" s="1" t="s">
        <v>274</v>
      </c>
      <c r="D126" s="67">
        <v>1</v>
      </c>
      <c r="E126" s="69" t="s">
        <v>538</v>
      </c>
      <c r="F126" s="69" t="s">
        <v>538</v>
      </c>
      <c r="G126" s="32" t="s">
        <v>538</v>
      </c>
      <c r="H126" s="32"/>
      <c r="I126" s="68" t="s">
        <v>36</v>
      </c>
      <c r="J126" s="68" t="s">
        <v>36</v>
      </c>
      <c r="K126" s="68" t="s">
        <v>36</v>
      </c>
      <c r="L126" s="68" t="s">
        <v>36</v>
      </c>
      <c r="M126" s="68" t="s">
        <v>36</v>
      </c>
      <c r="N126" s="68">
        <v>0</v>
      </c>
      <c r="O126" s="68">
        <v>0</v>
      </c>
      <c r="P126" s="68">
        <v>1</v>
      </c>
      <c r="Q126" s="68">
        <v>0</v>
      </c>
      <c r="R126" s="68">
        <v>0</v>
      </c>
      <c r="S126" s="68" t="s">
        <v>36</v>
      </c>
      <c r="T126" s="68" t="s">
        <v>36</v>
      </c>
      <c r="U126" s="68" t="s">
        <v>36</v>
      </c>
      <c r="V126" s="68" t="s">
        <v>36</v>
      </c>
      <c r="W126" s="68">
        <v>1</v>
      </c>
      <c r="X126" s="68">
        <v>0</v>
      </c>
      <c r="Y126" s="68">
        <v>0</v>
      </c>
      <c r="Z126" s="68">
        <v>0</v>
      </c>
    </row>
    <row r="127" spans="1:26" x14ac:dyDescent="0.2">
      <c r="A127" s="66">
        <v>0</v>
      </c>
      <c r="B127" s="66">
        <v>5.3630555542185903</v>
      </c>
      <c r="C127" s="1" t="s">
        <v>421</v>
      </c>
      <c r="D127" s="67">
        <v>1</v>
      </c>
      <c r="E127" s="69">
        <v>744</v>
      </c>
      <c r="F127" s="69" t="s">
        <v>538</v>
      </c>
      <c r="G127" s="32" t="s">
        <v>538</v>
      </c>
      <c r="H127" s="32"/>
      <c r="I127" s="68" t="s">
        <v>36</v>
      </c>
      <c r="J127" s="68" t="s">
        <v>36</v>
      </c>
      <c r="K127" s="68" t="s">
        <v>36</v>
      </c>
      <c r="L127" s="68" t="s">
        <v>36</v>
      </c>
      <c r="M127" s="68" t="s">
        <v>36</v>
      </c>
      <c r="N127" s="68">
        <v>0</v>
      </c>
      <c r="O127" s="68">
        <v>1</v>
      </c>
      <c r="P127" s="68">
        <v>0</v>
      </c>
      <c r="Q127" s="68">
        <v>0</v>
      </c>
      <c r="R127" s="68">
        <v>0</v>
      </c>
      <c r="S127" s="68" t="s">
        <v>36</v>
      </c>
      <c r="T127" s="68" t="s">
        <v>36</v>
      </c>
      <c r="U127" s="68" t="s">
        <v>36</v>
      </c>
      <c r="V127" s="68" t="s">
        <v>36</v>
      </c>
      <c r="W127" s="68">
        <v>1</v>
      </c>
      <c r="X127" s="68">
        <v>0</v>
      </c>
      <c r="Y127" s="68">
        <v>0</v>
      </c>
      <c r="Z127" s="68">
        <v>0</v>
      </c>
    </row>
    <row r="128" spans="1:26" x14ac:dyDescent="0.2">
      <c r="A128" s="66">
        <v>0</v>
      </c>
      <c r="B128" s="66">
        <v>7.4986111107864417</v>
      </c>
      <c r="C128" s="1" t="s">
        <v>462</v>
      </c>
      <c r="D128" s="67">
        <v>1</v>
      </c>
      <c r="E128" s="69" t="s">
        <v>538</v>
      </c>
      <c r="F128" s="69" t="s">
        <v>538</v>
      </c>
      <c r="G128" s="32" t="s">
        <v>538</v>
      </c>
      <c r="H128" s="32"/>
      <c r="I128" s="68" t="s">
        <v>36</v>
      </c>
      <c r="J128" s="68" t="s">
        <v>36</v>
      </c>
      <c r="K128" s="68" t="s">
        <v>36</v>
      </c>
      <c r="L128" s="68" t="s">
        <v>36</v>
      </c>
      <c r="M128" s="68" t="s">
        <v>36</v>
      </c>
      <c r="N128" s="68">
        <v>0</v>
      </c>
      <c r="O128" s="68">
        <v>1</v>
      </c>
      <c r="P128" s="68">
        <v>0</v>
      </c>
      <c r="Q128" s="68">
        <v>0</v>
      </c>
      <c r="R128" s="68">
        <v>0</v>
      </c>
      <c r="S128" s="68" t="s">
        <v>36</v>
      </c>
      <c r="T128" s="68" t="s">
        <v>36</v>
      </c>
      <c r="U128" s="68" t="s">
        <v>36</v>
      </c>
      <c r="V128" s="68" t="s">
        <v>36</v>
      </c>
      <c r="W128" s="68">
        <v>1</v>
      </c>
      <c r="X128" s="68">
        <v>0</v>
      </c>
      <c r="Y128" s="68">
        <v>0</v>
      </c>
      <c r="Z128" s="68">
        <v>0</v>
      </c>
    </row>
    <row r="129" spans="1:26" x14ac:dyDescent="0.2">
      <c r="A129" s="66">
        <v>1.7500000001164153</v>
      </c>
      <c r="B129" s="66">
        <v>16.248611111368518</v>
      </c>
      <c r="C129" s="1" t="s">
        <v>54</v>
      </c>
      <c r="D129" s="67">
        <v>0.99764784946220908</v>
      </c>
      <c r="E129" s="69">
        <v>372</v>
      </c>
      <c r="F129" s="69">
        <v>1.7500000001164153</v>
      </c>
      <c r="G129" s="32">
        <v>11.25</v>
      </c>
      <c r="H129" s="32"/>
      <c r="I129" s="68">
        <v>1</v>
      </c>
      <c r="J129" s="68">
        <v>0</v>
      </c>
      <c r="K129" s="68">
        <v>0</v>
      </c>
      <c r="L129" s="68">
        <v>0</v>
      </c>
      <c r="M129" s="68">
        <v>0</v>
      </c>
      <c r="N129" s="68">
        <v>0.69236686895219091</v>
      </c>
      <c r="O129" s="68">
        <v>0.15377382681829954</v>
      </c>
      <c r="P129" s="68">
        <v>0.15385930422950955</v>
      </c>
      <c r="Q129" s="68">
        <v>0</v>
      </c>
      <c r="R129" s="68">
        <v>0</v>
      </c>
      <c r="S129" s="68">
        <v>0</v>
      </c>
      <c r="T129" s="68">
        <v>0</v>
      </c>
      <c r="U129" s="68">
        <v>1</v>
      </c>
      <c r="V129" s="68">
        <v>0</v>
      </c>
      <c r="W129" s="68">
        <v>0.15377382681829954</v>
      </c>
      <c r="X129" s="68">
        <v>0</v>
      </c>
      <c r="Y129" s="68">
        <v>0.84622617318170046</v>
      </c>
      <c r="Z129" s="68">
        <v>0</v>
      </c>
    </row>
    <row r="130" spans="1:26" x14ac:dyDescent="0.2">
      <c r="A130" s="66">
        <v>1.7500000001164153</v>
      </c>
      <c r="B130" s="66">
        <v>14.915277778054588</v>
      </c>
      <c r="C130" s="1" t="s">
        <v>66</v>
      </c>
      <c r="D130" s="67">
        <v>0.99764784946220908</v>
      </c>
      <c r="E130" s="69">
        <v>744</v>
      </c>
      <c r="F130" s="69">
        <v>1.7500000001164153</v>
      </c>
      <c r="G130" s="32">
        <v>11.25</v>
      </c>
      <c r="H130" s="32"/>
      <c r="I130" s="68">
        <v>1</v>
      </c>
      <c r="J130" s="68">
        <v>0</v>
      </c>
      <c r="K130" s="68">
        <v>0</v>
      </c>
      <c r="L130" s="68">
        <v>0</v>
      </c>
      <c r="M130" s="68">
        <v>0</v>
      </c>
      <c r="N130" s="68">
        <v>0.75426017318648608</v>
      </c>
      <c r="O130" s="68">
        <v>8.3713567386967946E-2</v>
      </c>
      <c r="P130" s="68">
        <v>0.162026259426546</v>
      </c>
      <c r="Q130" s="68">
        <v>0</v>
      </c>
      <c r="R130" s="68">
        <v>0</v>
      </c>
      <c r="S130" s="68">
        <v>0</v>
      </c>
      <c r="T130" s="68">
        <v>0</v>
      </c>
      <c r="U130" s="68">
        <v>1</v>
      </c>
      <c r="V130" s="68">
        <v>0</v>
      </c>
      <c r="W130" s="68">
        <v>8.3713567386967946E-2</v>
      </c>
      <c r="X130" s="68">
        <v>0</v>
      </c>
      <c r="Y130" s="68">
        <v>0.916286432613032</v>
      </c>
      <c r="Z130" s="68">
        <v>0</v>
      </c>
    </row>
    <row r="131" spans="1:26" x14ac:dyDescent="0.2">
      <c r="A131" s="66">
        <v>8.8333333334885538</v>
      </c>
      <c r="B131" s="66">
        <v>60.83055555500323</v>
      </c>
      <c r="C131" s="1" t="s">
        <v>35</v>
      </c>
      <c r="D131" s="67">
        <v>0.98812724014316056</v>
      </c>
      <c r="E131" s="69" t="s">
        <v>538</v>
      </c>
      <c r="F131" s="69">
        <v>4.4166666667442769</v>
      </c>
      <c r="G131" s="32">
        <v>29.790972222253913</v>
      </c>
      <c r="H131" s="32"/>
      <c r="I131" s="68">
        <v>1</v>
      </c>
      <c r="J131" s="68">
        <v>0</v>
      </c>
      <c r="K131" s="68">
        <v>0</v>
      </c>
      <c r="L131" s="68">
        <v>0</v>
      </c>
      <c r="M131" s="68">
        <v>0</v>
      </c>
      <c r="N131" s="68">
        <v>0.97947394859206238</v>
      </c>
      <c r="O131" s="68">
        <v>2.0526051407937649E-2</v>
      </c>
      <c r="P131" s="68">
        <v>0</v>
      </c>
      <c r="Q131" s="68">
        <v>0</v>
      </c>
      <c r="R131" s="68">
        <v>0</v>
      </c>
      <c r="S131" s="68">
        <v>1</v>
      </c>
      <c r="T131" s="68">
        <v>0</v>
      </c>
      <c r="U131" s="68">
        <v>0</v>
      </c>
      <c r="V131" s="68">
        <v>0</v>
      </c>
      <c r="W131" s="68">
        <v>1</v>
      </c>
      <c r="X131" s="68">
        <v>0</v>
      </c>
      <c r="Y131" s="68">
        <v>0</v>
      </c>
      <c r="Z131" s="68">
        <v>0</v>
      </c>
    </row>
    <row r="132" spans="1:26" x14ac:dyDescent="0.2">
      <c r="A132" s="66">
        <v>0</v>
      </c>
      <c r="B132" s="66">
        <v>1.2486111113685183</v>
      </c>
      <c r="C132" s="1" t="s">
        <v>80</v>
      </c>
      <c r="D132" s="67">
        <v>1</v>
      </c>
      <c r="E132" s="69" t="s">
        <v>538</v>
      </c>
      <c r="F132" s="69" t="s">
        <v>538</v>
      </c>
      <c r="G132" s="32" t="s">
        <v>538</v>
      </c>
      <c r="H132" s="32"/>
      <c r="I132" s="68" t="s">
        <v>36</v>
      </c>
      <c r="J132" s="68" t="s">
        <v>36</v>
      </c>
      <c r="K132" s="68" t="s">
        <v>36</v>
      </c>
      <c r="L132" s="68" t="s">
        <v>36</v>
      </c>
      <c r="M132" s="68" t="s">
        <v>36</v>
      </c>
      <c r="N132" s="68">
        <v>0</v>
      </c>
      <c r="O132" s="68">
        <v>1</v>
      </c>
      <c r="P132" s="68">
        <v>0</v>
      </c>
      <c r="Q132" s="68">
        <v>0</v>
      </c>
      <c r="R132" s="68">
        <v>0</v>
      </c>
      <c r="S132" s="68" t="s">
        <v>36</v>
      </c>
      <c r="T132" s="68" t="s">
        <v>36</v>
      </c>
      <c r="U132" s="68" t="s">
        <v>36</v>
      </c>
      <c r="V132" s="68" t="s">
        <v>36</v>
      </c>
      <c r="W132" s="68">
        <v>1</v>
      </c>
      <c r="X132" s="68">
        <v>0</v>
      </c>
      <c r="Y132" s="68">
        <v>0</v>
      </c>
      <c r="Z132" s="68">
        <v>0</v>
      </c>
    </row>
    <row r="133" spans="1:26" x14ac:dyDescent="0.2">
      <c r="A133" s="66">
        <v>0</v>
      </c>
      <c r="B133" s="66">
        <v>1.6652777785202488</v>
      </c>
      <c r="C133" s="1" t="s">
        <v>209</v>
      </c>
      <c r="D133" s="67">
        <v>1</v>
      </c>
      <c r="E133" s="69" t="s">
        <v>538</v>
      </c>
      <c r="F133" s="69" t="s">
        <v>538</v>
      </c>
      <c r="G133" s="32" t="s">
        <v>538</v>
      </c>
      <c r="H133" s="32"/>
      <c r="I133" s="68" t="s">
        <v>36</v>
      </c>
      <c r="J133" s="68" t="s">
        <v>36</v>
      </c>
      <c r="K133" s="68" t="s">
        <v>36</v>
      </c>
      <c r="L133" s="68" t="s">
        <v>36</v>
      </c>
      <c r="M133" s="68" t="s">
        <v>36</v>
      </c>
      <c r="N133" s="68">
        <v>0</v>
      </c>
      <c r="O133" s="68">
        <v>1</v>
      </c>
      <c r="P133" s="68">
        <v>0</v>
      </c>
      <c r="Q133" s="68">
        <v>0</v>
      </c>
      <c r="R133" s="68">
        <v>0</v>
      </c>
      <c r="S133" s="68" t="s">
        <v>36</v>
      </c>
      <c r="T133" s="68" t="s">
        <v>36</v>
      </c>
      <c r="U133" s="68" t="s">
        <v>36</v>
      </c>
      <c r="V133" s="68" t="s">
        <v>36</v>
      </c>
      <c r="W133" s="68">
        <v>1</v>
      </c>
      <c r="X133" s="68">
        <v>0</v>
      </c>
      <c r="Y133" s="68">
        <v>0</v>
      </c>
      <c r="Z133" s="68">
        <v>0</v>
      </c>
    </row>
    <row r="134" spans="1:26" x14ac:dyDescent="0.2">
      <c r="A134" s="66">
        <v>0</v>
      </c>
      <c r="B134" s="66">
        <v>4.9986111104954034</v>
      </c>
      <c r="C134" s="1" t="s">
        <v>95</v>
      </c>
      <c r="D134" s="67">
        <v>1</v>
      </c>
      <c r="E134" s="69" t="s">
        <v>538</v>
      </c>
      <c r="F134" s="69" t="s">
        <v>538</v>
      </c>
      <c r="G134" s="32" t="s">
        <v>538</v>
      </c>
      <c r="H134" s="32"/>
      <c r="I134" s="68" t="s">
        <v>36</v>
      </c>
      <c r="J134" s="68" t="s">
        <v>36</v>
      </c>
      <c r="K134" s="68" t="s">
        <v>36</v>
      </c>
      <c r="L134" s="68" t="s">
        <v>36</v>
      </c>
      <c r="M134" s="68" t="s">
        <v>36</v>
      </c>
      <c r="N134" s="68">
        <v>0</v>
      </c>
      <c r="O134" s="68">
        <v>0</v>
      </c>
      <c r="P134" s="68">
        <v>1</v>
      </c>
      <c r="Q134" s="68">
        <v>0</v>
      </c>
      <c r="R134" s="68">
        <v>0</v>
      </c>
      <c r="S134" s="68" t="s">
        <v>36</v>
      </c>
      <c r="T134" s="68" t="s">
        <v>36</v>
      </c>
      <c r="U134" s="68" t="s">
        <v>36</v>
      </c>
      <c r="V134" s="68" t="s">
        <v>36</v>
      </c>
      <c r="W134" s="68">
        <v>0</v>
      </c>
      <c r="X134" s="68">
        <v>0</v>
      </c>
      <c r="Y134" s="68">
        <v>1</v>
      </c>
      <c r="Z134" s="68">
        <v>0</v>
      </c>
    </row>
    <row r="135" spans="1:26" x14ac:dyDescent="0.2">
      <c r="A135" s="66">
        <v>4.5</v>
      </c>
      <c r="B135" s="66">
        <v>25.000000000291038</v>
      </c>
      <c r="C135" s="1" t="s">
        <v>171</v>
      </c>
      <c r="D135" s="67">
        <v>0.99395161290322576</v>
      </c>
      <c r="E135" s="69" t="s">
        <v>538</v>
      </c>
      <c r="F135" s="69">
        <v>4.5</v>
      </c>
      <c r="G135" s="32">
        <v>25.000000000291038</v>
      </c>
      <c r="H135" s="32"/>
      <c r="I135" s="68">
        <v>1</v>
      </c>
      <c r="J135" s="68">
        <v>0</v>
      </c>
      <c r="K135" s="68">
        <v>0</v>
      </c>
      <c r="L135" s="68">
        <v>0</v>
      </c>
      <c r="M135" s="68">
        <v>0</v>
      </c>
      <c r="N135" s="68">
        <v>1</v>
      </c>
      <c r="O135" s="68">
        <v>0</v>
      </c>
      <c r="P135" s="68">
        <v>0</v>
      </c>
      <c r="Q135" s="68">
        <v>0</v>
      </c>
      <c r="R135" s="68">
        <v>0</v>
      </c>
      <c r="S135" s="68">
        <v>0</v>
      </c>
      <c r="T135" s="68">
        <v>1</v>
      </c>
      <c r="U135" s="68">
        <v>0</v>
      </c>
      <c r="V135" s="68">
        <v>0</v>
      </c>
      <c r="W135" s="68">
        <v>0</v>
      </c>
      <c r="X135" s="68">
        <v>1</v>
      </c>
      <c r="Y135" s="68">
        <v>0</v>
      </c>
      <c r="Z135" s="68">
        <v>0</v>
      </c>
    </row>
    <row r="136" spans="1:26" x14ac:dyDescent="0.2">
      <c r="A136" s="66">
        <v>4.0000000001164153</v>
      </c>
      <c r="B136" s="66">
        <v>37.498611111659557</v>
      </c>
      <c r="C136" s="1" t="s">
        <v>282</v>
      </c>
      <c r="D136" s="67">
        <v>0.99462365591382207</v>
      </c>
      <c r="E136" s="69">
        <v>372</v>
      </c>
      <c r="F136" s="69" t="s">
        <v>538</v>
      </c>
      <c r="G136" s="32" t="s">
        <v>538</v>
      </c>
      <c r="H136" s="32"/>
      <c r="I136" s="68">
        <v>0</v>
      </c>
      <c r="J136" s="68">
        <v>1</v>
      </c>
      <c r="K136" s="68">
        <v>0</v>
      </c>
      <c r="L136" s="68">
        <v>0</v>
      </c>
      <c r="M136" s="68">
        <v>0</v>
      </c>
      <c r="N136" s="68">
        <v>0</v>
      </c>
      <c r="O136" s="68">
        <v>1</v>
      </c>
      <c r="P136" s="68">
        <v>0</v>
      </c>
      <c r="Q136" s="68">
        <v>0</v>
      </c>
      <c r="R136" s="68">
        <v>0</v>
      </c>
      <c r="S136" s="68">
        <v>1</v>
      </c>
      <c r="T136" s="68">
        <v>0</v>
      </c>
      <c r="U136" s="68">
        <v>0</v>
      </c>
      <c r="V136" s="68">
        <v>0</v>
      </c>
      <c r="W136" s="68">
        <v>0.60002222305980613</v>
      </c>
      <c r="X136" s="68">
        <v>0</v>
      </c>
      <c r="Y136" s="68">
        <v>0.39997777694019387</v>
      </c>
      <c r="Z136" s="68">
        <v>0</v>
      </c>
    </row>
    <row r="137" spans="1:26" x14ac:dyDescent="0.2">
      <c r="A137" s="66">
        <v>4.2000000000698492</v>
      </c>
      <c r="B137" s="66">
        <v>15.416666667151731</v>
      </c>
      <c r="C137" s="1" t="s">
        <v>145</v>
      </c>
      <c r="D137" s="67">
        <v>0.99435483870958352</v>
      </c>
      <c r="E137" s="69" t="s">
        <v>538</v>
      </c>
      <c r="F137" s="69">
        <v>4.2000000000698492</v>
      </c>
      <c r="G137" s="32">
        <v>15.416666667151731</v>
      </c>
      <c r="H137" s="32"/>
      <c r="I137" s="68">
        <v>1</v>
      </c>
      <c r="J137" s="68">
        <v>0</v>
      </c>
      <c r="K137" s="68">
        <v>0</v>
      </c>
      <c r="L137" s="68">
        <v>0</v>
      </c>
      <c r="M137" s="68">
        <v>0</v>
      </c>
      <c r="N137" s="68">
        <v>1</v>
      </c>
      <c r="O137" s="68">
        <v>0</v>
      </c>
      <c r="P137" s="68">
        <v>0</v>
      </c>
      <c r="Q137" s="68">
        <v>0</v>
      </c>
      <c r="R137" s="68">
        <v>0</v>
      </c>
      <c r="S137" s="68">
        <v>1</v>
      </c>
      <c r="T137" s="68">
        <v>0</v>
      </c>
      <c r="U137" s="68">
        <v>0</v>
      </c>
      <c r="V137" s="68">
        <v>0</v>
      </c>
      <c r="W137" s="68">
        <v>1</v>
      </c>
      <c r="X137" s="68">
        <v>0</v>
      </c>
      <c r="Y137" s="68">
        <v>0</v>
      </c>
      <c r="Z137" s="68">
        <v>0</v>
      </c>
    </row>
    <row r="138" spans="1:26" x14ac:dyDescent="0.2">
      <c r="A138" s="66">
        <v>0</v>
      </c>
      <c r="B138" s="66">
        <v>3.0333333365852013</v>
      </c>
      <c r="C138" s="1" t="s">
        <v>138</v>
      </c>
      <c r="D138" s="67">
        <v>1</v>
      </c>
      <c r="E138" s="69" t="s">
        <v>538</v>
      </c>
      <c r="F138" s="69" t="s">
        <v>538</v>
      </c>
      <c r="G138" s="32" t="s">
        <v>538</v>
      </c>
      <c r="H138" s="32"/>
      <c r="I138" s="68" t="s">
        <v>36</v>
      </c>
      <c r="J138" s="68" t="s">
        <v>36</v>
      </c>
      <c r="K138" s="68" t="s">
        <v>36</v>
      </c>
      <c r="L138" s="68" t="s">
        <v>36</v>
      </c>
      <c r="M138" s="68" t="s">
        <v>36</v>
      </c>
      <c r="N138" s="68">
        <v>0</v>
      </c>
      <c r="O138" s="68">
        <v>1</v>
      </c>
      <c r="P138" s="68">
        <v>0</v>
      </c>
      <c r="Q138" s="68">
        <v>0</v>
      </c>
      <c r="R138" s="68">
        <v>0</v>
      </c>
      <c r="S138" s="68" t="s">
        <v>36</v>
      </c>
      <c r="T138" s="68" t="s">
        <v>36</v>
      </c>
      <c r="U138" s="68" t="s">
        <v>36</v>
      </c>
      <c r="V138" s="68" t="s">
        <v>36</v>
      </c>
      <c r="W138" s="68">
        <v>1</v>
      </c>
      <c r="X138" s="68">
        <v>0</v>
      </c>
      <c r="Y138" s="68">
        <v>0</v>
      </c>
      <c r="Z138" s="68">
        <v>0</v>
      </c>
    </row>
    <row r="139" spans="1:26" x14ac:dyDescent="0.2">
      <c r="A139" s="66">
        <v>0</v>
      </c>
      <c r="B139" s="66">
        <v>3.0174999993760139</v>
      </c>
      <c r="C139" s="1" t="s">
        <v>152</v>
      </c>
      <c r="D139" s="67">
        <v>1</v>
      </c>
      <c r="E139" s="69" t="s">
        <v>538</v>
      </c>
      <c r="F139" s="69" t="s">
        <v>538</v>
      </c>
      <c r="G139" s="32" t="s">
        <v>538</v>
      </c>
      <c r="H139" s="32"/>
      <c r="I139" s="68" t="s">
        <v>36</v>
      </c>
      <c r="J139" s="68" t="s">
        <v>36</v>
      </c>
      <c r="K139" s="68" t="s">
        <v>36</v>
      </c>
      <c r="L139" s="68" t="s">
        <v>36</v>
      </c>
      <c r="M139" s="68" t="s">
        <v>36</v>
      </c>
      <c r="N139" s="68">
        <v>0</v>
      </c>
      <c r="O139" s="68">
        <v>1</v>
      </c>
      <c r="P139" s="68">
        <v>0</v>
      </c>
      <c r="Q139" s="68">
        <v>0</v>
      </c>
      <c r="R139" s="68">
        <v>0</v>
      </c>
      <c r="S139" s="68" t="s">
        <v>36</v>
      </c>
      <c r="T139" s="68" t="s">
        <v>36</v>
      </c>
      <c r="U139" s="68" t="s">
        <v>36</v>
      </c>
      <c r="V139" s="68" t="s">
        <v>36</v>
      </c>
      <c r="W139" s="68">
        <v>1</v>
      </c>
      <c r="X139" s="68">
        <v>0</v>
      </c>
      <c r="Y139" s="68">
        <v>0</v>
      </c>
      <c r="Z139" s="68">
        <v>0</v>
      </c>
    </row>
    <row r="140" spans="1:26" x14ac:dyDescent="0.2">
      <c r="A140" s="66">
        <v>0</v>
      </c>
      <c r="B140" s="66">
        <v>3.0175000035669655</v>
      </c>
      <c r="C140" s="1" t="s">
        <v>211</v>
      </c>
      <c r="D140" s="67">
        <v>1</v>
      </c>
      <c r="E140" s="69">
        <v>744</v>
      </c>
      <c r="F140" s="69" t="s">
        <v>538</v>
      </c>
      <c r="G140" s="32" t="s">
        <v>538</v>
      </c>
      <c r="H140" s="32"/>
      <c r="I140" s="68" t="s">
        <v>36</v>
      </c>
      <c r="J140" s="68" t="s">
        <v>36</v>
      </c>
      <c r="K140" s="68" t="s">
        <v>36</v>
      </c>
      <c r="L140" s="68" t="s">
        <v>36</v>
      </c>
      <c r="M140" s="68" t="s">
        <v>36</v>
      </c>
      <c r="N140" s="68">
        <v>0</v>
      </c>
      <c r="O140" s="68">
        <v>1</v>
      </c>
      <c r="P140" s="68">
        <v>0</v>
      </c>
      <c r="Q140" s="68">
        <v>0</v>
      </c>
      <c r="R140" s="68">
        <v>0</v>
      </c>
      <c r="S140" s="68" t="s">
        <v>36</v>
      </c>
      <c r="T140" s="68" t="s">
        <v>36</v>
      </c>
      <c r="U140" s="68" t="s">
        <v>36</v>
      </c>
      <c r="V140" s="68" t="s">
        <v>36</v>
      </c>
      <c r="W140" s="68">
        <v>1</v>
      </c>
      <c r="X140" s="68">
        <v>0</v>
      </c>
      <c r="Y140" s="68">
        <v>0</v>
      </c>
      <c r="Z140" s="68">
        <v>0</v>
      </c>
    </row>
    <row r="141" spans="1:26" x14ac:dyDescent="0.2">
      <c r="A141" s="66">
        <v>0</v>
      </c>
      <c r="B141" s="66">
        <v>3.0175000035669655</v>
      </c>
      <c r="C141" s="1" t="s">
        <v>212</v>
      </c>
      <c r="D141" s="67">
        <v>1</v>
      </c>
      <c r="E141" s="69" t="s">
        <v>538</v>
      </c>
      <c r="F141" s="69" t="s">
        <v>538</v>
      </c>
      <c r="G141" s="32" t="s">
        <v>538</v>
      </c>
      <c r="H141" s="32"/>
      <c r="I141" s="68" t="s">
        <v>36</v>
      </c>
      <c r="J141" s="68" t="s">
        <v>36</v>
      </c>
      <c r="K141" s="68" t="s">
        <v>36</v>
      </c>
      <c r="L141" s="68" t="s">
        <v>36</v>
      </c>
      <c r="M141" s="68" t="s">
        <v>36</v>
      </c>
      <c r="N141" s="68">
        <v>0</v>
      </c>
      <c r="O141" s="68">
        <v>1</v>
      </c>
      <c r="P141" s="68">
        <v>0</v>
      </c>
      <c r="Q141" s="68">
        <v>0</v>
      </c>
      <c r="R141" s="68">
        <v>0</v>
      </c>
      <c r="S141" s="68" t="s">
        <v>36</v>
      </c>
      <c r="T141" s="68" t="s">
        <v>36</v>
      </c>
      <c r="U141" s="68" t="s">
        <v>36</v>
      </c>
      <c r="V141" s="68" t="s">
        <v>36</v>
      </c>
      <c r="W141" s="68">
        <v>1</v>
      </c>
      <c r="X141" s="68">
        <v>0</v>
      </c>
      <c r="Y141" s="68">
        <v>0</v>
      </c>
      <c r="Z141" s="68">
        <v>0</v>
      </c>
    </row>
    <row r="142" spans="1:26" x14ac:dyDescent="0.2">
      <c r="A142" s="66">
        <v>0</v>
      </c>
      <c r="B142" s="66">
        <v>3.0174999986775219</v>
      </c>
      <c r="C142" s="1" t="s">
        <v>213</v>
      </c>
      <c r="D142" s="67">
        <v>1</v>
      </c>
      <c r="E142" s="69">
        <v>744</v>
      </c>
      <c r="F142" s="69" t="s">
        <v>538</v>
      </c>
      <c r="G142" s="32" t="s">
        <v>538</v>
      </c>
      <c r="H142" s="32"/>
      <c r="I142" s="68" t="s">
        <v>36</v>
      </c>
      <c r="J142" s="68" t="s">
        <v>36</v>
      </c>
      <c r="K142" s="68" t="s">
        <v>36</v>
      </c>
      <c r="L142" s="68" t="s">
        <v>36</v>
      </c>
      <c r="M142" s="68" t="s">
        <v>36</v>
      </c>
      <c r="N142" s="68">
        <v>0</v>
      </c>
      <c r="O142" s="68">
        <v>1</v>
      </c>
      <c r="P142" s="68">
        <v>0</v>
      </c>
      <c r="Q142" s="68">
        <v>0</v>
      </c>
      <c r="R142" s="68">
        <v>0</v>
      </c>
      <c r="S142" s="68" t="s">
        <v>36</v>
      </c>
      <c r="T142" s="68" t="s">
        <v>36</v>
      </c>
      <c r="U142" s="68" t="s">
        <v>36</v>
      </c>
      <c r="V142" s="68" t="s">
        <v>36</v>
      </c>
      <c r="W142" s="68">
        <v>1</v>
      </c>
      <c r="X142" s="68">
        <v>0</v>
      </c>
      <c r="Y142" s="68">
        <v>0</v>
      </c>
      <c r="Z142" s="68">
        <v>0</v>
      </c>
    </row>
    <row r="143" spans="1:26" x14ac:dyDescent="0.2">
      <c r="A143" s="66">
        <v>0</v>
      </c>
      <c r="B143" s="66">
        <v>3.0174999986775219</v>
      </c>
      <c r="C143" s="1" t="s">
        <v>214</v>
      </c>
      <c r="D143" s="67">
        <v>1</v>
      </c>
      <c r="E143" s="69" t="s">
        <v>538</v>
      </c>
      <c r="F143" s="69" t="s">
        <v>538</v>
      </c>
      <c r="G143" s="32" t="s">
        <v>538</v>
      </c>
      <c r="H143" s="32"/>
      <c r="I143" s="68" t="s">
        <v>36</v>
      </c>
      <c r="J143" s="68" t="s">
        <v>36</v>
      </c>
      <c r="K143" s="68" t="s">
        <v>36</v>
      </c>
      <c r="L143" s="68" t="s">
        <v>36</v>
      </c>
      <c r="M143" s="68" t="s">
        <v>36</v>
      </c>
      <c r="N143" s="68">
        <v>0</v>
      </c>
      <c r="O143" s="68">
        <v>1</v>
      </c>
      <c r="P143" s="68">
        <v>0</v>
      </c>
      <c r="Q143" s="68">
        <v>0</v>
      </c>
      <c r="R143" s="68">
        <v>0</v>
      </c>
      <c r="S143" s="68" t="s">
        <v>36</v>
      </c>
      <c r="T143" s="68" t="s">
        <v>36</v>
      </c>
      <c r="U143" s="68" t="s">
        <v>36</v>
      </c>
      <c r="V143" s="68" t="s">
        <v>36</v>
      </c>
      <c r="W143" s="68">
        <v>1</v>
      </c>
      <c r="X143" s="68">
        <v>0</v>
      </c>
      <c r="Y143" s="68">
        <v>0</v>
      </c>
      <c r="Z143" s="68">
        <v>0</v>
      </c>
    </row>
    <row r="144" spans="1:26" x14ac:dyDescent="0.2">
      <c r="A144" s="66">
        <v>0</v>
      </c>
      <c r="B144" s="66">
        <v>3.2841666655149311</v>
      </c>
      <c r="C144" s="1" t="s">
        <v>215</v>
      </c>
      <c r="D144" s="67">
        <v>1</v>
      </c>
      <c r="E144" s="69" t="s">
        <v>538</v>
      </c>
      <c r="F144" s="69" t="s">
        <v>538</v>
      </c>
      <c r="G144" s="32" t="s">
        <v>538</v>
      </c>
      <c r="H144" s="32"/>
      <c r="I144" s="68" t="s">
        <v>36</v>
      </c>
      <c r="J144" s="68" t="s">
        <v>36</v>
      </c>
      <c r="K144" s="68" t="s">
        <v>36</v>
      </c>
      <c r="L144" s="68" t="s">
        <v>36</v>
      </c>
      <c r="M144" s="68" t="s">
        <v>36</v>
      </c>
      <c r="N144" s="68">
        <v>0</v>
      </c>
      <c r="O144" s="68">
        <v>1</v>
      </c>
      <c r="P144" s="68">
        <v>0</v>
      </c>
      <c r="Q144" s="68">
        <v>0</v>
      </c>
      <c r="R144" s="68">
        <v>0</v>
      </c>
      <c r="S144" s="68" t="s">
        <v>36</v>
      </c>
      <c r="T144" s="68" t="s">
        <v>36</v>
      </c>
      <c r="U144" s="68" t="s">
        <v>36</v>
      </c>
      <c r="V144" s="68" t="s">
        <v>36</v>
      </c>
      <c r="W144" s="68">
        <v>1</v>
      </c>
      <c r="X144" s="68">
        <v>0</v>
      </c>
      <c r="Y144" s="68">
        <v>0</v>
      </c>
      <c r="Z144" s="68">
        <v>0</v>
      </c>
    </row>
    <row r="145" spans="1:26" x14ac:dyDescent="0.2">
      <c r="A145" s="66">
        <v>0</v>
      </c>
      <c r="B145" s="66">
        <v>12.498611110495403</v>
      </c>
      <c r="C145" s="1" t="s">
        <v>84</v>
      </c>
      <c r="D145" s="67">
        <v>1</v>
      </c>
      <c r="E145" s="69" t="s">
        <v>538</v>
      </c>
      <c r="F145" s="69" t="s">
        <v>538</v>
      </c>
      <c r="G145" s="32" t="s">
        <v>538</v>
      </c>
      <c r="H145" s="32"/>
      <c r="I145" s="68" t="s">
        <v>36</v>
      </c>
      <c r="J145" s="68" t="s">
        <v>36</v>
      </c>
      <c r="K145" s="68" t="s">
        <v>36</v>
      </c>
      <c r="L145" s="68" t="s">
        <v>36</v>
      </c>
      <c r="M145" s="68" t="s">
        <v>36</v>
      </c>
      <c r="N145" s="68">
        <v>0</v>
      </c>
      <c r="O145" s="68">
        <v>0</v>
      </c>
      <c r="P145" s="68">
        <v>1</v>
      </c>
      <c r="Q145" s="68">
        <v>0</v>
      </c>
      <c r="R145" s="68">
        <v>0</v>
      </c>
      <c r="S145" s="68" t="s">
        <v>36</v>
      </c>
      <c r="T145" s="68" t="s">
        <v>36</v>
      </c>
      <c r="U145" s="68" t="s">
        <v>36</v>
      </c>
      <c r="V145" s="68" t="s">
        <v>36</v>
      </c>
      <c r="W145" s="68">
        <v>1</v>
      </c>
      <c r="X145" s="68">
        <v>0</v>
      </c>
      <c r="Y145" s="68">
        <v>0</v>
      </c>
      <c r="Z145" s="68">
        <v>0</v>
      </c>
    </row>
    <row r="146" spans="1:26" x14ac:dyDescent="0.2">
      <c r="A146" s="66">
        <v>0</v>
      </c>
      <c r="B146" s="66">
        <v>5.0000000005820766</v>
      </c>
      <c r="C146" s="1" t="s">
        <v>274</v>
      </c>
      <c r="D146" s="67">
        <v>1</v>
      </c>
      <c r="E146" s="69" t="s">
        <v>538</v>
      </c>
      <c r="F146" s="69" t="s">
        <v>538</v>
      </c>
      <c r="G146" s="32" t="s">
        <v>538</v>
      </c>
      <c r="H146" s="32"/>
      <c r="I146" s="68" t="s">
        <v>36</v>
      </c>
      <c r="J146" s="68" t="s">
        <v>36</v>
      </c>
      <c r="K146" s="68" t="s">
        <v>36</v>
      </c>
      <c r="L146" s="68" t="s">
        <v>36</v>
      </c>
      <c r="M146" s="68" t="s">
        <v>36</v>
      </c>
      <c r="N146" s="68">
        <v>0</v>
      </c>
      <c r="O146" s="68">
        <v>0</v>
      </c>
      <c r="P146" s="68">
        <v>1</v>
      </c>
      <c r="Q146" s="68">
        <v>0</v>
      </c>
      <c r="R146" s="68">
        <v>0</v>
      </c>
      <c r="S146" s="68" t="s">
        <v>36</v>
      </c>
      <c r="T146" s="68" t="s">
        <v>36</v>
      </c>
      <c r="U146" s="68" t="s">
        <v>36</v>
      </c>
      <c r="V146" s="68" t="s">
        <v>36</v>
      </c>
      <c r="W146" s="68">
        <v>1</v>
      </c>
      <c r="X146" s="68">
        <v>0</v>
      </c>
      <c r="Y146" s="68">
        <v>0</v>
      </c>
      <c r="Z146" s="68">
        <v>0</v>
      </c>
    </row>
    <row r="147" spans="1:26" x14ac:dyDescent="0.2">
      <c r="A147" s="66">
        <v>6.2499999997671694</v>
      </c>
      <c r="B147" s="66">
        <v>44.583333333721384</v>
      </c>
      <c r="C147" s="1" t="s">
        <v>249</v>
      </c>
      <c r="D147" s="67">
        <v>0.99131944444476783</v>
      </c>
      <c r="E147" s="69" t="s">
        <v>538</v>
      </c>
      <c r="F147" s="69" t="s">
        <v>538</v>
      </c>
      <c r="G147" s="32" t="s">
        <v>538</v>
      </c>
      <c r="H147" s="32"/>
      <c r="I147" s="68">
        <v>0</v>
      </c>
      <c r="J147" s="68">
        <v>0</v>
      </c>
      <c r="K147" s="68">
        <v>0</v>
      </c>
      <c r="L147" s="68">
        <v>1</v>
      </c>
      <c r="M147" s="68">
        <v>0</v>
      </c>
      <c r="N147" s="68">
        <v>0</v>
      </c>
      <c r="O147" s="68">
        <v>0</v>
      </c>
      <c r="P147" s="68">
        <v>0</v>
      </c>
      <c r="Q147" s="68">
        <v>1</v>
      </c>
      <c r="R147" s="68">
        <v>0</v>
      </c>
      <c r="S147" s="68">
        <v>0</v>
      </c>
      <c r="T147" s="68">
        <v>0</v>
      </c>
      <c r="U147" s="68">
        <v>0</v>
      </c>
      <c r="V147" s="68">
        <v>1</v>
      </c>
      <c r="W147" s="68">
        <v>0.22429906542513642</v>
      </c>
      <c r="X147" s="68">
        <v>0</v>
      </c>
      <c r="Y147" s="68">
        <v>0</v>
      </c>
      <c r="Z147" s="68">
        <v>0.77570093457486355</v>
      </c>
    </row>
    <row r="148" spans="1:26" x14ac:dyDescent="0.2">
      <c r="A148" s="66">
        <v>0</v>
      </c>
      <c r="B148" s="66">
        <v>13.499166666995734</v>
      </c>
      <c r="C148" s="1" t="s">
        <v>458</v>
      </c>
      <c r="D148" s="67">
        <v>1</v>
      </c>
      <c r="E148" s="69" t="s">
        <v>538</v>
      </c>
      <c r="F148" s="69" t="s">
        <v>538</v>
      </c>
      <c r="G148" s="32" t="s">
        <v>538</v>
      </c>
      <c r="H148" s="32"/>
      <c r="I148" s="68" t="s">
        <v>36</v>
      </c>
      <c r="J148" s="68" t="s">
        <v>36</v>
      </c>
      <c r="K148" s="68" t="s">
        <v>36</v>
      </c>
      <c r="L148" s="68" t="s">
        <v>36</v>
      </c>
      <c r="M148" s="68" t="s">
        <v>36</v>
      </c>
      <c r="N148" s="68">
        <v>0</v>
      </c>
      <c r="O148" s="68">
        <v>0</v>
      </c>
      <c r="P148" s="68">
        <v>0</v>
      </c>
      <c r="Q148" s="68">
        <v>1</v>
      </c>
      <c r="R148" s="68">
        <v>0</v>
      </c>
      <c r="S148" s="68" t="s">
        <v>36</v>
      </c>
      <c r="T148" s="68" t="s">
        <v>36</v>
      </c>
      <c r="U148" s="68" t="s">
        <v>36</v>
      </c>
      <c r="V148" s="68" t="s">
        <v>36</v>
      </c>
      <c r="W148" s="68">
        <v>0</v>
      </c>
      <c r="X148" s="68">
        <v>0</v>
      </c>
      <c r="Y148" s="68">
        <v>0</v>
      </c>
      <c r="Z148" s="68">
        <v>1</v>
      </c>
    </row>
    <row r="149" spans="1:26" x14ac:dyDescent="0.2">
      <c r="A149" s="66">
        <v>0</v>
      </c>
      <c r="B149" s="66">
        <v>16.399166666495148</v>
      </c>
      <c r="C149" s="1" t="s">
        <v>455</v>
      </c>
      <c r="D149" s="67">
        <v>1</v>
      </c>
      <c r="E149" s="69" t="s">
        <v>538</v>
      </c>
      <c r="F149" s="69" t="s">
        <v>538</v>
      </c>
      <c r="G149" s="32" t="s">
        <v>538</v>
      </c>
      <c r="H149" s="32"/>
      <c r="I149" s="68" t="s">
        <v>36</v>
      </c>
      <c r="J149" s="68" t="s">
        <v>36</v>
      </c>
      <c r="K149" s="68" t="s">
        <v>36</v>
      </c>
      <c r="L149" s="68" t="s">
        <v>36</v>
      </c>
      <c r="M149" s="68" t="s">
        <v>36</v>
      </c>
      <c r="N149" s="68">
        <v>0</v>
      </c>
      <c r="O149" s="68">
        <v>0</v>
      </c>
      <c r="P149" s="68">
        <v>0</v>
      </c>
      <c r="Q149" s="68">
        <v>1</v>
      </c>
      <c r="R149" s="68">
        <v>0</v>
      </c>
      <c r="S149" s="68" t="s">
        <v>36</v>
      </c>
      <c r="T149" s="68" t="s">
        <v>36</v>
      </c>
      <c r="U149" s="68" t="s">
        <v>36</v>
      </c>
      <c r="V149" s="68" t="s">
        <v>36</v>
      </c>
      <c r="W149" s="68">
        <v>0</v>
      </c>
      <c r="X149" s="68">
        <v>0</v>
      </c>
      <c r="Y149" s="68">
        <v>0</v>
      </c>
      <c r="Z149" s="68">
        <v>1</v>
      </c>
    </row>
    <row r="150" spans="1:26" x14ac:dyDescent="0.2">
      <c r="A150" s="66">
        <v>0</v>
      </c>
      <c r="B150" s="66">
        <v>3.5000000000582077</v>
      </c>
      <c r="C150" s="1" t="s">
        <v>456</v>
      </c>
      <c r="D150" s="67">
        <v>1</v>
      </c>
      <c r="E150" s="69" t="s">
        <v>538</v>
      </c>
      <c r="F150" s="69" t="s">
        <v>538</v>
      </c>
      <c r="G150" s="32" t="s">
        <v>538</v>
      </c>
      <c r="H150" s="32"/>
      <c r="I150" s="68" t="s">
        <v>36</v>
      </c>
      <c r="J150" s="68" t="s">
        <v>36</v>
      </c>
      <c r="K150" s="68" t="s">
        <v>36</v>
      </c>
      <c r="L150" s="68" t="s">
        <v>36</v>
      </c>
      <c r="M150" s="68" t="s">
        <v>36</v>
      </c>
      <c r="N150" s="68">
        <v>0</v>
      </c>
      <c r="O150" s="68">
        <v>0</v>
      </c>
      <c r="P150" s="68">
        <v>0</v>
      </c>
      <c r="Q150" s="68">
        <v>1</v>
      </c>
      <c r="R150" s="68">
        <v>0</v>
      </c>
      <c r="S150" s="68" t="s">
        <v>36</v>
      </c>
      <c r="T150" s="68" t="s">
        <v>36</v>
      </c>
      <c r="U150" s="68" t="s">
        <v>36</v>
      </c>
      <c r="V150" s="68" t="s">
        <v>36</v>
      </c>
      <c r="W150" s="68">
        <v>0</v>
      </c>
      <c r="X150" s="68">
        <v>0</v>
      </c>
      <c r="Y150" s="68">
        <v>0</v>
      </c>
      <c r="Z150" s="68">
        <v>1</v>
      </c>
    </row>
    <row r="151" spans="1:26" x14ac:dyDescent="0.2">
      <c r="A151" s="66">
        <v>1.7500000001164153</v>
      </c>
      <c r="B151" s="66">
        <v>10.000000001164153</v>
      </c>
      <c r="C151" s="1" t="s">
        <v>64</v>
      </c>
      <c r="D151" s="67">
        <v>0.99756944444428275</v>
      </c>
      <c r="E151" s="69">
        <v>720</v>
      </c>
      <c r="F151" s="69">
        <v>1.7500000001164153</v>
      </c>
      <c r="G151" s="32">
        <v>10.000000001164153</v>
      </c>
      <c r="H151" s="32"/>
      <c r="I151" s="68">
        <v>1</v>
      </c>
      <c r="J151" s="68">
        <v>0</v>
      </c>
      <c r="K151" s="68">
        <v>0</v>
      </c>
      <c r="L151" s="68">
        <v>0</v>
      </c>
      <c r="M151" s="68">
        <v>0</v>
      </c>
      <c r="N151" s="68">
        <v>1</v>
      </c>
      <c r="O151" s="68">
        <v>0</v>
      </c>
      <c r="P151" s="68">
        <v>0</v>
      </c>
      <c r="Q151" s="68">
        <v>0</v>
      </c>
      <c r="R151" s="68">
        <v>0</v>
      </c>
      <c r="S151" s="68">
        <v>0</v>
      </c>
      <c r="T151" s="68">
        <v>0</v>
      </c>
      <c r="U151" s="68">
        <v>1</v>
      </c>
      <c r="V151" s="68">
        <v>0</v>
      </c>
      <c r="W151" s="68">
        <v>0</v>
      </c>
      <c r="X151" s="68">
        <v>0</v>
      </c>
      <c r="Y151" s="68">
        <v>1</v>
      </c>
      <c r="Z151" s="68">
        <v>0</v>
      </c>
    </row>
    <row r="152" spans="1:26" x14ac:dyDescent="0.2">
      <c r="A152" s="66">
        <v>0</v>
      </c>
      <c r="B152" s="66">
        <v>70.413888889015652</v>
      </c>
      <c r="C152" s="1" t="s">
        <v>312</v>
      </c>
      <c r="D152" s="67">
        <v>1</v>
      </c>
      <c r="E152" s="69" t="s">
        <v>538</v>
      </c>
      <c r="F152" s="69" t="s">
        <v>538</v>
      </c>
      <c r="G152" s="32" t="s">
        <v>538</v>
      </c>
      <c r="H152" s="32"/>
      <c r="I152" s="68" t="s">
        <v>36</v>
      </c>
      <c r="J152" s="68" t="s">
        <v>36</v>
      </c>
      <c r="K152" s="68" t="s">
        <v>36</v>
      </c>
      <c r="L152" s="68" t="s">
        <v>36</v>
      </c>
      <c r="M152" s="68" t="s">
        <v>36</v>
      </c>
      <c r="N152" s="68">
        <v>0</v>
      </c>
      <c r="O152" s="68">
        <v>0</v>
      </c>
      <c r="P152" s="68">
        <v>1</v>
      </c>
      <c r="Q152" s="68">
        <v>0</v>
      </c>
      <c r="R152" s="68">
        <v>0</v>
      </c>
      <c r="S152" s="68" t="s">
        <v>36</v>
      </c>
      <c r="T152" s="68" t="s">
        <v>36</v>
      </c>
      <c r="U152" s="68" t="s">
        <v>36</v>
      </c>
      <c r="V152" s="68" t="s">
        <v>36</v>
      </c>
      <c r="W152" s="68">
        <v>0</v>
      </c>
      <c r="X152" s="68">
        <v>0</v>
      </c>
      <c r="Y152" s="68">
        <v>1</v>
      </c>
      <c r="Z152" s="68">
        <v>0</v>
      </c>
    </row>
    <row r="153" spans="1:26" x14ac:dyDescent="0.2">
      <c r="A153" s="66">
        <v>23.166666666744277</v>
      </c>
      <c r="B153" s="66">
        <v>17.500000001164153</v>
      </c>
      <c r="C153" s="1" t="s">
        <v>61</v>
      </c>
      <c r="D153" s="67">
        <v>0.96782407407396631</v>
      </c>
      <c r="E153" s="69" t="s">
        <v>538</v>
      </c>
      <c r="F153" s="69">
        <v>7.7222222222480923</v>
      </c>
      <c r="G153" s="32">
        <v>5.1388888890505768</v>
      </c>
      <c r="H153" s="32"/>
      <c r="I153" s="68">
        <v>1</v>
      </c>
      <c r="J153" s="68">
        <v>0</v>
      </c>
      <c r="K153" s="68">
        <v>0</v>
      </c>
      <c r="L153" s="68">
        <v>0</v>
      </c>
      <c r="M153" s="68">
        <v>0</v>
      </c>
      <c r="N153" s="68">
        <v>0.8809523809214953</v>
      </c>
      <c r="O153" s="68">
        <v>0.11904761907850475</v>
      </c>
      <c r="P153" s="68">
        <v>0</v>
      </c>
      <c r="Q153" s="68">
        <v>0</v>
      </c>
      <c r="R153" s="68">
        <v>0</v>
      </c>
      <c r="S153" s="68">
        <v>2.8776978420519864E-2</v>
      </c>
      <c r="T153" s="68">
        <v>0.97122302157948015</v>
      </c>
      <c r="U153" s="68">
        <v>0</v>
      </c>
      <c r="V153" s="68">
        <v>0</v>
      </c>
      <c r="W153" s="68">
        <v>0.40476190480704538</v>
      </c>
      <c r="X153" s="68">
        <v>0.59523809519295456</v>
      </c>
      <c r="Y153" s="68">
        <v>0</v>
      </c>
      <c r="Z153" s="68">
        <v>0</v>
      </c>
    </row>
    <row r="154" spans="1:26" x14ac:dyDescent="0.2">
      <c r="A154" s="66">
        <v>0</v>
      </c>
      <c r="B154" s="66">
        <v>1.9999999995343387</v>
      </c>
      <c r="C154" s="1" t="s">
        <v>68</v>
      </c>
      <c r="D154" s="67">
        <v>1</v>
      </c>
      <c r="E154" s="69" t="s">
        <v>538</v>
      </c>
      <c r="F154" s="69" t="s">
        <v>538</v>
      </c>
      <c r="G154" s="32" t="s">
        <v>538</v>
      </c>
      <c r="H154" s="32"/>
      <c r="I154" s="68" t="s">
        <v>36</v>
      </c>
      <c r="J154" s="68" t="s">
        <v>36</v>
      </c>
      <c r="K154" s="68" t="s">
        <v>36</v>
      </c>
      <c r="L154" s="68" t="s">
        <v>36</v>
      </c>
      <c r="M154" s="68" t="s">
        <v>36</v>
      </c>
      <c r="N154" s="68">
        <v>0</v>
      </c>
      <c r="O154" s="68">
        <v>1</v>
      </c>
      <c r="P154" s="68">
        <v>0</v>
      </c>
      <c r="Q154" s="68">
        <v>0</v>
      </c>
      <c r="R154" s="68">
        <v>0</v>
      </c>
      <c r="S154" s="68" t="s">
        <v>36</v>
      </c>
      <c r="T154" s="68" t="s">
        <v>36</v>
      </c>
      <c r="U154" s="68" t="s">
        <v>36</v>
      </c>
      <c r="V154" s="68" t="s">
        <v>36</v>
      </c>
      <c r="W154" s="68">
        <v>1</v>
      </c>
      <c r="X154" s="68">
        <v>0</v>
      </c>
      <c r="Y154" s="68">
        <v>0</v>
      </c>
      <c r="Z154" s="68">
        <v>0</v>
      </c>
    </row>
    <row r="155" spans="1:26" x14ac:dyDescent="0.2">
      <c r="A155" s="66">
        <v>0</v>
      </c>
      <c r="B155" s="66">
        <v>2.0000000004074536</v>
      </c>
      <c r="C155" s="1" t="s">
        <v>58</v>
      </c>
      <c r="D155" s="67">
        <v>1</v>
      </c>
      <c r="E155" s="69" t="s">
        <v>538</v>
      </c>
      <c r="F155" s="69" t="s">
        <v>538</v>
      </c>
      <c r="G155" s="32" t="s">
        <v>538</v>
      </c>
      <c r="H155" s="32"/>
      <c r="I155" s="68" t="s">
        <v>36</v>
      </c>
      <c r="J155" s="68" t="s">
        <v>36</v>
      </c>
      <c r="K155" s="68" t="s">
        <v>36</v>
      </c>
      <c r="L155" s="68" t="s">
        <v>36</v>
      </c>
      <c r="M155" s="68" t="s">
        <v>36</v>
      </c>
      <c r="N155" s="68">
        <v>0</v>
      </c>
      <c r="O155" s="68">
        <v>1</v>
      </c>
      <c r="P155" s="68">
        <v>0</v>
      </c>
      <c r="Q155" s="68">
        <v>0</v>
      </c>
      <c r="R155" s="68">
        <v>0</v>
      </c>
      <c r="S155" s="68" t="s">
        <v>36</v>
      </c>
      <c r="T155" s="68" t="s">
        <v>36</v>
      </c>
      <c r="U155" s="68" t="s">
        <v>36</v>
      </c>
      <c r="V155" s="68" t="s">
        <v>36</v>
      </c>
      <c r="W155" s="68">
        <v>1</v>
      </c>
      <c r="X155" s="68">
        <v>0</v>
      </c>
      <c r="Y155" s="68">
        <v>0</v>
      </c>
      <c r="Z155" s="68">
        <v>0</v>
      </c>
    </row>
    <row r="156" spans="1:26" x14ac:dyDescent="0.2">
      <c r="A156" s="66">
        <v>4.0833333337213844</v>
      </c>
      <c r="B156" s="66">
        <v>23.74722222215496</v>
      </c>
      <c r="C156" s="1" t="s">
        <v>252</v>
      </c>
      <c r="D156" s="67">
        <v>0.99432870370316473</v>
      </c>
      <c r="E156" s="69" t="s">
        <v>538</v>
      </c>
      <c r="F156" s="69">
        <v>2.0416666668606922</v>
      </c>
      <c r="G156" s="32">
        <v>11.87361111107748</v>
      </c>
      <c r="H156" s="32"/>
      <c r="I156" s="68">
        <v>1</v>
      </c>
      <c r="J156" s="68">
        <v>0</v>
      </c>
      <c r="K156" s="68">
        <v>0</v>
      </c>
      <c r="L156" s="68">
        <v>0</v>
      </c>
      <c r="M156" s="68">
        <v>0</v>
      </c>
      <c r="N156" s="68">
        <v>1</v>
      </c>
      <c r="O156" s="68">
        <v>0</v>
      </c>
      <c r="P156" s="68">
        <v>0</v>
      </c>
      <c r="Q156" s="68">
        <v>0</v>
      </c>
      <c r="R156" s="68">
        <v>0</v>
      </c>
      <c r="S156" s="68">
        <v>1</v>
      </c>
      <c r="T156" s="68">
        <v>0</v>
      </c>
      <c r="U156" s="68">
        <v>0</v>
      </c>
      <c r="V156" s="68">
        <v>0</v>
      </c>
      <c r="W156" s="68">
        <v>1</v>
      </c>
      <c r="X156" s="68">
        <v>0</v>
      </c>
      <c r="Y156" s="68">
        <v>0</v>
      </c>
      <c r="Z156" s="68">
        <v>0</v>
      </c>
    </row>
    <row r="157" spans="1:26" x14ac:dyDescent="0.2">
      <c r="A157" s="66">
        <v>0</v>
      </c>
      <c r="B157" s="66">
        <v>5.0000000005820766</v>
      </c>
      <c r="C157" s="1" t="s">
        <v>97</v>
      </c>
      <c r="D157" s="67">
        <v>1</v>
      </c>
      <c r="E157" s="69" t="s">
        <v>538</v>
      </c>
      <c r="F157" s="69" t="s">
        <v>538</v>
      </c>
      <c r="G157" s="32" t="s">
        <v>538</v>
      </c>
      <c r="H157" s="32"/>
      <c r="I157" s="68" t="s">
        <v>36</v>
      </c>
      <c r="J157" s="68" t="s">
        <v>36</v>
      </c>
      <c r="K157" s="68" t="s">
        <v>36</v>
      </c>
      <c r="L157" s="68" t="s">
        <v>36</v>
      </c>
      <c r="M157" s="68" t="s">
        <v>36</v>
      </c>
      <c r="N157" s="68">
        <v>0</v>
      </c>
      <c r="O157" s="68">
        <v>0</v>
      </c>
      <c r="P157" s="68">
        <v>1</v>
      </c>
      <c r="Q157" s="68">
        <v>0</v>
      </c>
      <c r="R157" s="68">
        <v>0</v>
      </c>
      <c r="S157" s="68" t="s">
        <v>36</v>
      </c>
      <c r="T157" s="68" t="s">
        <v>36</v>
      </c>
      <c r="U157" s="68" t="s">
        <v>36</v>
      </c>
      <c r="V157" s="68" t="s">
        <v>36</v>
      </c>
      <c r="W157" s="68">
        <v>1</v>
      </c>
      <c r="X157" s="68">
        <v>0</v>
      </c>
      <c r="Y157" s="68">
        <v>0</v>
      </c>
      <c r="Z157" s="68">
        <v>0</v>
      </c>
    </row>
    <row r="158" spans="1:26" x14ac:dyDescent="0.2">
      <c r="A158" s="66">
        <v>0</v>
      </c>
      <c r="B158" s="66">
        <v>3.2500000001164153</v>
      </c>
      <c r="C158" s="1" t="s">
        <v>98</v>
      </c>
      <c r="D158" s="67">
        <v>1</v>
      </c>
      <c r="E158" s="69">
        <v>240</v>
      </c>
      <c r="F158" s="69" t="s">
        <v>538</v>
      </c>
      <c r="G158" s="32" t="s">
        <v>538</v>
      </c>
      <c r="H158" s="32"/>
      <c r="I158" s="68" t="s">
        <v>36</v>
      </c>
      <c r="J158" s="68" t="s">
        <v>36</v>
      </c>
      <c r="K158" s="68" t="s">
        <v>36</v>
      </c>
      <c r="L158" s="68" t="s">
        <v>36</v>
      </c>
      <c r="M158" s="68" t="s">
        <v>36</v>
      </c>
      <c r="N158" s="68">
        <v>0</v>
      </c>
      <c r="O158" s="68">
        <v>0</v>
      </c>
      <c r="P158" s="68">
        <v>1</v>
      </c>
      <c r="Q158" s="68">
        <v>0</v>
      </c>
      <c r="R158" s="68">
        <v>0</v>
      </c>
      <c r="S158" s="68" t="s">
        <v>36</v>
      </c>
      <c r="T158" s="68" t="s">
        <v>36</v>
      </c>
      <c r="U158" s="68" t="s">
        <v>36</v>
      </c>
      <c r="V158" s="68" t="s">
        <v>36</v>
      </c>
      <c r="W158" s="68">
        <v>1</v>
      </c>
      <c r="X158" s="68">
        <v>0</v>
      </c>
      <c r="Y158" s="68">
        <v>0</v>
      </c>
      <c r="Z158" s="68">
        <v>0</v>
      </c>
    </row>
    <row r="159" spans="1:26" x14ac:dyDescent="0.2">
      <c r="A159" s="66">
        <v>0</v>
      </c>
      <c r="B159" s="66">
        <v>4.9166666669771075</v>
      </c>
      <c r="C159" s="1" t="s">
        <v>99</v>
      </c>
      <c r="D159" s="67">
        <v>1</v>
      </c>
      <c r="E159" s="69" t="s">
        <v>538</v>
      </c>
      <c r="F159" s="69" t="s">
        <v>538</v>
      </c>
      <c r="G159" s="32" t="s">
        <v>538</v>
      </c>
      <c r="H159" s="32"/>
      <c r="I159" s="68" t="s">
        <v>36</v>
      </c>
      <c r="J159" s="68" t="s">
        <v>36</v>
      </c>
      <c r="K159" s="68" t="s">
        <v>36</v>
      </c>
      <c r="L159" s="68" t="s">
        <v>36</v>
      </c>
      <c r="M159" s="68" t="s">
        <v>36</v>
      </c>
      <c r="N159" s="68">
        <v>0</v>
      </c>
      <c r="O159" s="68">
        <v>0</v>
      </c>
      <c r="P159" s="68">
        <v>1</v>
      </c>
      <c r="Q159" s="68">
        <v>0</v>
      </c>
      <c r="R159" s="68">
        <v>0</v>
      </c>
      <c r="S159" s="68" t="s">
        <v>36</v>
      </c>
      <c r="T159" s="68" t="s">
        <v>36</v>
      </c>
      <c r="U159" s="68" t="s">
        <v>36</v>
      </c>
      <c r="V159" s="68" t="s">
        <v>36</v>
      </c>
      <c r="W159" s="68">
        <v>1</v>
      </c>
      <c r="X159" s="68">
        <v>0</v>
      </c>
      <c r="Y159" s="68">
        <v>0</v>
      </c>
      <c r="Z159" s="68">
        <v>0</v>
      </c>
    </row>
    <row r="160" spans="1:26" x14ac:dyDescent="0.2">
      <c r="A160" s="66">
        <v>0</v>
      </c>
      <c r="B160" s="66">
        <v>3.2500000001164153</v>
      </c>
      <c r="C160" s="1" t="s">
        <v>100</v>
      </c>
      <c r="D160" s="67">
        <v>1</v>
      </c>
      <c r="E160" s="69" t="s">
        <v>538</v>
      </c>
      <c r="F160" s="69" t="s">
        <v>538</v>
      </c>
      <c r="G160" s="32" t="s">
        <v>538</v>
      </c>
      <c r="H160" s="32"/>
      <c r="I160" s="68" t="s">
        <v>36</v>
      </c>
      <c r="J160" s="68" t="s">
        <v>36</v>
      </c>
      <c r="K160" s="68" t="s">
        <v>36</v>
      </c>
      <c r="L160" s="68" t="s">
        <v>36</v>
      </c>
      <c r="M160" s="68" t="s">
        <v>36</v>
      </c>
      <c r="N160" s="68">
        <v>0</v>
      </c>
      <c r="O160" s="68">
        <v>0</v>
      </c>
      <c r="P160" s="68">
        <v>1</v>
      </c>
      <c r="Q160" s="68">
        <v>0</v>
      </c>
      <c r="R160" s="68">
        <v>0</v>
      </c>
      <c r="S160" s="68" t="s">
        <v>36</v>
      </c>
      <c r="T160" s="68" t="s">
        <v>36</v>
      </c>
      <c r="U160" s="68" t="s">
        <v>36</v>
      </c>
      <c r="V160" s="68" t="s">
        <v>36</v>
      </c>
      <c r="W160" s="68">
        <v>1</v>
      </c>
      <c r="X160" s="68">
        <v>0</v>
      </c>
      <c r="Y160" s="68">
        <v>0</v>
      </c>
      <c r="Z160" s="68">
        <v>0</v>
      </c>
    </row>
    <row r="161" spans="1:26" x14ac:dyDescent="0.2">
      <c r="A161" s="66">
        <v>0</v>
      </c>
      <c r="B161" s="66">
        <v>3.2500000001164153</v>
      </c>
      <c r="C161" s="1" t="s">
        <v>101</v>
      </c>
      <c r="D161" s="67">
        <v>1</v>
      </c>
      <c r="E161" s="69">
        <v>360</v>
      </c>
      <c r="F161" s="69" t="s">
        <v>538</v>
      </c>
      <c r="G161" s="32" t="s">
        <v>538</v>
      </c>
      <c r="H161" s="32"/>
      <c r="I161" s="68" t="s">
        <v>36</v>
      </c>
      <c r="J161" s="68" t="s">
        <v>36</v>
      </c>
      <c r="K161" s="68" t="s">
        <v>36</v>
      </c>
      <c r="L161" s="68" t="s">
        <v>36</v>
      </c>
      <c r="M161" s="68" t="s">
        <v>36</v>
      </c>
      <c r="N161" s="68">
        <v>0</v>
      </c>
      <c r="O161" s="68">
        <v>0</v>
      </c>
      <c r="P161" s="68">
        <v>1</v>
      </c>
      <c r="Q161" s="68">
        <v>0</v>
      </c>
      <c r="R161" s="68">
        <v>0</v>
      </c>
      <c r="S161" s="68" t="s">
        <v>36</v>
      </c>
      <c r="T161" s="68" t="s">
        <v>36</v>
      </c>
      <c r="U161" s="68" t="s">
        <v>36</v>
      </c>
      <c r="V161" s="68" t="s">
        <v>36</v>
      </c>
      <c r="W161" s="68">
        <v>1</v>
      </c>
      <c r="X161" s="68">
        <v>0</v>
      </c>
      <c r="Y161" s="68">
        <v>0</v>
      </c>
      <c r="Z161" s="68">
        <v>0</v>
      </c>
    </row>
    <row r="162" spans="1:26" x14ac:dyDescent="0.2">
      <c r="A162" s="66">
        <v>0</v>
      </c>
      <c r="B162" s="66">
        <v>3.4994444445474073</v>
      </c>
      <c r="C162" s="1" t="s">
        <v>127</v>
      </c>
      <c r="D162" s="67">
        <v>1</v>
      </c>
      <c r="E162" s="69" t="s">
        <v>538</v>
      </c>
      <c r="F162" s="69" t="s">
        <v>538</v>
      </c>
      <c r="G162" s="32" t="s">
        <v>538</v>
      </c>
      <c r="H162" s="32"/>
      <c r="I162" s="68" t="s">
        <v>36</v>
      </c>
      <c r="J162" s="68" t="s">
        <v>36</v>
      </c>
      <c r="K162" s="68" t="s">
        <v>36</v>
      </c>
      <c r="L162" s="68" t="s">
        <v>36</v>
      </c>
      <c r="M162" s="68" t="s">
        <v>36</v>
      </c>
      <c r="N162" s="68">
        <v>0</v>
      </c>
      <c r="O162" s="68">
        <v>1</v>
      </c>
      <c r="P162" s="68">
        <v>0</v>
      </c>
      <c r="Q162" s="68">
        <v>0</v>
      </c>
      <c r="R162" s="68">
        <v>0</v>
      </c>
      <c r="S162" s="68" t="s">
        <v>36</v>
      </c>
      <c r="T162" s="68" t="s">
        <v>36</v>
      </c>
      <c r="U162" s="68" t="s">
        <v>36</v>
      </c>
      <c r="V162" s="68" t="s">
        <v>36</v>
      </c>
      <c r="W162" s="68">
        <v>1</v>
      </c>
      <c r="X162" s="68">
        <v>0</v>
      </c>
      <c r="Y162" s="68">
        <v>0</v>
      </c>
      <c r="Z162" s="68">
        <v>0</v>
      </c>
    </row>
    <row r="163" spans="1:26" x14ac:dyDescent="0.2">
      <c r="A163" s="66">
        <v>19.049999999930151</v>
      </c>
      <c r="B163" s="66">
        <v>31.248611111368518</v>
      </c>
      <c r="C163" s="1" t="s">
        <v>184</v>
      </c>
      <c r="D163" s="67">
        <v>0.97354166666676367</v>
      </c>
      <c r="E163" s="69">
        <v>720</v>
      </c>
      <c r="F163" s="69">
        <v>19.049999999930151</v>
      </c>
      <c r="G163" s="32">
        <v>31.248611111368518</v>
      </c>
      <c r="H163" s="32"/>
      <c r="I163" s="68">
        <v>1</v>
      </c>
      <c r="J163" s="68">
        <v>0</v>
      </c>
      <c r="K163" s="68">
        <v>0</v>
      </c>
      <c r="L163" s="68">
        <v>0</v>
      </c>
      <c r="M163" s="68">
        <v>0</v>
      </c>
      <c r="N163" s="68">
        <v>1</v>
      </c>
      <c r="O163" s="68">
        <v>0</v>
      </c>
      <c r="P163" s="68">
        <v>0</v>
      </c>
      <c r="Q163" s="68">
        <v>0</v>
      </c>
      <c r="R163" s="68">
        <v>0</v>
      </c>
      <c r="S163" s="68">
        <v>0</v>
      </c>
      <c r="T163" s="68">
        <v>0</v>
      </c>
      <c r="U163" s="68">
        <v>1</v>
      </c>
      <c r="V163" s="68">
        <v>0</v>
      </c>
      <c r="W163" s="68">
        <v>0</v>
      </c>
      <c r="X163" s="68">
        <v>0</v>
      </c>
      <c r="Y163" s="68">
        <v>1</v>
      </c>
      <c r="Z163" s="68">
        <v>0</v>
      </c>
    </row>
    <row r="164" spans="1:26" x14ac:dyDescent="0.2">
      <c r="A164" s="66">
        <v>0</v>
      </c>
      <c r="B164" s="66">
        <v>1.6661111111752689</v>
      </c>
      <c r="C164" s="1" t="s">
        <v>128</v>
      </c>
      <c r="D164" s="67">
        <v>1</v>
      </c>
      <c r="E164" s="69" t="s">
        <v>538</v>
      </c>
      <c r="F164" s="69" t="s">
        <v>538</v>
      </c>
      <c r="G164" s="32" t="s">
        <v>538</v>
      </c>
      <c r="H164" s="32"/>
      <c r="I164" s="68" t="s">
        <v>36</v>
      </c>
      <c r="J164" s="68" t="s">
        <v>36</v>
      </c>
      <c r="K164" s="68" t="s">
        <v>36</v>
      </c>
      <c r="L164" s="68" t="s">
        <v>36</v>
      </c>
      <c r="M164" s="68" t="s">
        <v>36</v>
      </c>
      <c r="N164" s="68">
        <v>0</v>
      </c>
      <c r="O164" s="68">
        <v>1</v>
      </c>
      <c r="P164" s="68">
        <v>0</v>
      </c>
      <c r="Q164" s="68">
        <v>0</v>
      </c>
      <c r="R164" s="68">
        <v>0</v>
      </c>
      <c r="S164" s="68" t="s">
        <v>36</v>
      </c>
      <c r="T164" s="68" t="s">
        <v>36</v>
      </c>
      <c r="U164" s="68" t="s">
        <v>36</v>
      </c>
      <c r="V164" s="68" t="s">
        <v>36</v>
      </c>
      <c r="W164" s="68">
        <v>1</v>
      </c>
      <c r="X164" s="68">
        <v>0</v>
      </c>
      <c r="Y164" s="68">
        <v>0</v>
      </c>
      <c r="Z164" s="68">
        <v>0</v>
      </c>
    </row>
    <row r="165" spans="1:26" x14ac:dyDescent="0.2">
      <c r="A165" s="66">
        <v>0</v>
      </c>
      <c r="B165" s="66">
        <v>1.3000000000465661</v>
      </c>
      <c r="C165" s="1" t="s">
        <v>183</v>
      </c>
      <c r="D165" s="67">
        <v>1</v>
      </c>
      <c r="E165" s="69" t="s">
        <v>538</v>
      </c>
      <c r="F165" s="69" t="s">
        <v>538</v>
      </c>
      <c r="G165" s="32" t="s">
        <v>538</v>
      </c>
      <c r="H165" s="32"/>
      <c r="I165" s="68" t="s">
        <v>36</v>
      </c>
      <c r="J165" s="68" t="s">
        <v>36</v>
      </c>
      <c r="K165" s="68" t="s">
        <v>36</v>
      </c>
      <c r="L165" s="68" t="s">
        <v>36</v>
      </c>
      <c r="M165" s="68" t="s">
        <v>36</v>
      </c>
      <c r="N165" s="68">
        <v>0</v>
      </c>
      <c r="O165" s="68">
        <v>1</v>
      </c>
      <c r="P165" s="68">
        <v>0</v>
      </c>
      <c r="Q165" s="68">
        <v>0</v>
      </c>
      <c r="R165" s="68">
        <v>0</v>
      </c>
      <c r="S165" s="68" t="s">
        <v>36</v>
      </c>
      <c r="T165" s="68" t="s">
        <v>36</v>
      </c>
      <c r="U165" s="68" t="s">
        <v>36</v>
      </c>
      <c r="V165" s="68" t="s">
        <v>36</v>
      </c>
      <c r="W165" s="68">
        <v>1</v>
      </c>
      <c r="X165" s="68">
        <v>0</v>
      </c>
      <c r="Y165" s="68">
        <v>0</v>
      </c>
      <c r="Z165" s="68">
        <v>0</v>
      </c>
    </row>
    <row r="166" spans="1:26" x14ac:dyDescent="0.2">
      <c r="A166" s="66">
        <v>0.93333333340706304</v>
      </c>
      <c r="B166" s="66">
        <v>5.6999999997206032</v>
      </c>
      <c r="C166" s="1" t="s">
        <v>129</v>
      </c>
      <c r="D166" s="67">
        <v>0.99870370370360129</v>
      </c>
      <c r="E166" s="69" t="s">
        <v>538</v>
      </c>
      <c r="F166" s="69">
        <v>0.93333333340706304</v>
      </c>
      <c r="G166" s="32">
        <v>4.3999999996740371</v>
      </c>
      <c r="H166" s="32"/>
      <c r="I166" s="68">
        <v>1</v>
      </c>
      <c r="J166" s="68">
        <v>0</v>
      </c>
      <c r="K166" s="68">
        <v>0</v>
      </c>
      <c r="L166" s="68">
        <v>0</v>
      </c>
      <c r="M166" s="68">
        <v>0</v>
      </c>
      <c r="N166" s="68">
        <v>0.77192982454205472</v>
      </c>
      <c r="O166" s="68">
        <v>0.22807017545794531</v>
      </c>
      <c r="P166" s="68">
        <v>0</v>
      </c>
      <c r="Q166" s="68">
        <v>0</v>
      </c>
      <c r="R166" s="68">
        <v>0</v>
      </c>
      <c r="S166" s="68">
        <v>0</v>
      </c>
      <c r="T166" s="68">
        <v>1</v>
      </c>
      <c r="U166" s="68">
        <v>0</v>
      </c>
      <c r="V166" s="68">
        <v>0</v>
      </c>
      <c r="W166" s="68">
        <v>0.22807017545794531</v>
      </c>
      <c r="X166" s="68">
        <v>0.77192982454205472</v>
      </c>
      <c r="Y166" s="68">
        <v>0</v>
      </c>
      <c r="Z166" s="68">
        <v>0</v>
      </c>
    </row>
    <row r="167" spans="1:26" x14ac:dyDescent="0.2">
      <c r="A167" s="66">
        <v>0</v>
      </c>
      <c r="B167" s="66">
        <v>3.6333333333022892</v>
      </c>
      <c r="C167" s="1" t="s">
        <v>123</v>
      </c>
      <c r="D167" s="67">
        <v>1</v>
      </c>
      <c r="E167" s="69" t="s">
        <v>538</v>
      </c>
      <c r="F167" s="69" t="s">
        <v>538</v>
      </c>
      <c r="G167" s="32" t="s">
        <v>538</v>
      </c>
      <c r="H167" s="32"/>
      <c r="I167" s="68" t="s">
        <v>36</v>
      </c>
      <c r="J167" s="68" t="s">
        <v>36</v>
      </c>
      <c r="K167" s="68" t="s">
        <v>36</v>
      </c>
      <c r="L167" s="68" t="s">
        <v>36</v>
      </c>
      <c r="M167" s="68" t="s">
        <v>36</v>
      </c>
      <c r="N167" s="68">
        <v>0</v>
      </c>
      <c r="O167" s="68">
        <v>1</v>
      </c>
      <c r="P167" s="68">
        <v>0</v>
      </c>
      <c r="Q167" s="68">
        <v>0</v>
      </c>
      <c r="R167" s="68">
        <v>0</v>
      </c>
      <c r="S167" s="68" t="s">
        <v>36</v>
      </c>
      <c r="T167" s="68" t="s">
        <v>36</v>
      </c>
      <c r="U167" s="68" t="s">
        <v>36</v>
      </c>
      <c r="V167" s="68" t="s">
        <v>36</v>
      </c>
      <c r="W167" s="68">
        <v>1</v>
      </c>
      <c r="X167" s="68">
        <v>0</v>
      </c>
      <c r="Y167" s="68">
        <v>0</v>
      </c>
      <c r="Z167" s="68">
        <v>0</v>
      </c>
    </row>
    <row r="168" spans="1:26" x14ac:dyDescent="0.2">
      <c r="A168" s="66">
        <v>0</v>
      </c>
      <c r="B168" s="66">
        <v>6.6652777782292105</v>
      </c>
      <c r="C168" s="1" t="s">
        <v>302</v>
      </c>
      <c r="D168" s="67">
        <v>1</v>
      </c>
      <c r="E168" s="69" t="s">
        <v>538</v>
      </c>
      <c r="F168" s="69" t="s">
        <v>538</v>
      </c>
      <c r="G168" s="32" t="s">
        <v>538</v>
      </c>
      <c r="H168" s="32"/>
      <c r="I168" s="68" t="s">
        <v>36</v>
      </c>
      <c r="J168" s="68" t="s">
        <v>36</v>
      </c>
      <c r="K168" s="68" t="s">
        <v>36</v>
      </c>
      <c r="L168" s="68" t="s">
        <v>36</v>
      </c>
      <c r="M168" s="68" t="s">
        <v>36</v>
      </c>
      <c r="N168" s="68">
        <v>0</v>
      </c>
      <c r="O168" s="68">
        <v>0</v>
      </c>
      <c r="P168" s="68">
        <v>1</v>
      </c>
      <c r="Q168" s="68">
        <v>0</v>
      </c>
      <c r="R168" s="68">
        <v>0</v>
      </c>
      <c r="S168" s="68" t="s">
        <v>36</v>
      </c>
      <c r="T168" s="68" t="s">
        <v>36</v>
      </c>
      <c r="U168" s="68" t="s">
        <v>36</v>
      </c>
      <c r="V168" s="68" t="s">
        <v>36</v>
      </c>
      <c r="W168" s="68">
        <v>0</v>
      </c>
      <c r="X168" s="68">
        <v>1</v>
      </c>
      <c r="Y168" s="68">
        <v>0</v>
      </c>
      <c r="Z168" s="68">
        <v>0</v>
      </c>
    </row>
    <row r="169" spans="1:26" x14ac:dyDescent="0.2">
      <c r="A169" s="66">
        <v>1856.25</v>
      </c>
      <c r="B169" s="66">
        <v>6.2500000002910383</v>
      </c>
      <c r="C169" s="1" t="s">
        <v>512</v>
      </c>
      <c r="D169" s="67">
        <v>-1.578125</v>
      </c>
      <c r="E169" s="69" t="s">
        <v>538</v>
      </c>
      <c r="F169" s="69" t="s">
        <v>538</v>
      </c>
      <c r="G169" s="32" t="s">
        <v>538</v>
      </c>
      <c r="H169" s="32"/>
      <c r="I169" s="68">
        <v>0</v>
      </c>
      <c r="J169" s="68">
        <v>1</v>
      </c>
      <c r="K169" s="68">
        <v>0</v>
      </c>
      <c r="L169" s="68">
        <v>0</v>
      </c>
      <c r="M169" s="68">
        <v>0</v>
      </c>
      <c r="N169" s="68">
        <v>0</v>
      </c>
      <c r="O169" s="68">
        <v>1</v>
      </c>
      <c r="P169" s="68">
        <v>0</v>
      </c>
      <c r="Q169" s="68">
        <v>0</v>
      </c>
      <c r="R169" s="68">
        <v>0</v>
      </c>
      <c r="S169" s="68">
        <v>0</v>
      </c>
      <c r="T169" s="68">
        <v>0</v>
      </c>
      <c r="U169" s="68">
        <v>1</v>
      </c>
      <c r="V169" s="68">
        <v>0</v>
      </c>
      <c r="W169" s="68">
        <v>0</v>
      </c>
      <c r="X169" s="68">
        <v>0</v>
      </c>
      <c r="Y169" s="68">
        <v>1</v>
      </c>
      <c r="Z169" s="68">
        <v>0</v>
      </c>
    </row>
    <row r="170" spans="1:26" x14ac:dyDescent="0.2">
      <c r="A170" s="66">
        <v>1857</v>
      </c>
      <c r="B170" s="66">
        <v>3.6666666672681458</v>
      </c>
      <c r="C170" s="1" t="s">
        <v>513</v>
      </c>
      <c r="D170" s="67">
        <v>-1.5791666666666666</v>
      </c>
      <c r="E170" s="69" t="s">
        <v>538</v>
      </c>
      <c r="F170" s="69" t="s">
        <v>538</v>
      </c>
      <c r="G170" s="32" t="s">
        <v>538</v>
      </c>
      <c r="H170" s="32"/>
      <c r="I170" s="68">
        <v>0</v>
      </c>
      <c r="J170" s="68">
        <v>1</v>
      </c>
      <c r="K170" s="68">
        <v>0</v>
      </c>
      <c r="L170" s="68">
        <v>0</v>
      </c>
      <c r="M170" s="68">
        <v>0</v>
      </c>
      <c r="N170" s="68">
        <v>0</v>
      </c>
      <c r="O170" s="68">
        <v>1</v>
      </c>
      <c r="P170" s="68">
        <v>0</v>
      </c>
      <c r="Q170" s="68">
        <v>0</v>
      </c>
      <c r="R170" s="68">
        <v>0</v>
      </c>
      <c r="S170" s="68">
        <v>0</v>
      </c>
      <c r="T170" s="68">
        <v>0</v>
      </c>
      <c r="U170" s="68">
        <v>1</v>
      </c>
      <c r="V170" s="68">
        <v>0</v>
      </c>
      <c r="W170" s="68">
        <v>0</v>
      </c>
      <c r="X170" s="68">
        <v>0</v>
      </c>
      <c r="Y170" s="68">
        <v>1</v>
      </c>
      <c r="Z170" s="68">
        <v>0</v>
      </c>
    </row>
    <row r="171" spans="1:26" x14ac:dyDescent="0.2">
      <c r="A171" s="66">
        <v>1857.75</v>
      </c>
      <c r="B171" s="66">
        <v>3.6666666672681458</v>
      </c>
      <c r="C171" s="1" t="s">
        <v>514</v>
      </c>
      <c r="D171" s="67">
        <v>-1.5802083333333334</v>
      </c>
      <c r="E171" s="69">
        <v>720</v>
      </c>
      <c r="F171" s="69" t="s">
        <v>538</v>
      </c>
      <c r="G171" s="32" t="s">
        <v>538</v>
      </c>
      <c r="H171" s="32"/>
      <c r="I171" s="68">
        <v>0</v>
      </c>
      <c r="J171" s="68">
        <v>1</v>
      </c>
      <c r="K171" s="68">
        <v>0</v>
      </c>
      <c r="L171" s="68">
        <v>0</v>
      </c>
      <c r="M171" s="68">
        <v>0</v>
      </c>
      <c r="N171" s="68">
        <v>0</v>
      </c>
      <c r="O171" s="68">
        <v>1</v>
      </c>
      <c r="P171" s="68">
        <v>0</v>
      </c>
      <c r="Q171" s="68">
        <v>0</v>
      </c>
      <c r="R171" s="68">
        <v>0</v>
      </c>
      <c r="S171" s="68">
        <v>0</v>
      </c>
      <c r="T171" s="68">
        <v>0</v>
      </c>
      <c r="U171" s="68">
        <v>1</v>
      </c>
      <c r="V171" s="68">
        <v>0</v>
      </c>
      <c r="W171" s="68">
        <v>0</v>
      </c>
      <c r="X171" s="68">
        <v>0</v>
      </c>
      <c r="Y171" s="68">
        <v>1</v>
      </c>
      <c r="Z171" s="68">
        <v>0</v>
      </c>
    </row>
    <row r="172" spans="1:26" x14ac:dyDescent="0.2">
      <c r="A172" s="66">
        <v>1858.4500000000116</v>
      </c>
      <c r="B172" s="66">
        <v>4.9166666669771075</v>
      </c>
      <c r="C172" s="1" t="s">
        <v>515</v>
      </c>
      <c r="D172" s="67">
        <v>-1.5811805555555718</v>
      </c>
      <c r="E172" s="69" t="s">
        <v>538</v>
      </c>
      <c r="F172" s="69" t="s">
        <v>538</v>
      </c>
      <c r="G172" s="32" t="s">
        <v>538</v>
      </c>
      <c r="H172" s="32"/>
      <c r="I172" s="68">
        <v>0</v>
      </c>
      <c r="J172" s="68">
        <v>1</v>
      </c>
      <c r="K172" s="68">
        <v>0</v>
      </c>
      <c r="L172" s="68">
        <v>0</v>
      </c>
      <c r="M172" s="68">
        <v>0</v>
      </c>
      <c r="N172" s="68">
        <v>0</v>
      </c>
      <c r="O172" s="68">
        <v>1</v>
      </c>
      <c r="P172" s="68">
        <v>0</v>
      </c>
      <c r="Q172" s="68">
        <v>0</v>
      </c>
      <c r="R172" s="68">
        <v>0</v>
      </c>
      <c r="S172" s="68">
        <v>0</v>
      </c>
      <c r="T172" s="68">
        <v>0</v>
      </c>
      <c r="U172" s="68">
        <v>1</v>
      </c>
      <c r="V172" s="68">
        <v>0</v>
      </c>
      <c r="W172" s="68">
        <v>0</v>
      </c>
      <c r="X172" s="68">
        <v>0</v>
      </c>
      <c r="Y172" s="68">
        <v>1</v>
      </c>
      <c r="Z172" s="68">
        <v>0</v>
      </c>
    </row>
    <row r="173" spans="1:26" x14ac:dyDescent="0.2">
      <c r="A173" s="66">
        <v>0</v>
      </c>
      <c r="B173" s="66">
        <v>3.9999999997671694</v>
      </c>
      <c r="C173" s="1" t="s">
        <v>508</v>
      </c>
      <c r="D173" s="67">
        <v>1</v>
      </c>
      <c r="E173" s="69" t="s">
        <v>538</v>
      </c>
      <c r="F173" s="69" t="s">
        <v>538</v>
      </c>
      <c r="G173" s="32" t="s">
        <v>538</v>
      </c>
      <c r="H173" s="32"/>
      <c r="I173" s="68" t="s">
        <v>36</v>
      </c>
      <c r="J173" s="68" t="s">
        <v>36</v>
      </c>
      <c r="K173" s="68" t="s">
        <v>36</v>
      </c>
      <c r="L173" s="68" t="s">
        <v>36</v>
      </c>
      <c r="M173" s="68" t="s">
        <v>36</v>
      </c>
      <c r="N173" s="68">
        <v>0</v>
      </c>
      <c r="O173" s="68">
        <v>1</v>
      </c>
      <c r="P173" s="68">
        <v>0</v>
      </c>
      <c r="Q173" s="68">
        <v>0</v>
      </c>
      <c r="R173" s="68">
        <v>0</v>
      </c>
      <c r="S173" s="68" t="s">
        <v>36</v>
      </c>
      <c r="T173" s="68" t="s">
        <v>36</v>
      </c>
      <c r="U173" s="68" t="s">
        <v>36</v>
      </c>
      <c r="V173" s="68" t="s">
        <v>36</v>
      </c>
      <c r="W173" s="68">
        <v>1</v>
      </c>
      <c r="X173" s="68">
        <v>0</v>
      </c>
      <c r="Y173" s="68">
        <v>0</v>
      </c>
      <c r="Z173" s="68">
        <v>0</v>
      </c>
    </row>
    <row r="174" spans="1:26" x14ac:dyDescent="0.2">
      <c r="A174" s="66">
        <v>18</v>
      </c>
      <c r="B174" s="66">
        <v>12.500000000582077</v>
      </c>
      <c r="C174" s="1" t="s">
        <v>511</v>
      </c>
      <c r="D174" s="67">
        <v>0.97499999999999998</v>
      </c>
      <c r="E174" s="69" t="s">
        <v>538</v>
      </c>
      <c r="F174" s="69">
        <v>18</v>
      </c>
      <c r="G174" s="32">
        <v>12.500000000582077</v>
      </c>
      <c r="H174" s="32"/>
      <c r="I174" s="68">
        <v>1</v>
      </c>
      <c r="J174" s="68">
        <v>0</v>
      </c>
      <c r="K174" s="68">
        <v>0</v>
      </c>
      <c r="L174" s="68">
        <v>0</v>
      </c>
      <c r="M174" s="68">
        <v>0</v>
      </c>
      <c r="N174" s="68">
        <v>1</v>
      </c>
      <c r="O174" s="68">
        <v>0</v>
      </c>
      <c r="P174" s="68">
        <v>0</v>
      </c>
      <c r="Q174" s="68">
        <v>0</v>
      </c>
      <c r="R174" s="68">
        <v>0</v>
      </c>
      <c r="S174" s="68">
        <v>0</v>
      </c>
      <c r="T174" s="68">
        <v>1</v>
      </c>
      <c r="U174" s="68">
        <v>0</v>
      </c>
      <c r="V174" s="68">
        <v>0</v>
      </c>
      <c r="W174" s="68">
        <v>0</v>
      </c>
      <c r="X174" s="68">
        <v>1</v>
      </c>
      <c r="Y174" s="68">
        <v>0</v>
      </c>
      <c r="Z174" s="68">
        <v>0</v>
      </c>
    </row>
  </sheetData>
  <conditionalFormatting sqref="E4:E174">
    <cfRule type="cellIs" dxfId="5" priority="7" operator="lessThan">
      <formula>193.1</formula>
    </cfRule>
  </conditionalFormatting>
  <conditionalFormatting sqref="J5:J174 O5:O174">
    <cfRule type="cellIs" dxfId="4" priority="6" operator="lessThan">
      <formula>0.8</formula>
    </cfRule>
  </conditionalFormatting>
  <conditionalFormatting sqref="F4:F174">
    <cfRule type="cellIs" dxfId="3" priority="5" operator="between">
      <formula>1.81</formula>
      <formula>200</formula>
    </cfRule>
  </conditionalFormatting>
  <conditionalFormatting sqref="I5:I174 N5:N174 W5:Y174">
    <cfRule type="cellIs" dxfId="2" priority="4" operator="greaterThan">
      <formula>0.2</formula>
    </cfRule>
  </conditionalFormatting>
  <conditionalFormatting sqref="D5:H174">
    <cfRule type="cellIs" dxfId="1" priority="3" operator="lessThan">
      <formula>0.94</formula>
    </cfRule>
  </conditionalFormatting>
  <conditionalFormatting sqref="S5:V174">
    <cfRule type="cellIs" dxfId="0" priority="2" operator="greaterThan">
      <formula>0.7</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D3ED-1F3E-4A69-8298-472BB54C52C5}">
  <dimension ref="A1:F17"/>
  <sheetViews>
    <sheetView zoomScale="80" zoomScaleNormal="80" workbookViewId="0">
      <selection activeCell="J35" sqref="J35"/>
    </sheetView>
  </sheetViews>
  <sheetFormatPr baseColWidth="10" defaultRowHeight="11.25" x14ac:dyDescent="0.2"/>
  <cols>
    <col min="1" max="4" width="11.42578125" style="185"/>
    <col min="5" max="5" width="15.85546875" style="185" customWidth="1"/>
    <col min="6" max="16384" width="11.42578125" style="185"/>
  </cols>
  <sheetData>
    <row r="1" spans="1:6" ht="12" thickBot="1" x14ac:dyDescent="0.25">
      <c r="A1" s="264" t="s">
        <v>557</v>
      </c>
      <c r="B1" s="265"/>
      <c r="C1" s="266"/>
      <c r="D1" s="264" t="s">
        <v>558</v>
      </c>
      <c r="E1" s="265"/>
      <c r="F1" s="267"/>
    </row>
    <row r="2" spans="1:6" x14ac:dyDescent="0.2">
      <c r="A2" s="268" t="s">
        <v>559</v>
      </c>
      <c r="B2" s="269"/>
      <c r="C2" s="251">
        <v>1010</v>
      </c>
      <c r="D2" s="270" t="s">
        <v>560</v>
      </c>
      <c r="E2" s="271"/>
      <c r="F2" s="252">
        <v>2010</v>
      </c>
    </row>
    <row r="3" spans="1:6" x14ac:dyDescent="0.2">
      <c r="A3" s="272" t="s">
        <v>561</v>
      </c>
      <c r="B3" s="273"/>
      <c r="C3" s="253">
        <v>1020</v>
      </c>
      <c r="D3" s="274" t="s">
        <v>562</v>
      </c>
      <c r="E3" s="275"/>
      <c r="F3" s="254">
        <v>2020</v>
      </c>
    </row>
    <row r="4" spans="1:6" x14ac:dyDescent="0.2">
      <c r="A4" s="272" t="s">
        <v>563</v>
      </c>
      <c r="B4" s="273"/>
      <c r="C4" s="253">
        <v>1030</v>
      </c>
      <c r="D4" s="274" t="s">
        <v>564</v>
      </c>
      <c r="E4" s="275"/>
      <c r="F4" s="254">
        <v>2030</v>
      </c>
    </row>
    <row r="5" spans="1:6" x14ac:dyDescent="0.2">
      <c r="A5" s="272" t="s">
        <v>565</v>
      </c>
      <c r="B5" s="273"/>
      <c r="C5" s="253">
        <v>1040</v>
      </c>
      <c r="D5" s="274" t="s">
        <v>566</v>
      </c>
      <c r="E5" s="275"/>
      <c r="F5" s="254">
        <v>2040</v>
      </c>
    </row>
    <row r="6" spans="1:6" x14ac:dyDescent="0.2">
      <c r="A6" s="272" t="s">
        <v>567</v>
      </c>
      <c r="B6" s="273"/>
      <c r="C6" s="253">
        <v>1050</v>
      </c>
      <c r="D6" s="274" t="s">
        <v>568</v>
      </c>
      <c r="E6" s="275"/>
      <c r="F6" s="254">
        <v>3010</v>
      </c>
    </row>
    <row r="7" spans="1:6" ht="12" thickBot="1" x14ac:dyDescent="0.25">
      <c r="A7" s="278" t="s">
        <v>534</v>
      </c>
      <c r="B7" s="279"/>
      <c r="C7" s="255">
        <v>1060</v>
      </c>
      <c r="D7" s="274" t="s">
        <v>569</v>
      </c>
      <c r="E7" s="275"/>
      <c r="F7" s="254">
        <v>3020</v>
      </c>
    </row>
    <row r="8" spans="1:6" x14ac:dyDescent="0.2">
      <c r="B8" s="186"/>
      <c r="C8" s="1"/>
      <c r="D8" s="274" t="s">
        <v>570</v>
      </c>
      <c r="E8" s="275"/>
      <c r="F8" s="254">
        <v>3030</v>
      </c>
    </row>
    <row r="9" spans="1:6" x14ac:dyDescent="0.2">
      <c r="B9" s="186"/>
      <c r="C9" s="1"/>
      <c r="D9" s="274" t="s">
        <v>571</v>
      </c>
      <c r="E9" s="275"/>
      <c r="F9" s="254">
        <v>3040</v>
      </c>
    </row>
    <row r="10" spans="1:6" x14ac:dyDescent="0.2">
      <c r="B10" s="186"/>
      <c r="C10" s="1"/>
      <c r="D10" s="274" t="s">
        <v>572</v>
      </c>
      <c r="E10" s="275"/>
      <c r="F10" s="254">
        <v>3050</v>
      </c>
    </row>
    <row r="11" spans="1:6" x14ac:dyDescent="0.2">
      <c r="B11" s="186"/>
      <c r="C11" s="1"/>
      <c r="D11" s="274" t="s">
        <v>573</v>
      </c>
      <c r="E11" s="275"/>
      <c r="F11" s="254">
        <v>3060</v>
      </c>
    </row>
    <row r="12" spans="1:6" x14ac:dyDescent="0.2">
      <c r="B12" s="186"/>
      <c r="C12" s="1"/>
      <c r="D12" s="274" t="s">
        <v>574</v>
      </c>
      <c r="E12" s="275"/>
      <c r="F12" s="254">
        <v>3070</v>
      </c>
    </row>
    <row r="13" spans="1:6" x14ac:dyDescent="0.2">
      <c r="B13" s="186"/>
      <c r="C13" s="1"/>
      <c r="D13" s="274" t="s">
        <v>575</v>
      </c>
      <c r="E13" s="275"/>
      <c r="F13" s="254">
        <v>3080</v>
      </c>
    </row>
    <row r="14" spans="1:6" x14ac:dyDescent="0.2">
      <c r="B14" s="186"/>
      <c r="C14" s="1"/>
      <c r="D14" s="274" t="s">
        <v>576</v>
      </c>
      <c r="E14" s="275"/>
      <c r="F14" s="254">
        <v>4010</v>
      </c>
    </row>
    <row r="15" spans="1:6" x14ac:dyDescent="0.2">
      <c r="B15" s="186"/>
      <c r="C15" s="1"/>
      <c r="D15" s="274" t="s">
        <v>577</v>
      </c>
      <c r="E15" s="275"/>
      <c r="F15" s="254">
        <v>4020</v>
      </c>
    </row>
    <row r="16" spans="1:6" x14ac:dyDescent="0.2">
      <c r="B16" s="186"/>
      <c r="C16" s="1"/>
      <c r="D16" s="274" t="s">
        <v>578</v>
      </c>
      <c r="E16" s="275"/>
      <c r="F16" s="254">
        <v>4030</v>
      </c>
    </row>
    <row r="17" spans="2:6" ht="12" thickBot="1" x14ac:dyDescent="0.25">
      <c r="B17" s="186"/>
      <c r="C17" s="1"/>
      <c r="D17" s="276" t="s">
        <v>534</v>
      </c>
      <c r="E17" s="277"/>
      <c r="F17" s="256" t="s">
        <v>579</v>
      </c>
    </row>
  </sheetData>
  <mergeCells count="24">
    <mergeCell ref="D17:E17"/>
    <mergeCell ref="A7:B7"/>
    <mergeCell ref="D7:E7"/>
    <mergeCell ref="D8:E8"/>
    <mergeCell ref="D9:E9"/>
    <mergeCell ref="D10:E10"/>
    <mergeCell ref="D11:E11"/>
    <mergeCell ref="D12:E12"/>
    <mergeCell ref="D13:E13"/>
    <mergeCell ref="D14:E14"/>
    <mergeCell ref="D15:E15"/>
    <mergeCell ref="D16:E16"/>
    <mergeCell ref="A4:B4"/>
    <mergeCell ref="D4:E4"/>
    <mergeCell ref="A5:B5"/>
    <mergeCell ref="D5:E5"/>
    <mergeCell ref="A6:B6"/>
    <mergeCell ref="D6:E6"/>
    <mergeCell ref="A1:C1"/>
    <mergeCell ref="D1:F1"/>
    <mergeCell ref="A2:B2"/>
    <mergeCell ref="D2:E2"/>
    <mergeCell ref="A3:B3"/>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Respuestas formulario</vt:lpstr>
      <vt:lpstr>Kpi</vt:lpstr>
      <vt:lpstr>Trending Board</vt:lpstr>
      <vt:lpstr>Hrs Down</vt:lpstr>
      <vt:lpstr>Hrs hh</vt:lpstr>
      <vt:lpstr>FallaXsist</vt:lpstr>
      <vt:lpstr>Analysis</vt:lpstr>
      <vt:lpstr>Tipo Falla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modified xsi:type="dcterms:W3CDTF">2023-06-06T14:16:01Z</dcterms:modified>
</cp:coreProperties>
</file>