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avid\Documents\DAVID\CS\DD\Cours\Master Thesis\"/>
    </mc:Choice>
  </mc:AlternateContent>
  <xr:revisionPtr revIDLastSave="0" documentId="13_ncr:1_{08777E48-DE44-4ACF-899E-4D1D9C4F3B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mographic data" sheetId="1" r:id="rId1"/>
    <sheet name="deme" sheetId="2" r:id="rId2"/>
    <sheet name="see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1" l="1"/>
  <c r="H51" i="1"/>
  <c r="I51" i="1"/>
  <c r="J51" i="1"/>
  <c r="K51" i="1"/>
  <c r="L51" i="1"/>
  <c r="M51" i="1"/>
  <c r="N51" i="1"/>
  <c r="F51" i="1"/>
  <c r="G39" i="1"/>
  <c r="H39" i="1"/>
  <c r="I39" i="1"/>
  <c r="J39" i="1"/>
  <c r="K39" i="1"/>
  <c r="L39" i="1"/>
  <c r="M39" i="1"/>
  <c r="N39" i="1"/>
  <c r="F39" i="1"/>
  <c r="G34" i="1"/>
  <c r="F33" i="1"/>
  <c r="E32" i="1"/>
  <c r="G4" i="1"/>
  <c r="H4" i="1"/>
  <c r="I4" i="1"/>
  <c r="J4" i="1"/>
  <c r="K4" i="1"/>
  <c r="L4" i="1"/>
  <c r="M4" i="1"/>
  <c r="N4" i="1"/>
  <c r="F4" i="1"/>
  <c r="H33" i="3"/>
  <c r="G33" i="3"/>
  <c r="E33" i="3"/>
  <c r="D33" i="3"/>
  <c r="G5" i="2"/>
  <c r="G4" i="2"/>
  <c r="G3" i="2"/>
  <c r="F5" i="2"/>
  <c r="F4" i="2"/>
  <c r="F3" i="2"/>
  <c r="E9" i="2"/>
  <c r="E8" i="2"/>
  <c r="H4" i="2"/>
  <c r="H5" i="2"/>
  <c r="H3" i="2"/>
  <c r="E32" i="3"/>
  <c r="D32" i="3"/>
  <c r="E4" i="2"/>
  <c r="E5" i="2"/>
  <c r="E3" i="2"/>
</calcChain>
</file>

<file path=xl/sharedStrings.xml><?xml version="1.0" encoding="utf-8"?>
<sst xmlns="http://schemas.openxmlformats.org/spreadsheetml/2006/main" count="102" uniqueCount="66">
  <si>
    <t>Sigma</t>
  </si>
  <si>
    <t>the age-  and time-specific (time after fire) survival probabilities</t>
  </si>
  <si>
    <t>sigma</t>
  </si>
  <si>
    <t>age</t>
  </si>
  <si>
    <t>time</t>
  </si>
  <si>
    <t>phi_F</t>
  </si>
  <si>
    <t>the age-  and time-specific (time after fire) female fecundity</t>
  </si>
  <si>
    <t>phi_M</t>
  </si>
  <si>
    <t>the age-  and time-specific (time after fire) male fecundity</t>
  </si>
  <si>
    <t>delta</t>
  </si>
  <si>
    <t>the deme-specific dispersal probability</t>
  </si>
  <si>
    <t>deme</t>
  </si>
  <si>
    <t>mu</t>
  </si>
  <si>
    <t>the allele-specific mutation probabiliy</t>
  </si>
  <si>
    <t>allele</t>
  </si>
  <si>
    <t>kappa</t>
  </si>
  <si>
    <t>the deme-  and time-specific (time after fire) juvenile carrying capacity</t>
  </si>
  <si>
    <t>psi</t>
  </si>
  <si>
    <t>the age-specific probability of death in low-intensity fire</t>
  </si>
  <si>
    <t>gamma</t>
  </si>
  <si>
    <t>the time-specific (time after fire) probability of seed germination once in the ground, under perfect and ideal conditions</t>
  </si>
  <si>
    <t>generation_time</t>
  </si>
  <si>
    <t>the number of years per generation</t>
  </si>
  <si>
    <t>seed_life_expectancy</t>
  </si>
  <si>
    <t>the fertility or life expectancy of a seed in the seedbank</t>
  </si>
  <si>
    <t>age_class_groups</t>
  </si>
  <si>
    <t>the number of generation spent in each age class by a growing individual</t>
  </si>
  <si>
    <t>age_class_group</t>
  </si>
  <si>
    <t>The mutation probabilities are the probabilities that a gamete of type (allele) v will mutate to type u.</t>
  </si>
  <si>
    <t>The dispersal probabilities are the probabilities that a newborn in deme r will successfully disperse to deme i.</t>
  </si>
  <si>
    <t>The male fecundity is the number of per capita produced pollen grains (for plants) or sperms (for animals).</t>
  </si>
  <si>
    <t>The female fecundity is the number of per capita produced embryo sacs (for plants) or eggs (for animals).</t>
  </si>
  <si>
    <t>The juvenile carrying capacity is a parameter used in the density-dependent recruitment function and is the maximum number of juvenile individuals that can recruit to each deme each time step</t>
  </si>
  <si>
    <t>Deme area formula</t>
  </si>
  <si>
    <t>S(deme)=π⋅(2σ)²</t>
  </si>
  <si>
    <t>σ</t>
  </si>
  <si>
    <t>S(deme) (m²)</t>
  </si>
  <si>
    <t>Pre fire</t>
  </si>
  <si>
    <t>Post fire</t>
  </si>
  <si>
    <t>Campbell 1996</t>
  </si>
  <si>
    <t>Density (/m²)</t>
  </si>
  <si>
    <t>Orr 2004</t>
  </si>
  <si>
    <t>Germination</t>
  </si>
  <si>
    <t>Recruitment</t>
  </si>
  <si>
    <t>Survival</t>
  </si>
  <si>
    <t>Orr 1997</t>
  </si>
  <si>
    <t>Orr &amp; Patton 1997</t>
  </si>
  <si>
    <t>RAKOTOARIMANANA (2002)</t>
  </si>
  <si>
    <t>O'Connor, 1992</t>
  </si>
  <si>
    <t>Viable seeds (/m²)</t>
  </si>
  <si>
    <t>Production</t>
  </si>
  <si>
    <t>Heavy grazing</t>
  </si>
  <si>
    <t>Light grazing</t>
  </si>
  <si>
    <t>Seeds/culm</t>
  </si>
  <si>
    <t>Culm /m²</t>
  </si>
  <si>
    <t>Seeds/m²</t>
  </si>
  <si>
    <t>kappa prefire</t>
  </si>
  <si>
    <t>seed production</t>
  </si>
  <si>
    <t>mean</t>
  </si>
  <si>
    <t>kappa postfire</t>
  </si>
  <si>
    <t>TSF</t>
  </si>
  <si>
    <t>Survival after 1 year</t>
  </si>
  <si>
    <t>Tropicalforages.com</t>
  </si>
  <si>
    <t>Seeds/individual</t>
  </si>
  <si>
    <t>prefire</t>
  </si>
  <si>
    <t>exponentiel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</si>
</sst>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0" fontId="0" fillId="2" borderId="0" xfId="0" applyFill="1"/>
    <xf numFmtId="1" fontId="0" fillId="0" borderId="2" xfId="0" applyNumberFormat="1" applyBorder="1"/>
    <xf numFmtId="1" fontId="0" fillId="0" borderId="3" xfId="0" applyNumberFormat="1" applyBorder="1"/>
    <xf numFmtId="9" fontId="0" fillId="0" borderId="0" xfId="0" applyNumberFormat="1"/>
    <xf numFmtId="0" fontId="0" fillId="3" borderId="1" xfId="0" applyFill="1" applyBorder="1"/>
    <xf numFmtId="0" fontId="0" fillId="0" borderId="0" xfId="0" applyBorder="1"/>
    <xf numFmtId="1" fontId="0" fillId="0" borderId="0" xfId="0" applyNumberFormat="1" applyBorder="1"/>
    <xf numFmtId="11" fontId="0" fillId="0" borderId="1" xfId="0" applyNumberFormat="1" applyBorder="1"/>
    <xf numFmtId="0" fontId="0" fillId="3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"/>
  <sheetViews>
    <sheetView tabSelected="1" topLeftCell="A33" workbookViewId="0">
      <selection activeCell="H54" sqref="H54"/>
    </sheetView>
  </sheetViews>
  <sheetFormatPr defaultRowHeight="14.4" x14ac:dyDescent="0.3"/>
  <cols>
    <col min="1" max="1" width="18.77734375" bestFit="1" customWidth="1"/>
    <col min="2" max="2" width="57.33203125" bestFit="1" customWidth="1"/>
    <col min="3" max="3" width="18.77734375" bestFit="1" customWidth="1"/>
  </cols>
  <sheetData>
    <row r="1" spans="1:15" x14ac:dyDescent="0.3">
      <c r="A1" t="s">
        <v>0</v>
      </c>
      <c r="B1" s="1" t="s">
        <v>1</v>
      </c>
    </row>
    <row r="2" spans="1:15" x14ac:dyDescent="0.3">
      <c r="C2" s="14" t="s">
        <v>2</v>
      </c>
      <c r="D2" t="s">
        <v>4</v>
      </c>
    </row>
    <row r="3" spans="1:15" x14ac:dyDescent="0.3">
      <c r="C3" t="s">
        <v>3</v>
      </c>
      <c r="D3" s="9"/>
      <c r="E3" s="9">
        <v>1</v>
      </c>
      <c r="F3" s="9">
        <v>2</v>
      </c>
      <c r="G3" s="9">
        <v>3</v>
      </c>
      <c r="H3" s="9">
        <v>4</v>
      </c>
      <c r="I3" s="9">
        <v>5</v>
      </c>
      <c r="J3" s="9">
        <v>6</v>
      </c>
      <c r="K3" s="9">
        <v>7</v>
      </c>
      <c r="L3" s="9">
        <v>8</v>
      </c>
      <c r="M3" s="9">
        <v>9</v>
      </c>
      <c r="N3" s="9">
        <v>10</v>
      </c>
      <c r="O3" s="9" t="s">
        <v>64</v>
      </c>
    </row>
    <row r="4" spans="1:15" x14ac:dyDescent="0.3">
      <c r="D4" s="9">
        <v>1</v>
      </c>
      <c r="E4" s="2">
        <v>0.4</v>
      </c>
      <c r="F4" s="2">
        <f>$E$4-0.01*(F3-$E$3)</f>
        <v>0.39</v>
      </c>
      <c r="G4" s="2">
        <f t="shared" ref="G4:N4" si="0">$E$4-0.01*(G3-$E$3)</f>
        <v>0.38</v>
      </c>
      <c r="H4" s="2">
        <f t="shared" si="0"/>
        <v>0.37</v>
      </c>
      <c r="I4" s="2">
        <f t="shared" si="0"/>
        <v>0.36000000000000004</v>
      </c>
      <c r="J4" s="2">
        <f t="shared" si="0"/>
        <v>0.35000000000000003</v>
      </c>
      <c r="K4" s="2">
        <f t="shared" si="0"/>
        <v>0.34</v>
      </c>
      <c r="L4" s="2">
        <f t="shared" si="0"/>
        <v>0.33</v>
      </c>
      <c r="M4" s="2">
        <f t="shared" si="0"/>
        <v>0.32</v>
      </c>
      <c r="N4" s="2">
        <f t="shared" si="0"/>
        <v>0.31000000000000005</v>
      </c>
      <c r="O4" s="2">
        <v>0.3</v>
      </c>
    </row>
    <row r="5" spans="1:15" x14ac:dyDescent="0.3">
      <c r="D5" s="9">
        <v>2</v>
      </c>
      <c r="E5" s="2">
        <v>0.8</v>
      </c>
      <c r="F5" s="2">
        <v>0.8</v>
      </c>
      <c r="G5" s="2">
        <v>0.8</v>
      </c>
      <c r="H5" s="2">
        <v>0.8</v>
      </c>
      <c r="I5" s="2">
        <v>0.8</v>
      </c>
      <c r="J5" s="2">
        <v>0.8</v>
      </c>
      <c r="K5" s="2">
        <v>0.8</v>
      </c>
      <c r="L5" s="2">
        <v>0.8</v>
      </c>
      <c r="M5" s="2">
        <v>0.8</v>
      </c>
      <c r="N5" s="2">
        <v>0.8</v>
      </c>
      <c r="O5" s="2">
        <v>0.8</v>
      </c>
    </row>
    <row r="6" spans="1:15" x14ac:dyDescent="0.3">
      <c r="D6" s="9">
        <v>3</v>
      </c>
      <c r="E6" s="2">
        <v>0.8</v>
      </c>
      <c r="F6" s="2">
        <v>0.8</v>
      </c>
      <c r="G6" s="2">
        <v>0.8</v>
      </c>
      <c r="H6" s="2">
        <v>0.8</v>
      </c>
      <c r="I6" s="2">
        <v>0.8</v>
      </c>
      <c r="J6" s="2">
        <v>0.8</v>
      </c>
      <c r="K6" s="2">
        <v>0.8</v>
      </c>
      <c r="L6" s="2">
        <v>0.8</v>
      </c>
      <c r="M6" s="2">
        <v>0.8</v>
      </c>
      <c r="N6" s="2">
        <v>0.8</v>
      </c>
      <c r="O6" s="2">
        <v>0.8</v>
      </c>
    </row>
    <row r="8" spans="1:15" x14ac:dyDescent="0.3">
      <c r="A8" t="s">
        <v>5</v>
      </c>
      <c r="B8" t="s">
        <v>6</v>
      </c>
    </row>
    <row r="9" spans="1:15" ht="28.8" x14ac:dyDescent="0.3">
      <c r="B9" s="1" t="s">
        <v>31</v>
      </c>
      <c r="C9" s="14" t="s">
        <v>5</v>
      </c>
      <c r="D9" t="s">
        <v>4</v>
      </c>
    </row>
    <row r="10" spans="1:15" x14ac:dyDescent="0.3">
      <c r="C10" t="s">
        <v>3</v>
      </c>
      <c r="D10" s="9"/>
      <c r="E10" s="9">
        <v>1</v>
      </c>
      <c r="F10" s="9">
        <v>2</v>
      </c>
      <c r="G10" s="9">
        <v>3</v>
      </c>
      <c r="H10" s="9">
        <v>4</v>
      </c>
      <c r="I10" s="9">
        <v>5</v>
      </c>
      <c r="J10" s="9">
        <v>6</v>
      </c>
      <c r="K10" s="9">
        <v>7</v>
      </c>
      <c r="L10" s="9">
        <v>8</v>
      </c>
      <c r="M10" s="9">
        <v>9</v>
      </c>
      <c r="N10" s="9">
        <v>10</v>
      </c>
      <c r="O10" s="9" t="s">
        <v>64</v>
      </c>
    </row>
    <row r="11" spans="1:15" x14ac:dyDescent="0.3">
      <c r="D11" s="9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x14ac:dyDescent="0.3">
      <c r="D12" s="9">
        <v>2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 x14ac:dyDescent="0.3">
      <c r="D13" s="9">
        <v>3</v>
      </c>
      <c r="E13" s="2">
        <v>260</v>
      </c>
      <c r="F13" s="2">
        <v>260</v>
      </c>
      <c r="G13" s="2">
        <v>260</v>
      </c>
      <c r="H13" s="2">
        <v>260</v>
      </c>
      <c r="I13" s="2">
        <v>260</v>
      </c>
      <c r="J13" s="2">
        <v>260</v>
      </c>
      <c r="K13" s="2">
        <v>260</v>
      </c>
      <c r="L13" s="2">
        <v>260</v>
      </c>
      <c r="M13" s="2">
        <v>260</v>
      </c>
      <c r="N13" s="2">
        <v>260</v>
      </c>
      <c r="O13" s="2">
        <v>260</v>
      </c>
    </row>
    <row r="15" spans="1:15" x14ac:dyDescent="0.3">
      <c r="A15" t="s">
        <v>7</v>
      </c>
      <c r="B15" t="s">
        <v>8</v>
      </c>
    </row>
    <row r="16" spans="1:15" ht="28.8" x14ac:dyDescent="0.3">
      <c r="B16" s="1" t="s">
        <v>30</v>
      </c>
      <c r="C16" s="14" t="s">
        <v>7</v>
      </c>
      <c r="D16" t="s">
        <v>4</v>
      </c>
    </row>
    <row r="17" spans="1:15" x14ac:dyDescent="0.3">
      <c r="C17" t="s">
        <v>3</v>
      </c>
      <c r="D17" s="9"/>
      <c r="E17" s="9">
        <v>1</v>
      </c>
      <c r="F17" s="9">
        <v>2</v>
      </c>
      <c r="G17" s="9">
        <v>3</v>
      </c>
      <c r="H17" s="9">
        <v>4</v>
      </c>
      <c r="I17" s="9">
        <v>5</v>
      </c>
      <c r="J17" s="9">
        <v>6</v>
      </c>
      <c r="K17" s="9">
        <v>7</v>
      </c>
      <c r="L17" s="9">
        <v>8</v>
      </c>
      <c r="M17" s="9">
        <v>9</v>
      </c>
      <c r="N17" s="9">
        <v>10</v>
      </c>
      <c r="O17" s="9" t="s">
        <v>64</v>
      </c>
    </row>
    <row r="18" spans="1:15" x14ac:dyDescent="0.3">
      <c r="D18" s="9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 x14ac:dyDescent="0.3">
      <c r="D19" s="9">
        <v>2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 x14ac:dyDescent="0.3">
      <c r="D20" s="9">
        <v>3</v>
      </c>
      <c r="E20" s="2">
        <v>1000000</v>
      </c>
      <c r="F20" s="2">
        <v>1000000</v>
      </c>
      <c r="G20" s="2">
        <v>1000000</v>
      </c>
      <c r="H20" s="2">
        <v>1000000</v>
      </c>
      <c r="I20" s="2">
        <v>1000000</v>
      </c>
      <c r="J20" s="2">
        <v>1000000</v>
      </c>
      <c r="K20" s="2">
        <v>1000000</v>
      </c>
      <c r="L20" s="2">
        <v>1000000</v>
      </c>
      <c r="M20" s="2">
        <v>1000000</v>
      </c>
      <c r="N20" s="2">
        <v>1000000</v>
      </c>
      <c r="O20" s="2">
        <v>1000000</v>
      </c>
    </row>
    <row r="22" spans="1:15" x14ac:dyDescent="0.3">
      <c r="A22" t="s">
        <v>9</v>
      </c>
      <c r="B22" t="s">
        <v>10</v>
      </c>
    </row>
    <row r="23" spans="1:15" ht="28.8" x14ac:dyDescent="0.3">
      <c r="B23" s="1" t="s">
        <v>29</v>
      </c>
      <c r="C23" s="14" t="s">
        <v>9</v>
      </c>
      <c r="D23" t="s">
        <v>11</v>
      </c>
    </row>
    <row r="24" spans="1:15" x14ac:dyDescent="0.3">
      <c r="C24" t="s">
        <v>11</v>
      </c>
      <c r="D24" s="2"/>
      <c r="E24" s="2">
        <v>1</v>
      </c>
      <c r="F24" s="10"/>
      <c r="G24" s="10"/>
    </row>
    <row r="25" spans="1:15" x14ac:dyDescent="0.3">
      <c r="D25" s="2">
        <v>1</v>
      </c>
      <c r="E25" s="2">
        <v>1</v>
      </c>
      <c r="F25" s="10"/>
      <c r="G25" s="10"/>
    </row>
    <row r="26" spans="1:15" x14ac:dyDescent="0.3">
      <c r="D26" s="10"/>
      <c r="E26" s="10"/>
      <c r="F26" s="10"/>
      <c r="G26" s="10"/>
    </row>
    <row r="27" spans="1:15" x14ac:dyDescent="0.3">
      <c r="D27" s="10"/>
      <c r="E27" s="10"/>
      <c r="F27" s="10"/>
      <c r="G27" s="10"/>
    </row>
    <row r="29" spans="1:15" x14ac:dyDescent="0.3">
      <c r="A29" t="s">
        <v>12</v>
      </c>
      <c r="B29" t="s">
        <v>13</v>
      </c>
    </row>
    <row r="30" spans="1:15" ht="28.8" x14ac:dyDescent="0.3">
      <c r="B30" s="1" t="s">
        <v>28</v>
      </c>
      <c r="C30" s="14" t="s">
        <v>12</v>
      </c>
      <c r="D30" t="s">
        <v>14</v>
      </c>
    </row>
    <row r="31" spans="1:15" x14ac:dyDescent="0.3">
      <c r="C31" t="s">
        <v>14</v>
      </c>
      <c r="D31" s="9"/>
      <c r="E31" s="9">
        <v>1</v>
      </c>
      <c r="F31" s="9">
        <v>2</v>
      </c>
      <c r="G31" s="9">
        <v>3</v>
      </c>
    </row>
    <row r="32" spans="1:15" x14ac:dyDescent="0.3">
      <c r="D32" s="9">
        <v>1</v>
      </c>
      <c r="E32" s="12">
        <f>1-E33</f>
        <v>0.99999899999999997</v>
      </c>
      <c r="F32" s="12">
        <v>9.9999999999999995E-7</v>
      </c>
      <c r="G32" s="12">
        <v>9.9999999999999995E-7</v>
      </c>
    </row>
    <row r="33" spans="1:15" x14ac:dyDescent="0.3">
      <c r="D33" s="9">
        <v>2</v>
      </c>
      <c r="E33" s="12">
        <v>9.9999999999999995E-7</v>
      </c>
      <c r="F33" s="12">
        <f>1-F34</f>
        <v>0.99999899999999997</v>
      </c>
      <c r="G33" s="12">
        <v>9.9999999999999995E-7</v>
      </c>
    </row>
    <row r="34" spans="1:15" x14ac:dyDescent="0.3">
      <c r="D34" s="9">
        <v>3</v>
      </c>
      <c r="E34" s="12">
        <v>9.9999999999999995E-7</v>
      </c>
      <c r="F34" s="12">
        <v>9.9999999999999995E-7</v>
      </c>
      <c r="G34" s="12">
        <f>1-G33</f>
        <v>0.99999899999999997</v>
      </c>
    </row>
    <row r="36" spans="1:15" x14ac:dyDescent="0.3">
      <c r="A36" t="s">
        <v>15</v>
      </c>
      <c r="B36" t="s">
        <v>16</v>
      </c>
    </row>
    <row r="37" spans="1:15" ht="43.2" x14ac:dyDescent="0.3">
      <c r="B37" s="1" t="s">
        <v>32</v>
      </c>
      <c r="C37" s="14" t="s">
        <v>15</v>
      </c>
      <c r="D37" t="s">
        <v>4</v>
      </c>
    </row>
    <row r="38" spans="1:15" x14ac:dyDescent="0.3">
      <c r="C38" t="s">
        <v>11</v>
      </c>
      <c r="D38" s="9"/>
      <c r="E38" s="9">
        <v>1</v>
      </c>
      <c r="F38" s="9">
        <v>2</v>
      </c>
      <c r="G38" s="9">
        <v>3</v>
      </c>
      <c r="H38" s="9">
        <v>4</v>
      </c>
      <c r="I38" s="9">
        <v>5</v>
      </c>
      <c r="J38" s="9">
        <v>6</v>
      </c>
      <c r="K38" s="9">
        <v>7</v>
      </c>
      <c r="L38" s="9">
        <v>8</v>
      </c>
      <c r="M38" s="9">
        <v>9</v>
      </c>
      <c r="N38" s="9">
        <v>10</v>
      </c>
      <c r="O38" s="9" t="s">
        <v>64</v>
      </c>
    </row>
    <row r="39" spans="1:15" x14ac:dyDescent="0.3">
      <c r="D39" s="9">
        <v>1</v>
      </c>
      <c r="E39" s="2">
        <v>6400</v>
      </c>
      <c r="F39" s="2">
        <f>$E$39+($O$39-$E$39)*(F38-$E$38)/$N$38</f>
        <v>5920</v>
      </c>
      <c r="G39" s="2">
        <f t="shared" ref="G39:N39" si="1">$E$39+($O$39-$E$39)*(G38-$E$38)/$N$38</f>
        <v>5440</v>
      </c>
      <c r="H39" s="2">
        <f t="shared" si="1"/>
        <v>4960</v>
      </c>
      <c r="I39" s="2">
        <f t="shared" si="1"/>
        <v>4480</v>
      </c>
      <c r="J39" s="2">
        <f t="shared" si="1"/>
        <v>4000</v>
      </c>
      <c r="K39" s="2">
        <f t="shared" si="1"/>
        <v>3520</v>
      </c>
      <c r="L39" s="2">
        <f t="shared" si="1"/>
        <v>3040</v>
      </c>
      <c r="M39" s="2">
        <f t="shared" si="1"/>
        <v>2560</v>
      </c>
      <c r="N39" s="2">
        <f t="shared" si="1"/>
        <v>2080</v>
      </c>
      <c r="O39" s="2">
        <v>1600</v>
      </c>
    </row>
    <row r="41" spans="1:15" x14ac:dyDescent="0.3">
      <c r="A41" t="s">
        <v>17</v>
      </c>
      <c r="B41" t="s">
        <v>18</v>
      </c>
    </row>
    <row r="42" spans="1:15" x14ac:dyDescent="0.3">
      <c r="C42" s="14" t="s">
        <v>17</v>
      </c>
    </row>
    <row r="43" spans="1:15" x14ac:dyDescent="0.3">
      <c r="C43" t="s">
        <v>3</v>
      </c>
      <c r="D43" s="9"/>
      <c r="E43" s="9">
        <v>1</v>
      </c>
    </row>
    <row r="44" spans="1:15" x14ac:dyDescent="0.3">
      <c r="D44" s="9">
        <v>1</v>
      </c>
      <c r="E44" s="2">
        <v>0.08</v>
      </c>
    </row>
    <row r="45" spans="1:15" x14ac:dyDescent="0.3">
      <c r="D45" s="9">
        <v>2</v>
      </c>
      <c r="E45" s="2">
        <v>0.08</v>
      </c>
    </row>
    <row r="46" spans="1:15" x14ac:dyDescent="0.3">
      <c r="D46" s="9">
        <v>3</v>
      </c>
      <c r="E46" s="2">
        <v>0.08</v>
      </c>
    </row>
    <row r="48" spans="1:15" ht="28.8" x14ac:dyDescent="0.3">
      <c r="A48" t="s">
        <v>19</v>
      </c>
      <c r="B48" s="1" t="s">
        <v>20</v>
      </c>
    </row>
    <row r="49" spans="1:15" x14ac:dyDescent="0.3">
      <c r="C49" t="s">
        <v>19</v>
      </c>
      <c r="D49" t="s">
        <v>4</v>
      </c>
    </row>
    <row r="50" spans="1:15" x14ac:dyDescent="0.3">
      <c r="D50" s="9"/>
      <c r="E50" s="9">
        <v>1</v>
      </c>
      <c r="F50" s="9">
        <v>2</v>
      </c>
      <c r="G50" s="9">
        <v>3</v>
      </c>
      <c r="H50" s="9">
        <v>4</v>
      </c>
      <c r="I50" s="9">
        <v>5</v>
      </c>
      <c r="J50" s="9">
        <v>6</v>
      </c>
      <c r="K50" s="9">
        <v>7</v>
      </c>
      <c r="L50" s="9">
        <v>8</v>
      </c>
      <c r="M50" s="9">
        <v>9</v>
      </c>
      <c r="N50" s="9">
        <v>10</v>
      </c>
      <c r="O50" s="9" t="s">
        <v>64</v>
      </c>
    </row>
    <row r="51" spans="1:15" x14ac:dyDescent="0.3">
      <c r="D51" s="9">
        <v>1</v>
      </c>
      <c r="E51" s="2">
        <v>0.3</v>
      </c>
      <c r="F51" s="2">
        <f>$E$51+($O$51-$E$51)*(F50-$E$50)/$N$50</f>
        <v>0.29499999999999998</v>
      </c>
      <c r="G51" s="2">
        <f t="shared" ref="G51:N51" si="2">$E$51+($O$51-$E$51)*(G50-$E$50)/$N$50</f>
        <v>0.28999999999999998</v>
      </c>
      <c r="H51" s="2">
        <f t="shared" si="2"/>
        <v>0.28499999999999998</v>
      </c>
      <c r="I51" s="2">
        <f t="shared" si="2"/>
        <v>0.27999999999999997</v>
      </c>
      <c r="J51" s="2">
        <f t="shared" si="2"/>
        <v>0.27500000000000002</v>
      </c>
      <c r="K51" s="2">
        <f t="shared" si="2"/>
        <v>0.27</v>
      </c>
      <c r="L51" s="2">
        <f t="shared" si="2"/>
        <v>0.26500000000000001</v>
      </c>
      <c r="M51" s="2">
        <f t="shared" si="2"/>
        <v>0.26</v>
      </c>
      <c r="N51" s="2">
        <f t="shared" si="2"/>
        <v>0.255</v>
      </c>
      <c r="O51" s="2">
        <v>0.25</v>
      </c>
    </row>
    <row r="52" spans="1:15" x14ac:dyDescent="0.3">
      <c r="D52" s="13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x14ac:dyDescent="0.3">
      <c r="A53" t="s">
        <v>21</v>
      </c>
      <c r="B53" t="s">
        <v>22</v>
      </c>
    </row>
    <row r="54" spans="1:15" x14ac:dyDescent="0.3">
      <c r="C54" s="14" t="s">
        <v>21</v>
      </c>
      <c r="D54" s="2">
        <v>1</v>
      </c>
    </row>
    <row r="56" spans="1:15" x14ac:dyDescent="0.3">
      <c r="A56" t="s">
        <v>23</v>
      </c>
      <c r="B56" t="s">
        <v>24</v>
      </c>
    </row>
    <row r="57" spans="1:15" x14ac:dyDescent="0.3">
      <c r="C57" t="s">
        <v>23</v>
      </c>
      <c r="D57" s="2">
        <v>2</v>
      </c>
      <c r="E57" t="s">
        <v>65</v>
      </c>
    </row>
    <row r="59" spans="1:15" ht="28.8" x14ac:dyDescent="0.3">
      <c r="A59" t="s">
        <v>25</v>
      </c>
      <c r="B59" s="1" t="s">
        <v>26</v>
      </c>
    </row>
    <row r="60" spans="1:15" x14ac:dyDescent="0.3">
      <c r="C60" t="s">
        <v>27</v>
      </c>
      <c r="D60" s="9"/>
      <c r="E60" s="9">
        <v>1</v>
      </c>
    </row>
    <row r="61" spans="1:15" x14ac:dyDescent="0.3">
      <c r="D61" s="9">
        <v>1</v>
      </c>
      <c r="E61" s="2">
        <v>1</v>
      </c>
    </row>
    <row r="62" spans="1:15" x14ac:dyDescent="0.3">
      <c r="D62" s="9">
        <v>2</v>
      </c>
      <c r="E62" s="2">
        <v>2</v>
      </c>
    </row>
    <row r="63" spans="1:15" x14ac:dyDescent="0.3">
      <c r="D63" s="9">
        <v>3</v>
      </c>
      <c r="E63" s="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0E26-CE07-47E2-916C-7F942123ADFD}">
  <dimension ref="B2:H12"/>
  <sheetViews>
    <sheetView workbookViewId="0">
      <selection activeCell="I11" sqref="I11"/>
    </sheetView>
  </sheetViews>
  <sheetFormatPr defaultRowHeight="14.4" x14ac:dyDescent="0.3"/>
  <cols>
    <col min="2" max="2" width="16.88671875" bestFit="1" customWidth="1"/>
    <col min="3" max="3" width="13.109375" bestFit="1" customWidth="1"/>
    <col min="4" max="4" width="11.5546875" bestFit="1" customWidth="1"/>
    <col min="5" max="5" width="13.109375" bestFit="1" customWidth="1"/>
    <col min="6" max="6" width="13.109375" customWidth="1"/>
    <col min="7" max="7" width="15.88671875" bestFit="1" customWidth="1"/>
    <col min="8" max="8" width="14.21875" bestFit="1" customWidth="1"/>
    <col min="9" max="9" width="15" bestFit="1" customWidth="1"/>
  </cols>
  <sheetData>
    <row r="2" spans="2:8" x14ac:dyDescent="0.3">
      <c r="B2" t="s">
        <v>33</v>
      </c>
      <c r="D2" t="s">
        <v>35</v>
      </c>
      <c r="E2" t="s">
        <v>36</v>
      </c>
      <c r="F2" t="s">
        <v>56</v>
      </c>
      <c r="G2" t="s">
        <v>59</v>
      </c>
      <c r="H2" t="s">
        <v>57</v>
      </c>
    </row>
    <row r="3" spans="2:8" x14ac:dyDescent="0.3">
      <c r="B3" t="s">
        <v>34</v>
      </c>
      <c r="D3" s="5">
        <v>2</v>
      </c>
      <c r="E3">
        <f>3.14*(2*D3)^2</f>
        <v>50.24</v>
      </c>
      <c r="F3" s="3">
        <f>E3*$E$8</f>
        <v>703.36</v>
      </c>
      <c r="G3" s="3">
        <f>E3*$E$9</f>
        <v>2838.56</v>
      </c>
      <c r="H3">
        <f>E3*seeds!$E$32</f>
        <v>1004800</v>
      </c>
    </row>
    <row r="4" spans="2:8" x14ac:dyDescent="0.3">
      <c r="D4" s="5">
        <v>3</v>
      </c>
      <c r="E4">
        <f t="shared" ref="E4:E5" si="0">3.14*(2*D4)^2</f>
        <v>113.04</v>
      </c>
      <c r="F4" s="6">
        <f>E4*$E$8</f>
        <v>1582.5600000000002</v>
      </c>
      <c r="G4" s="7">
        <f>E4*$E$9</f>
        <v>6386.76</v>
      </c>
      <c r="H4">
        <f>E4*seeds!$E$32</f>
        <v>2260800</v>
      </c>
    </row>
    <row r="5" spans="2:8" x14ac:dyDescent="0.3">
      <c r="D5" s="5">
        <v>5</v>
      </c>
      <c r="E5">
        <f t="shared" si="0"/>
        <v>314</v>
      </c>
      <c r="F5" s="3">
        <f>E5*$E$8</f>
        <v>4396</v>
      </c>
      <c r="G5" s="3">
        <f>E5*$E$9</f>
        <v>17741</v>
      </c>
      <c r="H5">
        <f>E5*seeds!$E$32</f>
        <v>6280000</v>
      </c>
    </row>
    <row r="6" spans="2:8" ht="25.2" customHeight="1" x14ac:dyDescent="0.3"/>
    <row r="7" spans="2:8" x14ac:dyDescent="0.3">
      <c r="D7" t="s">
        <v>40</v>
      </c>
      <c r="E7" t="s">
        <v>58</v>
      </c>
      <c r="F7" t="s">
        <v>39</v>
      </c>
      <c r="G7" t="s">
        <v>41</v>
      </c>
      <c r="H7" t="s">
        <v>46</v>
      </c>
    </row>
    <row r="8" spans="2:8" x14ac:dyDescent="0.3">
      <c r="D8" t="s">
        <v>37</v>
      </c>
      <c r="E8">
        <f>AVERAGE(F8:N8)</f>
        <v>14</v>
      </c>
      <c r="F8" s="5">
        <v>15</v>
      </c>
      <c r="G8" s="5">
        <v>6</v>
      </c>
      <c r="H8" s="5">
        <v>21</v>
      </c>
    </row>
    <row r="9" spans="2:8" x14ac:dyDescent="0.3">
      <c r="D9" t="s">
        <v>38</v>
      </c>
      <c r="E9">
        <f>AVERAGE(F9:N9)</f>
        <v>56.5</v>
      </c>
      <c r="F9" s="5">
        <v>70</v>
      </c>
      <c r="G9" s="5"/>
      <c r="H9" s="5">
        <v>43</v>
      </c>
    </row>
    <row r="10" spans="2:8" ht="26.4" customHeight="1" x14ac:dyDescent="0.3"/>
    <row r="11" spans="2:8" x14ac:dyDescent="0.3">
      <c r="D11" t="s">
        <v>60</v>
      </c>
      <c r="E11">
        <v>1</v>
      </c>
      <c r="F11">
        <v>2</v>
      </c>
      <c r="G11">
        <v>3</v>
      </c>
      <c r="H11">
        <v>4</v>
      </c>
    </row>
    <row r="12" spans="2:8" x14ac:dyDescent="0.3">
      <c r="D12" t="s">
        <v>15</v>
      </c>
      <c r="E12">
        <v>6400</v>
      </c>
      <c r="F12">
        <v>1600</v>
      </c>
      <c r="G12">
        <v>1600</v>
      </c>
      <c r="H12">
        <v>1600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0C380-42D4-43D2-9B29-303432C20402}">
  <dimension ref="B2:H33"/>
  <sheetViews>
    <sheetView topLeftCell="A13" workbookViewId="0">
      <selection activeCell="I20" sqref="I20"/>
    </sheetView>
  </sheetViews>
  <sheetFormatPr defaultRowHeight="14.4" x14ac:dyDescent="0.3"/>
  <cols>
    <col min="2" max="2" width="11.109375" bestFit="1" customWidth="1"/>
    <col min="3" max="3" width="15.6640625" bestFit="1" customWidth="1"/>
    <col min="4" max="4" width="15.88671875" bestFit="1" customWidth="1"/>
    <col min="5" max="5" width="11.33203125" bestFit="1" customWidth="1"/>
    <col min="6" max="6" width="17.33203125" bestFit="1" customWidth="1"/>
    <col min="7" max="7" width="18" bestFit="1" customWidth="1"/>
    <col min="8" max="8" width="13.109375" bestFit="1" customWidth="1"/>
  </cols>
  <sheetData>
    <row r="2" spans="2:6" x14ac:dyDescent="0.3">
      <c r="B2" t="s">
        <v>42</v>
      </c>
    </row>
    <row r="3" spans="2:6" x14ac:dyDescent="0.3">
      <c r="C3" t="s">
        <v>40</v>
      </c>
      <c r="D3" t="s">
        <v>45</v>
      </c>
      <c r="E3" t="s">
        <v>47</v>
      </c>
    </row>
    <row r="4" spans="2:6" x14ac:dyDescent="0.3">
      <c r="C4" t="s">
        <v>37</v>
      </c>
      <c r="E4">
        <v>90</v>
      </c>
    </row>
    <row r="5" spans="2:6" x14ac:dyDescent="0.3">
      <c r="C5" t="s">
        <v>38</v>
      </c>
      <c r="D5">
        <v>90</v>
      </c>
      <c r="E5">
        <v>1285</v>
      </c>
    </row>
    <row r="13" spans="2:6" x14ac:dyDescent="0.3">
      <c r="B13" t="s">
        <v>43</v>
      </c>
    </row>
    <row r="14" spans="2:6" x14ac:dyDescent="0.3">
      <c r="C14" t="s">
        <v>40</v>
      </c>
      <c r="D14" t="s">
        <v>46</v>
      </c>
      <c r="E14" t="s">
        <v>41</v>
      </c>
      <c r="F14" t="s">
        <v>39</v>
      </c>
    </row>
    <row r="15" spans="2:6" x14ac:dyDescent="0.3">
      <c r="C15" t="s">
        <v>37</v>
      </c>
      <c r="D15" s="5">
        <v>0.1</v>
      </c>
      <c r="E15" s="5">
        <v>5</v>
      </c>
      <c r="F15" s="5">
        <v>7</v>
      </c>
    </row>
    <row r="16" spans="2:6" x14ac:dyDescent="0.3">
      <c r="C16" t="s">
        <v>38</v>
      </c>
      <c r="D16" s="5">
        <v>21</v>
      </c>
      <c r="E16" s="5"/>
      <c r="F16" s="5">
        <v>390</v>
      </c>
    </row>
    <row r="22" spans="2:8" x14ac:dyDescent="0.3">
      <c r="B22" t="s">
        <v>44</v>
      </c>
    </row>
    <row r="23" spans="2:8" x14ac:dyDescent="0.3">
      <c r="C23" t="s">
        <v>49</v>
      </c>
      <c r="D23" t="s">
        <v>48</v>
      </c>
      <c r="F23" t="s">
        <v>61</v>
      </c>
      <c r="G23" t="s">
        <v>41</v>
      </c>
    </row>
    <row r="24" spans="2:8" x14ac:dyDescent="0.3">
      <c r="D24">
        <v>158</v>
      </c>
      <c r="G24" s="8">
        <v>0.3</v>
      </c>
    </row>
    <row r="28" spans="2:8" x14ac:dyDescent="0.3">
      <c r="B28" t="s">
        <v>50</v>
      </c>
    </row>
    <row r="29" spans="2:8" x14ac:dyDescent="0.3">
      <c r="C29" t="s">
        <v>48</v>
      </c>
      <c r="D29" t="s">
        <v>51</v>
      </c>
      <c r="E29" t="s">
        <v>52</v>
      </c>
      <c r="G29" t="s">
        <v>62</v>
      </c>
      <c r="H29" t="s">
        <v>39</v>
      </c>
    </row>
    <row r="30" spans="2:8" x14ac:dyDescent="0.3">
      <c r="C30" t="s">
        <v>53</v>
      </c>
      <c r="D30" s="5">
        <v>10</v>
      </c>
      <c r="E30" s="5">
        <v>10</v>
      </c>
    </row>
    <row r="31" spans="2:8" x14ac:dyDescent="0.3">
      <c r="C31" t="s">
        <v>54</v>
      </c>
      <c r="D31" s="5">
        <v>5500</v>
      </c>
      <c r="E31" s="5">
        <v>2000</v>
      </c>
    </row>
    <row r="32" spans="2:8" x14ac:dyDescent="0.3">
      <c r="C32" t="s">
        <v>55</v>
      </c>
      <c r="D32">
        <f>D30*D31</f>
        <v>55000</v>
      </c>
      <c r="E32">
        <f>E30*E31</f>
        <v>20000</v>
      </c>
      <c r="G32" s="5">
        <v>5000</v>
      </c>
      <c r="H32" s="5">
        <v>3700</v>
      </c>
    </row>
    <row r="33" spans="3:8" x14ac:dyDescent="0.3">
      <c r="C33" t="s">
        <v>63</v>
      </c>
      <c r="D33" s="3">
        <f>D32/deme!$E$8</f>
        <v>3928.5714285714284</v>
      </c>
      <c r="E33" s="11">
        <f>E32/deme!$E$8</f>
        <v>1428.5714285714287</v>
      </c>
      <c r="G33" s="3">
        <f>G32/deme!$E$8</f>
        <v>357.14285714285717</v>
      </c>
      <c r="H33" s="4">
        <f>H32/deme!$E$8</f>
        <v>264.28571428571428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Demographic data</vt:lpstr>
      <vt:lpstr>deme</vt:lpstr>
      <vt:lpstr>seeds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Soulema</dc:creator>
  <cp:lastModifiedBy>David Theo Soulema</cp:lastModifiedBy>
  <dcterms:created xsi:type="dcterms:W3CDTF">2015-06-05T18:17:20Z</dcterms:created>
  <dcterms:modified xsi:type="dcterms:W3CDTF">2025-05-16T08:47:22Z</dcterms:modified>
</cp:coreProperties>
</file>