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ownloads/"/>
    </mc:Choice>
  </mc:AlternateContent>
  <xr:revisionPtr revIDLastSave="0" documentId="13_ncr:1_{1BA85A87-D579-9B40-A71D-A091BCF3F1CC}" xr6:coauthVersionLast="47" xr6:coauthVersionMax="47" xr10:uidLastSave="{00000000-0000-0000-0000-000000000000}"/>
  <bookViews>
    <workbookView xWindow="4660" yWindow="1080" windowWidth="30240" windowHeight="17380" tabRatio="908" activeTab="4" xr2:uid="{00000000-000D-0000-FFFF-FFFF00000000}"/>
  </bookViews>
  <sheets>
    <sheet name="SB S. 247_248" sheetId="38" r:id="rId1"/>
    <sheet name="SB S. 249 Aufg. 2" sheetId="45" r:id="rId2"/>
    <sheet name="SB S. 249_250 Aufg. 5" sheetId="58" r:id="rId3"/>
    <sheet name="SB S. 250 Aufg. 6" sheetId="48" r:id="rId4"/>
    <sheet name="SB S. 250 Aufg. 8" sheetId="44" r:id="rId5"/>
    <sheet name="SB S. 250 Aufg. 9" sheetId="46" r:id="rId6"/>
    <sheet name="SB S. 251" sheetId="4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6" l="1"/>
  <c r="D3" i="46"/>
  <c r="D2" i="46"/>
  <c r="E4" i="44"/>
  <c r="C4" i="44"/>
  <c r="I3" i="44"/>
  <c r="G3" i="44"/>
  <c r="E3" i="44"/>
  <c r="E5" i="44" s="1"/>
  <c r="C3" i="44"/>
  <c r="C5" i="44" s="1"/>
  <c r="C6" i="44" l="1"/>
  <c r="C7" i="44" s="1"/>
  <c r="E6" i="44"/>
  <c r="E7" i="44" s="1"/>
  <c r="I4" i="44"/>
  <c r="I5" i="44" s="1"/>
  <c r="G4" i="44"/>
  <c r="G5" i="44" s="1"/>
  <c r="G6" i="44" l="1"/>
  <c r="G7" i="44" s="1"/>
  <c r="I6" i="44"/>
  <c r="I7" i="44" s="1"/>
  <c r="C19" i="48" l="1"/>
  <c r="C18" i="48"/>
  <c r="C9" i="48"/>
  <c r="C4" i="48"/>
  <c r="I20" i="58"/>
  <c r="I19" i="58"/>
  <c r="I18" i="58" s="1"/>
  <c r="D4" i="58"/>
  <c r="D5" i="58"/>
  <c r="D6" i="58"/>
  <c r="D7" i="58"/>
  <c r="D8" i="58"/>
  <c r="D10" i="58"/>
  <c r="D11" i="58"/>
  <c r="D12" i="58"/>
  <c r="D13" i="58"/>
  <c r="D14" i="58"/>
  <c r="D15" i="58"/>
  <c r="D16" i="58"/>
  <c r="D17" i="58"/>
  <c r="D18" i="58"/>
  <c r="D19" i="58"/>
  <c r="D20" i="58"/>
  <c r="C34" i="45"/>
  <c r="C33" i="45"/>
  <c r="C32" i="45"/>
  <c r="C30" i="45"/>
  <c r="C29" i="45"/>
  <c r="C28" i="45"/>
  <c r="C27" i="45"/>
  <c r="C26" i="45"/>
  <c r="C25" i="45"/>
  <c r="C23" i="45"/>
  <c r="C21" i="45"/>
  <c r="C20" i="45"/>
  <c r="C22" i="45" s="1"/>
  <c r="C14" i="45"/>
  <c r="C13" i="45"/>
  <c r="C12" i="45"/>
  <c r="C11" i="45"/>
  <c r="C10" i="45"/>
  <c r="C8" i="45"/>
  <c r="C7" i="45"/>
  <c r="C6" i="45"/>
  <c r="C5" i="45"/>
  <c r="C5" i="48" l="1"/>
  <c r="C6" i="48" s="1"/>
  <c r="I17" i="58"/>
  <c r="C19" i="40"/>
  <c r="C18" i="40"/>
  <c r="C17" i="40"/>
  <c r="B11" i="40"/>
  <c r="B13" i="40" s="1"/>
  <c r="B21" i="40" s="1"/>
  <c r="C21" i="40" s="1"/>
  <c r="C22" i="40" s="1"/>
  <c r="C7" i="48" l="1"/>
  <c r="C8" i="48"/>
  <c r="C10" i="48" s="1"/>
  <c r="I16" i="58"/>
  <c r="I15" i="58"/>
  <c r="I14" i="58" s="1"/>
  <c r="C20" i="40"/>
  <c r="C23" i="40" s="1"/>
  <c r="D9" i="38"/>
  <c r="D21" i="38"/>
  <c r="C11" i="48" l="1"/>
  <c r="C12" i="48" s="1"/>
  <c r="I13" i="58"/>
  <c r="I12" i="58" s="1"/>
  <c r="C24" i="40"/>
  <c r="C25" i="40" s="1"/>
  <c r="C26" i="40" s="1"/>
  <c r="I11" i="58" l="1"/>
  <c r="I10" i="58" s="1"/>
  <c r="I8" i="58" s="1"/>
  <c r="D20" i="38"/>
  <c r="D19" i="38" s="1"/>
  <c r="I7" i="58" l="1"/>
  <c r="I6" i="58" s="1"/>
  <c r="D18" i="38"/>
  <c r="D17" i="38" s="1"/>
  <c r="I5" i="58" l="1"/>
  <c r="I4" i="58" s="1"/>
  <c r="D15" i="38"/>
  <c r="D16" i="38"/>
  <c r="D14" i="38" s="1"/>
  <c r="D13" i="38" l="1"/>
  <c r="D12" i="38" s="1"/>
  <c r="D11" i="38" s="1"/>
  <c r="D10" i="38" s="1"/>
  <c r="D8" i="38" s="1"/>
  <c r="D7" i="38" l="1"/>
  <c r="D6" i="38" s="1"/>
  <c r="D5" i="38" l="1"/>
  <c r="D4" i="38" s="1"/>
  <c r="C17" i="48" l="1"/>
  <c r="C16" i="48" s="1"/>
  <c r="C15" i="48"/>
  <c r="C14" i="48" l="1"/>
  <c r="C13" i="48" s="1"/>
</calcChain>
</file>

<file path=xl/sharedStrings.xml><?xml version="1.0" encoding="utf-8"?>
<sst xmlns="http://schemas.openxmlformats.org/spreadsheetml/2006/main" count="203" uniqueCount="102">
  <si>
    <t>Rückwärtskalkulation im Handel</t>
  </si>
  <si>
    <t>auf Basis des Listenverkaufspreises</t>
  </si>
  <si>
    <t>Anzeige Bearbeitungsleiste</t>
  </si>
  <si>
    <t>Eingabe</t>
  </si>
  <si>
    <t>Ausgabe</t>
  </si>
  <si>
    <t>für Zellen Spalte D</t>
  </si>
  <si>
    <t>Listeneinkaufspreis</t>
  </si>
  <si>
    <t xml:space="preserve"> = D6+D5</t>
  </si>
  <si>
    <t xml:space="preserve"> - Liefererrabatt</t>
  </si>
  <si>
    <t xml:space="preserve"> = D6/(1-C5)*C5</t>
  </si>
  <si>
    <t xml:space="preserve"> = Zieleinkaufspreis</t>
  </si>
  <si>
    <t xml:space="preserve"> = D8+D7</t>
  </si>
  <si>
    <t xml:space="preserve"> -  Liefererskonto</t>
  </si>
  <si>
    <t xml:space="preserve"> = D8/(1-C7)*C7</t>
  </si>
  <si>
    <t xml:space="preserve"> = Bareinkaufspreis</t>
  </si>
  <si>
    <t xml:space="preserve"> = D10-D9</t>
  </si>
  <si>
    <t xml:space="preserve"> + Bezugskosten</t>
  </si>
  <si>
    <t xml:space="preserve"> = C9</t>
  </si>
  <si>
    <t xml:space="preserve"> =  Bezugspreis</t>
  </si>
  <si>
    <t xml:space="preserve"> = D12-D11</t>
  </si>
  <si>
    <t xml:space="preserve"> + Handlungskosten</t>
  </si>
  <si>
    <t xml:space="preserve"> = D12/(1+C11)*C11</t>
  </si>
  <si>
    <t xml:space="preserve"> = Selbstkosten</t>
  </si>
  <si>
    <t xml:space="preserve"> = D14-D13</t>
  </si>
  <si>
    <t xml:space="preserve"> + Gewinnzuschlag</t>
  </si>
  <si>
    <t xml:space="preserve"> = D14/(1+C13)*C13</t>
  </si>
  <si>
    <t xml:space="preserve"> = Barverkaufspreis</t>
  </si>
  <si>
    <t xml:space="preserve"> = D17-D16-D15</t>
  </si>
  <si>
    <t xml:space="preserve"> + Kundenskonto</t>
  </si>
  <si>
    <t xml:space="preserve"> = D17*C15</t>
  </si>
  <si>
    <t xml:space="preserve"> + Vertreterprovision</t>
  </si>
  <si>
    <t xml:space="preserve"> = D17*C16</t>
  </si>
  <si>
    <t xml:space="preserve"> =Zielverkaufspreis</t>
  </si>
  <si>
    <t xml:space="preserve"> = D19-D18</t>
  </si>
  <si>
    <t xml:space="preserve"> + Kundenrabatt</t>
  </si>
  <si>
    <t xml:space="preserve"> = D19*C18</t>
  </si>
  <si>
    <t xml:space="preserve"> =Listenverkaufspreis</t>
  </si>
  <si>
    <t xml:space="preserve"> = D21-D20</t>
  </si>
  <si>
    <t xml:space="preserve"> + Umsatzsteuer</t>
  </si>
  <si>
    <t xml:space="preserve"> = D21/1,19*C20</t>
  </si>
  <si>
    <t xml:space="preserve"> = Listen-VK inkl. MwSt.</t>
  </si>
  <si>
    <t xml:space="preserve"> = C21</t>
  </si>
  <si>
    <t>Hinweis: %-Format bedeutet /100</t>
  </si>
  <si>
    <t>a)</t>
  </si>
  <si>
    <t>Handelskalkulation</t>
  </si>
  <si>
    <t>Zuschlagskalkulation</t>
  </si>
  <si>
    <t>Eingabe % / €</t>
  </si>
  <si>
    <t xml:space="preserve"> - Liefererskonto</t>
  </si>
  <si>
    <t xml:space="preserve"> = Bezugspreis</t>
  </si>
  <si>
    <t>b)</t>
  </si>
  <si>
    <t>Beispiel</t>
  </si>
  <si>
    <t>Kalkulation</t>
  </si>
  <si>
    <t xml:space="preserve">    Listeneinkaufspreis</t>
  </si>
  <si>
    <t xml:space="preserve"> -  Liefererrabatt</t>
  </si>
  <si>
    <t xml:space="preserve"> = Bezugspreis (Einstandspreis)</t>
  </si>
  <si>
    <t xml:space="preserve"> = Selbstkosten </t>
  </si>
  <si>
    <t xml:space="preserve"> + Gewinn</t>
  </si>
  <si>
    <t xml:space="preserve"> + Vertriebsprovision</t>
  </si>
  <si>
    <t xml:space="preserve"> = Zielverkaufspreis</t>
  </si>
  <si>
    <t xml:space="preserve"> = Listenverkaufspreis</t>
  </si>
  <si>
    <t xml:space="preserve"> = Listen-VK (incl. USt./MWSt.)</t>
  </si>
  <si>
    <t>Die Pfeilspitzen zeigen auf den Grundwert (100 %).</t>
  </si>
  <si>
    <t>Gewinnkalkulation im Handel</t>
  </si>
  <si>
    <t>auf Basis des Listenein-/verkaufspreises</t>
  </si>
  <si>
    <t>c)</t>
  </si>
  <si>
    <t xml:space="preserve">d) </t>
  </si>
  <si>
    <t>PC Privat</t>
  </si>
  <si>
    <t>Laserdrucker</t>
  </si>
  <si>
    <t>PC-Server</t>
  </si>
  <si>
    <t>Notebook</t>
  </si>
  <si>
    <t xml:space="preserve"> + Handlungskostenzuschlag</t>
  </si>
  <si>
    <t xml:space="preserve"> = Bar-Verkaufspreis netto</t>
  </si>
  <si>
    <t xml:space="preserve"> + 19% USt.</t>
  </si>
  <si>
    <t xml:space="preserve"> = Bar-Verkaufspreis inkl. USt.</t>
  </si>
  <si>
    <t>d)</t>
  </si>
  <si>
    <t xml:space="preserve"> + Handelskostenzuschlag</t>
  </si>
  <si>
    <t>Verkaufspreis</t>
  </si>
  <si>
    <t>Handelsspanne</t>
  </si>
  <si>
    <t>Bezugspreis</t>
  </si>
  <si>
    <t>Stundensatzkalkulation in Dienstleistungsbetrieben / (-bereichen)</t>
  </si>
  <si>
    <t xml:space="preserve"> Berechnung der im Durchschnitt einkalkulierten/verrechneten Arbeitsstunden:</t>
  </si>
  <si>
    <t xml:space="preserve">      Anzahl Kalendertage im Jahr</t>
  </si>
  <si>
    <t xml:space="preserve">   -  Wochenenden (Samstage und Sonntage)</t>
  </si>
  <si>
    <t xml:space="preserve">   -  Feiertage an Werktagen  (hier  angenommen)</t>
  </si>
  <si>
    <t xml:space="preserve">   -  Urlaubstage (im Durchschnitt hier angenommen pro Mitarbeiter/in)</t>
  </si>
  <si>
    <t xml:space="preserve">   -  Krankheitstage (im Durchschnitt hier angenommen pro Mitarbeiter/in)</t>
  </si>
  <si>
    <t xml:space="preserve">   -  Anzahl Tage für eigene Fortbildung im Jahr</t>
  </si>
  <si>
    <t xml:space="preserve">   -  Anzahl Tage als Akquisezeit, Wartezeit, Rüstzeit, Verteilzeit u. Ä. im Jahr</t>
  </si>
  <si>
    <t xml:space="preserve">   = Verrechnete Arbeitstage je Mitarbeiter/in im Durchschnitt im Jahr</t>
  </si>
  <si>
    <t xml:space="preserve">    *  Tarifstunden im Durchschnitt pro Arbeitstag:</t>
  </si>
  <si>
    <t xml:space="preserve">  = Verfügbare Arbeitsstunden je Mitarbeiter/in im Durchschnitt pro Jahr</t>
  </si>
  <si>
    <t>Stundensatzkalkulation</t>
  </si>
  <si>
    <t>Anzahl Mitarbeiter, die direkt an Kundenaufträgen mitarbeiten, diese über Rechnungen an Kunden ansetzen</t>
  </si>
  <si>
    <t>Jahreskosten eines ("direkt/mit Abrechnung" an Aufträgen arbeitenden) Mitarbeiters durchschnittlich: Bruttolöhne incl. Boni, Weihnachtsgeld, Urlaubsgeld und sonstige Zulagen</t>
  </si>
  <si>
    <t>Gemeinkosten insgesamt (z. B. "nicht direkt über Ausgangsrechnungen verrechnete Stunden" der Gehälter o.ä., Raumkosten, Sozialabgaben des Arbeitgebers, Versicherungen,  Verwaltungskosten,  nicht als Sondereinzelkosten verrechnete Fahrzeug- und Reisekosten, kalkul. Wagniskosten)</t>
  </si>
  <si>
    <r>
      <rPr>
        <b/>
        <sz val="11"/>
        <rFont val="Arial"/>
        <family val="2"/>
      </rPr>
      <t>Selbstkosten insgesamt</t>
    </r>
    <r>
      <rPr>
        <sz val="11"/>
        <rFont val="Arial"/>
        <family val="2"/>
      </rPr>
      <t xml:space="preserve"> (ohne Sondereinzelkosten)</t>
    </r>
  </si>
  <si>
    <t>Direkt über Ausgangsrechnungen verrechenbare Arbeitszeit im Jahr pro Mitarbeiter</t>
  </si>
  <si>
    <t>Direkt über Ausgangsrechnungen verechenbare Arbeitszeit im Jahr der o.a. Mitarbeiter</t>
  </si>
  <si>
    <t>Selbstkostenstundensatz</t>
  </si>
  <si>
    <t>Gewinnaufschlag</t>
  </si>
  <si>
    <t>Netto-Stundensatz</t>
  </si>
  <si>
    <t>Stundensatz inkl. MwSt.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</si>
</sst>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&quot;DM&quot;_-;\-* #,##0.00\ &quot;DM&quot;_-;_-* &quot;-&quot;??\ &quot;DM&quot;_-;_-@_-"/>
    <numFmt numFmtId="165" formatCode="#,##0.00\ [$€-1];\-#,##0.00\ [$€-1]"/>
    <numFmt numFmtId="166" formatCode="_-* #,##0.00\ [$€-1]_-;\-* #,##0.00\ [$€-1]_-;_-* &quot;-&quot;??\ [$€-1]_-"/>
    <numFmt numFmtId="167" formatCode="_-* #,##0.00\ [$€-1]_-;\-* #,##0.00\ [$€-1]_-;_-* &quot;-&quot;??\ [$€-1]_-;_-@_-"/>
    <numFmt numFmtId="168" formatCode="_-* #,##0.00\ [$€-407]_-;\-* #,##0.00\ [$€-407]_-;_-* &quot;-&quot;??\ [$€-407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0" borderId="1" xfId="2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165" fontId="4" fillId="8" borderId="1" xfId="1" applyNumberFormat="1" applyFont="1" applyFill="1" applyBorder="1"/>
    <xf numFmtId="0" fontId="4" fillId="4" borderId="1" xfId="0" applyFont="1" applyFill="1" applyBorder="1"/>
    <xf numFmtId="165" fontId="4" fillId="0" borderId="1" xfId="1" applyNumberFormat="1" applyFont="1" applyBorder="1"/>
    <xf numFmtId="6" fontId="4" fillId="0" borderId="1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6" borderId="0" xfId="0" applyFont="1" applyFill="1"/>
    <xf numFmtId="0" fontId="5" fillId="0" borderId="0" xfId="0" applyFont="1"/>
    <xf numFmtId="44" fontId="4" fillId="0" borderId="1" xfId="0" applyNumberFormat="1" applyFont="1" applyBorder="1"/>
    <xf numFmtId="0" fontId="4" fillId="0" borderId="2" xfId="0" applyFont="1" applyBorder="1"/>
    <xf numFmtId="168" fontId="4" fillId="0" borderId="1" xfId="1" applyNumberFormat="1" applyFont="1" applyFill="1" applyBorder="1" applyAlignment="1">
      <alignment horizontal="center"/>
    </xf>
    <xf numFmtId="44" fontId="4" fillId="0" borderId="1" xfId="1" applyFont="1" applyBorder="1"/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166" fontId="7" fillId="2" borderId="1" xfId="3" applyFont="1" applyFill="1" applyBorder="1"/>
    <xf numFmtId="166" fontId="7" fillId="0" borderId="1" xfId="3" applyFont="1" applyFill="1" applyBorder="1"/>
    <xf numFmtId="166" fontId="7" fillId="9" borderId="1" xfId="3" applyFont="1" applyFill="1" applyBorder="1"/>
    <xf numFmtId="166" fontId="7" fillId="0" borderId="1" xfId="3" applyFont="1" applyFill="1" applyBorder="1" applyAlignment="1">
      <alignment horizontal="right"/>
    </xf>
    <xf numFmtId="168" fontId="7" fillId="5" borderId="1" xfId="1" applyNumberFormat="1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165" fontId="4" fillId="5" borderId="1" xfId="1" applyNumberFormat="1" applyFont="1" applyFill="1" applyBorder="1"/>
    <xf numFmtId="9" fontId="4" fillId="5" borderId="1" xfId="0" applyNumberFormat="1" applyFont="1" applyFill="1" applyBorder="1" applyAlignment="1">
      <alignment horizontal="center"/>
    </xf>
    <xf numFmtId="6" fontId="4" fillId="5" borderId="1" xfId="0" applyNumberFormat="1" applyFont="1" applyFill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165" fontId="5" fillId="5" borderId="1" xfId="1" applyNumberFormat="1" applyFont="1" applyFill="1" applyBorder="1"/>
    <xf numFmtId="165" fontId="4" fillId="0" borderId="1" xfId="0" applyNumberFormat="1" applyFont="1" applyBorder="1"/>
    <xf numFmtId="166" fontId="4" fillId="0" borderId="0" xfId="3" applyFont="1"/>
    <xf numFmtId="9" fontId="4" fillId="0" borderId="0" xfId="2" applyFont="1"/>
    <xf numFmtId="167" fontId="4" fillId="0" borderId="0" xfId="0" applyNumberFormat="1" applyFont="1"/>
    <xf numFmtId="0" fontId="6" fillId="0" borderId="0" xfId="0" applyFont="1"/>
    <xf numFmtId="0" fontId="7" fillId="3" borderId="1" xfId="0" applyFont="1" applyFill="1" applyBorder="1"/>
    <xf numFmtId="0" fontId="6" fillId="3" borderId="1" xfId="0" applyFont="1" applyFill="1" applyBorder="1"/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8" fontId="7" fillId="7" borderId="1" xfId="0" applyNumberFormat="1" applyFont="1" applyFill="1" applyBorder="1" applyAlignment="1">
      <alignment vertical="center"/>
    </xf>
    <xf numFmtId="168" fontId="7" fillId="7" borderId="1" xfId="0" applyNumberFormat="1" applyFont="1" applyFill="1" applyBorder="1" applyAlignment="1">
      <alignment vertical="center" wrapText="1"/>
    </xf>
    <xf numFmtId="168" fontId="7" fillId="7" borderId="1" xfId="0" applyNumberFormat="1" applyFont="1" applyFill="1" applyBorder="1"/>
    <xf numFmtId="168" fontId="6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/>
    <xf numFmtId="9" fontId="7" fillId="7" borderId="1" xfId="2" applyFont="1" applyFill="1" applyBorder="1"/>
    <xf numFmtId="9" fontId="7" fillId="7" borderId="1" xfId="0" applyNumberFormat="1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4" fillId="0" borderId="0" xfId="0" applyNumberFormat="1" applyFont="1"/>
    <xf numFmtId="168" fontId="4" fillId="0" borderId="0" xfId="0" applyNumberFormat="1" applyFont="1"/>
  </cellXfs>
  <cellStyles count="9">
    <cellStyle name="Euro" xfId="3" xr:uid="{00000000-0005-0000-0000-000000000000}"/>
    <cellStyle name="Euro 2 2" xfId="6" xr:uid="{00000000-0005-0000-0000-000001000000}"/>
    <cellStyle name="Prozent" xfId="2" builtinId="5"/>
    <cellStyle name="Prozent 2" xfId="7" xr:uid="{00000000-0005-0000-0000-000004000000}"/>
    <cellStyle name="Standard" xfId="0" builtinId="0"/>
    <cellStyle name="Standard 3" xfId="5" xr:uid="{00000000-0005-0000-0000-000006000000}"/>
    <cellStyle name="Währung" xfId="1" builtinId="4"/>
    <cellStyle name="Währung 2" xfId="4" xr:uid="{00000000-0005-0000-0000-000008000000}"/>
    <cellStyle name="Währung 3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97549</xdr:colOff>
      <xdr:row>9</xdr:row>
      <xdr:rowOff>73901</xdr:rowOff>
    </xdr:from>
    <xdr:to>
      <xdr:col>0</xdr:col>
      <xdr:colOff>402349</xdr:colOff>
      <xdr:row>10</xdr:row>
      <xdr:rowOff>112001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7B9C7EB4-EFC0-4E70-B1EE-BC186F75953D}"/>
            </a:ext>
          </a:extLst>
        </xdr:cNvPr>
        <xdr:cNvSpPr>
          <a:spLocks noChangeArrowheads="1"/>
        </xdr:cNvSpPr>
      </xdr:nvSpPr>
      <xdr:spPr bwMode="auto">
        <a:xfrm flipH="1" flipV="1">
          <a:off x="97549" y="1559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114300</xdr:colOff>
      <xdr:row>11</xdr:row>
      <xdr:rowOff>87696</xdr:rowOff>
    </xdr:from>
    <xdr:to>
      <xdr:col>0</xdr:col>
      <xdr:colOff>419100</xdr:colOff>
      <xdr:row>12</xdr:row>
      <xdr:rowOff>125796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6A45C0B-4821-4D8E-B0C5-A18804F71D7C}"/>
            </a:ext>
          </a:extLst>
        </xdr:cNvPr>
        <xdr:cNvSpPr>
          <a:spLocks noChangeArrowheads="1"/>
        </xdr:cNvSpPr>
      </xdr:nvSpPr>
      <xdr:spPr bwMode="auto">
        <a:xfrm flipH="1" flipV="1">
          <a:off x="114300" y="1954596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92294</xdr:colOff>
      <xdr:row>14</xdr:row>
      <xdr:rowOff>159626</xdr:rowOff>
    </xdr:from>
    <xdr:to>
      <xdr:col>0</xdr:col>
      <xdr:colOff>378044</xdr:colOff>
      <xdr:row>16</xdr:row>
      <xdr:rowOff>150101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DA00F462-003A-4617-88D6-AB5E2EF6ED12}"/>
            </a:ext>
          </a:extLst>
        </xdr:cNvPr>
        <xdr:cNvSpPr>
          <a:spLocks noChangeArrowheads="1"/>
        </xdr:cNvSpPr>
      </xdr:nvSpPr>
      <xdr:spPr bwMode="auto">
        <a:xfrm flipH="1">
          <a:off x="92294" y="2598026"/>
          <a:ext cx="285750" cy="371475"/>
        </a:xfrm>
        <a:prstGeom prst="curvedLeftArrow">
          <a:avLst>
            <a:gd name="adj1" fmla="val 17213"/>
            <a:gd name="adj2" fmla="val 54358"/>
            <a:gd name="adj3" fmla="val 139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117256</xdr:colOff>
      <xdr:row>3</xdr:row>
      <xdr:rowOff>87039</xdr:rowOff>
    </xdr:from>
    <xdr:to>
      <xdr:col>0</xdr:col>
      <xdr:colOff>422056</xdr:colOff>
      <xdr:row>4</xdr:row>
      <xdr:rowOff>125139</xdr:rowOff>
    </xdr:to>
    <xdr:sp macro="" textlink="">
      <xdr:nvSpPr>
        <xdr:cNvPr id="6" name="AutoShape 9">
          <a:extLst>
            <a:ext uri="{FF2B5EF4-FFF2-40B4-BE49-F238E27FC236}">
              <a16:creationId xmlns:a16="http://schemas.microsoft.com/office/drawing/2014/main" id="{1AFF1964-649C-4162-A337-91D462AEC9C1}"/>
            </a:ext>
          </a:extLst>
        </xdr:cNvPr>
        <xdr:cNvSpPr>
          <a:spLocks noChangeArrowheads="1"/>
        </xdr:cNvSpPr>
      </xdr:nvSpPr>
      <xdr:spPr bwMode="auto">
        <a:xfrm flipH="1" flipV="1">
          <a:off x="117256" y="810939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104117</xdr:colOff>
      <xdr:row>5</xdr:row>
      <xdr:rowOff>73901</xdr:rowOff>
    </xdr:from>
    <xdr:to>
      <xdr:col>0</xdr:col>
      <xdr:colOff>408917</xdr:colOff>
      <xdr:row>6</xdr:row>
      <xdr:rowOff>112001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3B8593C7-561E-45A4-9EE7-2F8152B78C5B}"/>
            </a:ext>
          </a:extLst>
        </xdr:cNvPr>
        <xdr:cNvSpPr>
          <a:spLocks noChangeArrowheads="1"/>
        </xdr:cNvSpPr>
      </xdr:nvSpPr>
      <xdr:spPr bwMode="auto">
        <a:xfrm flipH="1" flipV="1">
          <a:off x="104117" y="1178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164224</xdr:colOff>
      <xdr:row>3</xdr:row>
      <xdr:rowOff>78828</xdr:rowOff>
    </xdr:from>
    <xdr:to>
      <xdr:col>4</xdr:col>
      <xdr:colOff>164224</xdr:colOff>
      <xdr:row>20</xdr:row>
      <xdr:rowOff>85398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51031E0-6464-409D-9A1D-30E376BBE790}"/>
            </a:ext>
          </a:extLst>
        </xdr:cNvPr>
        <xdr:cNvCxnSpPr/>
      </xdr:nvCxnSpPr>
      <xdr:spPr>
        <a:xfrm flipV="1">
          <a:off x="3251638" y="801414"/>
          <a:ext cx="0" cy="2864070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73244</xdr:colOff>
      <xdr:row>17</xdr:row>
      <xdr:rowOff>79813</xdr:rowOff>
    </xdr:from>
    <xdr:to>
      <xdr:col>0</xdr:col>
      <xdr:colOff>397094</xdr:colOff>
      <xdr:row>18</xdr:row>
      <xdr:rowOff>127438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60386C4A-4077-4684-A943-EDA2DED84439}"/>
            </a:ext>
          </a:extLst>
        </xdr:cNvPr>
        <xdr:cNvSpPr>
          <a:spLocks noChangeArrowheads="1"/>
        </xdr:cNvSpPr>
      </xdr:nvSpPr>
      <xdr:spPr bwMode="auto">
        <a:xfrm flipH="1">
          <a:off x="73244" y="3088399"/>
          <a:ext cx="323850" cy="238125"/>
        </a:xfrm>
        <a:prstGeom prst="curvedLeftArrow">
          <a:avLst>
            <a:gd name="adj1" fmla="val 15648"/>
            <a:gd name="adj2" fmla="val 49417"/>
            <a:gd name="adj3" fmla="val 2160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84411</xdr:colOff>
      <xdr:row>18</xdr:row>
      <xdr:rowOff>87039</xdr:rowOff>
    </xdr:from>
    <xdr:to>
      <xdr:col>0</xdr:col>
      <xdr:colOff>389211</xdr:colOff>
      <xdr:row>19</xdr:row>
      <xdr:rowOff>125139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41FEC246-88CB-4805-A7E9-8804731A2FB3}"/>
            </a:ext>
          </a:extLst>
        </xdr:cNvPr>
        <xdr:cNvSpPr>
          <a:spLocks noChangeArrowheads="1"/>
        </xdr:cNvSpPr>
      </xdr:nvSpPr>
      <xdr:spPr bwMode="auto">
        <a:xfrm flipH="1" flipV="1">
          <a:off x="84411" y="3857625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B1:I27"/>
  <sheetViews>
    <sheetView zoomScaleNormal="100" workbookViewId="0">
      <selection activeCell="F30" sqref="F30"/>
    </sheetView>
  </sheetViews>
  <sheetFormatPr baseColWidth="10" defaultColWidth="11.5" defaultRowHeight="14" x14ac:dyDescent="0.15"/>
  <cols>
    <col min="1" max="1" width="7.33203125" style="1" customWidth="1"/>
    <col min="2" max="2" width="23.5" style="1" customWidth="1"/>
    <col min="3" max="3" width="8.33203125" style="1" customWidth="1"/>
    <col min="4" max="4" width="9.5" style="1" customWidth="1"/>
    <col min="5" max="5" width="4.1640625" style="1" customWidth="1"/>
    <col min="6" max="6" width="24.33203125" style="1" customWidth="1"/>
    <col min="7" max="16384" width="11.5" style="1"/>
  </cols>
  <sheetData>
    <row r="1" spans="2:6" x14ac:dyDescent="0.15">
      <c r="B1" s="13" t="s">
        <v>0</v>
      </c>
    </row>
    <row r="2" spans="2:6" x14ac:dyDescent="0.15">
      <c r="B2" s="13" t="s">
        <v>1</v>
      </c>
      <c r="F2" s="1" t="s">
        <v>2</v>
      </c>
    </row>
    <row r="3" spans="2:6" x14ac:dyDescent="0.15">
      <c r="B3" s="5"/>
      <c r="C3" s="5" t="s">
        <v>3</v>
      </c>
      <c r="D3" s="5" t="s">
        <v>4</v>
      </c>
      <c r="F3" s="1" t="s">
        <v>5</v>
      </c>
    </row>
    <row r="4" spans="2:6" x14ac:dyDescent="0.15">
      <c r="B4" s="5" t="s">
        <v>6</v>
      </c>
      <c r="C4" s="4"/>
      <c r="D4" s="7">
        <f>D6+D5</f>
        <v>100.00154701055678</v>
      </c>
      <c r="F4" s="8" t="s">
        <v>7</v>
      </c>
    </row>
    <row r="5" spans="2:6" x14ac:dyDescent="0.15">
      <c r="B5" s="5" t="s">
        <v>8</v>
      </c>
      <c r="C5" s="2">
        <v>0.2</v>
      </c>
      <c r="D5" s="9">
        <f>D6/(1-C5)*C5</f>
        <v>20.000309402111355</v>
      </c>
      <c r="F5" s="8" t="s">
        <v>9</v>
      </c>
    </row>
    <row r="6" spans="2:6" x14ac:dyDescent="0.15">
      <c r="B6" s="5" t="s">
        <v>10</v>
      </c>
      <c r="C6" s="4"/>
      <c r="D6" s="9">
        <f>D8+D7</f>
        <v>80.001237608445422</v>
      </c>
      <c r="F6" s="8" t="s">
        <v>11</v>
      </c>
    </row>
    <row r="7" spans="2:6" x14ac:dyDescent="0.15">
      <c r="B7" s="5" t="s">
        <v>12</v>
      </c>
      <c r="C7" s="2">
        <v>0.03</v>
      </c>
      <c r="D7" s="9">
        <f>D8/(1-C7)*C7</f>
        <v>2.4000371282533624</v>
      </c>
      <c r="F7" s="8" t="s">
        <v>13</v>
      </c>
    </row>
    <row r="8" spans="2:6" x14ac:dyDescent="0.15">
      <c r="B8" s="5" t="s">
        <v>14</v>
      </c>
      <c r="C8" s="2"/>
      <c r="D8" s="9">
        <f>D10-D9</f>
        <v>77.601200480192063</v>
      </c>
      <c r="F8" s="8" t="s">
        <v>15</v>
      </c>
    </row>
    <row r="9" spans="2:6" x14ac:dyDescent="0.15">
      <c r="B9" s="5" t="s">
        <v>16</v>
      </c>
      <c r="C9" s="10">
        <v>5</v>
      </c>
      <c r="D9" s="9">
        <f>C9</f>
        <v>5</v>
      </c>
      <c r="F9" s="8" t="s">
        <v>17</v>
      </c>
    </row>
    <row r="10" spans="2:6" x14ac:dyDescent="0.15">
      <c r="B10" s="5" t="s">
        <v>18</v>
      </c>
      <c r="C10" s="10"/>
      <c r="D10" s="9">
        <f>D12-D11</f>
        <v>82.601200480192063</v>
      </c>
      <c r="F10" s="8" t="s">
        <v>19</v>
      </c>
    </row>
    <row r="11" spans="2:6" x14ac:dyDescent="0.15">
      <c r="B11" s="5" t="s">
        <v>20</v>
      </c>
      <c r="C11" s="2">
        <v>0.4</v>
      </c>
      <c r="D11" s="9">
        <f>D12/(1+C11)*C11</f>
        <v>33.040480192076835</v>
      </c>
      <c r="F11" s="8" t="s">
        <v>21</v>
      </c>
    </row>
    <row r="12" spans="2:6" x14ac:dyDescent="0.15">
      <c r="B12" s="5" t="s">
        <v>22</v>
      </c>
      <c r="C12" s="4"/>
      <c r="D12" s="9">
        <f>D14-D13</f>
        <v>115.6416806722689</v>
      </c>
      <c r="F12" s="8" t="s">
        <v>23</v>
      </c>
    </row>
    <row r="13" spans="2:6" x14ac:dyDescent="0.15">
      <c r="B13" s="5" t="s">
        <v>24</v>
      </c>
      <c r="C13" s="2">
        <v>0.1</v>
      </c>
      <c r="D13" s="9">
        <f>D14/(1+C13)*C13</f>
        <v>11.564168067226889</v>
      </c>
      <c r="F13" s="8" t="s">
        <v>25</v>
      </c>
    </row>
    <row r="14" spans="2:6" x14ac:dyDescent="0.15">
      <c r="B14" s="5" t="s">
        <v>26</v>
      </c>
      <c r="C14" s="4"/>
      <c r="D14" s="7">
        <f>D17-D16-D15</f>
        <v>127.20584873949579</v>
      </c>
      <c r="F14" s="8" t="s">
        <v>27</v>
      </c>
    </row>
    <row r="15" spans="2:6" x14ac:dyDescent="0.15">
      <c r="B15" s="5" t="s">
        <v>28</v>
      </c>
      <c r="C15" s="2">
        <v>0.03</v>
      </c>
      <c r="D15" s="9">
        <f>D17*C15</f>
        <v>4.1480168067226888</v>
      </c>
      <c r="F15" s="8" t="s">
        <v>29</v>
      </c>
    </row>
    <row r="16" spans="2:6" x14ac:dyDescent="0.15">
      <c r="B16" s="5" t="s">
        <v>30</v>
      </c>
      <c r="C16" s="2">
        <v>0.05</v>
      </c>
      <c r="D16" s="9">
        <f>D17*C16</f>
        <v>6.9133613445378153</v>
      </c>
      <c r="F16" s="8" t="s">
        <v>31</v>
      </c>
    </row>
    <row r="17" spans="2:9" x14ac:dyDescent="0.15">
      <c r="B17" s="5" t="s">
        <v>32</v>
      </c>
      <c r="C17" s="4"/>
      <c r="D17" s="9">
        <f xml:space="preserve"> D19-D18</f>
        <v>138.26722689075629</v>
      </c>
      <c r="F17" s="8" t="s">
        <v>33</v>
      </c>
    </row>
    <row r="18" spans="2:9" x14ac:dyDescent="0.15">
      <c r="B18" s="5" t="s">
        <v>34</v>
      </c>
      <c r="C18" s="2">
        <v>0.1</v>
      </c>
      <c r="D18" s="9">
        <f>D19*C18</f>
        <v>15.363025210084032</v>
      </c>
      <c r="F18" s="8" t="s">
        <v>35</v>
      </c>
    </row>
    <row r="19" spans="2:9" x14ac:dyDescent="0.15">
      <c r="B19" s="5" t="s">
        <v>36</v>
      </c>
      <c r="C19" s="4"/>
      <c r="D19" s="9">
        <f xml:space="preserve"> D21-D20</f>
        <v>153.63025210084032</v>
      </c>
      <c r="F19" s="8" t="s">
        <v>37</v>
      </c>
    </row>
    <row r="20" spans="2:9" x14ac:dyDescent="0.15">
      <c r="B20" s="5" t="s">
        <v>38</v>
      </c>
      <c r="C20" s="2">
        <v>0.19</v>
      </c>
      <c r="D20" s="9">
        <f>D21/1.19*C20</f>
        <v>29.189747899159663</v>
      </c>
      <c r="F20" s="8" t="s">
        <v>39</v>
      </c>
    </row>
    <row r="21" spans="2:9" x14ac:dyDescent="0.15">
      <c r="B21" s="5" t="s">
        <v>40</v>
      </c>
      <c r="C21" s="11">
        <v>182.82</v>
      </c>
      <c r="D21" s="9">
        <f>C21</f>
        <v>182.82</v>
      </c>
      <c r="F21" s="8" t="s">
        <v>41</v>
      </c>
    </row>
    <row r="22" spans="2:9" x14ac:dyDescent="0.15">
      <c r="B22" s="1" t="s">
        <v>42</v>
      </c>
    </row>
    <row r="27" spans="2:9" x14ac:dyDescent="0.15">
      <c r="I27" s="12"/>
    </row>
  </sheetData>
  <pageMargins left="0.7" right="0.7" top="0.78740157499999996" bottom="0.78740157499999996" header="0.3" footer="0.3"/>
  <ignoredErrors>
    <ignoredError sqref="D17:D18 D5:D6 D9 D11:D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34"/>
  <sheetViews>
    <sheetView workbookViewId="0">
      <selection activeCell="E42" sqref="E42"/>
    </sheetView>
  </sheetViews>
  <sheetFormatPr baseColWidth="10" defaultColWidth="11.5" defaultRowHeight="14" x14ac:dyDescent="0.15"/>
  <cols>
    <col min="1" max="1" width="21.1640625" style="1" customWidth="1"/>
    <col min="2" max="2" width="16.1640625" style="1" customWidth="1"/>
    <col min="3" max="3" width="11.5" style="1"/>
    <col min="4" max="4" width="9.5" style="1" customWidth="1"/>
    <col min="5" max="244" width="11.5" style="1"/>
    <col min="245" max="245" width="17.1640625" style="1" customWidth="1"/>
    <col min="246" max="247" width="11.5" style="1"/>
    <col min="248" max="248" width="9.5" style="1" customWidth="1"/>
    <col min="249" max="249" width="24.83203125" style="1" customWidth="1"/>
    <col min="250" max="252" width="11.5" style="1"/>
    <col min="253" max="253" width="4.1640625" style="1" customWidth="1"/>
    <col min="254" max="254" width="12.83203125" style="1" bestFit="1" customWidth="1"/>
    <col min="255" max="255" width="6.6640625" style="1" customWidth="1"/>
    <col min="256" max="260" width="12.83203125" style="1" bestFit="1" customWidth="1"/>
    <col min="261" max="500" width="11.5" style="1"/>
    <col min="501" max="501" width="17.1640625" style="1" customWidth="1"/>
    <col min="502" max="503" width="11.5" style="1"/>
    <col min="504" max="504" width="9.5" style="1" customWidth="1"/>
    <col min="505" max="505" width="24.83203125" style="1" customWidth="1"/>
    <col min="506" max="508" width="11.5" style="1"/>
    <col min="509" max="509" width="4.1640625" style="1" customWidth="1"/>
    <col min="510" max="510" width="12.83203125" style="1" bestFit="1" customWidth="1"/>
    <col min="511" max="511" width="6.6640625" style="1" customWidth="1"/>
    <col min="512" max="516" width="12.83203125" style="1" bestFit="1" customWidth="1"/>
    <col min="517" max="756" width="11.5" style="1"/>
    <col min="757" max="757" width="17.1640625" style="1" customWidth="1"/>
    <col min="758" max="759" width="11.5" style="1"/>
    <col min="760" max="760" width="9.5" style="1" customWidth="1"/>
    <col min="761" max="761" width="24.83203125" style="1" customWidth="1"/>
    <col min="762" max="764" width="11.5" style="1"/>
    <col min="765" max="765" width="4.1640625" style="1" customWidth="1"/>
    <col min="766" max="766" width="12.83203125" style="1" bestFit="1" customWidth="1"/>
    <col min="767" max="767" width="6.6640625" style="1" customWidth="1"/>
    <col min="768" max="772" width="12.83203125" style="1" bestFit="1" customWidth="1"/>
    <col min="773" max="1012" width="11.5" style="1"/>
    <col min="1013" max="1013" width="17.1640625" style="1" customWidth="1"/>
    <col min="1014" max="1015" width="11.5" style="1"/>
    <col min="1016" max="1016" width="9.5" style="1" customWidth="1"/>
    <col min="1017" max="1017" width="24.83203125" style="1" customWidth="1"/>
    <col min="1018" max="1020" width="11.5" style="1"/>
    <col min="1021" max="1021" width="4.1640625" style="1" customWidth="1"/>
    <col min="1022" max="1022" width="12.83203125" style="1" bestFit="1" customWidth="1"/>
    <col min="1023" max="1023" width="6.6640625" style="1" customWidth="1"/>
    <col min="1024" max="1028" width="12.83203125" style="1" bestFit="1" customWidth="1"/>
    <col min="1029" max="1268" width="11.5" style="1"/>
    <col min="1269" max="1269" width="17.1640625" style="1" customWidth="1"/>
    <col min="1270" max="1271" width="11.5" style="1"/>
    <col min="1272" max="1272" width="9.5" style="1" customWidth="1"/>
    <col min="1273" max="1273" width="24.83203125" style="1" customWidth="1"/>
    <col min="1274" max="1276" width="11.5" style="1"/>
    <col min="1277" max="1277" width="4.1640625" style="1" customWidth="1"/>
    <col min="1278" max="1278" width="12.83203125" style="1" bestFit="1" customWidth="1"/>
    <col min="1279" max="1279" width="6.6640625" style="1" customWidth="1"/>
    <col min="1280" max="1284" width="12.83203125" style="1" bestFit="1" customWidth="1"/>
    <col min="1285" max="1524" width="11.5" style="1"/>
    <col min="1525" max="1525" width="17.1640625" style="1" customWidth="1"/>
    <col min="1526" max="1527" width="11.5" style="1"/>
    <col min="1528" max="1528" width="9.5" style="1" customWidth="1"/>
    <col min="1529" max="1529" width="24.83203125" style="1" customWidth="1"/>
    <col min="1530" max="1532" width="11.5" style="1"/>
    <col min="1533" max="1533" width="4.1640625" style="1" customWidth="1"/>
    <col min="1534" max="1534" width="12.83203125" style="1" bestFit="1" customWidth="1"/>
    <col min="1535" max="1535" width="6.6640625" style="1" customWidth="1"/>
    <col min="1536" max="1540" width="12.83203125" style="1" bestFit="1" customWidth="1"/>
    <col min="1541" max="1780" width="11.5" style="1"/>
    <col min="1781" max="1781" width="17.1640625" style="1" customWidth="1"/>
    <col min="1782" max="1783" width="11.5" style="1"/>
    <col min="1784" max="1784" width="9.5" style="1" customWidth="1"/>
    <col min="1785" max="1785" width="24.83203125" style="1" customWidth="1"/>
    <col min="1786" max="1788" width="11.5" style="1"/>
    <col min="1789" max="1789" width="4.1640625" style="1" customWidth="1"/>
    <col min="1790" max="1790" width="12.83203125" style="1" bestFit="1" customWidth="1"/>
    <col min="1791" max="1791" width="6.6640625" style="1" customWidth="1"/>
    <col min="1792" max="1796" width="12.83203125" style="1" bestFit="1" customWidth="1"/>
    <col min="1797" max="2036" width="11.5" style="1"/>
    <col min="2037" max="2037" width="17.1640625" style="1" customWidth="1"/>
    <col min="2038" max="2039" width="11.5" style="1"/>
    <col min="2040" max="2040" width="9.5" style="1" customWidth="1"/>
    <col min="2041" max="2041" width="24.83203125" style="1" customWidth="1"/>
    <col min="2042" max="2044" width="11.5" style="1"/>
    <col min="2045" max="2045" width="4.1640625" style="1" customWidth="1"/>
    <col min="2046" max="2046" width="12.83203125" style="1" bestFit="1" customWidth="1"/>
    <col min="2047" max="2047" width="6.6640625" style="1" customWidth="1"/>
    <col min="2048" max="2052" width="12.83203125" style="1" bestFit="1" customWidth="1"/>
    <col min="2053" max="2292" width="11.5" style="1"/>
    <col min="2293" max="2293" width="17.1640625" style="1" customWidth="1"/>
    <col min="2294" max="2295" width="11.5" style="1"/>
    <col min="2296" max="2296" width="9.5" style="1" customWidth="1"/>
    <col min="2297" max="2297" width="24.83203125" style="1" customWidth="1"/>
    <col min="2298" max="2300" width="11.5" style="1"/>
    <col min="2301" max="2301" width="4.1640625" style="1" customWidth="1"/>
    <col min="2302" max="2302" width="12.83203125" style="1" bestFit="1" customWidth="1"/>
    <col min="2303" max="2303" width="6.6640625" style="1" customWidth="1"/>
    <col min="2304" max="2308" width="12.83203125" style="1" bestFit="1" customWidth="1"/>
    <col min="2309" max="2548" width="11.5" style="1"/>
    <col min="2549" max="2549" width="17.1640625" style="1" customWidth="1"/>
    <col min="2550" max="2551" width="11.5" style="1"/>
    <col min="2552" max="2552" width="9.5" style="1" customWidth="1"/>
    <col min="2553" max="2553" width="24.83203125" style="1" customWidth="1"/>
    <col min="2554" max="2556" width="11.5" style="1"/>
    <col min="2557" max="2557" width="4.1640625" style="1" customWidth="1"/>
    <col min="2558" max="2558" width="12.83203125" style="1" bestFit="1" customWidth="1"/>
    <col min="2559" max="2559" width="6.6640625" style="1" customWidth="1"/>
    <col min="2560" max="2564" width="12.83203125" style="1" bestFit="1" customWidth="1"/>
    <col min="2565" max="2804" width="11.5" style="1"/>
    <col min="2805" max="2805" width="17.1640625" style="1" customWidth="1"/>
    <col min="2806" max="2807" width="11.5" style="1"/>
    <col min="2808" max="2808" width="9.5" style="1" customWidth="1"/>
    <col min="2809" max="2809" width="24.83203125" style="1" customWidth="1"/>
    <col min="2810" max="2812" width="11.5" style="1"/>
    <col min="2813" max="2813" width="4.1640625" style="1" customWidth="1"/>
    <col min="2814" max="2814" width="12.83203125" style="1" bestFit="1" customWidth="1"/>
    <col min="2815" max="2815" width="6.6640625" style="1" customWidth="1"/>
    <col min="2816" max="2820" width="12.83203125" style="1" bestFit="1" customWidth="1"/>
    <col min="2821" max="3060" width="11.5" style="1"/>
    <col min="3061" max="3061" width="17.1640625" style="1" customWidth="1"/>
    <col min="3062" max="3063" width="11.5" style="1"/>
    <col min="3064" max="3064" width="9.5" style="1" customWidth="1"/>
    <col min="3065" max="3065" width="24.83203125" style="1" customWidth="1"/>
    <col min="3066" max="3068" width="11.5" style="1"/>
    <col min="3069" max="3069" width="4.1640625" style="1" customWidth="1"/>
    <col min="3070" max="3070" width="12.83203125" style="1" bestFit="1" customWidth="1"/>
    <col min="3071" max="3071" width="6.6640625" style="1" customWidth="1"/>
    <col min="3072" max="3076" width="12.83203125" style="1" bestFit="1" customWidth="1"/>
    <col min="3077" max="3316" width="11.5" style="1"/>
    <col min="3317" max="3317" width="17.1640625" style="1" customWidth="1"/>
    <col min="3318" max="3319" width="11.5" style="1"/>
    <col min="3320" max="3320" width="9.5" style="1" customWidth="1"/>
    <col min="3321" max="3321" width="24.83203125" style="1" customWidth="1"/>
    <col min="3322" max="3324" width="11.5" style="1"/>
    <col min="3325" max="3325" width="4.1640625" style="1" customWidth="1"/>
    <col min="3326" max="3326" width="12.83203125" style="1" bestFit="1" customWidth="1"/>
    <col min="3327" max="3327" width="6.6640625" style="1" customWidth="1"/>
    <col min="3328" max="3332" width="12.83203125" style="1" bestFit="1" customWidth="1"/>
    <col min="3333" max="3572" width="11.5" style="1"/>
    <col min="3573" max="3573" width="17.1640625" style="1" customWidth="1"/>
    <col min="3574" max="3575" width="11.5" style="1"/>
    <col min="3576" max="3576" width="9.5" style="1" customWidth="1"/>
    <col min="3577" max="3577" width="24.83203125" style="1" customWidth="1"/>
    <col min="3578" max="3580" width="11.5" style="1"/>
    <col min="3581" max="3581" width="4.1640625" style="1" customWidth="1"/>
    <col min="3582" max="3582" width="12.83203125" style="1" bestFit="1" customWidth="1"/>
    <col min="3583" max="3583" width="6.6640625" style="1" customWidth="1"/>
    <col min="3584" max="3588" width="12.83203125" style="1" bestFit="1" customWidth="1"/>
    <col min="3589" max="3828" width="11.5" style="1"/>
    <col min="3829" max="3829" width="17.1640625" style="1" customWidth="1"/>
    <col min="3830" max="3831" width="11.5" style="1"/>
    <col min="3832" max="3832" width="9.5" style="1" customWidth="1"/>
    <col min="3833" max="3833" width="24.83203125" style="1" customWidth="1"/>
    <col min="3834" max="3836" width="11.5" style="1"/>
    <col min="3837" max="3837" width="4.1640625" style="1" customWidth="1"/>
    <col min="3838" max="3838" width="12.83203125" style="1" bestFit="1" customWidth="1"/>
    <col min="3839" max="3839" width="6.6640625" style="1" customWidth="1"/>
    <col min="3840" max="3844" width="12.83203125" style="1" bestFit="1" customWidth="1"/>
    <col min="3845" max="4084" width="11.5" style="1"/>
    <col min="4085" max="4085" width="17.1640625" style="1" customWidth="1"/>
    <col min="4086" max="4087" width="11.5" style="1"/>
    <col min="4088" max="4088" width="9.5" style="1" customWidth="1"/>
    <col min="4089" max="4089" width="24.83203125" style="1" customWidth="1"/>
    <col min="4090" max="4092" width="11.5" style="1"/>
    <col min="4093" max="4093" width="4.1640625" style="1" customWidth="1"/>
    <col min="4094" max="4094" width="12.83203125" style="1" bestFit="1" customWidth="1"/>
    <col min="4095" max="4095" width="6.6640625" style="1" customWidth="1"/>
    <col min="4096" max="4100" width="12.83203125" style="1" bestFit="1" customWidth="1"/>
    <col min="4101" max="4340" width="11.5" style="1"/>
    <col min="4341" max="4341" width="17.1640625" style="1" customWidth="1"/>
    <col min="4342" max="4343" width="11.5" style="1"/>
    <col min="4344" max="4344" width="9.5" style="1" customWidth="1"/>
    <col min="4345" max="4345" width="24.83203125" style="1" customWidth="1"/>
    <col min="4346" max="4348" width="11.5" style="1"/>
    <col min="4349" max="4349" width="4.1640625" style="1" customWidth="1"/>
    <col min="4350" max="4350" width="12.83203125" style="1" bestFit="1" customWidth="1"/>
    <col min="4351" max="4351" width="6.6640625" style="1" customWidth="1"/>
    <col min="4352" max="4356" width="12.83203125" style="1" bestFit="1" customWidth="1"/>
    <col min="4357" max="4596" width="11.5" style="1"/>
    <col min="4597" max="4597" width="17.1640625" style="1" customWidth="1"/>
    <col min="4598" max="4599" width="11.5" style="1"/>
    <col min="4600" max="4600" width="9.5" style="1" customWidth="1"/>
    <col min="4601" max="4601" width="24.83203125" style="1" customWidth="1"/>
    <col min="4602" max="4604" width="11.5" style="1"/>
    <col min="4605" max="4605" width="4.1640625" style="1" customWidth="1"/>
    <col min="4606" max="4606" width="12.83203125" style="1" bestFit="1" customWidth="1"/>
    <col min="4607" max="4607" width="6.6640625" style="1" customWidth="1"/>
    <col min="4608" max="4612" width="12.83203125" style="1" bestFit="1" customWidth="1"/>
    <col min="4613" max="4852" width="11.5" style="1"/>
    <col min="4853" max="4853" width="17.1640625" style="1" customWidth="1"/>
    <col min="4854" max="4855" width="11.5" style="1"/>
    <col min="4856" max="4856" width="9.5" style="1" customWidth="1"/>
    <col min="4857" max="4857" width="24.83203125" style="1" customWidth="1"/>
    <col min="4858" max="4860" width="11.5" style="1"/>
    <col min="4861" max="4861" width="4.1640625" style="1" customWidth="1"/>
    <col min="4862" max="4862" width="12.83203125" style="1" bestFit="1" customWidth="1"/>
    <col min="4863" max="4863" width="6.6640625" style="1" customWidth="1"/>
    <col min="4864" max="4868" width="12.83203125" style="1" bestFit="1" customWidth="1"/>
    <col min="4869" max="5108" width="11.5" style="1"/>
    <col min="5109" max="5109" width="17.1640625" style="1" customWidth="1"/>
    <col min="5110" max="5111" width="11.5" style="1"/>
    <col min="5112" max="5112" width="9.5" style="1" customWidth="1"/>
    <col min="5113" max="5113" width="24.83203125" style="1" customWidth="1"/>
    <col min="5114" max="5116" width="11.5" style="1"/>
    <col min="5117" max="5117" width="4.1640625" style="1" customWidth="1"/>
    <col min="5118" max="5118" width="12.83203125" style="1" bestFit="1" customWidth="1"/>
    <col min="5119" max="5119" width="6.6640625" style="1" customWidth="1"/>
    <col min="5120" max="5124" width="12.83203125" style="1" bestFit="1" customWidth="1"/>
    <col min="5125" max="5364" width="11.5" style="1"/>
    <col min="5365" max="5365" width="17.1640625" style="1" customWidth="1"/>
    <col min="5366" max="5367" width="11.5" style="1"/>
    <col min="5368" max="5368" width="9.5" style="1" customWidth="1"/>
    <col min="5369" max="5369" width="24.83203125" style="1" customWidth="1"/>
    <col min="5370" max="5372" width="11.5" style="1"/>
    <col min="5373" max="5373" width="4.1640625" style="1" customWidth="1"/>
    <col min="5374" max="5374" width="12.83203125" style="1" bestFit="1" customWidth="1"/>
    <col min="5375" max="5375" width="6.6640625" style="1" customWidth="1"/>
    <col min="5376" max="5380" width="12.83203125" style="1" bestFit="1" customWidth="1"/>
    <col min="5381" max="5620" width="11.5" style="1"/>
    <col min="5621" max="5621" width="17.1640625" style="1" customWidth="1"/>
    <col min="5622" max="5623" width="11.5" style="1"/>
    <col min="5624" max="5624" width="9.5" style="1" customWidth="1"/>
    <col min="5625" max="5625" width="24.83203125" style="1" customWidth="1"/>
    <col min="5626" max="5628" width="11.5" style="1"/>
    <col min="5629" max="5629" width="4.1640625" style="1" customWidth="1"/>
    <col min="5630" max="5630" width="12.83203125" style="1" bestFit="1" customWidth="1"/>
    <col min="5631" max="5631" width="6.6640625" style="1" customWidth="1"/>
    <col min="5632" max="5636" width="12.83203125" style="1" bestFit="1" customWidth="1"/>
    <col min="5637" max="5876" width="11.5" style="1"/>
    <col min="5877" max="5877" width="17.1640625" style="1" customWidth="1"/>
    <col min="5878" max="5879" width="11.5" style="1"/>
    <col min="5880" max="5880" width="9.5" style="1" customWidth="1"/>
    <col min="5881" max="5881" width="24.83203125" style="1" customWidth="1"/>
    <col min="5882" max="5884" width="11.5" style="1"/>
    <col min="5885" max="5885" width="4.1640625" style="1" customWidth="1"/>
    <col min="5886" max="5886" width="12.83203125" style="1" bestFit="1" customWidth="1"/>
    <col min="5887" max="5887" width="6.6640625" style="1" customWidth="1"/>
    <col min="5888" max="5892" width="12.83203125" style="1" bestFit="1" customWidth="1"/>
    <col min="5893" max="6132" width="11.5" style="1"/>
    <col min="6133" max="6133" width="17.1640625" style="1" customWidth="1"/>
    <col min="6134" max="6135" width="11.5" style="1"/>
    <col min="6136" max="6136" width="9.5" style="1" customWidth="1"/>
    <col min="6137" max="6137" width="24.83203125" style="1" customWidth="1"/>
    <col min="6138" max="6140" width="11.5" style="1"/>
    <col min="6141" max="6141" width="4.1640625" style="1" customWidth="1"/>
    <col min="6142" max="6142" width="12.83203125" style="1" bestFit="1" customWidth="1"/>
    <col min="6143" max="6143" width="6.6640625" style="1" customWidth="1"/>
    <col min="6144" max="6148" width="12.83203125" style="1" bestFit="1" customWidth="1"/>
    <col min="6149" max="6388" width="11.5" style="1"/>
    <col min="6389" max="6389" width="17.1640625" style="1" customWidth="1"/>
    <col min="6390" max="6391" width="11.5" style="1"/>
    <col min="6392" max="6392" width="9.5" style="1" customWidth="1"/>
    <col min="6393" max="6393" width="24.83203125" style="1" customWidth="1"/>
    <col min="6394" max="6396" width="11.5" style="1"/>
    <col min="6397" max="6397" width="4.1640625" style="1" customWidth="1"/>
    <col min="6398" max="6398" width="12.83203125" style="1" bestFit="1" customWidth="1"/>
    <col min="6399" max="6399" width="6.6640625" style="1" customWidth="1"/>
    <col min="6400" max="6404" width="12.83203125" style="1" bestFit="1" customWidth="1"/>
    <col min="6405" max="6644" width="11.5" style="1"/>
    <col min="6645" max="6645" width="17.1640625" style="1" customWidth="1"/>
    <col min="6646" max="6647" width="11.5" style="1"/>
    <col min="6648" max="6648" width="9.5" style="1" customWidth="1"/>
    <col min="6649" max="6649" width="24.83203125" style="1" customWidth="1"/>
    <col min="6650" max="6652" width="11.5" style="1"/>
    <col min="6653" max="6653" width="4.1640625" style="1" customWidth="1"/>
    <col min="6654" max="6654" width="12.83203125" style="1" bestFit="1" customWidth="1"/>
    <col min="6655" max="6655" width="6.6640625" style="1" customWidth="1"/>
    <col min="6656" max="6660" width="12.83203125" style="1" bestFit="1" customWidth="1"/>
    <col min="6661" max="6900" width="11.5" style="1"/>
    <col min="6901" max="6901" width="17.1640625" style="1" customWidth="1"/>
    <col min="6902" max="6903" width="11.5" style="1"/>
    <col min="6904" max="6904" width="9.5" style="1" customWidth="1"/>
    <col min="6905" max="6905" width="24.83203125" style="1" customWidth="1"/>
    <col min="6906" max="6908" width="11.5" style="1"/>
    <col min="6909" max="6909" width="4.1640625" style="1" customWidth="1"/>
    <col min="6910" max="6910" width="12.83203125" style="1" bestFit="1" customWidth="1"/>
    <col min="6911" max="6911" width="6.6640625" style="1" customWidth="1"/>
    <col min="6912" max="6916" width="12.83203125" style="1" bestFit="1" customWidth="1"/>
    <col min="6917" max="7156" width="11.5" style="1"/>
    <col min="7157" max="7157" width="17.1640625" style="1" customWidth="1"/>
    <col min="7158" max="7159" width="11.5" style="1"/>
    <col min="7160" max="7160" width="9.5" style="1" customWidth="1"/>
    <col min="7161" max="7161" width="24.83203125" style="1" customWidth="1"/>
    <col min="7162" max="7164" width="11.5" style="1"/>
    <col min="7165" max="7165" width="4.1640625" style="1" customWidth="1"/>
    <col min="7166" max="7166" width="12.83203125" style="1" bestFit="1" customWidth="1"/>
    <col min="7167" max="7167" width="6.6640625" style="1" customWidth="1"/>
    <col min="7168" max="7172" width="12.83203125" style="1" bestFit="1" customWidth="1"/>
    <col min="7173" max="7412" width="11.5" style="1"/>
    <col min="7413" max="7413" width="17.1640625" style="1" customWidth="1"/>
    <col min="7414" max="7415" width="11.5" style="1"/>
    <col min="7416" max="7416" width="9.5" style="1" customWidth="1"/>
    <col min="7417" max="7417" width="24.83203125" style="1" customWidth="1"/>
    <col min="7418" max="7420" width="11.5" style="1"/>
    <col min="7421" max="7421" width="4.1640625" style="1" customWidth="1"/>
    <col min="7422" max="7422" width="12.83203125" style="1" bestFit="1" customWidth="1"/>
    <col min="7423" max="7423" width="6.6640625" style="1" customWidth="1"/>
    <col min="7424" max="7428" width="12.83203125" style="1" bestFit="1" customWidth="1"/>
    <col min="7429" max="7668" width="11.5" style="1"/>
    <col min="7669" max="7669" width="17.1640625" style="1" customWidth="1"/>
    <col min="7670" max="7671" width="11.5" style="1"/>
    <col min="7672" max="7672" width="9.5" style="1" customWidth="1"/>
    <col min="7673" max="7673" width="24.83203125" style="1" customWidth="1"/>
    <col min="7674" max="7676" width="11.5" style="1"/>
    <col min="7677" max="7677" width="4.1640625" style="1" customWidth="1"/>
    <col min="7678" max="7678" width="12.83203125" style="1" bestFit="1" customWidth="1"/>
    <col min="7679" max="7679" width="6.6640625" style="1" customWidth="1"/>
    <col min="7680" max="7684" width="12.83203125" style="1" bestFit="1" customWidth="1"/>
    <col min="7685" max="7924" width="11.5" style="1"/>
    <col min="7925" max="7925" width="17.1640625" style="1" customWidth="1"/>
    <col min="7926" max="7927" width="11.5" style="1"/>
    <col min="7928" max="7928" width="9.5" style="1" customWidth="1"/>
    <col min="7929" max="7929" width="24.83203125" style="1" customWidth="1"/>
    <col min="7930" max="7932" width="11.5" style="1"/>
    <col min="7933" max="7933" width="4.1640625" style="1" customWidth="1"/>
    <col min="7934" max="7934" width="12.83203125" style="1" bestFit="1" customWidth="1"/>
    <col min="7935" max="7935" width="6.6640625" style="1" customWidth="1"/>
    <col min="7936" max="7940" width="12.83203125" style="1" bestFit="1" customWidth="1"/>
    <col min="7941" max="8180" width="11.5" style="1"/>
    <col min="8181" max="8181" width="17.1640625" style="1" customWidth="1"/>
    <col min="8182" max="8183" width="11.5" style="1"/>
    <col min="8184" max="8184" width="9.5" style="1" customWidth="1"/>
    <col min="8185" max="8185" width="24.83203125" style="1" customWidth="1"/>
    <col min="8186" max="8188" width="11.5" style="1"/>
    <col min="8189" max="8189" width="4.1640625" style="1" customWidth="1"/>
    <col min="8190" max="8190" width="12.83203125" style="1" bestFit="1" customWidth="1"/>
    <col min="8191" max="8191" width="6.6640625" style="1" customWidth="1"/>
    <col min="8192" max="8196" width="12.83203125" style="1" bestFit="1" customWidth="1"/>
    <col min="8197" max="8436" width="11.5" style="1"/>
    <col min="8437" max="8437" width="17.1640625" style="1" customWidth="1"/>
    <col min="8438" max="8439" width="11.5" style="1"/>
    <col min="8440" max="8440" width="9.5" style="1" customWidth="1"/>
    <col min="8441" max="8441" width="24.83203125" style="1" customWidth="1"/>
    <col min="8442" max="8444" width="11.5" style="1"/>
    <col min="8445" max="8445" width="4.1640625" style="1" customWidth="1"/>
    <col min="8446" max="8446" width="12.83203125" style="1" bestFit="1" customWidth="1"/>
    <col min="8447" max="8447" width="6.6640625" style="1" customWidth="1"/>
    <col min="8448" max="8452" width="12.83203125" style="1" bestFit="1" customWidth="1"/>
    <col min="8453" max="8692" width="11.5" style="1"/>
    <col min="8693" max="8693" width="17.1640625" style="1" customWidth="1"/>
    <col min="8694" max="8695" width="11.5" style="1"/>
    <col min="8696" max="8696" width="9.5" style="1" customWidth="1"/>
    <col min="8697" max="8697" width="24.83203125" style="1" customWidth="1"/>
    <col min="8698" max="8700" width="11.5" style="1"/>
    <col min="8701" max="8701" width="4.1640625" style="1" customWidth="1"/>
    <col min="8702" max="8702" width="12.83203125" style="1" bestFit="1" customWidth="1"/>
    <col min="8703" max="8703" width="6.6640625" style="1" customWidth="1"/>
    <col min="8704" max="8708" width="12.83203125" style="1" bestFit="1" customWidth="1"/>
    <col min="8709" max="8948" width="11.5" style="1"/>
    <col min="8949" max="8949" width="17.1640625" style="1" customWidth="1"/>
    <col min="8950" max="8951" width="11.5" style="1"/>
    <col min="8952" max="8952" width="9.5" style="1" customWidth="1"/>
    <col min="8953" max="8953" width="24.83203125" style="1" customWidth="1"/>
    <col min="8954" max="8956" width="11.5" style="1"/>
    <col min="8957" max="8957" width="4.1640625" style="1" customWidth="1"/>
    <col min="8958" max="8958" width="12.83203125" style="1" bestFit="1" customWidth="1"/>
    <col min="8959" max="8959" width="6.6640625" style="1" customWidth="1"/>
    <col min="8960" max="8964" width="12.83203125" style="1" bestFit="1" customWidth="1"/>
    <col min="8965" max="9204" width="11.5" style="1"/>
    <col min="9205" max="9205" width="17.1640625" style="1" customWidth="1"/>
    <col min="9206" max="9207" width="11.5" style="1"/>
    <col min="9208" max="9208" width="9.5" style="1" customWidth="1"/>
    <col min="9209" max="9209" width="24.83203125" style="1" customWidth="1"/>
    <col min="9210" max="9212" width="11.5" style="1"/>
    <col min="9213" max="9213" width="4.1640625" style="1" customWidth="1"/>
    <col min="9214" max="9214" width="12.83203125" style="1" bestFit="1" customWidth="1"/>
    <col min="9215" max="9215" width="6.6640625" style="1" customWidth="1"/>
    <col min="9216" max="9220" width="12.83203125" style="1" bestFit="1" customWidth="1"/>
    <col min="9221" max="9460" width="11.5" style="1"/>
    <col min="9461" max="9461" width="17.1640625" style="1" customWidth="1"/>
    <col min="9462" max="9463" width="11.5" style="1"/>
    <col min="9464" max="9464" width="9.5" style="1" customWidth="1"/>
    <col min="9465" max="9465" width="24.83203125" style="1" customWidth="1"/>
    <col min="9466" max="9468" width="11.5" style="1"/>
    <col min="9469" max="9469" width="4.1640625" style="1" customWidth="1"/>
    <col min="9470" max="9470" width="12.83203125" style="1" bestFit="1" customWidth="1"/>
    <col min="9471" max="9471" width="6.6640625" style="1" customWidth="1"/>
    <col min="9472" max="9476" width="12.83203125" style="1" bestFit="1" customWidth="1"/>
    <col min="9477" max="9716" width="11.5" style="1"/>
    <col min="9717" max="9717" width="17.1640625" style="1" customWidth="1"/>
    <col min="9718" max="9719" width="11.5" style="1"/>
    <col min="9720" max="9720" width="9.5" style="1" customWidth="1"/>
    <col min="9721" max="9721" width="24.83203125" style="1" customWidth="1"/>
    <col min="9722" max="9724" width="11.5" style="1"/>
    <col min="9725" max="9725" width="4.1640625" style="1" customWidth="1"/>
    <col min="9726" max="9726" width="12.83203125" style="1" bestFit="1" customWidth="1"/>
    <col min="9727" max="9727" width="6.6640625" style="1" customWidth="1"/>
    <col min="9728" max="9732" width="12.83203125" style="1" bestFit="1" customWidth="1"/>
    <col min="9733" max="9972" width="11.5" style="1"/>
    <col min="9973" max="9973" width="17.1640625" style="1" customWidth="1"/>
    <col min="9974" max="9975" width="11.5" style="1"/>
    <col min="9976" max="9976" width="9.5" style="1" customWidth="1"/>
    <col min="9977" max="9977" width="24.83203125" style="1" customWidth="1"/>
    <col min="9978" max="9980" width="11.5" style="1"/>
    <col min="9981" max="9981" width="4.1640625" style="1" customWidth="1"/>
    <col min="9982" max="9982" width="12.83203125" style="1" bestFit="1" customWidth="1"/>
    <col min="9983" max="9983" width="6.6640625" style="1" customWidth="1"/>
    <col min="9984" max="9988" width="12.83203125" style="1" bestFit="1" customWidth="1"/>
    <col min="9989" max="10228" width="11.5" style="1"/>
    <col min="10229" max="10229" width="17.1640625" style="1" customWidth="1"/>
    <col min="10230" max="10231" width="11.5" style="1"/>
    <col min="10232" max="10232" width="9.5" style="1" customWidth="1"/>
    <col min="10233" max="10233" width="24.83203125" style="1" customWidth="1"/>
    <col min="10234" max="10236" width="11.5" style="1"/>
    <col min="10237" max="10237" width="4.1640625" style="1" customWidth="1"/>
    <col min="10238" max="10238" width="12.83203125" style="1" bestFit="1" customWidth="1"/>
    <col min="10239" max="10239" width="6.6640625" style="1" customWidth="1"/>
    <col min="10240" max="10244" width="12.83203125" style="1" bestFit="1" customWidth="1"/>
    <col min="10245" max="10484" width="11.5" style="1"/>
    <col min="10485" max="10485" width="17.1640625" style="1" customWidth="1"/>
    <col min="10486" max="10487" width="11.5" style="1"/>
    <col min="10488" max="10488" width="9.5" style="1" customWidth="1"/>
    <col min="10489" max="10489" width="24.83203125" style="1" customWidth="1"/>
    <col min="10490" max="10492" width="11.5" style="1"/>
    <col min="10493" max="10493" width="4.1640625" style="1" customWidth="1"/>
    <col min="10494" max="10494" width="12.83203125" style="1" bestFit="1" customWidth="1"/>
    <col min="10495" max="10495" width="6.6640625" style="1" customWidth="1"/>
    <col min="10496" max="10500" width="12.83203125" style="1" bestFit="1" customWidth="1"/>
    <col min="10501" max="10740" width="11.5" style="1"/>
    <col min="10741" max="10741" width="17.1640625" style="1" customWidth="1"/>
    <col min="10742" max="10743" width="11.5" style="1"/>
    <col min="10744" max="10744" width="9.5" style="1" customWidth="1"/>
    <col min="10745" max="10745" width="24.83203125" style="1" customWidth="1"/>
    <col min="10746" max="10748" width="11.5" style="1"/>
    <col min="10749" max="10749" width="4.1640625" style="1" customWidth="1"/>
    <col min="10750" max="10750" width="12.83203125" style="1" bestFit="1" customWidth="1"/>
    <col min="10751" max="10751" width="6.6640625" style="1" customWidth="1"/>
    <col min="10752" max="10756" width="12.83203125" style="1" bestFit="1" customWidth="1"/>
    <col min="10757" max="10996" width="11.5" style="1"/>
    <col min="10997" max="10997" width="17.1640625" style="1" customWidth="1"/>
    <col min="10998" max="10999" width="11.5" style="1"/>
    <col min="11000" max="11000" width="9.5" style="1" customWidth="1"/>
    <col min="11001" max="11001" width="24.83203125" style="1" customWidth="1"/>
    <col min="11002" max="11004" width="11.5" style="1"/>
    <col min="11005" max="11005" width="4.1640625" style="1" customWidth="1"/>
    <col min="11006" max="11006" width="12.83203125" style="1" bestFit="1" customWidth="1"/>
    <col min="11007" max="11007" width="6.6640625" style="1" customWidth="1"/>
    <col min="11008" max="11012" width="12.83203125" style="1" bestFit="1" customWidth="1"/>
    <col min="11013" max="11252" width="11.5" style="1"/>
    <col min="11253" max="11253" width="17.1640625" style="1" customWidth="1"/>
    <col min="11254" max="11255" width="11.5" style="1"/>
    <col min="11256" max="11256" width="9.5" style="1" customWidth="1"/>
    <col min="11257" max="11257" width="24.83203125" style="1" customWidth="1"/>
    <col min="11258" max="11260" width="11.5" style="1"/>
    <col min="11261" max="11261" width="4.1640625" style="1" customWidth="1"/>
    <col min="11262" max="11262" width="12.83203125" style="1" bestFit="1" customWidth="1"/>
    <col min="11263" max="11263" width="6.6640625" style="1" customWidth="1"/>
    <col min="11264" max="11268" width="12.83203125" style="1" bestFit="1" customWidth="1"/>
    <col min="11269" max="11508" width="11.5" style="1"/>
    <col min="11509" max="11509" width="17.1640625" style="1" customWidth="1"/>
    <col min="11510" max="11511" width="11.5" style="1"/>
    <col min="11512" max="11512" width="9.5" style="1" customWidth="1"/>
    <col min="11513" max="11513" width="24.83203125" style="1" customWidth="1"/>
    <col min="11514" max="11516" width="11.5" style="1"/>
    <col min="11517" max="11517" width="4.1640625" style="1" customWidth="1"/>
    <col min="11518" max="11518" width="12.83203125" style="1" bestFit="1" customWidth="1"/>
    <col min="11519" max="11519" width="6.6640625" style="1" customWidth="1"/>
    <col min="11520" max="11524" width="12.83203125" style="1" bestFit="1" customWidth="1"/>
    <col min="11525" max="11764" width="11.5" style="1"/>
    <col min="11765" max="11765" width="17.1640625" style="1" customWidth="1"/>
    <col min="11766" max="11767" width="11.5" style="1"/>
    <col min="11768" max="11768" width="9.5" style="1" customWidth="1"/>
    <col min="11769" max="11769" width="24.83203125" style="1" customWidth="1"/>
    <col min="11770" max="11772" width="11.5" style="1"/>
    <col min="11773" max="11773" width="4.1640625" style="1" customWidth="1"/>
    <col min="11774" max="11774" width="12.83203125" style="1" bestFit="1" customWidth="1"/>
    <col min="11775" max="11775" width="6.6640625" style="1" customWidth="1"/>
    <col min="11776" max="11780" width="12.83203125" style="1" bestFit="1" customWidth="1"/>
    <col min="11781" max="12020" width="11.5" style="1"/>
    <col min="12021" max="12021" width="17.1640625" style="1" customWidth="1"/>
    <col min="12022" max="12023" width="11.5" style="1"/>
    <col min="12024" max="12024" width="9.5" style="1" customWidth="1"/>
    <col min="12025" max="12025" width="24.83203125" style="1" customWidth="1"/>
    <col min="12026" max="12028" width="11.5" style="1"/>
    <col min="12029" max="12029" width="4.1640625" style="1" customWidth="1"/>
    <col min="12030" max="12030" width="12.83203125" style="1" bestFit="1" customWidth="1"/>
    <col min="12031" max="12031" width="6.6640625" style="1" customWidth="1"/>
    <col min="12032" max="12036" width="12.83203125" style="1" bestFit="1" customWidth="1"/>
    <col min="12037" max="12276" width="11.5" style="1"/>
    <col min="12277" max="12277" width="17.1640625" style="1" customWidth="1"/>
    <col min="12278" max="12279" width="11.5" style="1"/>
    <col min="12280" max="12280" width="9.5" style="1" customWidth="1"/>
    <col min="12281" max="12281" width="24.83203125" style="1" customWidth="1"/>
    <col min="12282" max="12284" width="11.5" style="1"/>
    <col min="12285" max="12285" width="4.1640625" style="1" customWidth="1"/>
    <col min="12286" max="12286" width="12.83203125" style="1" bestFit="1" customWidth="1"/>
    <col min="12287" max="12287" width="6.6640625" style="1" customWidth="1"/>
    <col min="12288" max="12292" width="12.83203125" style="1" bestFit="1" customWidth="1"/>
    <col min="12293" max="12532" width="11.5" style="1"/>
    <col min="12533" max="12533" width="17.1640625" style="1" customWidth="1"/>
    <col min="12534" max="12535" width="11.5" style="1"/>
    <col min="12536" max="12536" width="9.5" style="1" customWidth="1"/>
    <col min="12537" max="12537" width="24.83203125" style="1" customWidth="1"/>
    <col min="12538" max="12540" width="11.5" style="1"/>
    <col min="12541" max="12541" width="4.1640625" style="1" customWidth="1"/>
    <col min="12542" max="12542" width="12.83203125" style="1" bestFit="1" customWidth="1"/>
    <col min="12543" max="12543" width="6.6640625" style="1" customWidth="1"/>
    <col min="12544" max="12548" width="12.83203125" style="1" bestFit="1" customWidth="1"/>
    <col min="12549" max="12788" width="11.5" style="1"/>
    <col min="12789" max="12789" width="17.1640625" style="1" customWidth="1"/>
    <col min="12790" max="12791" width="11.5" style="1"/>
    <col min="12792" max="12792" width="9.5" style="1" customWidth="1"/>
    <col min="12793" max="12793" width="24.83203125" style="1" customWidth="1"/>
    <col min="12794" max="12796" width="11.5" style="1"/>
    <col min="12797" max="12797" width="4.1640625" style="1" customWidth="1"/>
    <col min="12798" max="12798" width="12.83203125" style="1" bestFit="1" customWidth="1"/>
    <col min="12799" max="12799" width="6.6640625" style="1" customWidth="1"/>
    <col min="12800" max="12804" width="12.83203125" style="1" bestFit="1" customWidth="1"/>
    <col min="12805" max="13044" width="11.5" style="1"/>
    <col min="13045" max="13045" width="17.1640625" style="1" customWidth="1"/>
    <col min="13046" max="13047" width="11.5" style="1"/>
    <col min="13048" max="13048" width="9.5" style="1" customWidth="1"/>
    <col min="13049" max="13049" width="24.83203125" style="1" customWidth="1"/>
    <col min="13050" max="13052" width="11.5" style="1"/>
    <col min="13053" max="13053" width="4.1640625" style="1" customWidth="1"/>
    <col min="13054" max="13054" width="12.83203125" style="1" bestFit="1" customWidth="1"/>
    <col min="13055" max="13055" width="6.6640625" style="1" customWidth="1"/>
    <col min="13056" max="13060" width="12.83203125" style="1" bestFit="1" customWidth="1"/>
    <col min="13061" max="13300" width="11.5" style="1"/>
    <col min="13301" max="13301" width="17.1640625" style="1" customWidth="1"/>
    <col min="13302" max="13303" width="11.5" style="1"/>
    <col min="13304" max="13304" width="9.5" style="1" customWidth="1"/>
    <col min="13305" max="13305" width="24.83203125" style="1" customWidth="1"/>
    <col min="13306" max="13308" width="11.5" style="1"/>
    <col min="13309" max="13309" width="4.1640625" style="1" customWidth="1"/>
    <col min="13310" max="13310" width="12.83203125" style="1" bestFit="1" customWidth="1"/>
    <col min="13311" max="13311" width="6.6640625" style="1" customWidth="1"/>
    <col min="13312" max="13316" width="12.83203125" style="1" bestFit="1" customWidth="1"/>
    <col min="13317" max="13556" width="11.5" style="1"/>
    <col min="13557" max="13557" width="17.1640625" style="1" customWidth="1"/>
    <col min="13558" max="13559" width="11.5" style="1"/>
    <col min="13560" max="13560" width="9.5" style="1" customWidth="1"/>
    <col min="13561" max="13561" width="24.83203125" style="1" customWidth="1"/>
    <col min="13562" max="13564" width="11.5" style="1"/>
    <col min="13565" max="13565" width="4.1640625" style="1" customWidth="1"/>
    <col min="13566" max="13566" width="12.83203125" style="1" bestFit="1" customWidth="1"/>
    <col min="13567" max="13567" width="6.6640625" style="1" customWidth="1"/>
    <col min="13568" max="13572" width="12.83203125" style="1" bestFit="1" customWidth="1"/>
    <col min="13573" max="13812" width="11.5" style="1"/>
    <col min="13813" max="13813" width="17.1640625" style="1" customWidth="1"/>
    <col min="13814" max="13815" width="11.5" style="1"/>
    <col min="13816" max="13816" width="9.5" style="1" customWidth="1"/>
    <col min="13817" max="13817" width="24.83203125" style="1" customWidth="1"/>
    <col min="13818" max="13820" width="11.5" style="1"/>
    <col min="13821" max="13821" width="4.1640625" style="1" customWidth="1"/>
    <col min="13822" max="13822" width="12.83203125" style="1" bestFit="1" customWidth="1"/>
    <col min="13823" max="13823" width="6.6640625" style="1" customWidth="1"/>
    <col min="13824" max="13828" width="12.83203125" style="1" bestFit="1" customWidth="1"/>
    <col min="13829" max="14068" width="11.5" style="1"/>
    <col min="14069" max="14069" width="17.1640625" style="1" customWidth="1"/>
    <col min="14070" max="14071" width="11.5" style="1"/>
    <col min="14072" max="14072" width="9.5" style="1" customWidth="1"/>
    <col min="14073" max="14073" width="24.83203125" style="1" customWidth="1"/>
    <col min="14074" max="14076" width="11.5" style="1"/>
    <col min="14077" max="14077" width="4.1640625" style="1" customWidth="1"/>
    <col min="14078" max="14078" width="12.83203125" style="1" bestFit="1" customWidth="1"/>
    <col min="14079" max="14079" width="6.6640625" style="1" customWidth="1"/>
    <col min="14080" max="14084" width="12.83203125" style="1" bestFit="1" customWidth="1"/>
    <col min="14085" max="14324" width="11.5" style="1"/>
    <col min="14325" max="14325" width="17.1640625" style="1" customWidth="1"/>
    <col min="14326" max="14327" width="11.5" style="1"/>
    <col min="14328" max="14328" width="9.5" style="1" customWidth="1"/>
    <col min="14329" max="14329" width="24.83203125" style="1" customWidth="1"/>
    <col min="14330" max="14332" width="11.5" style="1"/>
    <col min="14333" max="14333" width="4.1640625" style="1" customWidth="1"/>
    <col min="14334" max="14334" width="12.83203125" style="1" bestFit="1" customWidth="1"/>
    <col min="14335" max="14335" width="6.6640625" style="1" customWidth="1"/>
    <col min="14336" max="14340" width="12.83203125" style="1" bestFit="1" customWidth="1"/>
    <col min="14341" max="14580" width="11.5" style="1"/>
    <col min="14581" max="14581" width="17.1640625" style="1" customWidth="1"/>
    <col min="14582" max="14583" width="11.5" style="1"/>
    <col min="14584" max="14584" width="9.5" style="1" customWidth="1"/>
    <col min="14585" max="14585" width="24.83203125" style="1" customWidth="1"/>
    <col min="14586" max="14588" width="11.5" style="1"/>
    <col min="14589" max="14589" width="4.1640625" style="1" customWidth="1"/>
    <col min="14590" max="14590" width="12.83203125" style="1" bestFit="1" customWidth="1"/>
    <col min="14591" max="14591" width="6.6640625" style="1" customWidth="1"/>
    <col min="14592" max="14596" width="12.83203125" style="1" bestFit="1" customWidth="1"/>
    <col min="14597" max="14836" width="11.5" style="1"/>
    <col min="14837" max="14837" width="17.1640625" style="1" customWidth="1"/>
    <col min="14838" max="14839" width="11.5" style="1"/>
    <col min="14840" max="14840" width="9.5" style="1" customWidth="1"/>
    <col min="14841" max="14841" width="24.83203125" style="1" customWidth="1"/>
    <col min="14842" max="14844" width="11.5" style="1"/>
    <col min="14845" max="14845" width="4.1640625" style="1" customWidth="1"/>
    <col min="14846" max="14846" width="12.83203125" style="1" bestFit="1" customWidth="1"/>
    <col min="14847" max="14847" width="6.6640625" style="1" customWidth="1"/>
    <col min="14848" max="14852" width="12.83203125" style="1" bestFit="1" customWidth="1"/>
    <col min="14853" max="15092" width="11.5" style="1"/>
    <col min="15093" max="15093" width="17.1640625" style="1" customWidth="1"/>
    <col min="15094" max="15095" width="11.5" style="1"/>
    <col min="15096" max="15096" width="9.5" style="1" customWidth="1"/>
    <col min="15097" max="15097" width="24.83203125" style="1" customWidth="1"/>
    <col min="15098" max="15100" width="11.5" style="1"/>
    <col min="15101" max="15101" width="4.1640625" style="1" customWidth="1"/>
    <col min="15102" max="15102" width="12.83203125" style="1" bestFit="1" customWidth="1"/>
    <col min="15103" max="15103" width="6.6640625" style="1" customWidth="1"/>
    <col min="15104" max="15108" width="12.83203125" style="1" bestFit="1" customWidth="1"/>
    <col min="15109" max="15348" width="11.5" style="1"/>
    <col min="15349" max="15349" width="17.1640625" style="1" customWidth="1"/>
    <col min="15350" max="15351" width="11.5" style="1"/>
    <col min="15352" max="15352" width="9.5" style="1" customWidth="1"/>
    <col min="15353" max="15353" width="24.83203125" style="1" customWidth="1"/>
    <col min="15354" max="15356" width="11.5" style="1"/>
    <col min="15357" max="15357" width="4.1640625" style="1" customWidth="1"/>
    <col min="15358" max="15358" width="12.83203125" style="1" bestFit="1" customWidth="1"/>
    <col min="15359" max="15359" width="6.6640625" style="1" customWidth="1"/>
    <col min="15360" max="15364" width="12.83203125" style="1" bestFit="1" customWidth="1"/>
    <col min="15365" max="15604" width="11.5" style="1"/>
    <col min="15605" max="15605" width="17.1640625" style="1" customWidth="1"/>
    <col min="15606" max="15607" width="11.5" style="1"/>
    <col min="15608" max="15608" width="9.5" style="1" customWidth="1"/>
    <col min="15609" max="15609" width="24.83203125" style="1" customWidth="1"/>
    <col min="15610" max="15612" width="11.5" style="1"/>
    <col min="15613" max="15613" width="4.1640625" style="1" customWidth="1"/>
    <col min="15614" max="15614" width="12.83203125" style="1" bestFit="1" customWidth="1"/>
    <col min="15615" max="15615" width="6.6640625" style="1" customWidth="1"/>
    <col min="15616" max="15620" width="12.83203125" style="1" bestFit="1" customWidth="1"/>
    <col min="15621" max="15860" width="11.5" style="1"/>
    <col min="15861" max="15861" width="17.1640625" style="1" customWidth="1"/>
    <col min="15862" max="15863" width="11.5" style="1"/>
    <col min="15864" max="15864" width="9.5" style="1" customWidth="1"/>
    <col min="15865" max="15865" width="24.83203125" style="1" customWidth="1"/>
    <col min="15866" max="15868" width="11.5" style="1"/>
    <col min="15869" max="15869" width="4.1640625" style="1" customWidth="1"/>
    <col min="15870" max="15870" width="12.83203125" style="1" bestFit="1" customWidth="1"/>
    <col min="15871" max="15871" width="6.6640625" style="1" customWidth="1"/>
    <col min="15872" max="15876" width="12.83203125" style="1" bestFit="1" customWidth="1"/>
    <col min="15877" max="16116" width="11.5" style="1"/>
    <col min="16117" max="16117" width="17.1640625" style="1" customWidth="1"/>
    <col min="16118" max="16119" width="11.5" style="1"/>
    <col min="16120" max="16120" width="9.5" style="1" customWidth="1"/>
    <col min="16121" max="16121" width="24.83203125" style="1" customWidth="1"/>
    <col min="16122" max="16124" width="11.5" style="1"/>
    <col min="16125" max="16125" width="4.1640625" style="1" customWidth="1"/>
    <col min="16126" max="16126" width="12.83203125" style="1" bestFit="1" customWidth="1"/>
    <col min="16127" max="16127" width="6.6640625" style="1" customWidth="1"/>
    <col min="16128" max="16132" width="12.83203125" style="1" bestFit="1" customWidth="1"/>
    <col min="16133" max="16384" width="11.5" style="1"/>
  </cols>
  <sheetData>
    <row r="1" spans="1:3" x14ac:dyDescent="0.15">
      <c r="A1" s="1" t="s">
        <v>43</v>
      </c>
    </row>
    <row r="2" spans="1:3" x14ac:dyDescent="0.15">
      <c r="A2" s="54" t="s">
        <v>44</v>
      </c>
      <c r="B2" s="55"/>
      <c r="C2" s="56"/>
    </row>
    <row r="3" spans="1:3" x14ac:dyDescent="0.15">
      <c r="A3" s="20" t="s">
        <v>45</v>
      </c>
      <c r="B3" s="20" t="s">
        <v>46</v>
      </c>
      <c r="C3" s="6" t="s">
        <v>4</v>
      </c>
    </row>
    <row r="4" spans="1:3" x14ac:dyDescent="0.15">
      <c r="A4" s="5" t="s">
        <v>6</v>
      </c>
      <c r="B4" s="4"/>
      <c r="C4" s="9">
        <v>30</v>
      </c>
    </row>
    <row r="5" spans="1:3" x14ac:dyDescent="0.15">
      <c r="A5" s="5" t="s">
        <v>8</v>
      </c>
      <c r="B5" s="4">
        <v>20</v>
      </c>
      <c r="C5" s="9">
        <f>C4/100*B5</f>
        <v>6</v>
      </c>
    </row>
    <row r="6" spans="1:3" x14ac:dyDescent="0.15">
      <c r="A6" s="5" t="s">
        <v>10</v>
      </c>
      <c r="B6" s="4"/>
      <c r="C6" s="9">
        <f>C4-C5</f>
        <v>24</v>
      </c>
    </row>
    <row r="7" spans="1:3" x14ac:dyDescent="0.15">
      <c r="A7" s="5" t="s">
        <v>47</v>
      </c>
      <c r="B7" s="4">
        <v>3</v>
      </c>
      <c r="C7" s="9">
        <f>C6/100*B7</f>
        <v>0.72</v>
      </c>
    </row>
    <row r="8" spans="1:3" x14ac:dyDescent="0.15">
      <c r="A8" s="5" t="s">
        <v>14</v>
      </c>
      <c r="B8" s="4"/>
      <c r="C8" s="9">
        <f>C6-C7</f>
        <v>23.28</v>
      </c>
    </row>
    <row r="9" spans="1:3" x14ac:dyDescent="0.15">
      <c r="A9" s="5" t="s">
        <v>16</v>
      </c>
      <c r="B9" s="4"/>
      <c r="C9" s="9">
        <v>3</v>
      </c>
    </row>
    <row r="10" spans="1:3" x14ac:dyDescent="0.15">
      <c r="A10" s="5" t="s">
        <v>48</v>
      </c>
      <c r="B10" s="4"/>
      <c r="C10" s="9">
        <f>C8+C9</f>
        <v>26.28</v>
      </c>
    </row>
    <row r="11" spans="1:3" x14ac:dyDescent="0.15">
      <c r="A11" s="5" t="s">
        <v>20</v>
      </c>
      <c r="B11" s="4">
        <v>70</v>
      </c>
      <c r="C11" s="9">
        <f>C10/100*B11</f>
        <v>18.396000000000001</v>
      </c>
    </row>
    <row r="12" spans="1:3" x14ac:dyDescent="0.15">
      <c r="A12" s="5" t="s">
        <v>22</v>
      </c>
      <c r="B12" s="4"/>
      <c r="C12" s="9">
        <f>C10+C11</f>
        <v>44.676000000000002</v>
      </c>
    </row>
    <row r="13" spans="1:3" x14ac:dyDescent="0.15">
      <c r="A13" s="5" t="s">
        <v>24</v>
      </c>
      <c r="B13" s="4">
        <v>8</v>
      </c>
      <c r="C13" s="9">
        <f>C12/100*B13</f>
        <v>3.5740800000000004</v>
      </c>
    </row>
    <row r="14" spans="1:3" x14ac:dyDescent="0.15">
      <c r="A14" s="5" t="s">
        <v>26</v>
      </c>
      <c r="B14" s="4"/>
      <c r="C14" s="9">
        <f>C12+C13</f>
        <v>48.250080000000004</v>
      </c>
    </row>
    <row r="16" spans="1:3" x14ac:dyDescent="0.15">
      <c r="A16" s="1" t="s">
        <v>49</v>
      </c>
    </row>
    <row r="17" spans="1:3" x14ac:dyDescent="0.15">
      <c r="A17" s="54" t="s">
        <v>44</v>
      </c>
      <c r="B17" s="55"/>
      <c r="C17" s="56"/>
    </row>
    <row r="18" spans="1:3" x14ac:dyDescent="0.15">
      <c r="A18" s="20" t="s">
        <v>45</v>
      </c>
      <c r="B18" s="20" t="s">
        <v>46</v>
      </c>
      <c r="C18" s="6" t="s">
        <v>4</v>
      </c>
    </row>
    <row r="19" spans="1:3" x14ac:dyDescent="0.15">
      <c r="A19" s="5" t="s">
        <v>6</v>
      </c>
      <c r="B19" s="4"/>
      <c r="C19" s="9">
        <v>40</v>
      </c>
    </row>
    <row r="20" spans="1:3" x14ac:dyDescent="0.15">
      <c r="A20" s="5" t="s">
        <v>8</v>
      </c>
      <c r="B20" s="4">
        <v>20</v>
      </c>
      <c r="C20" s="9">
        <f>C19/100*B20</f>
        <v>8</v>
      </c>
    </row>
    <row r="21" spans="1:3" x14ac:dyDescent="0.15">
      <c r="A21" s="5" t="s">
        <v>10</v>
      </c>
      <c r="B21" s="4"/>
      <c r="C21" s="9">
        <f>C19-C20</f>
        <v>32</v>
      </c>
    </row>
    <row r="22" spans="1:3" x14ac:dyDescent="0.15">
      <c r="A22" s="5" t="s">
        <v>47</v>
      </c>
      <c r="B22" s="4">
        <v>3</v>
      </c>
      <c r="C22" s="9">
        <f>C21/100*B22</f>
        <v>0.96</v>
      </c>
    </row>
    <row r="23" spans="1:3" x14ac:dyDescent="0.15">
      <c r="A23" s="5" t="s">
        <v>14</v>
      </c>
      <c r="B23" s="4"/>
      <c r="C23" s="9">
        <f>C21-C22</f>
        <v>31.04</v>
      </c>
    </row>
    <row r="24" spans="1:3" x14ac:dyDescent="0.15">
      <c r="A24" s="5" t="s">
        <v>16</v>
      </c>
      <c r="B24" s="4"/>
      <c r="C24" s="9">
        <v>7</v>
      </c>
    </row>
    <row r="25" spans="1:3" x14ac:dyDescent="0.15">
      <c r="A25" s="5" t="s">
        <v>48</v>
      </c>
      <c r="B25" s="4"/>
      <c r="C25" s="9">
        <f>C23+C24</f>
        <v>38.04</v>
      </c>
    </row>
    <row r="26" spans="1:3" x14ac:dyDescent="0.15">
      <c r="A26" s="5" t="s">
        <v>20</v>
      </c>
      <c r="B26" s="4">
        <v>75</v>
      </c>
      <c r="C26" s="9">
        <f>C25/100*B26</f>
        <v>28.53</v>
      </c>
    </row>
    <row r="27" spans="1:3" x14ac:dyDescent="0.15">
      <c r="A27" s="5" t="s">
        <v>22</v>
      </c>
      <c r="B27" s="4"/>
      <c r="C27" s="9">
        <f>C25+C26</f>
        <v>66.569999999999993</v>
      </c>
    </row>
    <row r="28" spans="1:3" x14ac:dyDescent="0.15">
      <c r="A28" s="5" t="s">
        <v>24</v>
      </c>
      <c r="B28" s="4">
        <v>10</v>
      </c>
      <c r="C28" s="9">
        <f>C27/100*B28</f>
        <v>6.657</v>
      </c>
    </row>
    <row r="29" spans="1:3" x14ac:dyDescent="0.15">
      <c r="A29" s="5" t="s">
        <v>26</v>
      </c>
      <c r="B29" s="4"/>
      <c r="C29" s="9">
        <f>C27+C28</f>
        <v>73.22699999999999</v>
      </c>
    </row>
    <row r="30" spans="1:3" x14ac:dyDescent="0.15">
      <c r="A30" s="5" t="s">
        <v>28</v>
      </c>
      <c r="B30" s="4">
        <v>3</v>
      </c>
      <c r="C30" s="9">
        <f>C29/100*B30</f>
        <v>2.1968099999999997</v>
      </c>
    </row>
    <row r="31" spans="1:3" x14ac:dyDescent="0.15">
      <c r="A31" s="5" t="s">
        <v>30</v>
      </c>
      <c r="B31" s="4"/>
      <c r="C31" s="9">
        <v>0</v>
      </c>
    </row>
    <row r="32" spans="1:3" x14ac:dyDescent="0.15">
      <c r="A32" s="5" t="s">
        <v>32</v>
      </c>
      <c r="B32" s="4"/>
      <c r="C32" s="9">
        <f>C29+C30+C31</f>
        <v>75.423809999999989</v>
      </c>
    </row>
    <row r="33" spans="1:3" x14ac:dyDescent="0.15">
      <c r="A33" s="5" t="s">
        <v>34</v>
      </c>
      <c r="B33" s="4">
        <v>20</v>
      </c>
      <c r="C33" s="9">
        <f>C32/100*B33</f>
        <v>15.084761999999998</v>
      </c>
    </row>
    <row r="34" spans="1:3" x14ac:dyDescent="0.15">
      <c r="A34" s="5" t="s">
        <v>36</v>
      </c>
      <c r="B34" s="4"/>
      <c r="C34" s="9">
        <f>C32+C33</f>
        <v>90.508571999999987</v>
      </c>
    </row>
  </sheetData>
  <mergeCells count="2">
    <mergeCell ref="A2:C2"/>
    <mergeCell ref="A17:C1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45E6-BDAE-47A1-8066-392C431294D1}">
  <sheetPr>
    <tabColor rgb="FFFFC000"/>
  </sheetPr>
  <dimension ref="A1:I23"/>
  <sheetViews>
    <sheetView workbookViewId="0">
      <selection activeCell="H30" sqref="H30"/>
    </sheetView>
  </sheetViews>
  <sheetFormatPr baseColWidth="10" defaultColWidth="11.5" defaultRowHeight="14" x14ac:dyDescent="0.15"/>
  <cols>
    <col min="1" max="1" width="4.5" style="1" customWidth="1"/>
    <col min="2" max="2" width="27.83203125" style="1" customWidth="1"/>
    <col min="3" max="3" width="9.83203125" style="1" customWidth="1"/>
    <col min="4" max="4" width="11.5" style="1" bestFit="1" customWidth="1"/>
    <col min="5" max="5" width="5" style="1" customWidth="1"/>
    <col min="6" max="6" width="4.6640625" style="1" customWidth="1"/>
    <col min="7" max="7" width="27.6640625" style="1" customWidth="1"/>
    <col min="8" max="8" width="11.5" style="1"/>
    <col min="9" max="9" width="17.1640625" style="1" customWidth="1"/>
    <col min="10" max="254" width="11.5" style="1"/>
    <col min="255" max="255" width="7.5" style="1" customWidth="1"/>
    <col min="256" max="256" width="27.83203125" style="1" customWidth="1"/>
    <col min="257" max="257" width="9.83203125" style="1" customWidth="1"/>
    <col min="258" max="258" width="11.5" style="1" bestFit="1" customWidth="1"/>
    <col min="259" max="259" width="5.5" style="1" customWidth="1"/>
    <col min="260" max="260" width="17.5" style="1" customWidth="1"/>
    <col min="261" max="510" width="11.5" style="1"/>
    <col min="511" max="511" width="7.5" style="1" customWidth="1"/>
    <col min="512" max="512" width="27.83203125" style="1" customWidth="1"/>
    <col min="513" max="513" width="9.83203125" style="1" customWidth="1"/>
    <col min="514" max="514" width="11.5" style="1" bestFit="1" customWidth="1"/>
    <col min="515" max="515" width="5.5" style="1" customWidth="1"/>
    <col min="516" max="516" width="17.5" style="1" customWidth="1"/>
    <col min="517" max="766" width="11.5" style="1"/>
    <col min="767" max="767" width="7.5" style="1" customWidth="1"/>
    <col min="768" max="768" width="27.83203125" style="1" customWidth="1"/>
    <col min="769" max="769" width="9.83203125" style="1" customWidth="1"/>
    <col min="770" max="770" width="11.5" style="1" bestFit="1" customWidth="1"/>
    <col min="771" max="771" width="5.5" style="1" customWidth="1"/>
    <col min="772" max="772" width="17.5" style="1" customWidth="1"/>
    <col min="773" max="1022" width="11.5" style="1"/>
    <col min="1023" max="1023" width="7.5" style="1" customWidth="1"/>
    <col min="1024" max="1024" width="27.83203125" style="1" customWidth="1"/>
    <col min="1025" max="1025" width="9.83203125" style="1" customWidth="1"/>
    <col min="1026" max="1026" width="11.5" style="1" bestFit="1" customWidth="1"/>
    <col min="1027" max="1027" width="5.5" style="1" customWidth="1"/>
    <col min="1028" max="1028" width="17.5" style="1" customWidth="1"/>
    <col min="1029" max="1278" width="11.5" style="1"/>
    <col min="1279" max="1279" width="7.5" style="1" customWidth="1"/>
    <col min="1280" max="1280" width="27.83203125" style="1" customWidth="1"/>
    <col min="1281" max="1281" width="9.83203125" style="1" customWidth="1"/>
    <col min="1282" max="1282" width="11.5" style="1" bestFit="1" customWidth="1"/>
    <col min="1283" max="1283" width="5.5" style="1" customWidth="1"/>
    <col min="1284" max="1284" width="17.5" style="1" customWidth="1"/>
    <col min="1285" max="1534" width="11.5" style="1"/>
    <col min="1535" max="1535" width="7.5" style="1" customWidth="1"/>
    <col min="1536" max="1536" width="27.83203125" style="1" customWidth="1"/>
    <col min="1537" max="1537" width="9.83203125" style="1" customWidth="1"/>
    <col min="1538" max="1538" width="11.5" style="1" bestFit="1" customWidth="1"/>
    <col min="1539" max="1539" width="5.5" style="1" customWidth="1"/>
    <col min="1540" max="1540" width="17.5" style="1" customWidth="1"/>
    <col min="1541" max="1790" width="11.5" style="1"/>
    <col min="1791" max="1791" width="7.5" style="1" customWidth="1"/>
    <col min="1792" max="1792" width="27.83203125" style="1" customWidth="1"/>
    <col min="1793" max="1793" width="9.83203125" style="1" customWidth="1"/>
    <col min="1794" max="1794" width="11.5" style="1" bestFit="1" customWidth="1"/>
    <col min="1795" max="1795" width="5.5" style="1" customWidth="1"/>
    <col min="1796" max="1796" width="17.5" style="1" customWidth="1"/>
    <col min="1797" max="2046" width="11.5" style="1"/>
    <col min="2047" max="2047" width="7.5" style="1" customWidth="1"/>
    <col min="2048" max="2048" width="27.83203125" style="1" customWidth="1"/>
    <col min="2049" max="2049" width="9.83203125" style="1" customWidth="1"/>
    <col min="2050" max="2050" width="11.5" style="1" bestFit="1" customWidth="1"/>
    <col min="2051" max="2051" width="5.5" style="1" customWidth="1"/>
    <col min="2052" max="2052" width="17.5" style="1" customWidth="1"/>
    <col min="2053" max="2302" width="11.5" style="1"/>
    <col min="2303" max="2303" width="7.5" style="1" customWidth="1"/>
    <col min="2304" max="2304" width="27.83203125" style="1" customWidth="1"/>
    <col min="2305" max="2305" width="9.83203125" style="1" customWidth="1"/>
    <col min="2306" max="2306" width="11.5" style="1" bestFit="1" customWidth="1"/>
    <col min="2307" max="2307" width="5.5" style="1" customWidth="1"/>
    <col min="2308" max="2308" width="17.5" style="1" customWidth="1"/>
    <col min="2309" max="2558" width="11.5" style="1"/>
    <col min="2559" max="2559" width="7.5" style="1" customWidth="1"/>
    <col min="2560" max="2560" width="27.83203125" style="1" customWidth="1"/>
    <col min="2561" max="2561" width="9.83203125" style="1" customWidth="1"/>
    <col min="2562" max="2562" width="11.5" style="1" bestFit="1" customWidth="1"/>
    <col min="2563" max="2563" width="5.5" style="1" customWidth="1"/>
    <col min="2564" max="2564" width="17.5" style="1" customWidth="1"/>
    <col min="2565" max="2814" width="11.5" style="1"/>
    <col min="2815" max="2815" width="7.5" style="1" customWidth="1"/>
    <col min="2816" max="2816" width="27.83203125" style="1" customWidth="1"/>
    <col min="2817" max="2817" width="9.83203125" style="1" customWidth="1"/>
    <col min="2818" max="2818" width="11.5" style="1" bestFit="1" customWidth="1"/>
    <col min="2819" max="2819" width="5.5" style="1" customWidth="1"/>
    <col min="2820" max="2820" width="17.5" style="1" customWidth="1"/>
    <col min="2821" max="3070" width="11.5" style="1"/>
    <col min="3071" max="3071" width="7.5" style="1" customWidth="1"/>
    <col min="3072" max="3072" width="27.83203125" style="1" customWidth="1"/>
    <col min="3073" max="3073" width="9.83203125" style="1" customWidth="1"/>
    <col min="3074" max="3074" width="11.5" style="1" bestFit="1" customWidth="1"/>
    <col min="3075" max="3075" width="5.5" style="1" customWidth="1"/>
    <col min="3076" max="3076" width="17.5" style="1" customWidth="1"/>
    <col min="3077" max="3326" width="11.5" style="1"/>
    <col min="3327" max="3327" width="7.5" style="1" customWidth="1"/>
    <col min="3328" max="3328" width="27.83203125" style="1" customWidth="1"/>
    <col min="3329" max="3329" width="9.83203125" style="1" customWidth="1"/>
    <col min="3330" max="3330" width="11.5" style="1" bestFit="1" customWidth="1"/>
    <col min="3331" max="3331" width="5.5" style="1" customWidth="1"/>
    <col min="3332" max="3332" width="17.5" style="1" customWidth="1"/>
    <col min="3333" max="3582" width="11.5" style="1"/>
    <col min="3583" max="3583" width="7.5" style="1" customWidth="1"/>
    <col min="3584" max="3584" width="27.83203125" style="1" customWidth="1"/>
    <col min="3585" max="3585" width="9.83203125" style="1" customWidth="1"/>
    <col min="3586" max="3586" width="11.5" style="1" bestFit="1" customWidth="1"/>
    <col min="3587" max="3587" width="5.5" style="1" customWidth="1"/>
    <col min="3588" max="3588" width="17.5" style="1" customWidth="1"/>
    <col min="3589" max="3838" width="11.5" style="1"/>
    <col min="3839" max="3839" width="7.5" style="1" customWidth="1"/>
    <col min="3840" max="3840" width="27.83203125" style="1" customWidth="1"/>
    <col min="3841" max="3841" width="9.83203125" style="1" customWidth="1"/>
    <col min="3842" max="3842" width="11.5" style="1" bestFit="1" customWidth="1"/>
    <col min="3843" max="3843" width="5.5" style="1" customWidth="1"/>
    <col min="3844" max="3844" width="17.5" style="1" customWidth="1"/>
    <col min="3845" max="4094" width="11.5" style="1"/>
    <col min="4095" max="4095" width="7.5" style="1" customWidth="1"/>
    <col min="4096" max="4096" width="27.83203125" style="1" customWidth="1"/>
    <col min="4097" max="4097" width="9.83203125" style="1" customWidth="1"/>
    <col min="4098" max="4098" width="11.5" style="1" bestFit="1" customWidth="1"/>
    <col min="4099" max="4099" width="5.5" style="1" customWidth="1"/>
    <col min="4100" max="4100" width="17.5" style="1" customWidth="1"/>
    <col min="4101" max="4350" width="11.5" style="1"/>
    <col min="4351" max="4351" width="7.5" style="1" customWidth="1"/>
    <col min="4352" max="4352" width="27.83203125" style="1" customWidth="1"/>
    <col min="4353" max="4353" width="9.83203125" style="1" customWidth="1"/>
    <col min="4354" max="4354" width="11.5" style="1" bestFit="1" customWidth="1"/>
    <col min="4355" max="4355" width="5.5" style="1" customWidth="1"/>
    <col min="4356" max="4356" width="17.5" style="1" customWidth="1"/>
    <col min="4357" max="4606" width="11.5" style="1"/>
    <col min="4607" max="4607" width="7.5" style="1" customWidth="1"/>
    <col min="4608" max="4608" width="27.83203125" style="1" customWidth="1"/>
    <col min="4609" max="4609" width="9.83203125" style="1" customWidth="1"/>
    <col min="4610" max="4610" width="11.5" style="1" bestFit="1" customWidth="1"/>
    <col min="4611" max="4611" width="5.5" style="1" customWidth="1"/>
    <col min="4612" max="4612" width="17.5" style="1" customWidth="1"/>
    <col min="4613" max="4862" width="11.5" style="1"/>
    <col min="4863" max="4863" width="7.5" style="1" customWidth="1"/>
    <col min="4864" max="4864" width="27.83203125" style="1" customWidth="1"/>
    <col min="4865" max="4865" width="9.83203125" style="1" customWidth="1"/>
    <col min="4866" max="4866" width="11.5" style="1" bestFit="1" customWidth="1"/>
    <col min="4867" max="4867" width="5.5" style="1" customWidth="1"/>
    <col min="4868" max="4868" width="17.5" style="1" customWidth="1"/>
    <col min="4869" max="5118" width="11.5" style="1"/>
    <col min="5119" max="5119" width="7.5" style="1" customWidth="1"/>
    <col min="5120" max="5120" width="27.83203125" style="1" customWidth="1"/>
    <col min="5121" max="5121" width="9.83203125" style="1" customWidth="1"/>
    <col min="5122" max="5122" width="11.5" style="1" bestFit="1" customWidth="1"/>
    <col min="5123" max="5123" width="5.5" style="1" customWidth="1"/>
    <col min="5124" max="5124" width="17.5" style="1" customWidth="1"/>
    <col min="5125" max="5374" width="11.5" style="1"/>
    <col min="5375" max="5375" width="7.5" style="1" customWidth="1"/>
    <col min="5376" max="5376" width="27.83203125" style="1" customWidth="1"/>
    <col min="5377" max="5377" width="9.83203125" style="1" customWidth="1"/>
    <col min="5378" max="5378" width="11.5" style="1" bestFit="1" customWidth="1"/>
    <col min="5379" max="5379" width="5.5" style="1" customWidth="1"/>
    <col min="5380" max="5380" width="17.5" style="1" customWidth="1"/>
    <col min="5381" max="5630" width="11.5" style="1"/>
    <col min="5631" max="5631" width="7.5" style="1" customWidth="1"/>
    <col min="5632" max="5632" width="27.83203125" style="1" customWidth="1"/>
    <col min="5633" max="5633" width="9.83203125" style="1" customWidth="1"/>
    <col min="5634" max="5634" width="11.5" style="1" bestFit="1" customWidth="1"/>
    <col min="5635" max="5635" width="5.5" style="1" customWidth="1"/>
    <col min="5636" max="5636" width="17.5" style="1" customWidth="1"/>
    <col min="5637" max="5886" width="11.5" style="1"/>
    <col min="5887" max="5887" width="7.5" style="1" customWidth="1"/>
    <col min="5888" max="5888" width="27.83203125" style="1" customWidth="1"/>
    <col min="5889" max="5889" width="9.83203125" style="1" customWidth="1"/>
    <col min="5890" max="5890" width="11.5" style="1" bestFit="1" customWidth="1"/>
    <col min="5891" max="5891" width="5.5" style="1" customWidth="1"/>
    <col min="5892" max="5892" width="17.5" style="1" customWidth="1"/>
    <col min="5893" max="6142" width="11.5" style="1"/>
    <col min="6143" max="6143" width="7.5" style="1" customWidth="1"/>
    <col min="6144" max="6144" width="27.83203125" style="1" customWidth="1"/>
    <col min="6145" max="6145" width="9.83203125" style="1" customWidth="1"/>
    <col min="6146" max="6146" width="11.5" style="1" bestFit="1" customWidth="1"/>
    <col min="6147" max="6147" width="5.5" style="1" customWidth="1"/>
    <col min="6148" max="6148" width="17.5" style="1" customWidth="1"/>
    <col min="6149" max="6398" width="11.5" style="1"/>
    <col min="6399" max="6399" width="7.5" style="1" customWidth="1"/>
    <col min="6400" max="6400" width="27.83203125" style="1" customWidth="1"/>
    <col min="6401" max="6401" width="9.83203125" style="1" customWidth="1"/>
    <col min="6402" max="6402" width="11.5" style="1" bestFit="1" customWidth="1"/>
    <col min="6403" max="6403" width="5.5" style="1" customWidth="1"/>
    <col min="6404" max="6404" width="17.5" style="1" customWidth="1"/>
    <col min="6405" max="6654" width="11.5" style="1"/>
    <col min="6655" max="6655" width="7.5" style="1" customWidth="1"/>
    <col min="6656" max="6656" width="27.83203125" style="1" customWidth="1"/>
    <col min="6657" max="6657" width="9.83203125" style="1" customWidth="1"/>
    <col min="6658" max="6658" width="11.5" style="1" bestFit="1" customWidth="1"/>
    <col min="6659" max="6659" width="5.5" style="1" customWidth="1"/>
    <col min="6660" max="6660" width="17.5" style="1" customWidth="1"/>
    <col min="6661" max="6910" width="11.5" style="1"/>
    <col min="6911" max="6911" width="7.5" style="1" customWidth="1"/>
    <col min="6912" max="6912" width="27.83203125" style="1" customWidth="1"/>
    <col min="6913" max="6913" width="9.83203125" style="1" customWidth="1"/>
    <col min="6914" max="6914" width="11.5" style="1" bestFit="1" customWidth="1"/>
    <col min="6915" max="6915" width="5.5" style="1" customWidth="1"/>
    <col min="6916" max="6916" width="17.5" style="1" customWidth="1"/>
    <col min="6917" max="7166" width="11.5" style="1"/>
    <col min="7167" max="7167" width="7.5" style="1" customWidth="1"/>
    <col min="7168" max="7168" width="27.83203125" style="1" customWidth="1"/>
    <col min="7169" max="7169" width="9.83203125" style="1" customWidth="1"/>
    <col min="7170" max="7170" width="11.5" style="1" bestFit="1" customWidth="1"/>
    <col min="7171" max="7171" width="5.5" style="1" customWidth="1"/>
    <col min="7172" max="7172" width="17.5" style="1" customWidth="1"/>
    <col min="7173" max="7422" width="11.5" style="1"/>
    <col min="7423" max="7423" width="7.5" style="1" customWidth="1"/>
    <col min="7424" max="7424" width="27.83203125" style="1" customWidth="1"/>
    <col min="7425" max="7425" width="9.83203125" style="1" customWidth="1"/>
    <col min="7426" max="7426" width="11.5" style="1" bestFit="1" customWidth="1"/>
    <col min="7427" max="7427" width="5.5" style="1" customWidth="1"/>
    <col min="7428" max="7428" width="17.5" style="1" customWidth="1"/>
    <col min="7429" max="7678" width="11.5" style="1"/>
    <col min="7679" max="7679" width="7.5" style="1" customWidth="1"/>
    <col min="7680" max="7680" width="27.83203125" style="1" customWidth="1"/>
    <col min="7681" max="7681" width="9.83203125" style="1" customWidth="1"/>
    <col min="7682" max="7682" width="11.5" style="1" bestFit="1" customWidth="1"/>
    <col min="7683" max="7683" width="5.5" style="1" customWidth="1"/>
    <col min="7684" max="7684" width="17.5" style="1" customWidth="1"/>
    <col min="7685" max="7934" width="11.5" style="1"/>
    <col min="7935" max="7935" width="7.5" style="1" customWidth="1"/>
    <col min="7936" max="7936" width="27.83203125" style="1" customWidth="1"/>
    <col min="7937" max="7937" width="9.83203125" style="1" customWidth="1"/>
    <col min="7938" max="7938" width="11.5" style="1" bestFit="1" customWidth="1"/>
    <col min="7939" max="7939" width="5.5" style="1" customWidth="1"/>
    <col min="7940" max="7940" width="17.5" style="1" customWidth="1"/>
    <col min="7941" max="8190" width="11.5" style="1"/>
    <col min="8191" max="8191" width="7.5" style="1" customWidth="1"/>
    <col min="8192" max="8192" width="27.83203125" style="1" customWidth="1"/>
    <col min="8193" max="8193" width="9.83203125" style="1" customWidth="1"/>
    <col min="8194" max="8194" width="11.5" style="1" bestFit="1" customWidth="1"/>
    <col min="8195" max="8195" width="5.5" style="1" customWidth="1"/>
    <col min="8196" max="8196" width="17.5" style="1" customWidth="1"/>
    <col min="8197" max="8446" width="11.5" style="1"/>
    <col min="8447" max="8447" width="7.5" style="1" customWidth="1"/>
    <col min="8448" max="8448" width="27.83203125" style="1" customWidth="1"/>
    <col min="8449" max="8449" width="9.83203125" style="1" customWidth="1"/>
    <col min="8450" max="8450" width="11.5" style="1" bestFit="1" customWidth="1"/>
    <col min="8451" max="8451" width="5.5" style="1" customWidth="1"/>
    <col min="8452" max="8452" width="17.5" style="1" customWidth="1"/>
    <col min="8453" max="8702" width="11.5" style="1"/>
    <col min="8703" max="8703" width="7.5" style="1" customWidth="1"/>
    <col min="8704" max="8704" width="27.83203125" style="1" customWidth="1"/>
    <col min="8705" max="8705" width="9.83203125" style="1" customWidth="1"/>
    <col min="8706" max="8706" width="11.5" style="1" bestFit="1" customWidth="1"/>
    <col min="8707" max="8707" width="5.5" style="1" customWidth="1"/>
    <col min="8708" max="8708" width="17.5" style="1" customWidth="1"/>
    <col min="8709" max="8958" width="11.5" style="1"/>
    <col min="8959" max="8959" width="7.5" style="1" customWidth="1"/>
    <col min="8960" max="8960" width="27.83203125" style="1" customWidth="1"/>
    <col min="8961" max="8961" width="9.83203125" style="1" customWidth="1"/>
    <col min="8962" max="8962" width="11.5" style="1" bestFit="1" customWidth="1"/>
    <col min="8963" max="8963" width="5.5" style="1" customWidth="1"/>
    <col min="8964" max="8964" width="17.5" style="1" customWidth="1"/>
    <col min="8965" max="9214" width="11.5" style="1"/>
    <col min="9215" max="9215" width="7.5" style="1" customWidth="1"/>
    <col min="9216" max="9216" width="27.83203125" style="1" customWidth="1"/>
    <col min="9217" max="9217" width="9.83203125" style="1" customWidth="1"/>
    <col min="9218" max="9218" width="11.5" style="1" bestFit="1" customWidth="1"/>
    <col min="9219" max="9219" width="5.5" style="1" customWidth="1"/>
    <col min="9220" max="9220" width="17.5" style="1" customWidth="1"/>
    <col min="9221" max="9470" width="11.5" style="1"/>
    <col min="9471" max="9471" width="7.5" style="1" customWidth="1"/>
    <col min="9472" max="9472" width="27.83203125" style="1" customWidth="1"/>
    <col min="9473" max="9473" width="9.83203125" style="1" customWidth="1"/>
    <col min="9474" max="9474" width="11.5" style="1" bestFit="1" customWidth="1"/>
    <col min="9475" max="9475" width="5.5" style="1" customWidth="1"/>
    <col min="9476" max="9476" width="17.5" style="1" customWidth="1"/>
    <col min="9477" max="9726" width="11.5" style="1"/>
    <col min="9727" max="9727" width="7.5" style="1" customWidth="1"/>
    <col min="9728" max="9728" width="27.83203125" style="1" customWidth="1"/>
    <col min="9729" max="9729" width="9.83203125" style="1" customWidth="1"/>
    <col min="9730" max="9730" width="11.5" style="1" bestFit="1" customWidth="1"/>
    <col min="9731" max="9731" width="5.5" style="1" customWidth="1"/>
    <col min="9732" max="9732" width="17.5" style="1" customWidth="1"/>
    <col min="9733" max="9982" width="11.5" style="1"/>
    <col min="9983" max="9983" width="7.5" style="1" customWidth="1"/>
    <col min="9984" max="9984" width="27.83203125" style="1" customWidth="1"/>
    <col min="9985" max="9985" width="9.83203125" style="1" customWidth="1"/>
    <col min="9986" max="9986" width="11.5" style="1" bestFit="1" customWidth="1"/>
    <col min="9987" max="9987" width="5.5" style="1" customWidth="1"/>
    <col min="9988" max="9988" width="17.5" style="1" customWidth="1"/>
    <col min="9989" max="10238" width="11.5" style="1"/>
    <col min="10239" max="10239" width="7.5" style="1" customWidth="1"/>
    <col min="10240" max="10240" width="27.83203125" style="1" customWidth="1"/>
    <col min="10241" max="10241" width="9.83203125" style="1" customWidth="1"/>
    <col min="10242" max="10242" width="11.5" style="1" bestFit="1" customWidth="1"/>
    <col min="10243" max="10243" width="5.5" style="1" customWidth="1"/>
    <col min="10244" max="10244" width="17.5" style="1" customWidth="1"/>
    <col min="10245" max="10494" width="11.5" style="1"/>
    <col min="10495" max="10495" width="7.5" style="1" customWidth="1"/>
    <col min="10496" max="10496" width="27.83203125" style="1" customWidth="1"/>
    <col min="10497" max="10497" width="9.83203125" style="1" customWidth="1"/>
    <col min="10498" max="10498" width="11.5" style="1" bestFit="1" customWidth="1"/>
    <col min="10499" max="10499" width="5.5" style="1" customWidth="1"/>
    <col min="10500" max="10500" width="17.5" style="1" customWidth="1"/>
    <col min="10501" max="10750" width="11.5" style="1"/>
    <col min="10751" max="10751" width="7.5" style="1" customWidth="1"/>
    <col min="10752" max="10752" width="27.83203125" style="1" customWidth="1"/>
    <col min="10753" max="10753" width="9.83203125" style="1" customWidth="1"/>
    <col min="10754" max="10754" width="11.5" style="1" bestFit="1" customWidth="1"/>
    <col min="10755" max="10755" width="5.5" style="1" customWidth="1"/>
    <col min="10756" max="10756" width="17.5" style="1" customWidth="1"/>
    <col min="10757" max="11006" width="11.5" style="1"/>
    <col min="11007" max="11007" width="7.5" style="1" customWidth="1"/>
    <col min="11008" max="11008" width="27.83203125" style="1" customWidth="1"/>
    <col min="11009" max="11009" width="9.83203125" style="1" customWidth="1"/>
    <col min="11010" max="11010" width="11.5" style="1" bestFit="1" customWidth="1"/>
    <col min="11011" max="11011" width="5.5" style="1" customWidth="1"/>
    <col min="11012" max="11012" width="17.5" style="1" customWidth="1"/>
    <col min="11013" max="11262" width="11.5" style="1"/>
    <col min="11263" max="11263" width="7.5" style="1" customWidth="1"/>
    <col min="11264" max="11264" width="27.83203125" style="1" customWidth="1"/>
    <col min="11265" max="11265" width="9.83203125" style="1" customWidth="1"/>
    <col min="11266" max="11266" width="11.5" style="1" bestFit="1" customWidth="1"/>
    <col min="11267" max="11267" width="5.5" style="1" customWidth="1"/>
    <col min="11268" max="11268" width="17.5" style="1" customWidth="1"/>
    <col min="11269" max="11518" width="11.5" style="1"/>
    <col min="11519" max="11519" width="7.5" style="1" customWidth="1"/>
    <col min="11520" max="11520" width="27.83203125" style="1" customWidth="1"/>
    <col min="11521" max="11521" width="9.83203125" style="1" customWidth="1"/>
    <col min="11522" max="11522" width="11.5" style="1" bestFit="1" customWidth="1"/>
    <col min="11523" max="11523" width="5.5" style="1" customWidth="1"/>
    <col min="11524" max="11524" width="17.5" style="1" customWidth="1"/>
    <col min="11525" max="11774" width="11.5" style="1"/>
    <col min="11775" max="11775" width="7.5" style="1" customWidth="1"/>
    <col min="11776" max="11776" width="27.83203125" style="1" customWidth="1"/>
    <col min="11777" max="11777" width="9.83203125" style="1" customWidth="1"/>
    <col min="11778" max="11778" width="11.5" style="1" bestFit="1" customWidth="1"/>
    <col min="11779" max="11779" width="5.5" style="1" customWidth="1"/>
    <col min="11780" max="11780" width="17.5" style="1" customWidth="1"/>
    <col min="11781" max="12030" width="11.5" style="1"/>
    <col min="12031" max="12031" width="7.5" style="1" customWidth="1"/>
    <col min="12032" max="12032" width="27.83203125" style="1" customWidth="1"/>
    <col min="12033" max="12033" width="9.83203125" style="1" customWidth="1"/>
    <col min="12034" max="12034" width="11.5" style="1" bestFit="1" customWidth="1"/>
    <col min="12035" max="12035" width="5.5" style="1" customWidth="1"/>
    <col min="12036" max="12036" width="17.5" style="1" customWidth="1"/>
    <col min="12037" max="12286" width="11.5" style="1"/>
    <col min="12287" max="12287" width="7.5" style="1" customWidth="1"/>
    <col min="12288" max="12288" width="27.83203125" style="1" customWidth="1"/>
    <col min="12289" max="12289" width="9.83203125" style="1" customWidth="1"/>
    <col min="12290" max="12290" width="11.5" style="1" bestFit="1" customWidth="1"/>
    <col min="12291" max="12291" width="5.5" style="1" customWidth="1"/>
    <col min="12292" max="12292" width="17.5" style="1" customWidth="1"/>
    <col min="12293" max="12542" width="11.5" style="1"/>
    <col min="12543" max="12543" width="7.5" style="1" customWidth="1"/>
    <col min="12544" max="12544" width="27.83203125" style="1" customWidth="1"/>
    <col min="12545" max="12545" width="9.83203125" style="1" customWidth="1"/>
    <col min="12546" max="12546" width="11.5" style="1" bestFit="1" customWidth="1"/>
    <col min="12547" max="12547" width="5.5" style="1" customWidth="1"/>
    <col min="12548" max="12548" width="17.5" style="1" customWidth="1"/>
    <col min="12549" max="12798" width="11.5" style="1"/>
    <col min="12799" max="12799" width="7.5" style="1" customWidth="1"/>
    <col min="12800" max="12800" width="27.83203125" style="1" customWidth="1"/>
    <col min="12801" max="12801" width="9.83203125" style="1" customWidth="1"/>
    <col min="12802" max="12802" width="11.5" style="1" bestFit="1" customWidth="1"/>
    <col min="12803" max="12803" width="5.5" style="1" customWidth="1"/>
    <col min="12804" max="12804" width="17.5" style="1" customWidth="1"/>
    <col min="12805" max="13054" width="11.5" style="1"/>
    <col min="13055" max="13055" width="7.5" style="1" customWidth="1"/>
    <col min="13056" max="13056" width="27.83203125" style="1" customWidth="1"/>
    <col min="13057" max="13057" width="9.83203125" style="1" customWidth="1"/>
    <col min="13058" max="13058" width="11.5" style="1" bestFit="1" customWidth="1"/>
    <col min="13059" max="13059" width="5.5" style="1" customWidth="1"/>
    <col min="13060" max="13060" width="17.5" style="1" customWidth="1"/>
    <col min="13061" max="13310" width="11.5" style="1"/>
    <col min="13311" max="13311" width="7.5" style="1" customWidth="1"/>
    <col min="13312" max="13312" width="27.83203125" style="1" customWidth="1"/>
    <col min="13313" max="13313" width="9.83203125" style="1" customWidth="1"/>
    <col min="13314" max="13314" width="11.5" style="1" bestFit="1" customWidth="1"/>
    <col min="13315" max="13315" width="5.5" style="1" customWidth="1"/>
    <col min="13316" max="13316" width="17.5" style="1" customWidth="1"/>
    <col min="13317" max="13566" width="11.5" style="1"/>
    <col min="13567" max="13567" width="7.5" style="1" customWidth="1"/>
    <col min="13568" max="13568" width="27.83203125" style="1" customWidth="1"/>
    <col min="13569" max="13569" width="9.83203125" style="1" customWidth="1"/>
    <col min="13570" max="13570" width="11.5" style="1" bestFit="1" customWidth="1"/>
    <col min="13571" max="13571" width="5.5" style="1" customWidth="1"/>
    <col min="13572" max="13572" width="17.5" style="1" customWidth="1"/>
    <col min="13573" max="13822" width="11.5" style="1"/>
    <col min="13823" max="13823" width="7.5" style="1" customWidth="1"/>
    <col min="13824" max="13824" width="27.83203125" style="1" customWidth="1"/>
    <col min="13825" max="13825" width="9.83203125" style="1" customWidth="1"/>
    <col min="13826" max="13826" width="11.5" style="1" bestFit="1" customWidth="1"/>
    <col min="13827" max="13827" width="5.5" style="1" customWidth="1"/>
    <col min="13828" max="13828" width="17.5" style="1" customWidth="1"/>
    <col min="13829" max="14078" width="11.5" style="1"/>
    <col min="14079" max="14079" width="7.5" style="1" customWidth="1"/>
    <col min="14080" max="14080" width="27.83203125" style="1" customWidth="1"/>
    <col min="14081" max="14081" width="9.83203125" style="1" customWidth="1"/>
    <col min="14082" max="14082" width="11.5" style="1" bestFit="1" customWidth="1"/>
    <col min="14083" max="14083" width="5.5" style="1" customWidth="1"/>
    <col min="14084" max="14084" width="17.5" style="1" customWidth="1"/>
    <col min="14085" max="14334" width="11.5" style="1"/>
    <col min="14335" max="14335" width="7.5" style="1" customWidth="1"/>
    <col min="14336" max="14336" width="27.83203125" style="1" customWidth="1"/>
    <col min="14337" max="14337" width="9.83203125" style="1" customWidth="1"/>
    <col min="14338" max="14338" width="11.5" style="1" bestFit="1" customWidth="1"/>
    <col min="14339" max="14339" width="5.5" style="1" customWidth="1"/>
    <col min="14340" max="14340" width="17.5" style="1" customWidth="1"/>
    <col min="14341" max="14590" width="11.5" style="1"/>
    <col min="14591" max="14591" width="7.5" style="1" customWidth="1"/>
    <col min="14592" max="14592" width="27.83203125" style="1" customWidth="1"/>
    <col min="14593" max="14593" width="9.83203125" style="1" customWidth="1"/>
    <col min="14594" max="14594" width="11.5" style="1" bestFit="1" customWidth="1"/>
    <col min="14595" max="14595" width="5.5" style="1" customWidth="1"/>
    <col min="14596" max="14596" width="17.5" style="1" customWidth="1"/>
    <col min="14597" max="14846" width="11.5" style="1"/>
    <col min="14847" max="14847" width="7.5" style="1" customWidth="1"/>
    <col min="14848" max="14848" width="27.83203125" style="1" customWidth="1"/>
    <col min="14849" max="14849" width="9.83203125" style="1" customWidth="1"/>
    <col min="14850" max="14850" width="11.5" style="1" bestFit="1" customWidth="1"/>
    <col min="14851" max="14851" width="5.5" style="1" customWidth="1"/>
    <col min="14852" max="14852" width="17.5" style="1" customWidth="1"/>
    <col min="14853" max="15102" width="11.5" style="1"/>
    <col min="15103" max="15103" width="7.5" style="1" customWidth="1"/>
    <col min="15104" max="15104" width="27.83203125" style="1" customWidth="1"/>
    <col min="15105" max="15105" width="9.83203125" style="1" customWidth="1"/>
    <col min="15106" max="15106" width="11.5" style="1" bestFit="1" customWidth="1"/>
    <col min="15107" max="15107" width="5.5" style="1" customWidth="1"/>
    <col min="15108" max="15108" width="17.5" style="1" customWidth="1"/>
    <col min="15109" max="15358" width="11.5" style="1"/>
    <col min="15359" max="15359" width="7.5" style="1" customWidth="1"/>
    <col min="15360" max="15360" width="27.83203125" style="1" customWidth="1"/>
    <col min="15361" max="15361" width="9.83203125" style="1" customWidth="1"/>
    <col min="15362" max="15362" width="11.5" style="1" bestFit="1" customWidth="1"/>
    <col min="15363" max="15363" width="5.5" style="1" customWidth="1"/>
    <col min="15364" max="15364" width="17.5" style="1" customWidth="1"/>
    <col min="15365" max="15614" width="11.5" style="1"/>
    <col min="15615" max="15615" width="7.5" style="1" customWidth="1"/>
    <col min="15616" max="15616" width="27.83203125" style="1" customWidth="1"/>
    <col min="15617" max="15617" width="9.83203125" style="1" customWidth="1"/>
    <col min="15618" max="15618" width="11.5" style="1" bestFit="1" customWidth="1"/>
    <col min="15619" max="15619" width="5.5" style="1" customWidth="1"/>
    <col min="15620" max="15620" width="17.5" style="1" customWidth="1"/>
    <col min="15621" max="15870" width="11.5" style="1"/>
    <col min="15871" max="15871" width="7.5" style="1" customWidth="1"/>
    <col min="15872" max="15872" width="27.83203125" style="1" customWidth="1"/>
    <col min="15873" max="15873" width="9.83203125" style="1" customWidth="1"/>
    <col min="15874" max="15874" width="11.5" style="1" bestFit="1" customWidth="1"/>
    <col min="15875" max="15875" width="5.5" style="1" customWidth="1"/>
    <col min="15876" max="15876" width="17.5" style="1" customWidth="1"/>
    <col min="15877" max="16126" width="11.5" style="1"/>
    <col min="16127" max="16127" width="7.5" style="1" customWidth="1"/>
    <col min="16128" max="16128" width="27.83203125" style="1" customWidth="1"/>
    <col min="16129" max="16129" width="9.83203125" style="1" customWidth="1"/>
    <col min="16130" max="16130" width="11.5" style="1" bestFit="1" customWidth="1"/>
    <col min="16131" max="16131" width="5.5" style="1" customWidth="1"/>
    <col min="16132" max="16132" width="17.5" style="1" customWidth="1"/>
    <col min="16133" max="16384" width="11.5" style="1"/>
  </cols>
  <sheetData>
    <row r="1" spans="1:9" x14ac:dyDescent="0.15">
      <c r="A1" s="1" t="s">
        <v>43</v>
      </c>
      <c r="B1" s="57" t="s">
        <v>0</v>
      </c>
      <c r="C1" s="57"/>
      <c r="D1" s="57"/>
      <c r="F1" s="1" t="s">
        <v>49</v>
      </c>
      <c r="G1" s="57" t="s">
        <v>0</v>
      </c>
      <c r="H1" s="57"/>
      <c r="I1" s="57"/>
    </row>
    <row r="2" spans="1:9" x14ac:dyDescent="0.15">
      <c r="B2" s="18"/>
      <c r="C2" s="54" t="s">
        <v>50</v>
      </c>
      <c r="D2" s="56"/>
      <c r="G2" s="18"/>
      <c r="H2" s="54" t="s">
        <v>50</v>
      </c>
      <c r="I2" s="56"/>
    </row>
    <row r="3" spans="1:9" x14ac:dyDescent="0.15">
      <c r="B3" s="19" t="s">
        <v>51</v>
      </c>
      <c r="C3" s="20" t="s">
        <v>3</v>
      </c>
      <c r="D3" s="6" t="s">
        <v>4</v>
      </c>
      <c r="G3" s="19" t="s">
        <v>51</v>
      </c>
      <c r="H3" s="20" t="s">
        <v>3</v>
      </c>
      <c r="I3" s="6" t="s">
        <v>4</v>
      </c>
    </row>
    <row r="4" spans="1:9" x14ac:dyDescent="0.15">
      <c r="B4" s="15" t="s">
        <v>52</v>
      </c>
      <c r="C4" s="16"/>
      <c r="D4" s="21">
        <f>D6+D5</f>
        <v>130.11778392375751</v>
      </c>
      <c r="G4" s="15" t="s">
        <v>52</v>
      </c>
      <c r="H4" s="16"/>
      <c r="I4" s="21">
        <f>I6+I5</f>
        <v>109.2300865924601</v>
      </c>
    </row>
    <row r="5" spans="1:9" x14ac:dyDescent="0.15">
      <c r="B5" s="15" t="s">
        <v>53</v>
      </c>
      <c r="C5" s="3">
        <v>0.15</v>
      </c>
      <c r="D5" s="22">
        <f>D6/(1-C5)*C5</f>
        <v>19.517667588563626</v>
      </c>
      <c r="G5" s="15" t="s">
        <v>53</v>
      </c>
      <c r="H5" s="3">
        <v>0.1</v>
      </c>
      <c r="I5" s="22">
        <f>I6/(1-H5)*H5</f>
        <v>10.92300865924601</v>
      </c>
    </row>
    <row r="6" spans="1:9" x14ac:dyDescent="0.15">
      <c r="B6" s="15" t="s">
        <v>10</v>
      </c>
      <c r="C6" s="4"/>
      <c r="D6" s="22">
        <f>D8+D7</f>
        <v>110.60011633519389</v>
      </c>
      <c r="G6" s="15" t="s">
        <v>10</v>
      </c>
      <c r="H6" s="4"/>
      <c r="I6" s="22">
        <f>I8+I7</f>
        <v>98.307077933214089</v>
      </c>
    </row>
    <row r="7" spans="1:9" x14ac:dyDescent="0.15">
      <c r="B7" s="15" t="s">
        <v>12</v>
      </c>
      <c r="C7" s="3">
        <v>0.03</v>
      </c>
      <c r="D7" s="22">
        <f>D8/(1-C7)*C7</f>
        <v>3.3180034900558164</v>
      </c>
      <c r="G7" s="15" t="s">
        <v>12</v>
      </c>
      <c r="H7" s="3">
        <v>0.02</v>
      </c>
      <c r="I7" s="22">
        <f>I8/(1-H7)*H7</f>
        <v>1.9661415586642821</v>
      </c>
    </row>
    <row r="8" spans="1:9" x14ac:dyDescent="0.15">
      <c r="B8" s="15" t="s">
        <v>14</v>
      </c>
      <c r="C8" s="4"/>
      <c r="D8" s="22">
        <f>D10-D9</f>
        <v>107.28211284513807</v>
      </c>
      <c r="G8" s="15" t="s">
        <v>14</v>
      </c>
      <c r="H8" s="4"/>
      <c r="I8" s="22">
        <f>I10-I9</f>
        <v>96.340936374549813</v>
      </c>
    </row>
    <row r="9" spans="1:9" x14ac:dyDescent="0.15">
      <c r="B9" s="15" t="s">
        <v>16</v>
      </c>
      <c r="C9" s="16"/>
      <c r="D9" s="22">
        <v>8</v>
      </c>
      <c r="G9" s="15" t="s">
        <v>16</v>
      </c>
      <c r="H9" s="16"/>
      <c r="I9" s="22">
        <v>6</v>
      </c>
    </row>
    <row r="10" spans="1:9" x14ac:dyDescent="0.15">
      <c r="B10" s="15" t="s">
        <v>54</v>
      </c>
      <c r="C10" s="4"/>
      <c r="D10" s="23">
        <f>D12-D11</f>
        <v>115.28211284513807</v>
      </c>
      <c r="G10" s="15" t="s">
        <v>54</v>
      </c>
      <c r="H10" s="4"/>
      <c r="I10" s="23">
        <f>I12-I11</f>
        <v>102.34093637454981</v>
      </c>
    </row>
    <row r="11" spans="1:9" x14ac:dyDescent="0.15">
      <c r="B11" s="5" t="s">
        <v>20</v>
      </c>
      <c r="C11" s="3"/>
      <c r="D11" s="24">
        <f>D12/(1+C11)*C11</f>
        <v>0</v>
      </c>
      <c r="G11" s="5" t="s">
        <v>20</v>
      </c>
      <c r="H11" s="3">
        <v>0.4</v>
      </c>
      <c r="I11" s="24">
        <f>I12/(1+H11)*H11</f>
        <v>40.936374549819931</v>
      </c>
    </row>
    <row r="12" spans="1:9" x14ac:dyDescent="0.15">
      <c r="B12" s="5" t="s">
        <v>55</v>
      </c>
      <c r="C12" s="4"/>
      <c r="D12" s="24">
        <f>D14-D13</f>
        <v>115.28211284513807</v>
      </c>
      <c r="G12" s="5" t="s">
        <v>55</v>
      </c>
      <c r="H12" s="4"/>
      <c r="I12" s="24">
        <f>I14-I13</f>
        <v>143.27731092436974</v>
      </c>
    </row>
    <row r="13" spans="1:9" x14ac:dyDescent="0.15">
      <c r="B13" s="5" t="s">
        <v>56</v>
      </c>
      <c r="C13" s="3">
        <v>0.12</v>
      </c>
      <c r="D13" s="24">
        <f>D14/(1+C13)*C13</f>
        <v>13.833853541416568</v>
      </c>
      <c r="G13" s="5" t="s">
        <v>56</v>
      </c>
      <c r="H13" s="3">
        <v>0.08</v>
      </c>
      <c r="I13" s="24">
        <f>I14/(1+H13)*H13</f>
        <v>11.46218487394958</v>
      </c>
    </row>
    <row r="14" spans="1:9" x14ac:dyDescent="0.15">
      <c r="B14" s="5" t="s">
        <v>26</v>
      </c>
      <c r="C14" s="4"/>
      <c r="D14" s="24">
        <f>D17-D16-D15</f>
        <v>129.11596638655465</v>
      </c>
      <c r="G14" s="5" t="s">
        <v>26</v>
      </c>
      <c r="H14" s="4"/>
      <c r="I14" s="24">
        <f>I17-I16-I15</f>
        <v>154.73949579831933</v>
      </c>
    </row>
    <row r="15" spans="1:9" x14ac:dyDescent="0.15">
      <c r="B15" s="5" t="s">
        <v>28</v>
      </c>
      <c r="C15" s="3">
        <v>0.03</v>
      </c>
      <c r="D15" s="24">
        <f>D17*C15</f>
        <v>3.9932773109243698</v>
      </c>
      <c r="G15" s="5" t="s">
        <v>28</v>
      </c>
      <c r="H15" s="3">
        <v>0.02</v>
      </c>
      <c r="I15" s="24">
        <f>I17*H15</f>
        <v>3.327731092436975</v>
      </c>
    </row>
    <row r="16" spans="1:9" x14ac:dyDescent="0.15">
      <c r="B16" s="5" t="s">
        <v>57</v>
      </c>
      <c r="C16" s="3">
        <v>0</v>
      </c>
      <c r="D16" s="24">
        <f>D17*C16</f>
        <v>0</v>
      </c>
      <c r="G16" s="5" t="s">
        <v>57</v>
      </c>
      <c r="H16" s="3">
        <v>0.05</v>
      </c>
      <c r="I16" s="24">
        <f>I17*H16</f>
        <v>8.3193277310924376</v>
      </c>
    </row>
    <row r="17" spans="2:9" x14ac:dyDescent="0.15">
      <c r="B17" s="5" t="s">
        <v>58</v>
      </c>
      <c r="C17" s="4"/>
      <c r="D17" s="24">
        <f>D19-D18</f>
        <v>133.109243697479</v>
      </c>
      <c r="G17" s="5" t="s">
        <v>58</v>
      </c>
      <c r="H17" s="4"/>
      <c r="I17" s="24">
        <f>I19-I18</f>
        <v>166.38655462184875</v>
      </c>
    </row>
    <row r="18" spans="2:9" x14ac:dyDescent="0.15">
      <c r="B18" s="5" t="s">
        <v>34</v>
      </c>
      <c r="C18" s="3">
        <v>0.2</v>
      </c>
      <c r="D18" s="24">
        <f>D19*C18</f>
        <v>33.27731092436975</v>
      </c>
      <c r="G18" s="5" t="s">
        <v>34</v>
      </c>
      <c r="H18" s="3">
        <v>0.1</v>
      </c>
      <c r="I18" s="24">
        <f>I19*H18</f>
        <v>18.487394957983195</v>
      </c>
    </row>
    <row r="19" spans="2:9" x14ac:dyDescent="0.15">
      <c r="B19" s="5" t="s">
        <v>59</v>
      </c>
      <c r="C19" s="25"/>
      <c r="D19" s="24">
        <f>D21-D20</f>
        <v>166.38655462184875</v>
      </c>
      <c r="G19" s="5" t="s">
        <v>59</v>
      </c>
      <c r="H19" s="25"/>
      <c r="I19" s="24">
        <f>I21-I20</f>
        <v>184.87394957983193</v>
      </c>
    </row>
    <row r="20" spans="2:9" x14ac:dyDescent="0.15">
      <c r="B20" s="5" t="s">
        <v>38</v>
      </c>
      <c r="C20" s="3">
        <v>0.19</v>
      </c>
      <c r="D20" s="14">
        <f>D21/1.19*C20</f>
        <v>31.613445378151262</v>
      </c>
      <c r="G20" s="5" t="s">
        <v>38</v>
      </c>
      <c r="H20" s="3">
        <v>0.19</v>
      </c>
      <c r="I20" s="14">
        <f>I21/1.19*H20</f>
        <v>35.12605042016807</v>
      </c>
    </row>
    <row r="21" spans="2:9" x14ac:dyDescent="0.15">
      <c r="B21" s="5" t="s">
        <v>60</v>
      </c>
      <c r="C21" s="17"/>
      <c r="D21" s="14">
        <v>198</v>
      </c>
      <c r="G21" s="5" t="s">
        <v>60</v>
      </c>
      <c r="H21" s="17"/>
      <c r="I21" s="14">
        <v>220</v>
      </c>
    </row>
    <row r="23" spans="2:9" x14ac:dyDescent="0.15">
      <c r="B23" s="1" t="s">
        <v>61</v>
      </c>
      <c r="G23" s="1" t="s">
        <v>61</v>
      </c>
    </row>
  </sheetData>
  <mergeCells count="4">
    <mergeCell ref="B1:D1"/>
    <mergeCell ref="C2:D2"/>
    <mergeCell ref="G1:I1"/>
    <mergeCell ref="H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19"/>
  <sheetViews>
    <sheetView workbookViewId="0">
      <selection activeCell="E24" sqref="E24"/>
    </sheetView>
  </sheetViews>
  <sheetFormatPr baseColWidth="10" defaultColWidth="11.5" defaultRowHeight="14" x14ac:dyDescent="0.15"/>
  <cols>
    <col min="1" max="1" width="20.6640625" style="1" customWidth="1"/>
    <col min="2" max="3" width="11.5" style="26"/>
    <col min="4" max="16384" width="11.5" style="1"/>
  </cols>
  <sheetData>
    <row r="1" spans="1:4" x14ac:dyDescent="0.15">
      <c r="A1" s="13" t="s">
        <v>62</v>
      </c>
    </row>
    <row r="2" spans="1:4" x14ac:dyDescent="0.15">
      <c r="A2" s="13" t="s">
        <v>63</v>
      </c>
    </row>
    <row r="3" spans="1:4" x14ac:dyDescent="0.15">
      <c r="A3" s="5"/>
      <c r="B3" s="27" t="s">
        <v>3</v>
      </c>
      <c r="C3" s="27" t="s">
        <v>4</v>
      </c>
    </row>
    <row r="4" spans="1:4" x14ac:dyDescent="0.15">
      <c r="A4" s="5" t="s">
        <v>6</v>
      </c>
      <c r="B4" s="28">
        <v>30</v>
      </c>
      <c r="C4" s="29">
        <f>B4</f>
        <v>30</v>
      </c>
      <c r="D4" s="58"/>
    </row>
    <row r="5" spans="1:4" x14ac:dyDescent="0.15">
      <c r="A5" s="5" t="s">
        <v>8</v>
      </c>
      <c r="B5" s="30">
        <v>0.2</v>
      </c>
      <c r="C5" s="29">
        <f>C4*B5</f>
        <v>6</v>
      </c>
    </row>
    <row r="6" spans="1:4" x14ac:dyDescent="0.15">
      <c r="A6" s="5" t="s">
        <v>10</v>
      </c>
      <c r="B6" s="28"/>
      <c r="C6" s="29">
        <f>C4-C5</f>
        <v>24</v>
      </c>
      <c r="D6" s="58"/>
    </row>
    <row r="7" spans="1:4" x14ac:dyDescent="0.15">
      <c r="A7" s="5" t="s">
        <v>12</v>
      </c>
      <c r="B7" s="30">
        <v>0.03</v>
      </c>
      <c r="C7" s="29">
        <f>C6*B7</f>
        <v>0.72</v>
      </c>
      <c r="D7" s="58"/>
    </row>
    <row r="8" spans="1:4" x14ac:dyDescent="0.15">
      <c r="A8" s="5" t="s">
        <v>14</v>
      </c>
      <c r="B8" s="30"/>
      <c r="C8" s="29">
        <f>C6-C7</f>
        <v>23.28</v>
      </c>
      <c r="D8" s="58"/>
    </row>
    <row r="9" spans="1:4" x14ac:dyDescent="0.15">
      <c r="A9" s="5" t="s">
        <v>16</v>
      </c>
      <c r="B9" s="31">
        <v>3</v>
      </c>
      <c r="C9" s="29">
        <f>B9</f>
        <v>3</v>
      </c>
      <c r="D9" s="58"/>
    </row>
    <row r="10" spans="1:4" x14ac:dyDescent="0.15">
      <c r="A10" s="5" t="s">
        <v>18</v>
      </c>
      <c r="C10" s="29">
        <f>C8+C9</f>
        <v>26.28</v>
      </c>
      <c r="D10" s="58"/>
    </row>
    <row r="11" spans="1:4" x14ac:dyDescent="0.15">
      <c r="A11" s="5" t="s">
        <v>20</v>
      </c>
      <c r="B11" s="30">
        <v>0.45</v>
      </c>
      <c r="C11" s="29">
        <f>C10*B11</f>
        <v>11.826000000000001</v>
      </c>
      <c r="D11" s="58"/>
    </row>
    <row r="12" spans="1:4" x14ac:dyDescent="0.15">
      <c r="A12" s="5" t="s">
        <v>22</v>
      </c>
      <c r="B12" s="28"/>
      <c r="C12" s="29">
        <f>C10+C11</f>
        <v>38.106000000000002</v>
      </c>
      <c r="D12" s="58"/>
    </row>
    <row r="13" spans="1:4" x14ac:dyDescent="0.15">
      <c r="A13" s="5" t="s">
        <v>24</v>
      </c>
      <c r="B13" s="32">
        <v>0.1</v>
      </c>
      <c r="C13" s="33">
        <f>C14-C12</f>
        <v>6.3064999999999927</v>
      </c>
      <c r="D13" s="58"/>
    </row>
    <row r="14" spans="1:4" x14ac:dyDescent="0.15">
      <c r="A14" s="5" t="s">
        <v>26</v>
      </c>
      <c r="B14" s="28"/>
      <c r="C14" s="29">
        <f>C17-C16-C15</f>
        <v>44.412499999999994</v>
      </c>
    </row>
    <row r="15" spans="1:4" x14ac:dyDescent="0.15">
      <c r="A15" s="5" t="s">
        <v>28</v>
      </c>
      <c r="B15" s="30">
        <v>0.02</v>
      </c>
      <c r="C15" s="29">
        <f>C17*B15</f>
        <v>0.93500000000000005</v>
      </c>
      <c r="D15" s="58"/>
    </row>
    <row r="16" spans="1:4" x14ac:dyDescent="0.15">
      <c r="A16" s="5" t="s">
        <v>30</v>
      </c>
      <c r="B16" s="30">
        <v>0.03</v>
      </c>
      <c r="C16" s="29">
        <f>C17*B16</f>
        <v>1.4024999999999999</v>
      </c>
      <c r="D16" s="58"/>
    </row>
    <row r="17" spans="1:4" x14ac:dyDescent="0.15">
      <c r="A17" s="5" t="s">
        <v>32</v>
      </c>
      <c r="B17" s="28"/>
      <c r="C17" s="29">
        <f>C19-C18</f>
        <v>46.75</v>
      </c>
    </row>
    <row r="18" spans="1:4" x14ac:dyDescent="0.15">
      <c r="A18" s="5" t="s">
        <v>34</v>
      </c>
      <c r="B18" s="30">
        <v>0.15</v>
      </c>
      <c r="C18" s="29">
        <f>C19*B18</f>
        <v>8.25</v>
      </c>
      <c r="D18" s="58"/>
    </row>
    <row r="19" spans="1:4" x14ac:dyDescent="0.15">
      <c r="A19" s="5" t="s">
        <v>36</v>
      </c>
      <c r="B19" s="28">
        <v>55</v>
      </c>
      <c r="C19" s="29">
        <f>B19</f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14"/>
  <sheetViews>
    <sheetView tabSelected="1" workbookViewId="0">
      <selection activeCell="G9" sqref="G9"/>
    </sheetView>
  </sheetViews>
  <sheetFormatPr baseColWidth="10" defaultColWidth="11.5" defaultRowHeight="14" x14ac:dyDescent="0.15"/>
  <cols>
    <col min="1" max="1" width="29.33203125" style="1" customWidth="1"/>
    <col min="2" max="16384" width="11.5" style="1"/>
  </cols>
  <sheetData>
    <row r="1" spans="1:9" x14ac:dyDescent="0.15">
      <c r="B1" s="1" t="s">
        <v>43</v>
      </c>
      <c r="D1" s="1" t="s">
        <v>49</v>
      </c>
      <c r="F1" s="1" t="s">
        <v>64</v>
      </c>
      <c r="H1" s="1" t="s">
        <v>65</v>
      </c>
    </row>
    <row r="2" spans="1:9" x14ac:dyDescent="0.15">
      <c r="B2" s="1" t="s">
        <v>66</v>
      </c>
      <c r="D2" s="1" t="s">
        <v>67</v>
      </c>
      <c r="F2" s="1" t="s">
        <v>68</v>
      </c>
      <c r="H2" s="1" t="s">
        <v>69</v>
      </c>
    </row>
    <row r="3" spans="1:9" x14ac:dyDescent="0.15">
      <c r="A3" s="5" t="s">
        <v>48</v>
      </c>
      <c r="B3" s="10">
        <v>260</v>
      </c>
      <c r="C3" s="9">
        <f>B3</f>
        <v>260</v>
      </c>
      <c r="D3" s="10">
        <v>180</v>
      </c>
      <c r="E3" s="9">
        <f>D3</f>
        <v>180</v>
      </c>
      <c r="F3" s="10">
        <v>1380</v>
      </c>
      <c r="G3" s="9">
        <f>F3</f>
        <v>1380</v>
      </c>
      <c r="H3" s="10">
        <v>750</v>
      </c>
      <c r="I3" s="9">
        <f>H3</f>
        <v>750</v>
      </c>
    </row>
    <row r="4" spans="1:9" x14ac:dyDescent="0.15">
      <c r="A4" s="5" t="s">
        <v>70</v>
      </c>
      <c r="B4" s="2">
        <v>0.5</v>
      </c>
      <c r="C4" s="9">
        <f>C3*B4</f>
        <v>130</v>
      </c>
      <c r="D4" s="2">
        <v>0.6</v>
      </c>
      <c r="E4" s="9">
        <f>E3*D4</f>
        <v>108</v>
      </c>
      <c r="F4" s="2">
        <v>0.65</v>
      </c>
      <c r="G4" s="9">
        <f>G3*F4</f>
        <v>897</v>
      </c>
      <c r="H4" s="2">
        <v>0.5</v>
      </c>
      <c r="I4" s="9">
        <f>I3*H4</f>
        <v>375</v>
      </c>
    </row>
    <row r="5" spans="1:9" x14ac:dyDescent="0.15">
      <c r="A5" s="5" t="s">
        <v>71</v>
      </c>
      <c r="B5" s="4"/>
      <c r="C5" s="9">
        <f>C3+C4</f>
        <v>390</v>
      </c>
      <c r="D5" s="2"/>
      <c r="E5" s="9">
        <f>E3+E4</f>
        <v>288</v>
      </c>
      <c r="F5" s="4"/>
      <c r="G5" s="9">
        <f>G3+G4</f>
        <v>2277</v>
      </c>
      <c r="H5" s="4"/>
      <c r="I5" s="9">
        <f>I3+I4</f>
        <v>1125</v>
      </c>
    </row>
    <row r="6" spans="1:9" x14ac:dyDescent="0.15">
      <c r="A6" s="5" t="s">
        <v>72</v>
      </c>
      <c r="B6" s="2">
        <v>0.19</v>
      </c>
      <c r="C6" s="34">
        <f xml:space="preserve"> C5*B6</f>
        <v>74.099999999999994</v>
      </c>
      <c r="D6" s="2">
        <v>0.19</v>
      </c>
      <c r="E6" s="34">
        <f>E5*B6</f>
        <v>54.72</v>
      </c>
      <c r="F6" s="2">
        <v>0.19</v>
      </c>
      <c r="G6" s="34">
        <f>G5*D6</f>
        <v>432.63</v>
      </c>
      <c r="H6" s="2">
        <v>0.19</v>
      </c>
      <c r="I6" s="34">
        <f>I5*H6</f>
        <v>213.75</v>
      </c>
    </row>
    <row r="7" spans="1:9" x14ac:dyDescent="0.15">
      <c r="A7" s="5" t="s">
        <v>73</v>
      </c>
      <c r="B7" s="5"/>
      <c r="C7" s="34">
        <f>C5+C6</f>
        <v>464.1</v>
      </c>
      <c r="D7" s="5"/>
      <c r="E7" s="34">
        <f>E5+E6</f>
        <v>342.72</v>
      </c>
      <c r="F7" s="5"/>
      <c r="G7" s="34">
        <f>G5+G6</f>
        <v>2709.63</v>
      </c>
      <c r="H7" s="5"/>
      <c r="I7" s="34">
        <f>I5+I6</f>
        <v>1338.75</v>
      </c>
    </row>
    <row r="9" spans="1:9" x14ac:dyDescent="0.15">
      <c r="B9" s="1" t="s">
        <v>43</v>
      </c>
      <c r="C9" s="1" t="s">
        <v>49</v>
      </c>
      <c r="D9" s="1" t="s">
        <v>64</v>
      </c>
      <c r="E9" s="1" t="s">
        <v>74</v>
      </c>
    </row>
    <row r="10" spans="1:9" x14ac:dyDescent="0.15">
      <c r="A10" s="5" t="s">
        <v>48</v>
      </c>
      <c r="B10" s="9"/>
      <c r="C10" s="9"/>
      <c r="D10" s="9"/>
      <c r="E10" s="9"/>
    </row>
    <row r="11" spans="1:9" x14ac:dyDescent="0.15">
      <c r="A11" s="5" t="s">
        <v>75</v>
      </c>
      <c r="B11" s="9"/>
      <c r="C11" s="9"/>
      <c r="D11" s="9"/>
      <c r="E11" s="9"/>
    </row>
    <row r="12" spans="1:9" x14ac:dyDescent="0.15">
      <c r="A12" s="5" t="s">
        <v>71</v>
      </c>
      <c r="B12" s="9"/>
      <c r="C12" s="9"/>
      <c r="D12" s="9"/>
      <c r="E12" s="9"/>
    </row>
    <row r="13" spans="1:9" x14ac:dyDescent="0.15">
      <c r="A13" s="5" t="s">
        <v>72</v>
      </c>
      <c r="B13" s="34"/>
      <c r="C13" s="34"/>
      <c r="D13" s="34"/>
      <c r="E13" s="34"/>
    </row>
    <row r="14" spans="1:9" x14ac:dyDescent="0.15">
      <c r="A14" s="5" t="s">
        <v>73</v>
      </c>
      <c r="B14" s="34"/>
      <c r="C14" s="34"/>
      <c r="D14" s="34"/>
      <c r="E14" s="3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D4"/>
  <sheetViews>
    <sheetView workbookViewId="0">
      <selection activeCell="C21" sqref="C21"/>
    </sheetView>
  </sheetViews>
  <sheetFormatPr baseColWidth="10" defaultColWidth="11.5" defaultRowHeight="14" x14ac:dyDescent="0.15"/>
  <cols>
    <col min="1" max="1" width="11.5" style="1"/>
    <col min="2" max="2" width="16.6640625" style="1" customWidth="1"/>
    <col min="3" max="3" width="16.5" style="1" customWidth="1"/>
    <col min="4" max="4" width="18.1640625" style="1" customWidth="1"/>
    <col min="5" max="16384" width="11.5" style="1"/>
  </cols>
  <sheetData>
    <row r="1" spans="1:4" x14ac:dyDescent="0.15">
      <c r="B1" s="1" t="s">
        <v>76</v>
      </c>
      <c r="C1" s="1" t="s">
        <v>77</v>
      </c>
      <c r="D1" s="1" t="s">
        <v>78</v>
      </c>
    </row>
    <row r="2" spans="1:4" x14ac:dyDescent="0.15">
      <c r="A2" s="1" t="s">
        <v>43</v>
      </c>
      <c r="B2" s="35">
        <v>280</v>
      </c>
      <c r="C2" s="36">
        <v>0.6</v>
      </c>
      <c r="D2" s="37">
        <f>B2*C2+B2</f>
        <v>448</v>
      </c>
    </row>
    <row r="3" spans="1:4" x14ac:dyDescent="0.15">
      <c r="A3" s="1" t="s">
        <v>49</v>
      </c>
      <c r="B3" s="35">
        <v>99</v>
      </c>
      <c r="C3" s="36">
        <v>0.5</v>
      </c>
      <c r="D3" s="37">
        <f>B3*C3+B3</f>
        <v>148.5</v>
      </c>
    </row>
    <row r="4" spans="1:4" x14ac:dyDescent="0.15">
      <c r="A4" s="1" t="s">
        <v>64</v>
      </c>
      <c r="B4" s="59">
        <v>28</v>
      </c>
      <c r="C4" s="36">
        <v>0.5</v>
      </c>
      <c r="D4" s="59">
        <f>B4*C4+B4</f>
        <v>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6"/>
  <sheetViews>
    <sheetView workbookViewId="0">
      <selection activeCell="B29" sqref="B29"/>
    </sheetView>
  </sheetViews>
  <sheetFormatPr baseColWidth="10" defaultColWidth="11.5" defaultRowHeight="14" x14ac:dyDescent="0.15"/>
  <cols>
    <col min="1" max="1" width="108.33203125" style="1" customWidth="1"/>
    <col min="2" max="2" width="18.6640625" style="1" customWidth="1"/>
    <col min="3" max="3" width="15.6640625" style="1" bestFit="1" customWidth="1"/>
    <col min="4" max="256" width="11.5" style="1"/>
    <col min="257" max="257" width="91.83203125" style="1" customWidth="1"/>
    <col min="258" max="258" width="15.5" style="1" customWidth="1"/>
    <col min="259" max="259" width="14.1640625" style="1" bestFit="1" customWidth="1"/>
    <col min="260" max="512" width="11.5" style="1"/>
    <col min="513" max="513" width="91.83203125" style="1" customWidth="1"/>
    <col min="514" max="514" width="15.5" style="1" customWidth="1"/>
    <col min="515" max="515" width="14.1640625" style="1" bestFit="1" customWidth="1"/>
    <col min="516" max="768" width="11.5" style="1"/>
    <col min="769" max="769" width="91.83203125" style="1" customWidth="1"/>
    <col min="770" max="770" width="15.5" style="1" customWidth="1"/>
    <col min="771" max="771" width="14.1640625" style="1" bestFit="1" customWidth="1"/>
    <col min="772" max="1024" width="11.5" style="1"/>
    <col min="1025" max="1025" width="91.83203125" style="1" customWidth="1"/>
    <col min="1026" max="1026" width="15.5" style="1" customWidth="1"/>
    <col min="1027" max="1027" width="14.1640625" style="1" bestFit="1" customWidth="1"/>
    <col min="1028" max="1280" width="11.5" style="1"/>
    <col min="1281" max="1281" width="91.83203125" style="1" customWidth="1"/>
    <col min="1282" max="1282" width="15.5" style="1" customWidth="1"/>
    <col min="1283" max="1283" width="14.1640625" style="1" bestFit="1" customWidth="1"/>
    <col min="1284" max="1536" width="11.5" style="1"/>
    <col min="1537" max="1537" width="91.83203125" style="1" customWidth="1"/>
    <col min="1538" max="1538" width="15.5" style="1" customWidth="1"/>
    <col min="1539" max="1539" width="14.1640625" style="1" bestFit="1" customWidth="1"/>
    <col min="1540" max="1792" width="11.5" style="1"/>
    <col min="1793" max="1793" width="91.83203125" style="1" customWidth="1"/>
    <col min="1794" max="1794" width="15.5" style="1" customWidth="1"/>
    <col min="1795" max="1795" width="14.1640625" style="1" bestFit="1" customWidth="1"/>
    <col min="1796" max="2048" width="11.5" style="1"/>
    <col min="2049" max="2049" width="91.83203125" style="1" customWidth="1"/>
    <col min="2050" max="2050" width="15.5" style="1" customWidth="1"/>
    <col min="2051" max="2051" width="14.1640625" style="1" bestFit="1" customWidth="1"/>
    <col min="2052" max="2304" width="11.5" style="1"/>
    <col min="2305" max="2305" width="91.83203125" style="1" customWidth="1"/>
    <col min="2306" max="2306" width="15.5" style="1" customWidth="1"/>
    <col min="2307" max="2307" width="14.1640625" style="1" bestFit="1" customWidth="1"/>
    <col min="2308" max="2560" width="11.5" style="1"/>
    <col min="2561" max="2561" width="91.83203125" style="1" customWidth="1"/>
    <col min="2562" max="2562" width="15.5" style="1" customWidth="1"/>
    <col min="2563" max="2563" width="14.1640625" style="1" bestFit="1" customWidth="1"/>
    <col min="2564" max="2816" width="11.5" style="1"/>
    <col min="2817" max="2817" width="91.83203125" style="1" customWidth="1"/>
    <col min="2818" max="2818" width="15.5" style="1" customWidth="1"/>
    <col min="2819" max="2819" width="14.1640625" style="1" bestFit="1" customWidth="1"/>
    <col min="2820" max="3072" width="11.5" style="1"/>
    <col min="3073" max="3073" width="91.83203125" style="1" customWidth="1"/>
    <col min="3074" max="3074" width="15.5" style="1" customWidth="1"/>
    <col min="3075" max="3075" width="14.1640625" style="1" bestFit="1" customWidth="1"/>
    <col min="3076" max="3328" width="11.5" style="1"/>
    <col min="3329" max="3329" width="91.83203125" style="1" customWidth="1"/>
    <col min="3330" max="3330" width="15.5" style="1" customWidth="1"/>
    <col min="3331" max="3331" width="14.1640625" style="1" bestFit="1" customWidth="1"/>
    <col min="3332" max="3584" width="11.5" style="1"/>
    <col min="3585" max="3585" width="91.83203125" style="1" customWidth="1"/>
    <col min="3586" max="3586" width="15.5" style="1" customWidth="1"/>
    <col min="3587" max="3587" width="14.1640625" style="1" bestFit="1" customWidth="1"/>
    <col min="3588" max="3840" width="11.5" style="1"/>
    <col min="3841" max="3841" width="91.83203125" style="1" customWidth="1"/>
    <col min="3842" max="3842" width="15.5" style="1" customWidth="1"/>
    <col min="3843" max="3843" width="14.1640625" style="1" bestFit="1" customWidth="1"/>
    <col min="3844" max="4096" width="11.5" style="1"/>
    <col min="4097" max="4097" width="91.83203125" style="1" customWidth="1"/>
    <col min="4098" max="4098" width="15.5" style="1" customWidth="1"/>
    <col min="4099" max="4099" width="14.1640625" style="1" bestFit="1" customWidth="1"/>
    <col min="4100" max="4352" width="11.5" style="1"/>
    <col min="4353" max="4353" width="91.83203125" style="1" customWidth="1"/>
    <col min="4354" max="4354" width="15.5" style="1" customWidth="1"/>
    <col min="4355" max="4355" width="14.1640625" style="1" bestFit="1" customWidth="1"/>
    <col min="4356" max="4608" width="11.5" style="1"/>
    <col min="4609" max="4609" width="91.83203125" style="1" customWidth="1"/>
    <col min="4610" max="4610" width="15.5" style="1" customWidth="1"/>
    <col min="4611" max="4611" width="14.1640625" style="1" bestFit="1" customWidth="1"/>
    <col min="4612" max="4864" width="11.5" style="1"/>
    <col min="4865" max="4865" width="91.83203125" style="1" customWidth="1"/>
    <col min="4866" max="4866" width="15.5" style="1" customWidth="1"/>
    <col min="4867" max="4867" width="14.1640625" style="1" bestFit="1" customWidth="1"/>
    <col min="4868" max="5120" width="11.5" style="1"/>
    <col min="5121" max="5121" width="91.83203125" style="1" customWidth="1"/>
    <col min="5122" max="5122" width="15.5" style="1" customWidth="1"/>
    <col min="5123" max="5123" width="14.1640625" style="1" bestFit="1" customWidth="1"/>
    <col min="5124" max="5376" width="11.5" style="1"/>
    <col min="5377" max="5377" width="91.83203125" style="1" customWidth="1"/>
    <col min="5378" max="5378" width="15.5" style="1" customWidth="1"/>
    <col min="5379" max="5379" width="14.1640625" style="1" bestFit="1" customWidth="1"/>
    <col min="5380" max="5632" width="11.5" style="1"/>
    <col min="5633" max="5633" width="91.83203125" style="1" customWidth="1"/>
    <col min="5634" max="5634" width="15.5" style="1" customWidth="1"/>
    <col min="5635" max="5635" width="14.1640625" style="1" bestFit="1" customWidth="1"/>
    <col min="5636" max="5888" width="11.5" style="1"/>
    <col min="5889" max="5889" width="91.83203125" style="1" customWidth="1"/>
    <col min="5890" max="5890" width="15.5" style="1" customWidth="1"/>
    <col min="5891" max="5891" width="14.1640625" style="1" bestFit="1" customWidth="1"/>
    <col min="5892" max="6144" width="11.5" style="1"/>
    <col min="6145" max="6145" width="91.83203125" style="1" customWidth="1"/>
    <col min="6146" max="6146" width="15.5" style="1" customWidth="1"/>
    <col min="6147" max="6147" width="14.1640625" style="1" bestFit="1" customWidth="1"/>
    <col min="6148" max="6400" width="11.5" style="1"/>
    <col min="6401" max="6401" width="91.83203125" style="1" customWidth="1"/>
    <col min="6402" max="6402" width="15.5" style="1" customWidth="1"/>
    <col min="6403" max="6403" width="14.1640625" style="1" bestFit="1" customWidth="1"/>
    <col min="6404" max="6656" width="11.5" style="1"/>
    <col min="6657" max="6657" width="91.83203125" style="1" customWidth="1"/>
    <col min="6658" max="6658" width="15.5" style="1" customWidth="1"/>
    <col min="6659" max="6659" width="14.1640625" style="1" bestFit="1" customWidth="1"/>
    <col min="6660" max="6912" width="11.5" style="1"/>
    <col min="6913" max="6913" width="91.83203125" style="1" customWidth="1"/>
    <col min="6914" max="6914" width="15.5" style="1" customWidth="1"/>
    <col min="6915" max="6915" width="14.1640625" style="1" bestFit="1" customWidth="1"/>
    <col min="6916" max="7168" width="11.5" style="1"/>
    <col min="7169" max="7169" width="91.83203125" style="1" customWidth="1"/>
    <col min="7170" max="7170" width="15.5" style="1" customWidth="1"/>
    <col min="7171" max="7171" width="14.1640625" style="1" bestFit="1" customWidth="1"/>
    <col min="7172" max="7424" width="11.5" style="1"/>
    <col min="7425" max="7425" width="91.83203125" style="1" customWidth="1"/>
    <col min="7426" max="7426" width="15.5" style="1" customWidth="1"/>
    <col min="7427" max="7427" width="14.1640625" style="1" bestFit="1" customWidth="1"/>
    <col min="7428" max="7680" width="11.5" style="1"/>
    <col min="7681" max="7681" width="91.83203125" style="1" customWidth="1"/>
    <col min="7682" max="7682" width="15.5" style="1" customWidth="1"/>
    <col min="7683" max="7683" width="14.1640625" style="1" bestFit="1" customWidth="1"/>
    <col min="7684" max="7936" width="11.5" style="1"/>
    <col min="7937" max="7937" width="91.83203125" style="1" customWidth="1"/>
    <col min="7938" max="7938" width="15.5" style="1" customWidth="1"/>
    <col min="7939" max="7939" width="14.1640625" style="1" bestFit="1" customWidth="1"/>
    <col min="7940" max="8192" width="11.5" style="1"/>
    <col min="8193" max="8193" width="91.83203125" style="1" customWidth="1"/>
    <col min="8194" max="8194" width="15.5" style="1" customWidth="1"/>
    <col min="8195" max="8195" width="14.1640625" style="1" bestFit="1" customWidth="1"/>
    <col min="8196" max="8448" width="11.5" style="1"/>
    <col min="8449" max="8449" width="91.83203125" style="1" customWidth="1"/>
    <col min="8450" max="8450" width="15.5" style="1" customWidth="1"/>
    <col min="8451" max="8451" width="14.1640625" style="1" bestFit="1" customWidth="1"/>
    <col min="8452" max="8704" width="11.5" style="1"/>
    <col min="8705" max="8705" width="91.83203125" style="1" customWidth="1"/>
    <col min="8706" max="8706" width="15.5" style="1" customWidth="1"/>
    <col min="8707" max="8707" width="14.1640625" style="1" bestFit="1" customWidth="1"/>
    <col min="8708" max="8960" width="11.5" style="1"/>
    <col min="8961" max="8961" width="91.83203125" style="1" customWidth="1"/>
    <col min="8962" max="8962" width="15.5" style="1" customWidth="1"/>
    <col min="8963" max="8963" width="14.1640625" style="1" bestFit="1" customWidth="1"/>
    <col min="8964" max="9216" width="11.5" style="1"/>
    <col min="9217" max="9217" width="91.83203125" style="1" customWidth="1"/>
    <col min="9218" max="9218" width="15.5" style="1" customWidth="1"/>
    <col min="9219" max="9219" width="14.1640625" style="1" bestFit="1" customWidth="1"/>
    <col min="9220" max="9472" width="11.5" style="1"/>
    <col min="9473" max="9473" width="91.83203125" style="1" customWidth="1"/>
    <col min="9474" max="9474" width="15.5" style="1" customWidth="1"/>
    <col min="9475" max="9475" width="14.1640625" style="1" bestFit="1" customWidth="1"/>
    <col min="9476" max="9728" width="11.5" style="1"/>
    <col min="9729" max="9729" width="91.83203125" style="1" customWidth="1"/>
    <col min="9730" max="9730" width="15.5" style="1" customWidth="1"/>
    <col min="9731" max="9731" width="14.1640625" style="1" bestFit="1" customWidth="1"/>
    <col min="9732" max="9984" width="11.5" style="1"/>
    <col min="9985" max="9985" width="91.83203125" style="1" customWidth="1"/>
    <col min="9986" max="9986" width="15.5" style="1" customWidth="1"/>
    <col min="9987" max="9987" width="14.1640625" style="1" bestFit="1" customWidth="1"/>
    <col min="9988" max="10240" width="11.5" style="1"/>
    <col min="10241" max="10241" width="91.83203125" style="1" customWidth="1"/>
    <col min="10242" max="10242" width="15.5" style="1" customWidth="1"/>
    <col min="10243" max="10243" width="14.1640625" style="1" bestFit="1" customWidth="1"/>
    <col min="10244" max="10496" width="11.5" style="1"/>
    <col min="10497" max="10497" width="91.83203125" style="1" customWidth="1"/>
    <col min="10498" max="10498" width="15.5" style="1" customWidth="1"/>
    <col min="10499" max="10499" width="14.1640625" style="1" bestFit="1" customWidth="1"/>
    <col min="10500" max="10752" width="11.5" style="1"/>
    <col min="10753" max="10753" width="91.83203125" style="1" customWidth="1"/>
    <col min="10754" max="10754" width="15.5" style="1" customWidth="1"/>
    <col min="10755" max="10755" width="14.1640625" style="1" bestFit="1" customWidth="1"/>
    <col min="10756" max="11008" width="11.5" style="1"/>
    <col min="11009" max="11009" width="91.83203125" style="1" customWidth="1"/>
    <col min="11010" max="11010" width="15.5" style="1" customWidth="1"/>
    <col min="11011" max="11011" width="14.1640625" style="1" bestFit="1" customWidth="1"/>
    <col min="11012" max="11264" width="11.5" style="1"/>
    <col min="11265" max="11265" width="91.83203125" style="1" customWidth="1"/>
    <col min="11266" max="11266" width="15.5" style="1" customWidth="1"/>
    <col min="11267" max="11267" width="14.1640625" style="1" bestFit="1" customWidth="1"/>
    <col min="11268" max="11520" width="11.5" style="1"/>
    <col min="11521" max="11521" width="91.83203125" style="1" customWidth="1"/>
    <col min="11522" max="11522" width="15.5" style="1" customWidth="1"/>
    <col min="11523" max="11523" width="14.1640625" style="1" bestFit="1" customWidth="1"/>
    <col min="11524" max="11776" width="11.5" style="1"/>
    <col min="11777" max="11777" width="91.83203125" style="1" customWidth="1"/>
    <col min="11778" max="11778" width="15.5" style="1" customWidth="1"/>
    <col min="11779" max="11779" width="14.1640625" style="1" bestFit="1" customWidth="1"/>
    <col min="11780" max="12032" width="11.5" style="1"/>
    <col min="12033" max="12033" width="91.83203125" style="1" customWidth="1"/>
    <col min="12034" max="12034" width="15.5" style="1" customWidth="1"/>
    <col min="12035" max="12035" width="14.1640625" style="1" bestFit="1" customWidth="1"/>
    <col min="12036" max="12288" width="11.5" style="1"/>
    <col min="12289" max="12289" width="91.83203125" style="1" customWidth="1"/>
    <col min="12290" max="12290" width="15.5" style="1" customWidth="1"/>
    <col min="12291" max="12291" width="14.1640625" style="1" bestFit="1" customWidth="1"/>
    <col min="12292" max="12544" width="11.5" style="1"/>
    <col min="12545" max="12545" width="91.83203125" style="1" customWidth="1"/>
    <col min="12546" max="12546" width="15.5" style="1" customWidth="1"/>
    <col min="12547" max="12547" width="14.1640625" style="1" bestFit="1" customWidth="1"/>
    <col min="12548" max="12800" width="11.5" style="1"/>
    <col min="12801" max="12801" width="91.83203125" style="1" customWidth="1"/>
    <col min="12802" max="12802" width="15.5" style="1" customWidth="1"/>
    <col min="12803" max="12803" width="14.1640625" style="1" bestFit="1" customWidth="1"/>
    <col min="12804" max="13056" width="11.5" style="1"/>
    <col min="13057" max="13057" width="91.83203125" style="1" customWidth="1"/>
    <col min="13058" max="13058" width="15.5" style="1" customWidth="1"/>
    <col min="13059" max="13059" width="14.1640625" style="1" bestFit="1" customWidth="1"/>
    <col min="13060" max="13312" width="11.5" style="1"/>
    <col min="13313" max="13313" width="91.83203125" style="1" customWidth="1"/>
    <col min="13314" max="13314" width="15.5" style="1" customWidth="1"/>
    <col min="13315" max="13315" width="14.1640625" style="1" bestFit="1" customWidth="1"/>
    <col min="13316" max="13568" width="11.5" style="1"/>
    <col min="13569" max="13569" width="91.83203125" style="1" customWidth="1"/>
    <col min="13570" max="13570" width="15.5" style="1" customWidth="1"/>
    <col min="13571" max="13571" width="14.1640625" style="1" bestFit="1" customWidth="1"/>
    <col min="13572" max="13824" width="11.5" style="1"/>
    <col min="13825" max="13825" width="91.83203125" style="1" customWidth="1"/>
    <col min="13826" max="13826" width="15.5" style="1" customWidth="1"/>
    <col min="13827" max="13827" width="14.1640625" style="1" bestFit="1" customWidth="1"/>
    <col min="13828" max="14080" width="11.5" style="1"/>
    <col min="14081" max="14081" width="91.83203125" style="1" customWidth="1"/>
    <col min="14082" max="14082" width="15.5" style="1" customWidth="1"/>
    <col min="14083" max="14083" width="14.1640625" style="1" bestFit="1" customWidth="1"/>
    <col min="14084" max="14336" width="11.5" style="1"/>
    <col min="14337" max="14337" width="91.83203125" style="1" customWidth="1"/>
    <col min="14338" max="14338" width="15.5" style="1" customWidth="1"/>
    <col min="14339" max="14339" width="14.1640625" style="1" bestFit="1" customWidth="1"/>
    <col min="14340" max="14592" width="11.5" style="1"/>
    <col min="14593" max="14593" width="91.83203125" style="1" customWidth="1"/>
    <col min="14594" max="14594" width="15.5" style="1" customWidth="1"/>
    <col min="14595" max="14595" width="14.1640625" style="1" bestFit="1" customWidth="1"/>
    <col min="14596" max="14848" width="11.5" style="1"/>
    <col min="14849" max="14849" width="91.83203125" style="1" customWidth="1"/>
    <col min="14850" max="14850" width="15.5" style="1" customWidth="1"/>
    <col min="14851" max="14851" width="14.1640625" style="1" bestFit="1" customWidth="1"/>
    <col min="14852" max="15104" width="11.5" style="1"/>
    <col min="15105" max="15105" width="91.83203125" style="1" customWidth="1"/>
    <col min="15106" max="15106" width="15.5" style="1" customWidth="1"/>
    <col min="15107" max="15107" width="14.1640625" style="1" bestFit="1" customWidth="1"/>
    <col min="15108" max="15360" width="11.5" style="1"/>
    <col min="15361" max="15361" width="91.83203125" style="1" customWidth="1"/>
    <col min="15362" max="15362" width="15.5" style="1" customWidth="1"/>
    <col min="15363" max="15363" width="14.1640625" style="1" bestFit="1" customWidth="1"/>
    <col min="15364" max="15616" width="11.5" style="1"/>
    <col min="15617" max="15617" width="91.83203125" style="1" customWidth="1"/>
    <col min="15618" max="15618" width="15.5" style="1" customWidth="1"/>
    <col min="15619" max="15619" width="14.1640625" style="1" bestFit="1" customWidth="1"/>
    <col min="15620" max="15872" width="11.5" style="1"/>
    <col min="15873" max="15873" width="91.83203125" style="1" customWidth="1"/>
    <col min="15874" max="15874" width="15.5" style="1" customWidth="1"/>
    <col min="15875" max="15875" width="14.1640625" style="1" bestFit="1" customWidth="1"/>
    <col min="15876" max="16128" width="11.5" style="1"/>
    <col min="16129" max="16129" width="91.83203125" style="1" customWidth="1"/>
    <col min="16130" max="16130" width="15.5" style="1" customWidth="1"/>
    <col min="16131" max="16131" width="14.1640625" style="1" bestFit="1" customWidth="1"/>
    <col min="16132" max="16384" width="11.5" style="1"/>
  </cols>
  <sheetData>
    <row r="1" spans="1:3" x14ac:dyDescent="0.15">
      <c r="A1" s="38" t="s">
        <v>79</v>
      </c>
    </row>
    <row r="3" spans="1:3" x14ac:dyDescent="0.15">
      <c r="A3" s="38" t="s">
        <v>80</v>
      </c>
    </row>
    <row r="4" spans="1:3" x14ac:dyDescent="0.15">
      <c r="A4" s="39" t="s">
        <v>81</v>
      </c>
      <c r="B4" s="39">
        <v>365</v>
      </c>
    </row>
    <row r="5" spans="1:3" x14ac:dyDescent="0.15">
      <c r="A5" s="39" t="s">
        <v>82</v>
      </c>
      <c r="B5" s="39">
        <v>104</v>
      </c>
    </row>
    <row r="6" spans="1:3" x14ac:dyDescent="0.15">
      <c r="A6" s="39" t="s">
        <v>83</v>
      </c>
      <c r="B6" s="39">
        <v>12</v>
      </c>
    </row>
    <row r="7" spans="1:3" x14ac:dyDescent="0.15">
      <c r="A7" s="39" t="s">
        <v>84</v>
      </c>
      <c r="B7" s="39">
        <v>28</v>
      </c>
    </row>
    <row r="8" spans="1:3" x14ac:dyDescent="0.15">
      <c r="A8" s="39" t="s">
        <v>85</v>
      </c>
      <c r="B8" s="39">
        <v>5</v>
      </c>
    </row>
    <row r="9" spans="1:3" x14ac:dyDescent="0.15">
      <c r="A9" s="39" t="s">
        <v>86</v>
      </c>
      <c r="B9" s="39">
        <v>7</v>
      </c>
    </row>
    <row r="10" spans="1:3" x14ac:dyDescent="0.15">
      <c r="A10" s="39" t="s">
        <v>87</v>
      </c>
      <c r="B10" s="39">
        <v>20</v>
      </c>
    </row>
    <row r="11" spans="1:3" x14ac:dyDescent="0.15">
      <c r="A11" s="39" t="s">
        <v>88</v>
      </c>
      <c r="B11" s="39">
        <f>B4-B5-B6-B7-B8-B9-B10</f>
        <v>189</v>
      </c>
    </row>
    <row r="12" spans="1:3" x14ac:dyDescent="0.15">
      <c r="A12" s="39" t="s">
        <v>89</v>
      </c>
      <c r="B12" s="39">
        <v>8</v>
      </c>
    </row>
    <row r="13" spans="1:3" x14ac:dyDescent="0.15">
      <c r="A13" s="40" t="s">
        <v>90</v>
      </c>
      <c r="B13" s="40">
        <f>B11*B12</f>
        <v>1512</v>
      </c>
    </row>
    <row r="16" spans="1:3" ht="15" x14ac:dyDescent="0.15">
      <c r="A16" s="41" t="s">
        <v>91</v>
      </c>
      <c r="B16" s="42" t="s">
        <v>3</v>
      </c>
      <c r="C16" s="43" t="s">
        <v>51</v>
      </c>
    </row>
    <row r="17" spans="1:3" ht="20.25" customHeight="1" x14ac:dyDescent="0.15">
      <c r="A17" s="44" t="s">
        <v>92</v>
      </c>
      <c r="B17" s="45">
        <v>5</v>
      </c>
      <c r="C17" s="46">
        <f>B17</f>
        <v>5</v>
      </c>
    </row>
    <row r="18" spans="1:3" ht="30" x14ac:dyDescent="0.15">
      <c r="A18" s="44" t="s">
        <v>93</v>
      </c>
      <c r="B18" s="47">
        <v>50000</v>
      </c>
      <c r="C18" s="48">
        <f>B18</f>
        <v>50000</v>
      </c>
    </row>
    <row r="19" spans="1:3" ht="45" x14ac:dyDescent="0.15">
      <c r="A19" s="44" t="s">
        <v>94</v>
      </c>
      <c r="B19" s="47">
        <v>180000</v>
      </c>
      <c r="C19" s="48">
        <f>B19</f>
        <v>180000</v>
      </c>
    </row>
    <row r="20" spans="1:3" ht="15" x14ac:dyDescent="0.15">
      <c r="A20" s="44" t="s">
        <v>95</v>
      </c>
      <c r="B20" s="49"/>
      <c r="C20" s="50">
        <f>C18*C17+C19</f>
        <v>430000</v>
      </c>
    </row>
    <row r="21" spans="1:3" ht="15" x14ac:dyDescent="0.15">
      <c r="A21" s="44" t="s">
        <v>96</v>
      </c>
      <c r="B21" s="51">
        <f>B13</f>
        <v>1512</v>
      </c>
      <c r="C21" s="44">
        <f>B21</f>
        <v>1512</v>
      </c>
    </row>
    <row r="22" spans="1:3" ht="15" x14ac:dyDescent="0.15">
      <c r="A22" s="44" t="s">
        <v>97</v>
      </c>
      <c r="B22" s="49"/>
      <c r="C22" s="44">
        <f>C21*C17</f>
        <v>7560</v>
      </c>
    </row>
    <row r="23" spans="1:3" ht="15" x14ac:dyDescent="0.15">
      <c r="A23" s="41" t="s">
        <v>98</v>
      </c>
      <c r="B23" s="51"/>
      <c r="C23" s="50">
        <f>C20/C22</f>
        <v>56.87830687830688</v>
      </c>
    </row>
    <row r="24" spans="1:3" ht="15" x14ac:dyDescent="0.15">
      <c r="A24" s="44" t="s">
        <v>99</v>
      </c>
      <c r="B24" s="52">
        <v>0.14000000000000001</v>
      </c>
      <c r="C24" s="48">
        <f>C23*B24</f>
        <v>7.9629629629629637</v>
      </c>
    </row>
    <row r="25" spans="1:3" ht="15" x14ac:dyDescent="0.15">
      <c r="A25" s="41" t="s">
        <v>100</v>
      </c>
      <c r="B25" s="51"/>
      <c r="C25" s="50">
        <f>C23+C24</f>
        <v>64.841269841269849</v>
      </c>
    </row>
    <row r="26" spans="1:3" ht="15" x14ac:dyDescent="0.15">
      <c r="A26" s="41" t="s">
        <v>101</v>
      </c>
      <c r="B26" s="53">
        <v>0.19</v>
      </c>
      <c r="C26" s="50">
        <f>C25+C25*B26</f>
        <v>77.161111111111126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C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81759B7DFB004A8599E6F327A8EB98" ma:contentTypeVersion="4" ma:contentTypeDescription="Ein neues Dokument erstellen." ma:contentTypeScope="" ma:versionID="16c538c27c9e089401d5678f760f8f49">
  <xsd:schema xmlns:xsd="http://www.w3.org/2001/XMLSchema" xmlns:xs="http://www.w3.org/2001/XMLSchema" xmlns:p="http://schemas.microsoft.com/office/2006/metadata/properties" xmlns:ns2="57e862f9-3287-4edb-8d69-92d4fb48d952" xmlns:ns3="e3667e19-af09-407c-b0d0-da75c7fe26e0" targetNamespace="http://schemas.microsoft.com/office/2006/metadata/properties" ma:root="true" ma:fieldsID="0c8fc48563e86c113fea55823a3af8a3" ns2:_="" ns3:_="">
    <xsd:import namespace="57e862f9-3287-4edb-8d69-92d4fb48d952"/>
    <xsd:import namespace="e3667e19-af09-407c-b0d0-da75c7fe26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862f9-3287-4edb-8d69-92d4fb48d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67e19-af09-407c-b0d0-da75c7fe2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A7BA2F-D5C3-4BB2-894A-06A0BD77C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862f9-3287-4edb-8d69-92d4fb48d952"/>
    <ds:schemaRef ds:uri="e3667e19-af09-407c-b0d0-da75c7fe2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49BBA7-7FA9-45F9-B49C-CDA374FE0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45D79A-6B5D-420C-8BFA-1B16B29886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SB S. 247_248</vt:lpstr>
      <vt:lpstr>SB S. 249 Aufg. 2</vt:lpstr>
      <vt:lpstr>SB S. 249_250 Aufg. 5</vt:lpstr>
      <vt:lpstr>SB S. 250 Aufg. 6</vt:lpstr>
      <vt:lpstr>SB S. 250 Aufg. 8</vt:lpstr>
      <vt:lpstr>SB S. 250 Aufg. 9</vt:lpstr>
      <vt:lpstr>SB S. 251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Jürgen Gratzke</dc:creator>
  <cp:keywords/>
  <dc:description/>
  <cp:lastModifiedBy>Leufen, Lukas</cp:lastModifiedBy>
  <cp:revision/>
  <dcterms:created xsi:type="dcterms:W3CDTF">2020-04-07T07:51:10Z</dcterms:created>
  <dcterms:modified xsi:type="dcterms:W3CDTF">2024-02-06T08:24:25Z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0x0101008A81759B7DFB004A8599E6F327A8EB98</vt:lpwstr>
  </property>
</Properties>
</file>