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8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1" i="1"/>
  <c r="I22"/>
  <c r="I15"/>
  <c r="J13"/>
  <c r="I16" s="1"/>
  <c r="I17" s="1"/>
  <c r="J12"/>
  <c r="J11"/>
  <c r="C11"/>
  <c r="E11" s="1"/>
  <c r="E5"/>
  <c r="E4"/>
  <c r="C6"/>
  <c r="C12" l="1"/>
  <c r="E12" s="1"/>
  <c r="E6"/>
  <c r="C7"/>
  <c r="E7" s="1"/>
</calcChain>
</file>

<file path=xl/sharedStrings.xml><?xml version="1.0" encoding="utf-8"?>
<sst xmlns="http://schemas.openxmlformats.org/spreadsheetml/2006/main" count="31" uniqueCount="24">
  <si>
    <t>Timer clock frequency</t>
    <phoneticPr fontId="1" type="noConversion"/>
  </si>
  <si>
    <t>[Hz]</t>
    <phoneticPr fontId="1" type="noConversion"/>
  </si>
  <si>
    <t>Prescaler</t>
    <phoneticPr fontId="1" type="noConversion"/>
  </si>
  <si>
    <t>[times]</t>
    <phoneticPr fontId="1" type="noConversion"/>
  </si>
  <si>
    <t>Timer clock scaled</t>
    <phoneticPr fontId="1" type="noConversion"/>
  </si>
  <si>
    <t xml:space="preserve">PWM period </t>
    <phoneticPr fontId="1" type="noConversion"/>
  </si>
  <si>
    <t>Time period</t>
    <phoneticPr fontId="1" type="noConversion"/>
  </si>
  <si>
    <t>[ms]</t>
    <phoneticPr fontId="1" type="noConversion"/>
  </si>
  <si>
    <t>Timer period</t>
    <phoneticPr fontId="1" type="noConversion"/>
  </si>
  <si>
    <t>HEX</t>
    <phoneticPr fontId="1" type="noConversion"/>
  </si>
  <si>
    <t>[sec]</t>
    <phoneticPr fontId="1" type="noConversion"/>
  </si>
  <si>
    <t>HS311 servo motor</t>
    <phoneticPr fontId="1" type="noConversion"/>
  </si>
  <si>
    <t>deg</t>
    <phoneticPr fontId="1" type="noConversion"/>
  </si>
  <si>
    <t>pulse width</t>
    <phoneticPr fontId="1" type="noConversion"/>
  </si>
  <si>
    <t>pulse width[sec]</t>
    <phoneticPr fontId="1" type="noConversion"/>
  </si>
  <si>
    <t>[deg]</t>
    <phoneticPr fontId="1" type="noConversion"/>
  </si>
  <si>
    <t>PWM period</t>
    <phoneticPr fontId="1" type="noConversion"/>
  </si>
  <si>
    <t>duty</t>
    <phoneticPr fontId="1" type="noConversion"/>
  </si>
  <si>
    <t>resolution</t>
    <phoneticPr fontId="1" type="noConversion"/>
  </si>
  <si>
    <t>range</t>
    <phoneticPr fontId="1" type="noConversion"/>
  </si>
  <si>
    <t>[count]</t>
    <phoneticPr fontId="1" type="noConversion"/>
  </si>
  <si>
    <t>[deg/count]</t>
    <phoneticPr fontId="1" type="noConversion"/>
  </si>
  <si>
    <t>pulse duty</t>
    <phoneticPr fontId="1" type="noConversion"/>
  </si>
  <si>
    <t>deg desired</t>
    <phoneticPr fontId="1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</si>
</sst>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0_-;\-* #,##0.000_-;_-* &quot;-&quot;_-;_-@_-"/>
    <numFmt numFmtId="177" formatCode="_-* #,##0.000000_-;\-* #,##0.000000_-;_-* &quot;-&quot;_-;_-@_-"/>
    <numFmt numFmtId="182" formatCode="0.00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176" fontId="3" fillId="0" borderId="0" xfId="1" applyNumberFormat="1" applyFont="1">
      <alignment vertical="center"/>
    </xf>
    <xf numFmtId="177" fontId="3" fillId="0" borderId="0" xfId="1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2" fontId="3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22"/>
  <sheetViews>
    <sheetView tabSelected="1" topLeftCell="C1" zoomScale="130" zoomScaleNormal="130" workbookViewId="0">
      <selection activeCell="M9" sqref="M9"/>
    </sheetView>
  </sheetViews>
  <sheetFormatPr defaultRowHeight="12.75"/>
  <cols>
    <col min="1" max="1" width="9" style="1"/>
    <col min="2" max="2" width="17.25" style="1" bestFit="1" customWidth="1"/>
    <col min="3" max="3" width="10.25" style="2" bestFit="1" customWidth="1"/>
    <col min="4" max="4" width="9" style="1"/>
    <col min="5" max="5" width="13" style="1" bestFit="1" customWidth="1"/>
    <col min="6" max="6" width="9" style="1"/>
    <col min="7" max="8" width="11.375" style="1" customWidth="1"/>
    <col min="9" max="16384" width="9" style="1"/>
  </cols>
  <sheetData>
    <row r="3" spans="2:10">
      <c r="E3" s="1" t="s">
        <v>9</v>
      </c>
    </row>
    <row r="4" spans="2:10">
      <c r="B4" s="1" t="s">
        <v>0</v>
      </c>
      <c r="C4" s="2">
        <v>84000000</v>
      </c>
      <c r="D4" s="1" t="s">
        <v>1</v>
      </c>
      <c r="E4" s="1" t="str">
        <f>DEC2HEX(C4)</f>
        <v>501BD00</v>
      </c>
      <c r="G4" s="6" t="s">
        <v>11</v>
      </c>
      <c r="H4" s="6"/>
    </row>
    <row r="5" spans="2:10">
      <c r="B5" s="1" t="s">
        <v>2</v>
      </c>
      <c r="C5" s="2">
        <v>25</v>
      </c>
      <c r="D5" s="1" t="s">
        <v>3</v>
      </c>
      <c r="E5" s="1" t="str">
        <f t="shared" ref="E5:E16" si="0">DEC2HEX(C5)</f>
        <v>19</v>
      </c>
      <c r="G5" s="5" t="s">
        <v>15</v>
      </c>
      <c r="H5" s="1" t="s">
        <v>14</v>
      </c>
    </row>
    <row r="6" spans="2:10">
      <c r="B6" s="1" t="s">
        <v>4</v>
      </c>
      <c r="C6" s="2">
        <f>C4/(C5+1)</f>
        <v>3230769.230769231</v>
      </c>
      <c r="D6" s="1" t="s">
        <v>1</v>
      </c>
      <c r="E6" s="1" t="str">
        <f t="shared" si="0"/>
        <v>314C31</v>
      </c>
      <c r="G6" s="1">
        <v>-45</v>
      </c>
      <c r="H6" s="1">
        <v>1E-3</v>
      </c>
    </row>
    <row r="7" spans="2:10">
      <c r="B7" s="1" t="s">
        <v>8</v>
      </c>
      <c r="C7" s="4">
        <f>1/C6*1000</f>
        <v>3.095238095238095E-4</v>
      </c>
      <c r="D7" s="1" t="s">
        <v>7</v>
      </c>
      <c r="E7" s="1" t="str">
        <f t="shared" si="0"/>
        <v>0</v>
      </c>
      <c r="G7" s="1">
        <v>0</v>
      </c>
      <c r="H7" s="1">
        <v>1.4999999999999999E-2</v>
      </c>
    </row>
    <row r="8" spans="2:10">
      <c r="C8" s="3"/>
      <c r="G8" s="1">
        <v>45</v>
      </c>
      <c r="H8" s="1">
        <v>2E-3</v>
      </c>
    </row>
    <row r="9" spans="2:10">
      <c r="C9" s="3"/>
    </row>
    <row r="10" spans="2:10">
      <c r="B10" s="1" t="s">
        <v>5</v>
      </c>
      <c r="C10" s="3">
        <v>0.01</v>
      </c>
      <c r="D10" s="1" t="s">
        <v>10</v>
      </c>
      <c r="G10" s="1" t="s">
        <v>16</v>
      </c>
      <c r="H10" s="1" t="s">
        <v>12</v>
      </c>
      <c r="I10" s="1" t="s">
        <v>13</v>
      </c>
      <c r="J10" s="1" t="s">
        <v>17</v>
      </c>
    </row>
    <row r="11" spans="2:10">
      <c r="B11" s="1" t="s">
        <v>5</v>
      </c>
      <c r="C11" s="2">
        <f>1/C10</f>
        <v>100</v>
      </c>
      <c r="D11" s="1" t="s">
        <v>1</v>
      </c>
      <c r="E11" s="1" t="str">
        <f>DEC2HEX(C11)</f>
        <v>64</v>
      </c>
      <c r="G11" s="1">
        <v>2.5000000000000001E-3</v>
      </c>
      <c r="H11" s="1">
        <v>-45</v>
      </c>
      <c r="I11" s="1">
        <v>1E-3</v>
      </c>
      <c r="J11" s="1">
        <f>I11/$G$11*100</f>
        <v>40</v>
      </c>
    </row>
    <row r="12" spans="2:10">
      <c r="B12" s="1" t="s">
        <v>6</v>
      </c>
      <c r="C12" s="2">
        <f>C6/C11-1</f>
        <v>32306.692307692309</v>
      </c>
      <c r="D12" s="1" t="s">
        <v>7</v>
      </c>
      <c r="E12" s="1" t="str">
        <f>DEC2HEX(C12)</f>
        <v>7E32</v>
      </c>
      <c r="H12" s="1">
        <v>0</v>
      </c>
      <c r="I12" s="1">
        <v>1.5E-3</v>
      </c>
      <c r="J12" s="1">
        <f>I12/$G$11*100</f>
        <v>60</v>
      </c>
    </row>
    <row r="13" spans="2:10">
      <c r="C13" s="3"/>
      <c r="H13" s="1">
        <v>45</v>
      </c>
      <c r="I13" s="1">
        <v>2E-3</v>
      </c>
      <c r="J13" s="1">
        <f>I13/$G$11*100</f>
        <v>80</v>
      </c>
    </row>
    <row r="15" spans="2:10">
      <c r="H15" s="1" t="s">
        <v>19</v>
      </c>
      <c r="I15" s="1">
        <f>H13-H11</f>
        <v>90</v>
      </c>
      <c r="J15" s="1" t="s">
        <v>15</v>
      </c>
    </row>
    <row r="16" spans="2:10">
      <c r="H16" s="1" t="s">
        <v>22</v>
      </c>
      <c r="I16" s="1">
        <f>J13-J11</f>
        <v>40</v>
      </c>
      <c r="J16" s="1" t="s">
        <v>20</v>
      </c>
    </row>
    <row r="17" spans="3:10">
      <c r="H17" s="1" t="s">
        <v>18</v>
      </c>
      <c r="I17" s="1">
        <f>I15/I16</f>
        <v>2.25</v>
      </c>
      <c r="J17" s="1" t="s">
        <v>21</v>
      </c>
    </row>
    <row r="20" spans="3:10">
      <c r="H20" s="1" t="s">
        <v>23</v>
      </c>
      <c r="I20" s="1">
        <v>45</v>
      </c>
    </row>
    <row r="21" spans="3:10">
      <c r="C21" s="1"/>
      <c r="H21" s="1" t="s">
        <v>13</v>
      </c>
      <c r="I21" s="7">
        <f>(I20-H11)*(0.001/90)+0.001</f>
        <v>2E-3</v>
      </c>
    </row>
    <row r="22" spans="3:10">
      <c r="H22" s="1" t="s">
        <v>17</v>
      </c>
      <c r="I22" s="1">
        <f>I21/G11*100</f>
        <v>80</v>
      </c>
    </row>
  </sheetData>
  <mergeCells count="1">
    <mergeCell ref="G4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2018-08-31T14:20:15Z</dcterms:modified>
</cp:coreProperties>
</file>