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T\Desktop\Informacion\Informacion Planeacion\"/>
    </mc:Choice>
  </mc:AlternateContent>
  <bookViews>
    <workbookView xWindow="120" yWindow="135" windowWidth="28515" windowHeight="11565"/>
  </bookViews>
  <sheets>
    <sheet name="inmuebles" sheetId="1" r:id="rId1"/>
  </sheets>
  <calcPr calcId="152511"/>
</workbook>
</file>

<file path=xl/calcChain.xml><?xml version="1.0" encoding="utf-8"?>
<calcChain xmlns="http://schemas.openxmlformats.org/spreadsheetml/2006/main">
  <c r="F47" i="1" l="1"/>
  <c r="N28" i="1"/>
  <c r="B28" i="1"/>
  <c r="L21" i="1"/>
  <c r="H21" i="1"/>
  <c r="F21" i="1"/>
  <c r="O20" i="1"/>
  <c r="N20" i="1"/>
  <c r="I19" i="1"/>
  <c r="C19" i="1"/>
  <c r="O19" i="1" s="1"/>
  <c r="B19" i="1"/>
  <c r="N19" i="1" s="1"/>
  <c r="O18" i="1"/>
  <c r="N18" i="1"/>
  <c r="O17" i="1"/>
  <c r="I17" i="1"/>
  <c r="C17" i="1"/>
  <c r="B17" i="1"/>
  <c r="N17" i="1" s="1"/>
  <c r="O16" i="1"/>
  <c r="N16" i="1"/>
  <c r="O15" i="1"/>
  <c r="I15" i="1"/>
  <c r="C15" i="1"/>
  <c r="B15" i="1"/>
  <c r="N15" i="1" s="1"/>
  <c r="I14" i="1"/>
  <c r="C14" i="1"/>
  <c r="O14" i="1" s="1"/>
  <c r="B14" i="1"/>
  <c r="N14" i="1" s="1"/>
  <c r="C13" i="1"/>
  <c r="O13" i="1" s="1"/>
  <c r="B13" i="1"/>
  <c r="N13" i="1" s="1"/>
  <c r="O12" i="1"/>
  <c r="N12" i="1"/>
  <c r="O11" i="1"/>
  <c r="N11" i="1"/>
  <c r="I10" i="1"/>
  <c r="C10" i="1"/>
  <c r="O10" i="1" s="1"/>
  <c r="B10" i="1"/>
  <c r="N10" i="1" s="1"/>
  <c r="N9" i="1"/>
  <c r="I9" i="1"/>
  <c r="C9" i="1"/>
  <c r="O9" i="1" s="1"/>
  <c r="B9" i="1"/>
  <c r="A31" i="1" s="1"/>
  <c r="B21" i="1" l="1"/>
  <c r="N21" i="1" s="1"/>
  <c r="I21" i="1"/>
  <c r="C21" i="1"/>
  <c r="O21" i="1" l="1"/>
</calcChain>
</file>

<file path=xl/sharedStrings.xml><?xml version="1.0" encoding="utf-8"?>
<sst xmlns="http://schemas.openxmlformats.org/spreadsheetml/2006/main" count="62" uniqueCount="52">
  <si>
    <t>CONSEJO NACIONAL DE ACREDITACIÓN</t>
  </si>
  <si>
    <t>PROCESO DE ACREDITACIÓN INSTITUCIONAL</t>
  </si>
  <si>
    <t>INSTALACIONES FISICAS TODA LA INSTITUCIÓN</t>
  </si>
  <si>
    <t>Propiedad</t>
  </si>
  <si>
    <t>Arriendo</t>
  </si>
  <si>
    <t>Comodato</t>
  </si>
  <si>
    <t>Otros</t>
  </si>
  <si>
    <t>Total</t>
  </si>
  <si>
    <t xml:space="preserve">Uso de Espacios </t>
  </si>
  <si>
    <t xml:space="preserve">Cantidad de espacios </t>
  </si>
  <si>
    <t>M2</t>
  </si>
  <si>
    <t>Aulas de Clase</t>
  </si>
  <si>
    <t>Laboratorios</t>
  </si>
  <si>
    <t>Sala de Tutores (docentes)</t>
  </si>
  <si>
    <t>Auditorios</t>
  </si>
  <si>
    <t>Bibliotecas</t>
  </si>
  <si>
    <t>Cómputo</t>
  </si>
  <si>
    <t>Oficinas</t>
  </si>
  <si>
    <t>Espacios Deportivos</t>
  </si>
  <si>
    <t>Cafeterías</t>
  </si>
  <si>
    <t>Zonas Recreación y parqueaderos</t>
  </si>
  <si>
    <t>Servicios Sanitarios</t>
  </si>
  <si>
    <r>
      <t>Otros</t>
    </r>
    <r>
      <rPr>
        <sz val="11"/>
        <color rgb="FFFF0000"/>
        <rFont val="Century Gothic"/>
        <family val="2"/>
      </rPr>
      <t xml:space="preserve"> ** (Anexo 1) </t>
    </r>
  </si>
  <si>
    <t>TOTALES</t>
  </si>
  <si>
    <t>Suma de puestos de las aulas de clase</t>
  </si>
  <si>
    <t>Suma de puestos en los laboratorios</t>
  </si>
  <si>
    <t>PROMEDIO DE PUESTOS POR AULAS DE CLASE= (Total puestos de las aulas de la clase) / Suma aulas clase</t>
  </si>
  <si>
    <t>*Sintesis</t>
  </si>
  <si>
    <t>*De manera sintética describa las instalaciones físicas de la institución, la política de adquisición de bienes muebles e inmuebles y las estrategias de mejoramiento y adecuaciones.</t>
  </si>
  <si>
    <t xml:space="preserve">El campus de la Universidad de Nariño tiene 5 instalaciones en la ciudad de Pasto (Torobajo, La Panamericana, Centro, Teatro Imperial y Liceo de Bachillerato); además, las extensiones en Ipiales, Túquerres y Tumáco. 
** La institución cuenta  con  Las granjas de Botana, Centro experimental de la Corota-Laguna de la Cocha, Finca Mar Agricola, Granja Chimangual y Granja la Quinta. 
</t>
  </si>
  <si>
    <t>Anexo 1. Infraestructura Física Universidad de Nariño</t>
  </si>
  <si>
    <t>Descripción</t>
  </si>
  <si>
    <t>Área (m2)</t>
  </si>
  <si>
    <t>Área construida en primer piso (m2)</t>
  </si>
  <si>
    <t>Área construida en por bloque (m2)</t>
  </si>
  <si>
    <t>Área espacios deportivos (m2)</t>
  </si>
  <si>
    <t>Área parqueadero (m2)</t>
  </si>
  <si>
    <t>Instalaciones – Torobajo Pasto</t>
  </si>
  <si>
    <t>Instalaciones Panamericana VIPRI – Pasto</t>
  </si>
  <si>
    <t>Instalaciones Centro – Pasto</t>
  </si>
  <si>
    <t>Teatro Imperial Centro – Pasto</t>
  </si>
  <si>
    <t>Granja Botana – Pasto</t>
  </si>
  <si>
    <t>Granja Chimangual – Sapuyes</t>
  </si>
  <si>
    <t>Extensión Tumaco - Barrio Obrero</t>
  </si>
  <si>
    <t>Extensión Tumaco - Ciudadela I Etapa</t>
  </si>
  <si>
    <t>Extensión Tumaco - Finca Mar Agrícola</t>
  </si>
  <si>
    <t>Extensión Túquerres</t>
  </si>
  <si>
    <t>Extensión Ipiales</t>
  </si>
  <si>
    <t>Estación Biológica la Corota – El Encano</t>
  </si>
  <si>
    <t>Casa - Teatro Imperial – Pasto</t>
  </si>
  <si>
    <t>La Quinta – Consacá</t>
  </si>
  <si>
    <t xml:space="preserve">Fuente: OFICINA DE PLANEACIÓN Y DESARROLLO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</si>
</sst>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6">
    <font>
      <sz val="11"/>
      <name val="Century Gothic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olonna MT"/>
      <family val="5"/>
    </font>
    <font>
      <sz val="10"/>
      <name val="Century Gothic"/>
      <family val="2"/>
    </font>
    <font>
      <b/>
      <sz val="10"/>
      <name val="Century Gothic"/>
      <family val="2"/>
    </font>
    <font>
      <b/>
      <sz val="10"/>
      <color theme="1"/>
      <name val="Centhury gotic"/>
    </font>
    <font>
      <b/>
      <sz val="14"/>
      <color theme="1"/>
      <name val="Centhury gotic"/>
    </font>
    <font>
      <b/>
      <sz val="11"/>
      <color theme="4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  <font>
      <sz val="10"/>
      <color theme="1"/>
      <name val="Calibri"/>
      <family val="2"/>
      <scheme val="minor"/>
    </font>
    <font>
      <b/>
      <sz val="18"/>
      <name val="Century Gothic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3">
    <xf numFmtId="0" fontId="0" fillId="0" borderId="0"/>
    <xf numFmtId="4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/>
    <xf numFmtId="0" fontId="10" fillId="0" borderId="0"/>
    <xf numFmtId="0" fontId="1" fillId="0" borderId="0"/>
  </cellStyleXfs>
  <cellXfs count="72">
    <xf numFmtId="0" fontId="0" fillId="0" borderId="0" xfId="0"/>
    <xf numFmtId="49" fontId="4" fillId="0" borderId="0" xfId="0" applyNumberFormat="1" applyFont="1" applyAlignment="1">
      <alignment horizontal="justify" vertical="center" wrapText="1"/>
    </xf>
    <xf numFmtId="0" fontId="7" fillId="0" borderId="0" xfId="0" applyFont="1" applyFill="1" applyAlignment="1">
      <alignment vertical="center"/>
    </xf>
    <xf numFmtId="0" fontId="4" fillId="0" borderId="0" xfId="0" applyFont="1"/>
    <xf numFmtId="0" fontId="8" fillId="0" borderId="0" xfId="0" applyFont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9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10" fillId="0" borderId="1" xfId="2" applyNumberFormat="1" applyFont="1" applyBorder="1"/>
    <xf numFmtId="164" fontId="10" fillId="0" borderId="1" xfId="2" applyNumberFormat="1" applyFont="1" applyBorder="1"/>
    <xf numFmtId="1" fontId="0" fillId="0" borderId="0" xfId="0" applyNumberFormat="1" applyBorder="1"/>
    <xf numFmtId="1" fontId="0" fillId="0" borderId="2" xfId="2" applyNumberFormat="1" applyFont="1" applyBorder="1"/>
    <xf numFmtId="0" fontId="0" fillId="0" borderId="0" xfId="0" applyBorder="1"/>
    <xf numFmtId="2" fontId="0" fillId="0" borderId="2" xfId="2" applyNumberFormat="1" applyFont="1" applyBorder="1"/>
    <xf numFmtId="164" fontId="0" fillId="0" borderId="2" xfId="0" applyNumberFormat="1" applyBorder="1"/>
    <xf numFmtId="0" fontId="10" fillId="0" borderId="1" xfId="0" applyFont="1" applyBorder="1"/>
    <xf numFmtId="0" fontId="2" fillId="0" borderId="3" xfId="0" applyFont="1" applyFill="1" applyBorder="1" applyAlignment="1">
      <alignment horizontal="right"/>
    </xf>
    <xf numFmtId="165" fontId="12" fillId="0" borderId="4" xfId="2" applyNumberFormat="1" applyFont="1" applyBorder="1"/>
    <xf numFmtId="164" fontId="12" fillId="0" borderId="4" xfId="2" applyNumberFormat="1" applyFont="1" applyBorder="1"/>
    <xf numFmtId="164" fontId="12" fillId="0" borderId="2" xfId="0" applyNumberFormat="1" applyFont="1" applyBorder="1"/>
    <xf numFmtId="164" fontId="0" fillId="0" borderId="0" xfId="0" applyNumberFormat="1"/>
    <xf numFmtId="44" fontId="0" fillId="0" borderId="0" xfId="1" applyFont="1"/>
    <xf numFmtId="0" fontId="13" fillId="0" borderId="0" xfId="0" applyFont="1"/>
    <xf numFmtId="0" fontId="4" fillId="0" borderId="0" xfId="0" applyFont="1" applyBorder="1"/>
    <xf numFmtId="0" fontId="1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11" xfId="0" applyBorder="1" applyAlignment="1"/>
    <xf numFmtId="0" fontId="0" fillId="0" borderId="12" xfId="0" applyBorder="1" applyAlignment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12" fillId="0" borderId="0" xfId="0" applyFont="1" applyBorder="1"/>
    <xf numFmtId="0" fontId="14" fillId="0" borderId="0" xfId="0" applyFont="1"/>
    <xf numFmtId="0" fontId="5" fillId="2" borderId="21" xfId="0" applyFont="1" applyFill="1" applyBorder="1" applyAlignment="1">
      <alignment vertical="top"/>
    </xf>
    <xf numFmtId="0" fontId="5" fillId="2" borderId="22" xfId="0" applyFont="1" applyFill="1" applyBorder="1" applyAlignment="1">
      <alignment vertical="top" wrapText="1"/>
    </xf>
    <xf numFmtId="0" fontId="5" fillId="2" borderId="23" xfId="0" applyFont="1" applyFill="1" applyBorder="1" applyAlignment="1">
      <alignment vertical="top" wrapText="1"/>
    </xf>
    <xf numFmtId="0" fontId="4" fillId="0" borderId="24" xfId="0" applyFont="1" applyBorder="1"/>
    <xf numFmtId="4" fontId="4" fillId="0" borderId="2" xfId="0" applyNumberFormat="1" applyFont="1" applyBorder="1"/>
    <xf numFmtId="4" fontId="4" fillId="0" borderId="25" xfId="0" applyNumberFormat="1" applyFont="1" applyBorder="1"/>
    <xf numFmtId="4" fontId="4" fillId="0" borderId="0" xfId="0" applyNumberFormat="1" applyFont="1"/>
    <xf numFmtId="0" fontId="4" fillId="0" borderId="25" xfId="0" applyFont="1" applyBorder="1"/>
    <xf numFmtId="0" fontId="4" fillId="0" borderId="2" xfId="0" applyFont="1" applyBorder="1"/>
    <xf numFmtId="0" fontId="4" fillId="0" borderId="0" xfId="0" applyFont="1" applyFill="1"/>
    <xf numFmtId="0" fontId="5" fillId="2" borderId="26" xfId="0" applyFont="1" applyFill="1" applyBorder="1"/>
    <xf numFmtId="4" fontId="5" fillId="2" borderId="27" xfId="0" applyNumberFormat="1" applyFont="1" applyFill="1" applyBorder="1"/>
    <xf numFmtId="4" fontId="5" fillId="2" borderId="28" xfId="0" applyNumberFormat="1" applyFont="1" applyFill="1" applyBorder="1"/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0" fillId="0" borderId="13" xfId="0" quotePrefix="1" applyFont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3">
    <cellStyle name="Millares 2" xfId="2"/>
    <cellStyle name="Millares 2 2" xfId="3"/>
    <cellStyle name="Millares 3" xfId="4"/>
    <cellStyle name="Moneda" xfId="1" builtinId="4"/>
    <cellStyle name="Normal" xfId="0" builtinId="0"/>
    <cellStyle name="Normal 2" xfId="5"/>
    <cellStyle name="Normal 2 2" xfId="6"/>
    <cellStyle name="Normal 2 2 2" xfId="7"/>
    <cellStyle name="Normal 2 3" xfId="8"/>
    <cellStyle name="Normal 3" xfId="9"/>
    <cellStyle name="Normal 4" xfId="10"/>
    <cellStyle name="Normal 5" xfId="11"/>
    <cellStyle name="Normal 6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V59"/>
  <sheetViews>
    <sheetView tabSelected="1" zoomScale="70" zoomScaleNormal="70" workbookViewId="0">
      <selection activeCell="B7" sqref="B7:C7"/>
    </sheetView>
  </sheetViews>
  <sheetFormatPr baseColWidth="10" defaultColWidth="10.75" defaultRowHeight="13.5"/>
  <cols>
    <col min="1" max="1" width="36" style="3" customWidth="1"/>
    <col min="2" max="2" width="19.375" style="3" customWidth="1"/>
    <col min="3" max="3" width="18" style="3" customWidth="1"/>
    <col min="4" max="4" width="19.75" style="3" customWidth="1"/>
    <col min="5" max="5" width="24" style="3" customWidth="1"/>
    <col min="6" max="6" width="20.625" style="3" customWidth="1"/>
    <col min="7" max="7" width="8.875" style="3" customWidth="1"/>
    <col min="8" max="8" width="24.75" style="3" customWidth="1"/>
    <col min="9" max="9" width="11" style="3" customWidth="1"/>
    <col min="10" max="10" width="7.875" style="3" customWidth="1"/>
    <col min="11" max="11" width="24.125" style="3" customWidth="1"/>
    <col min="12" max="12" width="9.375" style="3" customWidth="1"/>
    <col min="13" max="13" width="10.75" style="3"/>
    <col min="14" max="14" width="23.25" style="3" customWidth="1"/>
    <col min="15" max="15" width="23.75" style="3" customWidth="1"/>
    <col min="16" max="16384" width="10.75" style="3"/>
  </cols>
  <sheetData>
    <row r="1" spans="1:22" customFormat="1" ht="20.25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customFormat="1" ht="16.5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3.25" customHeight="1">
      <c r="A3" s="70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2"/>
      <c r="L3" s="2"/>
      <c r="M3" s="2"/>
      <c r="N3" s="2"/>
      <c r="O3" s="2"/>
      <c r="P3" s="2"/>
    </row>
    <row r="4" spans="1:22" ht="17.25" customHeight="1">
      <c r="A4" s="4"/>
      <c r="B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2" ht="24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22" ht="24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22" ht="24" customHeight="1">
      <c r="A7" s="5"/>
      <c r="B7" s="71" t="s">
        <v>3</v>
      </c>
      <c r="C7" s="71"/>
      <c r="D7" s="6"/>
      <c r="E7" s="67" t="s">
        <v>4</v>
      </c>
      <c r="F7" s="67"/>
      <c r="G7" s="6"/>
      <c r="H7" s="67" t="s">
        <v>5</v>
      </c>
      <c r="I7" s="67"/>
      <c r="J7" s="6"/>
      <c r="K7" s="67" t="s">
        <v>6</v>
      </c>
      <c r="L7" s="67"/>
      <c r="M7" s="6"/>
      <c r="N7" s="67" t="s">
        <v>7</v>
      </c>
      <c r="O7" s="67"/>
      <c r="P7"/>
    </row>
    <row r="8" spans="1:22" ht="15.75" customHeight="1">
      <c r="A8" s="7" t="s">
        <v>8</v>
      </c>
      <c r="B8" s="8" t="s">
        <v>9</v>
      </c>
      <c r="C8" s="8" t="s">
        <v>10</v>
      </c>
      <c r="D8" s="6"/>
      <c r="E8" s="9" t="s">
        <v>9</v>
      </c>
      <c r="F8" s="9" t="s">
        <v>10</v>
      </c>
      <c r="G8" s="6"/>
      <c r="H8" s="9" t="s">
        <v>9</v>
      </c>
      <c r="I8" s="9" t="s">
        <v>10</v>
      </c>
      <c r="J8" s="6"/>
      <c r="K8" s="9" t="s">
        <v>9</v>
      </c>
      <c r="L8" s="9" t="s">
        <v>10</v>
      </c>
      <c r="M8" s="6"/>
      <c r="N8" s="9" t="s">
        <v>9</v>
      </c>
      <c r="O8" s="9" t="s">
        <v>10</v>
      </c>
      <c r="P8"/>
    </row>
    <row r="9" spans="1:22" ht="15.75" customHeight="1">
      <c r="A9" s="5" t="s">
        <v>11</v>
      </c>
      <c r="B9" s="10">
        <f>198-25</f>
        <v>173</v>
      </c>
      <c r="C9" s="11">
        <f>16922.58-(918.84+223.11)</f>
        <v>15780.630000000001</v>
      </c>
      <c r="D9" s="12"/>
      <c r="E9" s="13">
        <v>0</v>
      </c>
      <c r="F9" s="13">
        <v>0</v>
      </c>
      <c r="G9" s="14"/>
      <c r="H9" s="13">
        <v>25</v>
      </c>
      <c r="I9" s="15">
        <f>918.84+223.11</f>
        <v>1141.95</v>
      </c>
      <c r="J9" s="14"/>
      <c r="K9" s="13">
        <v>0</v>
      </c>
      <c r="L9" s="13">
        <v>0</v>
      </c>
      <c r="M9" s="14"/>
      <c r="N9" s="16">
        <f t="shared" ref="N9:O20" si="0">B9+E9</f>
        <v>173</v>
      </c>
      <c r="O9" s="16">
        <f t="shared" si="0"/>
        <v>15780.630000000001</v>
      </c>
      <c r="P9"/>
    </row>
    <row r="10" spans="1:22" ht="15.75" customHeight="1">
      <c r="A10" s="5" t="s">
        <v>12</v>
      </c>
      <c r="B10" s="10">
        <f>50-2</f>
        <v>48</v>
      </c>
      <c r="C10" s="11">
        <f>11707.02-(2*68.32)</f>
        <v>11570.380000000001</v>
      </c>
      <c r="D10" s="12"/>
      <c r="E10" s="13">
        <v>0</v>
      </c>
      <c r="F10" s="13">
        <v>0</v>
      </c>
      <c r="G10" s="14"/>
      <c r="H10" s="13">
        <v>2</v>
      </c>
      <c r="I10" s="15">
        <f>2*68.32</f>
        <v>136.63999999999999</v>
      </c>
      <c r="J10" s="14"/>
      <c r="K10" s="13">
        <v>0</v>
      </c>
      <c r="L10" s="13">
        <v>0</v>
      </c>
      <c r="M10" s="14"/>
      <c r="N10" s="16">
        <f t="shared" si="0"/>
        <v>48</v>
      </c>
      <c r="O10" s="16">
        <f t="shared" si="0"/>
        <v>11570.380000000001</v>
      </c>
      <c r="P10"/>
    </row>
    <row r="11" spans="1:22" ht="15.75" customHeight="1">
      <c r="A11" s="17" t="s">
        <v>13</v>
      </c>
      <c r="B11" s="10">
        <v>80</v>
      </c>
      <c r="C11" s="11">
        <v>720</v>
      </c>
      <c r="D11" s="12"/>
      <c r="E11" s="13">
        <v>0</v>
      </c>
      <c r="F11" s="13">
        <v>0</v>
      </c>
      <c r="G11" s="14"/>
      <c r="H11" s="13">
        <v>0</v>
      </c>
      <c r="I11" s="15">
        <v>0</v>
      </c>
      <c r="J11" s="14"/>
      <c r="K11" s="13">
        <v>0</v>
      </c>
      <c r="L11" s="13">
        <v>0</v>
      </c>
      <c r="M11" s="14"/>
      <c r="N11" s="16">
        <f t="shared" si="0"/>
        <v>80</v>
      </c>
      <c r="O11" s="16">
        <f t="shared" si="0"/>
        <v>720</v>
      </c>
      <c r="P11"/>
    </row>
    <row r="12" spans="1:22" ht="15.75" customHeight="1">
      <c r="A12" s="5" t="s">
        <v>14</v>
      </c>
      <c r="B12" s="10">
        <v>15</v>
      </c>
      <c r="C12" s="11">
        <v>2987</v>
      </c>
      <c r="D12" s="12"/>
      <c r="E12" s="13">
        <v>0</v>
      </c>
      <c r="F12" s="13">
        <v>0</v>
      </c>
      <c r="G12" s="14"/>
      <c r="H12" s="13">
        <v>0</v>
      </c>
      <c r="I12" s="15">
        <v>0</v>
      </c>
      <c r="J12" s="14"/>
      <c r="K12" s="13">
        <v>0</v>
      </c>
      <c r="L12" s="13">
        <v>0</v>
      </c>
      <c r="M12" s="14"/>
      <c r="N12" s="16">
        <f t="shared" si="0"/>
        <v>15</v>
      </c>
      <c r="O12" s="16">
        <f t="shared" si="0"/>
        <v>2987</v>
      </c>
      <c r="P12"/>
    </row>
    <row r="13" spans="1:22" ht="15.75" customHeight="1">
      <c r="A13" s="5" t="s">
        <v>15</v>
      </c>
      <c r="B13" s="10">
        <f>9-1</f>
        <v>8</v>
      </c>
      <c r="C13" s="11">
        <f>2403-45.37</f>
        <v>2357.63</v>
      </c>
      <c r="D13" s="12"/>
      <c r="E13" s="13">
        <v>0</v>
      </c>
      <c r="F13" s="13">
        <v>0</v>
      </c>
      <c r="G13" s="14"/>
      <c r="H13" s="13">
        <v>1</v>
      </c>
      <c r="I13" s="15">
        <v>45.37</v>
      </c>
      <c r="J13" s="14"/>
      <c r="K13" s="13">
        <v>0</v>
      </c>
      <c r="L13" s="13">
        <v>0</v>
      </c>
      <c r="M13" s="14"/>
      <c r="N13" s="16">
        <f t="shared" si="0"/>
        <v>8</v>
      </c>
      <c r="O13" s="16">
        <f t="shared" si="0"/>
        <v>2357.63</v>
      </c>
      <c r="P13"/>
    </row>
    <row r="14" spans="1:22" ht="15.75" customHeight="1">
      <c r="A14" s="5" t="s">
        <v>16</v>
      </c>
      <c r="B14" s="10">
        <f>25-6</f>
        <v>19</v>
      </c>
      <c r="C14" s="11">
        <f>1415.3-(253.8+45.48)</f>
        <v>1116.02</v>
      </c>
      <c r="D14" s="12"/>
      <c r="E14" s="13">
        <v>0</v>
      </c>
      <c r="F14" s="13">
        <v>0</v>
      </c>
      <c r="G14" s="14"/>
      <c r="H14" s="13">
        <v>6</v>
      </c>
      <c r="I14" s="15">
        <f>253.8+45.48</f>
        <v>299.28000000000003</v>
      </c>
      <c r="J14" s="14"/>
      <c r="K14" s="13">
        <v>0</v>
      </c>
      <c r="L14" s="13">
        <v>0</v>
      </c>
      <c r="M14" s="14"/>
      <c r="N14" s="16">
        <f t="shared" si="0"/>
        <v>19</v>
      </c>
      <c r="O14" s="16">
        <f t="shared" si="0"/>
        <v>1116.02</v>
      </c>
      <c r="P14"/>
    </row>
    <row r="15" spans="1:22" ht="15.75" customHeight="1">
      <c r="A15" s="5" t="s">
        <v>17</v>
      </c>
      <c r="B15" s="10">
        <f>110-1</f>
        <v>109</v>
      </c>
      <c r="C15" s="11">
        <f>715.75-48.36</f>
        <v>667.39</v>
      </c>
      <c r="D15" s="12"/>
      <c r="E15" s="13">
        <v>0</v>
      </c>
      <c r="F15" s="13">
        <v>0</v>
      </c>
      <c r="G15" s="14"/>
      <c r="H15" s="13">
        <v>1</v>
      </c>
      <c r="I15" s="15">
        <f>48.36</f>
        <v>48.36</v>
      </c>
      <c r="J15" s="14"/>
      <c r="K15" s="13">
        <v>0</v>
      </c>
      <c r="L15" s="13">
        <v>0</v>
      </c>
      <c r="M15" s="14"/>
      <c r="N15" s="16">
        <f t="shared" si="0"/>
        <v>109</v>
      </c>
      <c r="O15" s="16">
        <f t="shared" si="0"/>
        <v>667.39</v>
      </c>
      <c r="P15"/>
    </row>
    <row r="16" spans="1:22" ht="16.5">
      <c r="A16" s="5" t="s">
        <v>18</v>
      </c>
      <c r="B16" s="10">
        <v>6</v>
      </c>
      <c r="C16" s="11">
        <v>20035.91</v>
      </c>
      <c r="D16" s="12"/>
      <c r="E16" s="13">
        <v>0</v>
      </c>
      <c r="F16" s="13">
        <v>0</v>
      </c>
      <c r="G16" s="14"/>
      <c r="H16" s="13">
        <v>0</v>
      </c>
      <c r="I16" s="15">
        <v>0</v>
      </c>
      <c r="J16" s="14"/>
      <c r="K16" s="13">
        <v>0</v>
      </c>
      <c r="L16" s="13">
        <v>0</v>
      </c>
      <c r="M16" s="14"/>
      <c r="N16" s="16">
        <f t="shared" si="0"/>
        <v>6</v>
      </c>
      <c r="O16" s="16">
        <f t="shared" si="0"/>
        <v>20035.91</v>
      </c>
      <c r="P16"/>
    </row>
    <row r="17" spans="1:16" ht="16.5">
      <c r="A17" s="5" t="s">
        <v>19</v>
      </c>
      <c r="B17" s="10">
        <f>6-2</f>
        <v>4</v>
      </c>
      <c r="C17" s="11">
        <f>2830-(86.49+103.02)</f>
        <v>2640.49</v>
      </c>
      <c r="D17" s="12"/>
      <c r="E17" s="13">
        <v>0</v>
      </c>
      <c r="F17" s="13">
        <v>0</v>
      </c>
      <c r="G17" s="14"/>
      <c r="H17" s="13">
        <v>2</v>
      </c>
      <c r="I17" s="15">
        <f>86.49+103.02</f>
        <v>189.51</v>
      </c>
      <c r="J17" s="14"/>
      <c r="K17" s="13">
        <v>0</v>
      </c>
      <c r="L17" s="13">
        <v>0</v>
      </c>
      <c r="M17" s="14"/>
      <c r="N17" s="16">
        <f t="shared" si="0"/>
        <v>4</v>
      </c>
      <c r="O17" s="16">
        <f t="shared" si="0"/>
        <v>2640.49</v>
      </c>
      <c r="P17"/>
    </row>
    <row r="18" spans="1:16" ht="16.5">
      <c r="A18" s="17" t="s">
        <v>20</v>
      </c>
      <c r="B18" s="10">
        <v>7</v>
      </c>
      <c r="C18" s="11">
        <v>121897.13</v>
      </c>
      <c r="D18" s="12"/>
      <c r="E18" s="13">
        <v>0</v>
      </c>
      <c r="F18" s="13">
        <v>0</v>
      </c>
      <c r="G18" s="14"/>
      <c r="H18" s="13">
        <v>0</v>
      </c>
      <c r="I18" s="15">
        <v>0</v>
      </c>
      <c r="J18" s="14"/>
      <c r="K18" s="13">
        <v>0</v>
      </c>
      <c r="L18" s="13">
        <v>0</v>
      </c>
      <c r="M18" s="14"/>
      <c r="N18" s="16">
        <f t="shared" si="0"/>
        <v>7</v>
      </c>
      <c r="O18" s="16">
        <f t="shared" si="0"/>
        <v>121897.13</v>
      </c>
      <c r="P18"/>
    </row>
    <row r="19" spans="1:16" ht="16.5">
      <c r="A19" s="5" t="s">
        <v>21</v>
      </c>
      <c r="B19" s="10">
        <f>50-3</f>
        <v>47</v>
      </c>
      <c r="C19" s="11">
        <f>750-(48.36*3)</f>
        <v>604.92000000000007</v>
      </c>
      <c r="D19" s="12"/>
      <c r="E19" s="13">
        <v>0</v>
      </c>
      <c r="F19" s="13">
        <v>0</v>
      </c>
      <c r="G19" s="14"/>
      <c r="H19" s="13">
        <v>3</v>
      </c>
      <c r="I19" s="15">
        <f>48.36*3</f>
        <v>145.07999999999998</v>
      </c>
      <c r="J19" s="14"/>
      <c r="K19" s="13">
        <v>0</v>
      </c>
      <c r="L19" s="13">
        <v>0</v>
      </c>
      <c r="M19" s="14"/>
      <c r="N19" s="16">
        <f t="shared" si="0"/>
        <v>47</v>
      </c>
      <c r="O19" s="16">
        <f t="shared" si="0"/>
        <v>604.92000000000007</v>
      </c>
      <c r="P19"/>
    </row>
    <row r="20" spans="1:16" ht="16.5">
      <c r="A20" s="17" t="s">
        <v>22</v>
      </c>
      <c r="B20" s="10">
        <v>6</v>
      </c>
      <c r="C20" s="11">
        <v>6205109.2400000002</v>
      </c>
      <c r="D20" s="12"/>
      <c r="E20" s="13">
        <v>0</v>
      </c>
      <c r="F20" s="13">
        <v>0</v>
      </c>
      <c r="G20" s="14"/>
      <c r="H20" s="13">
        <v>0</v>
      </c>
      <c r="I20" s="15">
        <v>0</v>
      </c>
      <c r="J20" s="14"/>
      <c r="K20" s="13">
        <v>0</v>
      </c>
      <c r="L20" s="13">
        <v>0</v>
      </c>
      <c r="M20" s="14"/>
      <c r="N20" s="16">
        <f t="shared" si="0"/>
        <v>6</v>
      </c>
      <c r="O20" s="16">
        <f t="shared" si="0"/>
        <v>6205109.2400000002</v>
      </c>
      <c r="P20"/>
    </row>
    <row r="21" spans="1:16" ht="16.5">
      <c r="A21" s="18" t="s">
        <v>23</v>
      </c>
      <c r="B21" s="19">
        <f>SUM(B9:B20)</f>
        <v>522</v>
      </c>
      <c r="C21" s="20">
        <f>SUM(C9:C20)</f>
        <v>6385486.7400000002</v>
      </c>
      <c r="D21" s="12"/>
      <c r="E21" s="13">
        <v>0</v>
      </c>
      <c r="F21" s="13">
        <f>SUM(F9:F20)</f>
        <v>0</v>
      </c>
      <c r="G21" s="14"/>
      <c r="H21" s="13">
        <f>SUM(H9:H20)</f>
        <v>40</v>
      </c>
      <c r="I21" s="15">
        <f>SUM(I9:I20)</f>
        <v>2006.1899999999998</v>
      </c>
      <c r="J21" s="14"/>
      <c r="K21" s="13">
        <v>0</v>
      </c>
      <c r="L21" s="13">
        <f>SUM(L9:L20)</f>
        <v>0</v>
      </c>
      <c r="M21" s="14"/>
      <c r="N21" s="16">
        <f>B21+E21+H21</f>
        <v>562</v>
      </c>
      <c r="O21" s="21">
        <f>C21+F21+I21</f>
        <v>6387492.9300000006</v>
      </c>
      <c r="P21"/>
    </row>
    <row r="22" spans="1:16" ht="16.5">
      <c r="A22"/>
      <c r="B22"/>
      <c r="C22" s="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ht="16.5">
      <c r="A23"/>
      <c r="B23"/>
      <c r="C23" s="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ht="16.5">
      <c r="A24" s="24" t="s">
        <v>24</v>
      </c>
      <c r="B24" s="62">
        <v>8568</v>
      </c>
      <c r="C24" s="63"/>
      <c r="D24"/>
      <c r="E24" s="62">
        <v>0</v>
      </c>
      <c r="F24" s="63"/>
      <c r="G24"/>
      <c r="H24" s="62">
        <v>0</v>
      </c>
      <c r="I24" s="63"/>
      <c r="J24"/>
      <c r="K24" s="62">
        <v>0</v>
      </c>
      <c r="L24" s="63"/>
      <c r="M24"/>
      <c r="N24" s="62">
        <v>8568</v>
      </c>
      <c r="O24" s="63"/>
      <c r="P24"/>
    </row>
    <row r="25" spans="1:16" s="25" customFormat="1" ht="16.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s="25" customFormat="1" ht="16.5">
      <c r="A26" s="26" t="s">
        <v>25</v>
      </c>
      <c r="B26" s="62">
        <v>1582</v>
      </c>
      <c r="C26" s="63"/>
      <c r="D26"/>
      <c r="E26" s="62">
        <v>0</v>
      </c>
      <c r="F26" s="63"/>
      <c r="G26"/>
      <c r="H26" s="62">
        <v>0</v>
      </c>
      <c r="I26" s="63"/>
      <c r="J26"/>
      <c r="K26" s="62">
        <v>0</v>
      </c>
      <c r="L26" s="63"/>
      <c r="M26"/>
      <c r="N26" s="62">
        <v>1582</v>
      </c>
      <c r="O26" s="63"/>
      <c r="P26"/>
    </row>
    <row r="27" spans="1:16" ht="16.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ht="28.5" customHeight="1">
      <c r="A28" s="27" t="s">
        <v>23</v>
      </c>
      <c r="B28">
        <f>B26+B24</f>
        <v>10150</v>
      </c>
      <c r="C28"/>
      <c r="D28"/>
      <c r="E28"/>
      <c r="F28"/>
      <c r="G28"/>
      <c r="H28"/>
      <c r="I28"/>
      <c r="J28"/>
      <c r="K28"/>
      <c r="L28"/>
      <c r="M28"/>
      <c r="N28">
        <f>N26+N24</f>
        <v>10150</v>
      </c>
      <c r="O28"/>
      <c r="P28"/>
    </row>
    <row r="29" spans="1:16" ht="17.25" customHeight="1" thickBo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ht="17.25" customHeight="1" thickBot="1">
      <c r="A30" s="64" t="s">
        <v>26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6"/>
      <c r="P30"/>
    </row>
    <row r="31" spans="1:16" ht="28.5" customHeight="1">
      <c r="A31" s="48">
        <f>B24/B9</f>
        <v>49.52601156069364</v>
      </c>
      <c r="B31" s="49"/>
      <c r="C31" s="49"/>
      <c r="D31" s="49"/>
      <c r="E31" s="49"/>
      <c r="F31" s="49"/>
      <c r="G31" s="49"/>
      <c r="H31" s="49"/>
      <c r="I31" s="49"/>
      <c r="J31" s="28"/>
      <c r="K31" s="28"/>
      <c r="L31" s="28"/>
      <c r="M31" s="28"/>
      <c r="N31" s="28"/>
      <c r="O31" s="29"/>
      <c r="P31"/>
    </row>
    <row r="32" spans="1:16" ht="17.25" thickBo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6.5">
      <c r="A33" s="50" t="s">
        <v>27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  <c r="P33"/>
    </row>
    <row r="34" spans="1:16" ht="17.25" thickBot="1">
      <c r="A34" s="30" t="s">
        <v>28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  <c r="P34"/>
    </row>
    <row r="35" spans="1:16" ht="16.5">
      <c r="A35" s="53" t="s">
        <v>29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5"/>
      <c r="P35"/>
    </row>
    <row r="36" spans="1:16" ht="16.5">
      <c r="A36" s="5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8"/>
      <c r="P36"/>
    </row>
    <row r="37" spans="1:16" ht="17.25" thickBot="1">
      <c r="A37" s="59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1"/>
      <c r="P37"/>
    </row>
    <row r="38" spans="1:16" ht="16.5">
      <c r="A38" s="14"/>
      <c r="B38" s="33"/>
      <c r="C38" s="14"/>
      <c r="D38" s="14"/>
      <c r="E38"/>
      <c r="F38"/>
      <c r="G38"/>
      <c r="H38"/>
      <c r="I38"/>
      <c r="J38"/>
      <c r="K38"/>
      <c r="L38"/>
      <c r="M38"/>
      <c r="N38"/>
      <c r="O38"/>
      <c r="P38"/>
    </row>
    <row r="39" spans="1:16" ht="16.5">
      <c r="B39" s="14"/>
      <c r="C39" s="25"/>
      <c r="D39" s="25"/>
    </row>
    <row r="40" spans="1:16" ht="22.5">
      <c r="A40" s="34" t="s">
        <v>30</v>
      </c>
      <c r="B40" s="14"/>
      <c r="C40" s="25"/>
      <c r="D40" s="25"/>
    </row>
    <row r="41" spans="1:16" ht="17.25" thickBot="1">
      <c r="B41" s="14"/>
    </row>
    <row r="42" spans="1:16" ht="25.5">
      <c r="A42" s="35" t="s">
        <v>31</v>
      </c>
      <c r="B42" s="36" t="s">
        <v>32</v>
      </c>
      <c r="C42" s="36" t="s">
        <v>33</v>
      </c>
      <c r="D42" s="36" t="s">
        <v>34</v>
      </c>
      <c r="E42" s="36" t="s">
        <v>35</v>
      </c>
      <c r="F42" s="37" t="s">
        <v>36</v>
      </c>
    </row>
    <row r="43" spans="1:16">
      <c r="A43" s="38" t="s">
        <v>37</v>
      </c>
      <c r="B43" s="39">
        <v>142960</v>
      </c>
      <c r="C43" s="39">
        <v>24874.959999999999</v>
      </c>
      <c r="D43" s="39">
        <v>52326.85</v>
      </c>
      <c r="E43" s="39">
        <v>15696.12</v>
      </c>
      <c r="F43" s="40">
        <v>2826.52</v>
      </c>
      <c r="G43" s="41"/>
    </row>
    <row r="44" spans="1:16">
      <c r="A44" s="38" t="s">
        <v>38</v>
      </c>
      <c r="B44" s="39">
        <v>18891</v>
      </c>
      <c r="C44" s="39">
        <v>3416.51</v>
      </c>
      <c r="D44" s="39">
        <v>10386.23</v>
      </c>
      <c r="E44" s="39">
        <v>1200</v>
      </c>
      <c r="F44" s="40">
        <v>1923.26</v>
      </c>
      <c r="G44" s="41"/>
    </row>
    <row r="45" spans="1:16">
      <c r="A45" s="38" t="s">
        <v>39</v>
      </c>
      <c r="B45" s="39">
        <v>8817</v>
      </c>
      <c r="C45" s="39">
        <v>4337.34</v>
      </c>
      <c r="D45" s="39">
        <v>8674.68</v>
      </c>
      <c r="E45" s="39">
        <v>2178.4699999999998</v>
      </c>
      <c r="F45" s="42"/>
      <c r="G45" s="41"/>
    </row>
    <row r="46" spans="1:16">
      <c r="A46" s="38" t="s">
        <v>40</v>
      </c>
      <c r="B46" s="39">
        <v>2026</v>
      </c>
      <c r="C46" s="43">
        <v>828.76</v>
      </c>
      <c r="D46" s="39">
        <v>2234.2600000000002</v>
      </c>
      <c r="E46" s="43"/>
      <c r="F46" s="42"/>
      <c r="G46" s="41"/>
    </row>
    <row r="47" spans="1:16">
      <c r="A47" s="38" t="s">
        <v>41</v>
      </c>
      <c r="B47" s="39">
        <v>1380000</v>
      </c>
      <c r="C47" s="39">
        <v>2958.05</v>
      </c>
      <c r="D47" s="39">
        <v>2958.05</v>
      </c>
      <c r="E47" s="43">
        <v>300</v>
      </c>
      <c r="F47" s="42">
        <f>20*30</f>
        <v>600</v>
      </c>
      <c r="G47" s="41"/>
    </row>
    <row r="48" spans="1:16">
      <c r="A48" s="38" t="s">
        <v>42</v>
      </c>
      <c r="B48" s="39">
        <v>400000</v>
      </c>
      <c r="C48" s="43">
        <v>236.65</v>
      </c>
      <c r="D48" s="43">
        <v>236.65</v>
      </c>
      <c r="E48" s="43"/>
      <c r="F48" s="42">
        <v>300</v>
      </c>
      <c r="G48" s="41"/>
    </row>
    <row r="49" spans="1:8">
      <c r="A49" s="38" t="s">
        <v>43</v>
      </c>
      <c r="B49" s="39">
        <v>6765</v>
      </c>
      <c r="C49" s="43">
        <v>238.96</v>
      </c>
      <c r="D49" s="43">
        <v>238.96</v>
      </c>
      <c r="F49" s="42">
        <v>135.30000000000001</v>
      </c>
      <c r="G49" s="41"/>
    </row>
    <row r="50" spans="1:8">
      <c r="A50" s="38" t="s">
        <v>44</v>
      </c>
      <c r="B50" s="39">
        <v>20000</v>
      </c>
      <c r="C50" s="43">
        <v>846.06</v>
      </c>
      <c r="D50" s="43">
        <v>846.06</v>
      </c>
      <c r="E50" s="43">
        <v>873.25199999999995</v>
      </c>
      <c r="F50" s="3">
        <v>400</v>
      </c>
      <c r="G50" s="41"/>
      <c r="H50" s="44"/>
    </row>
    <row r="51" spans="1:8">
      <c r="A51" s="38" t="s">
        <v>45</v>
      </c>
      <c r="B51" s="39">
        <v>4378612</v>
      </c>
      <c r="C51" s="43">
        <v>3000</v>
      </c>
      <c r="E51" s="43"/>
      <c r="F51" s="42"/>
      <c r="G51" s="41"/>
    </row>
    <row r="52" spans="1:8">
      <c r="A52" s="38" t="s">
        <v>46</v>
      </c>
      <c r="B52" s="39">
        <v>2178.27</v>
      </c>
      <c r="C52" s="43">
        <v>914.94</v>
      </c>
      <c r="D52" s="39">
        <v>1964.68</v>
      </c>
      <c r="E52" s="43">
        <v>121.21</v>
      </c>
      <c r="F52" s="42">
        <v>87.5</v>
      </c>
      <c r="G52" s="41"/>
    </row>
    <row r="53" spans="1:8">
      <c r="A53" s="38" t="s">
        <v>47</v>
      </c>
      <c r="B53" s="39">
        <v>2772.42</v>
      </c>
      <c r="C53" s="39">
        <v>1386.21</v>
      </c>
      <c r="D53" s="39">
        <v>2772.42</v>
      </c>
      <c r="E53" s="43"/>
      <c r="F53" s="42">
        <v>55.44</v>
      </c>
      <c r="G53" s="41"/>
    </row>
    <row r="54" spans="1:8">
      <c r="A54" s="38" t="s">
        <v>48</v>
      </c>
      <c r="B54" s="43">
        <v>132.24</v>
      </c>
      <c r="C54" s="43">
        <v>132.24</v>
      </c>
      <c r="D54" s="43">
        <v>132.24</v>
      </c>
      <c r="E54" s="43"/>
      <c r="F54" s="42"/>
      <c r="G54" s="41"/>
    </row>
    <row r="55" spans="1:8">
      <c r="A55" s="38" t="s">
        <v>49</v>
      </c>
      <c r="B55" s="43">
        <v>339</v>
      </c>
      <c r="C55" s="43">
        <v>339</v>
      </c>
      <c r="D55" s="43">
        <v>339</v>
      </c>
      <c r="E55" s="43"/>
      <c r="F55" s="42"/>
      <c r="G55" s="41"/>
    </row>
    <row r="56" spans="1:8">
      <c r="A56" s="38" t="s">
        <v>50</v>
      </c>
      <c r="B56" s="39">
        <v>24000</v>
      </c>
      <c r="C56" s="39">
        <v>1860.47</v>
      </c>
      <c r="D56" s="39">
        <v>1860.47</v>
      </c>
      <c r="E56" s="43">
        <v>540.11</v>
      </c>
      <c r="F56" s="42">
        <v>480</v>
      </c>
      <c r="G56" s="41"/>
    </row>
    <row r="57" spans="1:8" ht="14.25" thickBot="1">
      <c r="A57" s="45" t="s">
        <v>23</v>
      </c>
      <c r="B57" s="46">
        <v>6387492.9299999997</v>
      </c>
      <c r="C57" s="46">
        <v>42370.15</v>
      </c>
      <c r="D57" s="46">
        <v>84970.55</v>
      </c>
      <c r="E57" s="46">
        <v>20035.91</v>
      </c>
      <c r="F57" s="47">
        <v>4837.28</v>
      </c>
      <c r="G57" s="41"/>
    </row>
    <row r="58" spans="1:8">
      <c r="F58" s="41"/>
    </row>
    <row r="59" spans="1:8" ht="22.5">
      <c r="A59" s="34" t="s">
        <v>51</v>
      </c>
    </row>
  </sheetData>
  <mergeCells count="22">
    <mergeCell ref="A1:J1"/>
    <mergeCell ref="A2:J2"/>
    <mergeCell ref="A3:J3"/>
    <mergeCell ref="B7:C7"/>
    <mergeCell ref="E7:F7"/>
    <mergeCell ref="H7:I7"/>
    <mergeCell ref="K7:L7"/>
    <mergeCell ref="N7:O7"/>
    <mergeCell ref="B24:C24"/>
    <mergeCell ref="E24:F24"/>
    <mergeCell ref="H24:I24"/>
    <mergeCell ref="K24:L24"/>
    <mergeCell ref="N24:O24"/>
    <mergeCell ref="A31:I31"/>
    <mergeCell ref="A33:O33"/>
    <mergeCell ref="A35:O37"/>
    <mergeCell ref="B26:C26"/>
    <mergeCell ref="E26:F26"/>
    <mergeCell ref="H26:I26"/>
    <mergeCell ref="K26:L26"/>
    <mergeCell ref="N26:O26"/>
    <mergeCell ref="A30:O30"/>
  </mergeCells>
  <pageMargins left="0.33" right="0.4" top="1" bottom="0.72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inmuebles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Planeacion</dc:creator>
  <cp:lastModifiedBy>UIT</cp:lastModifiedBy>
  <dcterms:created xsi:type="dcterms:W3CDTF">2018-04-05T21:55:21Z</dcterms:created>
  <dcterms:modified xsi:type="dcterms:W3CDTF">2018-06-27T23:14:59Z</dcterms:modified>
</cp:coreProperties>
</file>