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n\Downloads\Öppna data uppdatering\"/>
    </mc:Choice>
  </mc:AlternateContent>
  <xr:revisionPtr revIDLastSave="0" documentId="13_ncr:1_{6CDF61C4-FBC4-4F50-A9BE-C06E19CC84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ontaktuppgifter_kommu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</calcChain>
</file>

<file path=xl/sharedStrings.xml><?xml version="1.0" encoding="utf-8"?>
<sst xmlns="http://schemas.openxmlformats.org/spreadsheetml/2006/main" count="1535" uniqueCount="1516">
  <si>
    <t>Läns-/kommunkod</t>
  </si>
  <si>
    <t>Länstillhörighet</t>
  </si>
  <si>
    <t>Namn</t>
  </si>
  <si>
    <t>E-post</t>
  </si>
  <si>
    <t>Telefon</t>
  </si>
  <si>
    <t>Webbadress</t>
  </si>
  <si>
    <t>Postaddress 1</t>
  </si>
  <si>
    <t>Postnr</t>
  </si>
  <si>
    <t>Ort</t>
  </si>
  <si>
    <t>Ale kommun</t>
  </si>
  <si>
    <t>kommun@ale.se</t>
  </si>
  <si>
    <t>0303-70 30 00</t>
  </si>
  <si>
    <t>http://www.ale.se</t>
  </si>
  <si>
    <t>ALAFORS</t>
  </si>
  <si>
    <t>Alingsås kommun</t>
  </si>
  <si>
    <t>kommunstyrelsen@alingsas.se</t>
  </si>
  <si>
    <t>0322-616000</t>
  </si>
  <si>
    <t>http://www.alingsas.se</t>
  </si>
  <si>
    <t>ALINGSÅS</t>
  </si>
  <si>
    <t>Älmhults kommun</t>
  </si>
  <si>
    <t>info@almhult.se</t>
  </si>
  <si>
    <t>0476-55000</t>
  </si>
  <si>
    <t>http://www.almhult.se</t>
  </si>
  <si>
    <t>Box 500</t>
  </si>
  <si>
    <t>ÄLMHULT</t>
  </si>
  <si>
    <t>Älvdalens kommun</t>
  </si>
  <si>
    <t>kommun@alvdalen.se</t>
  </si>
  <si>
    <t>0251-313 00</t>
  </si>
  <si>
    <t>http://www.alvdalen.se</t>
  </si>
  <si>
    <t>Box 100</t>
  </si>
  <si>
    <t>ÄLVDALEN</t>
  </si>
  <si>
    <t>Alvesta kommun</t>
  </si>
  <si>
    <t>klk@alvesta.se</t>
  </si>
  <si>
    <t>0472-15000</t>
  </si>
  <si>
    <t>http://www.alvesta.se</t>
  </si>
  <si>
    <t>ALVESTA</t>
  </si>
  <si>
    <t>Älvkarleby kommun</t>
  </si>
  <si>
    <t>kommun@alvkarleby.se</t>
  </si>
  <si>
    <t>026-83000</t>
  </si>
  <si>
    <t>http://www.alvkarleby.se</t>
  </si>
  <si>
    <t>Box 4</t>
  </si>
  <si>
    <t>SKUTSKÄR</t>
  </si>
  <si>
    <t>Älvsbyns kommun</t>
  </si>
  <si>
    <t>kommunen@alvsbyn.se</t>
  </si>
  <si>
    <t>0929 - 17000</t>
  </si>
  <si>
    <t>http://www.alvsbyn.se</t>
  </si>
  <si>
    <t>ÄLVSBYN</t>
  </si>
  <si>
    <t>Åmåls kommun</t>
  </si>
  <si>
    <t>kommun@amal.se</t>
  </si>
  <si>
    <t>0532-17000</t>
  </si>
  <si>
    <t>http://www.amal.se</t>
  </si>
  <si>
    <t>Box 62</t>
  </si>
  <si>
    <t>ÅMÅL</t>
  </si>
  <si>
    <t>Aneby kommun</t>
  </si>
  <si>
    <t>info@aneby.se</t>
  </si>
  <si>
    <t>0380-461 00</t>
  </si>
  <si>
    <t>http://www.aneby.se</t>
  </si>
  <si>
    <t>Box 53</t>
  </si>
  <si>
    <t>ANEBY</t>
  </si>
  <si>
    <t>Ånge kommun</t>
  </si>
  <si>
    <t>ange@ange.se</t>
  </si>
  <si>
    <t>0690 - 25 01 00</t>
  </si>
  <si>
    <t>http://www.ange.se</t>
  </si>
  <si>
    <t>ÅNGE</t>
  </si>
  <si>
    <t>Ängelholms kommun</t>
  </si>
  <si>
    <t>info@engelholm.se</t>
  </si>
  <si>
    <t>0431-870 00</t>
  </si>
  <si>
    <t>http://www.engelholm.se</t>
  </si>
  <si>
    <t>ÄNGELHOLM</t>
  </si>
  <si>
    <t>Arboga kommun</t>
  </si>
  <si>
    <t>arboga.kommun@arboga.se</t>
  </si>
  <si>
    <t>0589-87000</t>
  </si>
  <si>
    <t>http://www.arboga.se</t>
  </si>
  <si>
    <t>Box 45</t>
  </si>
  <si>
    <t>ARBOGA</t>
  </si>
  <si>
    <t>Åre kommun</t>
  </si>
  <si>
    <t>kundtjanst@are.se</t>
  </si>
  <si>
    <t>0647-161 00</t>
  </si>
  <si>
    <t>http://www.are.se</t>
  </si>
  <si>
    <t>Box 201</t>
  </si>
  <si>
    <t>JÄRPEN</t>
  </si>
  <si>
    <t>Årjängs kommun</t>
  </si>
  <si>
    <t>kommun@arjang.se</t>
  </si>
  <si>
    <t>0573-14100</t>
  </si>
  <si>
    <t>http://www.arjang.se</t>
  </si>
  <si>
    <t>Box 906</t>
  </si>
  <si>
    <t>ÅRJÄNG</t>
  </si>
  <si>
    <t>Arjeplogs kommun</t>
  </si>
  <si>
    <t>kommun@arjeplog.se</t>
  </si>
  <si>
    <t>0961-140 00</t>
  </si>
  <si>
    <t>http://www.arjeplog.se</t>
  </si>
  <si>
    <t>ARJEPLOG</t>
  </si>
  <si>
    <t>Arvidsjaurs kommun</t>
  </si>
  <si>
    <t>kommun@arvidsjaur.se</t>
  </si>
  <si>
    <t>0960-15500</t>
  </si>
  <si>
    <t>http://www.arvidsjaur.se</t>
  </si>
  <si>
    <t>ARVIDSJAUR</t>
  </si>
  <si>
    <t>Arvika kommun</t>
  </si>
  <si>
    <t>arvika.kommun@arvika.se</t>
  </si>
  <si>
    <t>0570-816 00</t>
  </si>
  <si>
    <t>http://www.arvika.se</t>
  </si>
  <si>
    <t>ARVIKA</t>
  </si>
  <si>
    <t>Åsele kommun</t>
  </si>
  <si>
    <t>kommun@asele.se</t>
  </si>
  <si>
    <t>0941-14000</t>
  </si>
  <si>
    <t>http://www.asele.se</t>
  </si>
  <si>
    <t>ÅSELE</t>
  </si>
  <si>
    <t>Askersunds kommun</t>
  </si>
  <si>
    <t>kommun@askersund.se</t>
  </si>
  <si>
    <t>0583-81000</t>
  </si>
  <si>
    <t>http://www.askersund.se</t>
  </si>
  <si>
    <t>ASKERSUND</t>
  </si>
  <si>
    <t>Åstorps kommun</t>
  </si>
  <si>
    <t>kommun@astorp.se</t>
  </si>
  <si>
    <t>042-64000</t>
  </si>
  <si>
    <t>http://www.astorp.se</t>
  </si>
  <si>
    <t>ÅSTORP</t>
  </si>
  <si>
    <t>Åtvidabergs kommun</t>
  </si>
  <si>
    <t>kontakt@atvidaberg.se</t>
  </si>
  <si>
    <t>0120-830 00</t>
  </si>
  <si>
    <t>http://www.atvidaberg.se</t>
  </si>
  <si>
    <t>Box 206</t>
  </si>
  <si>
    <t>ÅTVIDABERG</t>
  </si>
  <si>
    <t>Avesta kommun</t>
  </si>
  <si>
    <t>kommun@avesta.se</t>
  </si>
  <si>
    <t>0226-645000</t>
  </si>
  <si>
    <t>http://www.avesta.se</t>
  </si>
  <si>
    <t>AVESTA</t>
  </si>
  <si>
    <t>Båstads kommun</t>
  </si>
  <si>
    <t>bastads.kommun@bastad.se</t>
  </si>
  <si>
    <t>0431-77000</t>
  </si>
  <si>
    <t>http://www.bastad.se</t>
  </si>
  <si>
    <t>BÅSTAD</t>
  </si>
  <si>
    <t>Bengtsfors kommun</t>
  </si>
  <si>
    <t>kommun@bengtsfors.se</t>
  </si>
  <si>
    <t>0531-526000</t>
  </si>
  <si>
    <t>http://www.bengtsfors.se</t>
  </si>
  <si>
    <t>Box 14</t>
  </si>
  <si>
    <t>BENGTSFORS</t>
  </si>
  <si>
    <t>Bergs kommun</t>
  </si>
  <si>
    <t>bergs.kommun@berg.se</t>
  </si>
  <si>
    <t>0687-161 00</t>
  </si>
  <si>
    <t>http://www.berg.se</t>
  </si>
  <si>
    <t>Box 73</t>
  </si>
  <si>
    <t>SVENSTAVIK</t>
  </si>
  <si>
    <t>Bjurholms kommun</t>
  </si>
  <si>
    <t>kommunen@bjurholm.se</t>
  </si>
  <si>
    <t>0932-14000</t>
  </si>
  <si>
    <t>http://www.bjurholm.se</t>
  </si>
  <si>
    <t>BJURHOLM</t>
  </si>
  <si>
    <t>Bjuvs kommun</t>
  </si>
  <si>
    <t>info@bjuv.se</t>
  </si>
  <si>
    <t>042-4585000</t>
  </si>
  <si>
    <t>http://www.bjuv.se</t>
  </si>
  <si>
    <t>Box 501</t>
  </si>
  <si>
    <t>BJUV</t>
  </si>
  <si>
    <t>Bodens kommun</t>
  </si>
  <si>
    <t>kommunen@boden.se</t>
  </si>
  <si>
    <t>0921-62000</t>
  </si>
  <si>
    <t>http://www.boden.se</t>
  </si>
  <si>
    <t>BODEN</t>
  </si>
  <si>
    <t>Bollebygds kommun</t>
  </si>
  <si>
    <t>kommunen@bollebygd.se</t>
  </si>
  <si>
    <t>033-23 13 00</t>
  </si>
  <si>
    <t>http://www.bollebygd.se</t>
  </si>
  <si>
    <t>BOLLEBYGD</t>
  </si>
  <si>
    <t>Bollnäs kommun</t>
  </si>
  <si>
    <t>bollnas@bollnas.se</t>
  </si>
  <si>
    <t>0278-25000</t>
  </si>
  <si>
    <t>http://www.bollnas.se</t>
  </si>
  <si>
    <t>BOLLNÄS</t>
  </si>
  <si>
    <t>Borås stad</t>
  </si>
  <si>
    <t>boras.stad@boras.se</t>
  </si>
  <si>
    <t>033-357000</t>
  </si>
  <si>
    <t>http://www.boras.se</t>
  </si>
  <si>
    <t>BORÅS</t>
  </si>
  <si>
    <t>Borgholms kommun</t>
  </si>
  <si>
    <t>kommun@borgholm.se</t>
  </si>
  <si>
    <t>0485-88000</t>
  </si>
  <si>
    <t>http://www.borgholm.se</t>
  </si>
  <si>
    <t>Box 52</t>
  </si>
  <si>
    <t>BORGHOLM</t>
  </si>
  <si>
    <t>Borlänge kommun</t>
  </si>
  <si>
    <t>kommun@borlange.se</t>
  </si>
  <si>
    <t>0243-74000</t>
  </si>
  <si>
    <t>http://www.borlange.se</t>
  </si>
  <si>
    <t>BORLÄNGE</t>
  </si>
  <si>
    <t>Botkyrka kommun</t>
  </si>
  <si>
    <t>medborgarcenter@botkyrka.se</t>
  </si>
  <si>
    <t>08-530 610 00</t>
  </si>
  <si>
    <t>http://www.botkyrka.se</t>
  </si>
  <si>
    <t>TUMBA</t>
  </si>
  <si>
    <t>Boxholms kommun</t>
  </si>
  <si>
    <t>kommun@boxholm.se</t>
  </si>
  <si>
    <t>0142-89500</t>
  </si>
  <si>
    <t>http://www.boxholm.se</t>
  </si>
  <si>
    <t>Box 79</t>
  </si>
  <si>
    <t>BOXHOLM</t>
  </si>
  <si>
    <t>Bräcke kommun</t>
  </si>
  <si>
    <t>bracke@bracke.se</t>
  </si>
  <si>
    <t>0693-16100</t>
  </si>
  <si>
    <t>http://www.bracke.se</t>
  </si>
  <si>
    <t>Box 190</t>
  </si>
  <si>
    <t>BRÄCKE</t>
  </si>
  <si>
    <t>Bromölla kommun</t>
  </si>
  <si>
    <t>kommunstyrelsen@bromolla.se</t>
  </si>
  <si>
    <t>0456-822000</t>
  </si>
  <si>
    <t>http://www.bromolla.se</t>
  </si>
  <si>
    <t>Box 18</t>
  </si>
  <si>
    <t>BROMÖLLA</t>
  </si>
  <si>
    <t>Burlövs kommun</t>
  </si>
  <si>
    <t>burlovs.kommun@burlov.se</t>
  </si>
  <si>
    <t>040-625 60 00</t>
  </si>
  <si>
    <t>http://www.burlov.se</t>
  </si>
  <si>
    <t>ARLÖV</t>
  </si>
  <si>
    <t>Dals-Eds kommun</t>
  </si>
  <si>
    <t>kommun@dalsed.se</t>
  </si>
  <si>
    <t>0534-190 00</t>
  </si>
  <si>
    <t>http://www.dalsed.se</t>
  </si>
  <si>
    <t>Box 31</t>
  </si>
  <si>
    <t>ED</t>
  </si>
  <si>
    <t>Danderyds kommun</t>
  </si>
  <si>
    <t>kommunen@danderyd.se</t>
  </si>
  <si>
    <t>08-568 910 00</t>
  </si>
  <si>
    <t>http://www.danderyd.se</t>
  </si>
  <si>
    <t>Box 66</t>
  </si>
  <si>
    <t>DJURSHOLM</t>
  </si>
  <si>
    <t>Degerfors kommun</t>
  </si>
  <si>
    <t>kommun@degerfors.se</t>
  </si>
  <si>
    <t>0586-48100</t>
  </si>
  <si>
    <t>http://www.degerfors.se</t>
  </si>
  <si>
    <t>DEGERFORS</t>
  </si>
  <si>
    <t>Dorotea kommun</t>
  </si>
  <si>
    <t>info@dorotea.se</t>
  </si>
  <si>
    <t>0942-14000</t>
  </si>
  <si>
    <t>http://www.dorotea.se</t>
  </si>
  <si>
    <t>DOROTEA</t>
  </si>
  <si>
    <t>Eda kommun</t>
  </si>
  <si>
    <t>kommun@eda.se</t>
  </si>
  <si>
    <t>0571-281 00</t>
  </si>
  <si>
    <t>http://www.eda.se</t>
  </si>
  <si>
    <t>CHARLOTTENBERG</t>
  </si>
  <si>
    <t>Ekerö kommun</t>
  </si>
  <si>
    <t>info@ekero.se</t>
  </si>
  <si>
    <t>08-124 571 00</t>
  </si>
  <si>
    <t>http://www.ekero.se</t>
  </si>
  <si>
    <t>Box 205</t>
  </si>
  <si>
    <t>EKERÖ</t>
  </si>
  <si>
    <t>Eksjö kommun</t>
  </si>
  <si>
    <t>kommun@eksjo.se</t>
  </si>
  <si>
    <t>0381-36000</t>
  </si>
  <si>
    <t>http://www.eksjo.se</t>
  </si>
  <si>
    <t>EKSJÖ</t>
  </si>
  <si>
    <t>Emmaboda kommun</t>
  </si>
  <si>
    <t>kommunen@emmaboda.se</t>
  </si>
  <si>
    <t>0471-24 90 00</t>
  </si>
  <si>
    <t>http://www.emmaboda.se</t>
  </si>
  <si>
    <t>Box 54</t>
  </si>
  <si>
    <t>EMMABODA</t>
  </si>
  <si>
    <t>Enköpings kommun</t>
  </si>
  <si>
    <t>kommunen@enkoping.se</t>
  </si>
  <si>
    <t>0171-62 50 00</t>
  </si>
  <si>
    <t>http://www.enkoping.se</t>
  </si>
  <si>
    <t>ENKÖPING</t>
  </si>
  <si>
    <t>Eskilstuna kommun</t>
  </si>
  <si>
    <t>eskilstuna.kommun@eskilstuna.se</t>
  </si>
  <si>
    <t>016-710 10 00</t>
  </si>
  <si>
    <t>http://www.eskilstuna.se/</t>
  </si>
  <si>
    <t>ESKILSTUNA</t>
  </si>
  <si>
    <t>Eslövs kommun</t>
  </si>
  <si>
    <t>kommunen@eslov.se</t>
  </si>
  <si>
    <t>0413-620 00</t>
  </si>
  <si>
    <t>http://www.eslov.se</t>
  </si>
  <si>
    <t>ESLÖV</t>
  </si>
  <si>
    <t>Essunga kommun</t>
  </si>
  <si>
    <t>kommun@essunga.se</t>
  </si>
  <si>
    <t>0512-57000</t>
  </si>
  <si>
    <t>http://www.essunga.se</t>
  </si>
  <si>
    <t>NOSSEBRO</t>
  </si>
  <si>
    <t>Fagersta kommun</t>
  </si>
  <si>
    <t>info@fagersta.se</t>
  </si>
  <si>
    <t>0223-44000</t>
  </si>
  <si>
    <t>http://www.fagersta.se</t>
  </si>
  <si>
    <t>FAGERSTA</t>
  </si>
  <si>
    <t>Falkenbergs kommun</t>
  </si>
  <si>
    <t>kommun@falkenberg.se</t>
  </si>
  <si>
    <t>0346-886000</t>
  </si>
  <si>
    <t>http://www.falkenberg.se</t>
  </si>
  <si>
    <t>FALKENBERG</t>
  </si>
  <si>
    <t>Falköpings kommun</t>
  </si>
  <si>
    <t>kommunen@falkoping.se</t>
  </si>
  <si>
    <t>0515-885000</t>
  </si>
  <si>
    <t>http://www.falkoping.se</t>
  </si>
  <si>
    <t>FALKÖPING</t>
  </si>
  <si>
    <t>Falu kommun</t>
  </si>
  <si>
    <t>kontaktcenter@falun.se</t>
  </si>
  <si>
    <t>023-830 00</t>
  </si>
  <si>
    <t>http://www.falun.se</t>
  </si>
  <si>
    <t>FALUN</t>
  </si>
  <si>
    <t>Färgelanda kommun</t>
  </si>
  <si>
    <t>kommun@fargelanda.se</t>
  </si>
  <si>
    <t>0528-567000</t>
  </si>
  <si>
    <t>http://www.fargelanda.se</t>
  </si>
  <si>
    <t>FÄRGELANDA</t>
  </si>
  <si>
    <t>Filipstads kommun</t>
  </si>
  <si>
    <t>kommun@filipstad.se</t>
  </si>
  <si>
    <t>0590-61100</t>
  </si>
  <si>
    <t>http://www.filipstad.se</t>
  </si>
  <si>
    <t>Box 303</t>
  </si>
  <si>
    <t>FILIPSTAD</t>
  </si>
  <si>
    <t>Finspångs kommun</t>
  </si>
  <si>
    <t>kommun@finspang.se</t>
  </si>
  <si>
    <t>0122-85000</t>
  </si>
  <si>
    <t>http://www.finspang.se</t>
  </si>
  <si>
    <t>FINSPÅNG</t>
  </si>
  <si>
    <t>Flens kommun</t>
  </si>
  <si>
    <t>flenskommun@flen.se</t>
  </si>
  <si>
    <t>0157-43 00 00</t>
  </si>
  <si>
    <t>http://www.flen.se</t>
  </si>
  <si>
    <t>FLEN</t>
  </si>
  <si>
    <t>Forshaga kommun</t>
  </si>
  <si>
    <t>kommun@forshaga.se</t>
  </si>
  <si>
    <t>054-172000</t>
  </si>
  <si>
    <t>http://www.forshaga.se</t>
  </si>
  <si>
    <t>Box 93</t>
  </si>
  <si>
    <t>FORSHAGA</t>
  </si>
  <si>
    <t>Gagnefs kommun</t>
  </si>
  <si>
    <t>registrator@gagnef.se</t>
  </si>
  <si>
    <t>0241-15100</t>
  </si>
  <si>
    <t>http://www.gagnef.se</t>
  </si>
  <si>
    <t>GAGNEF</t>
  </si>
  <si>
    <t>Gällivare kommun</t>
  </si>
  <si>
    <t>post@gallivare.se</t>
  </si>
  <si>
    <t>0970-81 80 00</t>
  </si>
  <si>
    <t>http://www.gellivare.se</t>
  </si>
  <si>
    <t>GÄLLIVARE</t>
  </si>
  <si>
    <t>Gävle kommun</t>
  </si>
  <si>
    <t>gavle.kommun@gavle.se</t>
  </si>
  <si>
    <t>026-17 80 00</t>
  </si>
  <si>
    <t>http://www.gavle.se</t>
  </si>
  <si>
    <t>GÄVLE</t>
  </si>
  <si>
    <t>Gislaveds kommun</t>
  </si>
  <si>
    <t>kommunen@gislaved.se</t>
  </si>
  <si>
    <t>0371-81000</t>
  </si>
  <si>
    <t>http://www.gislaved.se</t>
  </si>
  <si>
    <t>GISLAVED</t>
  </si>
  <si>
    <t>Gnesta kommun</t>
  </si>
  <si>
    <t>gnesta.kommun@gnesta.se</t>
  </si>
  <si>
    <t>0158-27 50 00</t>
  </si>
  <si>
    <t>http://www.gnesta.se</t>
  </si>
  <si>
    <t>GNESTA</t>
  </si>
  <si>
    <t>Gnosjö kommun</t>
  </si>
  <si>
    <t>kommun@gnosjo.se</t>
  </si>
  <si>
    <t>0370-331000</t>
  </si>
  <si>
    <t>http://www.gnosjo.se</t>
  </si>
  <si>
    <t>GNOSJÖ</t>
  </si>
  <si>
    <t>Göteborgs stad</t>
  </si>
  <si>
    <t>stadsledningskontoret@stadshuset.goteborg.se</t>
  </si>
  <si>
    <t>031-365 00 00</t>
  </si>
  <si>
    <t>http://www.goteborg.se</t>
  </si>
  <si>
    <t>GÖTEBORG</t>
  </si>
  <si>
    <t>Götene kommun</t>
  </si>
  <si>
    <t>gotene.kommun@gotene.se</t>
  </si>
  <si>
    <t>0511-38 60 00</t>
  </si>
  <si>
    <t>http://www.gotene.se</t>
  </si>
  <si>
    <t>GÖTENE</t>
  </si>
  <si>
    <t>Grästorps kommun</t>
  </si>
  <si>
    <t>kommun@grastorp.se</t>
  </si>
  <si>
    <t>0514-58000</t>
  </si>
  <si>
    <t>http://www.grastorp.se</t>
  </si>
  <si>
    <t>GRÄSTORP</t>
  </si>
  <si>
    <t>Grums kommun</t>
  </si>
  <si>
    <t>kommunstyrelse@grums.se</t>
  </si>
  <si>
    <t>0555-42000</t>
  </si>
  <si>
    <t>http://www.grums.se</t>
  </si>
  <si>
    <t>GRUMS</t>
  </si>
  <si>
    <t>Gullspångs kommun</t>
  </si>
  <si>
    <t>kommun@gullspang.se</t>
  </si>
  <si>
    <t>0506-36000</t>
  </si>
  <si>
    <t>http://www.gullspang.se</t>
  </si>
  <si>
    <t>Box 80</t>
  </si>
  <si>
    <t>HOVA</t>
  </si>
  <si>
    <t>Habo kommun</t>
  </si>
  <si>
    <t>info@habokommun.se</t>
  </si>
  <si>
    <t>036-4428000</t>
  </si>
  <si>
    <t>http://www.habokommun.se</t>
  </si>
  <si>
    <t>Box 212</t>
  </si>
  <si>
    <t>HABO</t>
  </si>
  <si>
    <t>Håbo kommun</t>
  </si>
  <si>
    <t>kommun@habo.se</t>
  </si>
  <si>
    <t>0171-525 00</t>
  </si>
  <si>
    <t>http://www.habo.se</t>
  </si>
  <si>
    <t>BÅLSTA</t>
  </si>
  <si>
    <t>Hagfors kommun</t>
  </si>
  <si>
    <t>kommun@hagfors.se</t>
  </si>
  <si>
    <t>0563-185 00</t>
  </si>
  <si>
    <t>http://www.hagfors.se</t>
  </si>
  <si>
    <t>HAGFORS</t>
  </si>
  <si>
    <t>Hällefors kommun</t>
  </si>
  <si>
    <t>kommun@hellefors.se</t>
  </si>
  <si>
    <t>0591-64100</t>
  </si>
  <si>
    <t>http://www.hellefors.se</t>
  </si>
  <si>
    <t>HÄLLEFORS</t>
  </si>
  <si>
    <t>Hallsbergs kommun</t>
  </si>
  <si>
    <t>kommun@hallsberg.se</t>
  </si>
  <si>
    <t>0582-685000</t>
  </si>
  <si>
    <t>http://www.hallsberg.se</t>
  </si>
  <si>
    <t>HALLSBERG</t>
  </si>
  <si>
    <t>Hallstahammars kommun</t>
  </si>
  <si>
    <t>kommun@hallstahammar.se</t>
  </si>
  <si>
    <t>0220-24000</t>
  </si>
  <si>
    <t>http://www.hallstahammar.se</t>
  </si>
  <si>
    <t>HALLSTAHAMMAR</t>
  </si>
  <si>
    <t>Halmstads kommun</t>
  </si>
  <si>
    <t>kommunstyrelsen@halmstad.se</t>
  </si>
  <si>
    <t>035-137000</t>
  </si>
  <si>
    <t>http://www.halmstad.se</t>
  </si>
  <si>
    <t>Box 153</t>
  </si>
  <si>
    <t>HALMSTAD</t>
  </si>
  <si>
    <t>Hammarö kommun</t>
  </si>
  <si>
    <t>kommun@hammaro.se</t>
  </si>
  <si>
    <t>054-51 50 00</t>
  </si>
  <si>
    <t>http://www.hammaro.se</t>
  </si>
  <si>
    <t>Box 26</t>
  </si>
  <si>
    <t>SKOGHALL</t>
  </si>
  <si>
    <t>Haninge kommun</t>
  </si>
  <si>
    <t>haningekommun@haninge.se</t>
  </si>
  <si>
    <t>08-6067000</t>
  </si>
  <si>
    <t>http://www.haninge.se</t>
  </si>
  <si>
    <t>HANINGE</t>
  </si>
  <si>
    <t>Haparanda stad</t>
  </si>
  <si>
    <t>kommunen@haparanda.se</t>
  </si>
  <si>
    <t>0922-260 00</t>
  </si>
  <si>
    <t>http://www.haparanda.se</t>
  </si>
  <si>
    <t>HAPARANDA</t>
  </si>
  <si>
    <t>Härjedalens kommun</t>
  </si>
  <si>
    <t>kommun@herjedalen.se</t>
  </si>
  <si>
    <t>0680-16100</t>
  </si>
  <si>
    <t>http://www.herjedalen.se</t>
  </si>
  <si>
    <t>Medborgarhuset</t>
  </si>
  <si>
    <t>SVEG</t>
  </si>
  <si>
    <t>Härnösands kommun</t>
  </si>
  <si>
    <t>kommun@harnosand.se</t>
  </si>
  <si>
    <t>0611-348000</t>
  </si>
  <si>
    <t>http://www.harnosand.se</t>
  </si>
  <si>
    <t>HÄRNÖSAND</t>
  </si>
  <si>
    <t>Härryda kommun</t>
  </si>
  <si>
    <t>kommun@harryda.se</t>
  </si>
  <si>
    <t>031-7246100</t>
  </si>
  <si>
    <t>http://www.harryda.se</t>
  </si>
  <si>
    <t>MÖLNLYCKE</t>
  </si>
  <si>
    <t>Hässleholms kommun</t>
  </si>
  <si>
    <t>kommunen@hassleholm.se</t>
  </si>
  <si>
    <t>0451-267000</t>
  </si>
  <si>
    <t>http://www.hassleholm.se</t>
  </si>
  <si>
    <t>Stadshuset</t>
  </si>
  <si>
    <t>HÄSSLEHOLM</t>
  </si>
  <si>
    <t>Heby kommun</t>
  </si>
  <si>
    <t>information@heby.se</t>
  </si>
  <si>
    <t>0224-36000</t>
  </si>
  <si>
    <t>http://www.heby.se</t>
  </si>
  <si>
    <t>HEBY</t>
  </si>
  <si>
    <t>Hedemora kommun</t>
  </si>
  <si>
    <t>kommun@hedemora.se</t>
  </si>
  <si>
    <t>0225-34000</t>
  </si>
  <si>
    <t>http://www.hedemora.se</t>
  </si>
  <si>
    <t>HEDEMORA</t>
  </si>
  <si>
    <t>Helsingborgs stad</t>
  </si>
  <si>
    <t>kontaktcenter@helsingborg.se</t>
  </si>
  <si>
    <t>042-10 50 00</t>
  </si>
  <si>
    <t>http://www.helsingborg.se</t>
  </si>
  <si>
    <t>HELSINGBORG</t>
  </si>
  <si>
    <t>Herrljunga kommun</t>
  </si>
  <si>
    <t>herrljunga.kommun@herrljunga.se</t>
  </si>
  <si>
    <t>0513-170 00</t>
  </si>
  <si>
    <t>http://www.herrljunga.se</t>
  </si>
  <si>
    <t>HERRLJUNGA</t>
  </si>
  <si>
    <t>Hjo kommun</t>
  </si>
  <si>
    <t>kommunen@hjo.se</t>
  </si>
  <si>
    <t>0503-350 00</t>
  </si>
  <si>
    <t>http://www.hjo.se</t>
  </si>
  <si>
    <t>HJO</t>
  </si>
  <si>
    <t>Hofors kommun</t>
  </si>
  <si>
    <t>hofors.kommun@hofors.se</t>
  </si>
  <si>
    <t>0290-29000</t>
  </si>
  <si>
    <t>http://www.hofors.se</t>
  </si>
  <si>
    <t>HOFORS</t>
  </si>
  <si>
    <t>Höganäs kommun</t>
  </si>
  <si>
    <t>kommunen@hoganas.se</t>
  </si>
  <si>
    <t>042-337100</t>
  </si>
  <si>
    <t>http://www.hoganas.se</t>
  </si>
  <si>
    <t>HÖGANÄS</t>
  </si>
  <si>
    <t>Högsby kommun</t>
  </si>
  <si>
    <t>kommun@hogsby.se</t>
  </si>
  <si>
    <t>0491-290 00</t>
  </si>
  <si>
    <t>http://www.hogsby.se</t>
  </si>
  <si>
    <t>HÖGSBY</t>
  </si>
  <si>
    <t>Höörs kommun</t>
  </si>
  <si>
    <t>kommun@hoor.se</t>
  </si>
  <si>
    <t>0413-28000</t>
  </si>
  <si>
    <t>http://www.hoor.se</t>
  </si>
  <si>
    <t>HÖÖR</t>
  </si>
  <si>
    <t>Hörby kommun</t>
  </si>
  <si>
    <t>kommunen@horby.se</t>
  </si>
  <si>
    <t>0415-37 80 00</t>
  </si>
  <si>
    <t>http://www.horby.se</t>
  </si>
  <si>
    <t>HÖRBY</t>
  </si>
  <si>
    <t>Huddinge kommun</t>
  </si>
  <si>
    <t>servicecenter@huddinge.se</t>
  </si>
  <si>
    <t>08-535 300 00</t>
  </si>
  <si>
    <t>http://www.huddinge.se</t>
  </si>
  <si>
    <t>HUDDINGE</t>
  </si>
  <si>
    <t>Hudiksvalls kommun</t>
  </si>
  <si>
    <t>kommun@hudiksvall.se</t>
  </si>
  <si>
    <t>0650-19000</t>
  </si>
  <si>
    <t>http://www.hudiksvall.se</t>
  </si>
  <si>
    <t>HUDIKSVALL</t>
  </si>
  <si>
    <t>Hultsfreds kommun</t>
  </si>
  <si>
    <t>kommunen@hultsfred.se</t>
  </si>
  <si>
    <t>0495-240000</t>
  </si>
  <si>
    <t>http://www.hultsfred.se</t>
  </si>
  <si>
    <t>HULTSFRED</t>
  </si>
  <si>
    <t>Hylte kommun</t>
  </si>
  <si>
    <t>kommunen@hylte.se</t>
  </si>
  <si>
    <t>0345-18000</t>
  </si>
  <si>
    <t>http://www.hylte.se</t>
  </si>
  <si>
    <t>HYLTEBRUK</t>
  </si>
  <si>
    <t>Järfälla kommun</t>
  </si>
  <si>
    <t>kontakt@jarfalla.se</t>
  </si>
  <si>
    <t>08-580 285 00</t>
  </si>
  <si>
    <t>http://www.jarfalla.se</t>
  </si>
  <si>
    <t>JÄRFÄLLA</t>
  </si>
  <si>
    <t>Jokkmokks kommun</t>
  </si>
  <si>
    <t>kommun@jokkmokk.se</t>
  </si>
  <si>
    <t>0971-17000</t>
  </si>
  <si>
    <t>http://www.jokkmokk.se</t>
  </si>
  <si>
    <t>JOKKMOKK</t>
  </si>
  <si>
    <t>Jönköpings kommun</t>
  </si>
  <si>
    <t>kommunstyrelse@jonkoping.se</t>
  </si>
  <si>
    <t>036-10 50 00</t>
  </si>
  <si>
    <t>http://www.jonkoping.se</t>
  </si>
  <si>
    <t>JÖNKÖPING</t>
  </si>
  <si>
    <t>Kalix kommun</t>
  </si>
  <si>
    <t>kommun@kalix.se</t>
  </si>
  <si>
    <t>0923-65000</t>
  </si>
  <si>
    <t>http://www.kalix.se</t>
  </si>
  <si>
    <t>KALIX</t>
  </si>
  <si>
    <t>Kalmar kommun</t>
  </si>
  <si>
    <t>kommun@kalmar.se</t>
  </si>
  <si>
    <t>0480-450000</t>
  </si>
  <si>
    <t>http://www.kalmar.se</t>
  </si>
  <si>
    <t>Box 611</t>
  </si>
  <si>
    <t>KALMAR</t>
  </si>
  <si>
    <t>Karlsborgs kommun</t>
  </si>
  <si>
    <t>kommun@karlsborg.se</t>
  </si>
  <si>
    <t>0505-17000</t>
  </si>
  <si>
    <t>http://www.karlsborg.se</t>
  </si>
  <si>
    <t>KARLSBORG</t>
  </si>
  <si>
    <t>Karlshamns kommun</t>
  </si>
  <si>
    <t>info@karlshamn.se</t>
  </si>
  <si>
    <t>0454-81000</t>
  </si>
  <si>
    <t>http://www.karlshamn.se</t>
  </si>
  <si>
    <t>KARLSHAMN</t>
  </si>
  <si>
    <t>Karlskoga kommun</t>
  </si>
  <si>
    <t>info@karlskoga.se</t>
  </si>
  <si>
    <t>0586-610 00</t>
  </si>
  <si>
    <t>http://www.karlskoga.se</t>
  </si>
  <si>
    <t>KARLSKOGA</t>
  </si>
  <si>
    <t>Karlskrona kommun</t>
  </si>
  <si>
    <t>karlskrona.kommun@karlskrona.se</t>
  </si>
  <si>
    <t>0455-303000</t>
  </si>
  <si>
    <t>http://www.karlskrona.se</t>
  </si>
  <si>
    <t>KARLSKRONA</t>
  </si>
  <si>
    <t>Karlstads kommun</t>
  </si>
  <si>
    <t>karlstadskommun@karlstad.se</t>
  </si>
  <si>
    <t>054-5400000</t>
  </si>
  <si>
    <t>http://www.karlstad.se</t>
  </si>
  <si>
    <t>KARLSTAD</t>
  </si>
  <si>
    <t>Katrineholms kommun</t>
  </si>
  <si>
    <t>kommunen@katrineholm.se</t>
  </si>
  <si>
    <t>0150-570 00</t>
  </si>
  <si>
    <t>http://www.katrineholm.se</t>
  </si>
  <si>
    <t>KATRINEHOLM</t>
  </si>
  <si>
    <t>Kävlinge kommun</t>
  </si>
  <si>
    <t>kommunen@kavlinge.se</t>
  </si>
  <si>
    <t>046-73 90 00</t>
  </si>
  <si>
    <t>http://www.kavlinge.se</t>
  </si>
  <si>
    <t>KÄVLINGE</t>
  </si>
  <si>
    <t>Kils kommun</t>
  </si>
  <si>
    <t>kommun@kil.se</t>
  </si>
  <si>
    <t>0554-19100</t>
  </si>
  <si>
    <t>http://www.kil.se</t>
  </si>
  <si>
    <t>Box 88</t>
  </si>
  <si>
    <t>KIL</t>
  </si>
  <si>
    <t>Kinda kommun</t>
  </si>
  <si>
    <t>kinda@kinda.se</t>
  </si>
  <si>
    <t>0494-19000</t>
  </si>
  <si>
    <t>http://www.kinda.se</t>
  </si>
  <si>
    <t>Box 1</t>
  </si>
  <si>
    <t>KISA</t>
  </si>
  <si>
    <t>Kiruna kommun</t>
  </si>
  <si>
    <t>kommun@kiruna.se</t>
  </si>
  <si>
    <t>0980-700 00</t>
  </si>
  <si>
    <t>http://www.kiruna.se</t>
  </si>
  <si>
    <t>KIRUNA</t>
  </si>
  <si>
    <t>Klippans kommun</t>
  </si>
  <si>
    <t>kommun@klippan.se</t>
  </si>
  <si>
    <t>0435-28000</t>
  </si>
  <si>
    <t>http://www.klippan.se</t>
  </si>
  <si>
    <t>KLIPPAN</t>
  </si>
  <si>
    <t>Knivsta kommun</t>
  </si>
  <si>
    <t>knivsta@knivsta.se</t>
  </si>
  <si>
    <t>018-347000</t>
  </si>
  <si>
    <t>http://www.knivsta.se</t>
  </si>
  <si>
    <t>KNIVSTA</t>
  </si>
  <si>
    <t>Köpings kommun</t>
  </si>
  <si>
    <t>kopings.kommun@koping.se</t>
  </si>
  <si>
    <t>0221-25000</t>
  </si>
  <si>
    <t>http://www.koping.se</t>
  </si>
  <si>
    <t>KÖPING</t>
  </si>
  <si>
    <t>Kramfors kommun</t>
  </si>
  <si>
    <t>kommun@kramfors.se</t>
  </si>
  <si>
    <t>0612-800 00</t>
  </si>
  <si>
    <t>http://www.kramfors.se</t>
  </si>
  <si>
    <t>KRAMFORS</t>
  </si>
  <si>
    <t>Kristianstads kommun</t>
  </si>
  <si>
    <t>kommun@kristianstad.se</t>
  </si>
  <si>
    <t>044-13 50 00</t>
  </si>
  <si>
    <t>http://www.kristianstad.se</t>
  </si>
  <si>
    <t>KRISTIANSTAD</t>
  </si>
  <si>
    <t>Kristinehamns kommun</t>
  </si>
  <si>
    <t>kommunen@kristinehamn.se</t>
  </si>
  <si>
    <t>0550-88000</t>
  </si>
  <si>
    <t>http://www.kristinehamn.se</t>
  </si>
  <si>
    <t>KRISTINEHAMN</t>
  </si>
  <si>
    <t>Krokoms kommun</t>
  </si>
  <si>
    <t>krokoms.kommun@krokom.se</t>
  </si>
  <si>
    <t>0640-16100</t>
  </si>
  <si>
    <t>http://www.krokom.se</t>
  </si>
  <si>
    <t>KROKOM</t>
  </si>
  <si>
    <t>Kumla kommun</t>
  </si>
  <si>
    <t>kommun@kumla.se</t>
  </si>
  <si>
    <t>019-58 80 00</t>
  </si>
  <si>
    <t>http://www.kumla.se</t>
  </si>
  <si>
    <t>KUMLA</t>
  </si>
  <si>
    <t>Kungälvs kommun</t>
  </si>
  <si>
    <t>kommun@kungalv.se</t>
  </si>
  <si>
    <t>0303-23 80 00</t>
  </si>
  <si>
    <t>http://www.kungalv.se</t>
  </si>
  <si>
    <t>KUNGÄLV</t>
  </si>
  <si>
    <t>Kungsbacka kommun</t>
  </si>
  <si>
    <t>kommun@kungsbacka.se</t>
  </si>
  <si>
    <t>0300-834000</t>
  </si>
  <si>
    <t>http://www.kungsbacka.se</t>
  </si>
  <si>
    <t>KUNGSBACKA</t>
  </si>
  <si>
    <t>Kungsörs kommun</t>
  </si>
  <si>
    <t>info@kungsor.se</t>
  </si>
  <si>
    <t>0227-600000</t>
  </si>
  <si>
    <t>http://www.kungsor.se</t>
  </si>
  <si>
    <t>KUNGSÖR</t>
  </si>
  <si>
    <t>Laholms kommun</t>
  </si>
  <si>
    <t>kommun@laholm.se</t>
  </si>
  <si>
    <t>0430-150 00</t>
  </si>
  <si>
    <t>http://www.laholm.se</t>
  </si>
  <si>
    <t>LAHOLM</t>
  </si>
  <si>
    <t>Landskrona stad</t>
  </si>
  <si>
    <t>kommun@landskrona.se</t>
  </si>
  <si>
    <t>0418-470000</t>
  </si>
  <si>
    <t>http://www.landskrona.se</t>
  </si>
  <si>
    <t>LANDSKRONA</t>
  </si>
  <si>
    <t>Laxå kommun</t>
  </si>
  <si>
    <t>kommun@laxa.se</t>
  </si>
  <si>
    <t>0584-473100</t>
  </si>
  <si>
    <t>http://www.laxa.se</t>
  </si>
  <si>
    <t>LAXÅ</t>
  </si>
  <si>
    <t>Lekebergs kommun</t>
  </si>
  <si>
    <t>0585-487 00</t>
  </si>
  <si>
    <t>http://www.lekeberg.se</t>
  </si>
  <si>
    <t>FJUGESTA</t>
  </si>
  <si>
    <t>Leksands kommun</t>
  </si>
  <si>
    <t>kommun@leksand.se</t>
  </si>
  <si>
    <t>0247-80000</t>
  </si>
  <si>
    <t>http://www.leksand.se</t>
  </si>
  <si>
    <t>LEKSAND</t>
  </si>
  <si>
    <t>Lerums kommun</t>
  </si>
  <si>
    <t>kommun@lerum.se</t>
  </si>
  <si>
    <t>0302-52 10 00</t>
  </si>
  <si>
    <t>http://www.lerum.se</t>
  </si>
  <si>
    <t>LERUM</t>
  </si>
  <si>
    <t>Lessebo kommun</t>
  </si>
  <si>
    <t>info@lessebo.se</t>
  </si>
  <si>
    <t>0478-125 00</t>
  </si>
  <si>
    <t>http://www.lessebo.se</t>
  </si>
  <si>
    <t>Box 13</t>
  </si>
  <si>
    <t>LESSEBO</t>
  </si>
  <si>
    <t>Lidingö stad</t>
  </si>
  <si>
    <t>lidingo.stad@lidingo.se</t>
  </si>
  <si>
    <t>08-731 30 00</t>
  </si>
  <si>
    <t>http://www.lidingo.se</t>
  </si>
  <si>
    <t>LIDINGÖ</t>
  </si>
  <si>
    <t>Lidköpings kommun</t>
  </si>
  <si>
    <t>kommun@lidkoping.se</t>
  </si>
  <si>
    <t>0510-770000</t>
  </si>
  <si>
    <t>http://www.lidkoping.se</t>
  </si>
  <si>
    <t>LIDKÖPING</t>
  </si>
  <si>
    <t>Lilla Edets kommun</t>
  </si>
  <si>
    <t>kommunen@lillaedet.se</t>
  </si>
  <si>
    <t>0520-659500</t>
  </si>
  <si>
    <t>http://www.lillaedet.se</t>
  </si>
  <si>
    <t>LILLA EDET</t>
  </si>
  <si>
    <t>Lindesbergs kommun</t>
  </si>
  <si>
    <t>kommun@lindesberg.se</t>
  </si>
  <si>
    <t>0581-81000</t>
  </si>
  <si>
    <t>http://www.lindesberg.se</t>
  </si>
  <si>
    <t>LINDESBERG</t>
  </si>
  <si>
    <t>Linköpings kommun</t>
  </si>
  <si>
    <t>kontakt@linkoping.se</t>
  </si>
  <si>
    <t>013-20 60 00</t>
  </si>
  <si>
    <t>http://www.linkoping.se</t>
  </si>
  <si>
    <t>LINKÖPING</t>
  </si>
  <si>
    <t>Ljungby kommun</t>
  </si>
  <si>
    <t>info@ljungby.se</t>
  </si>
  <si>
    <t>0372-78 90 00</t>
  </si>
  <si>
    <t>http://www.ljungby.se</t>
  </si>
  <si>
    <t>LJUNGBY</t>
  </si>
  <si>
    <t>Ljusdals kommun</t>
  </si>
  <si>
    <t>kommun@ljusdal.se</t>
  </si>
  <si>
    <t>0651-18000</t>
  </si>
  <si>
    <t>http://www.ljusdal.se</t>
  </si>
  <si>
    <t>LJUSDAL</t>
  </si>
  <si>
    <t>Ljusnarsbergs kommun</t>
  </si>
  <si>
    <t>kommun@ljusnarsberg.se</t>
  </si>
  <si>
    <t>0580-805 00</t>
  </si>
  <si>
    <t>http://www.ljusnarsberg.se</t>
  </si>
  <si>
    <t>KOPPARBERG</t>
  </si>
  <si>
    <t>Lomma kommun</t>
  </si>
  <si>
    <t>info@lomma.se</t>
  </si>
  <si>
    <t>040-641 10 00</t>
  </si>
  <si>
    <t>http://www.lomma.se</t>
  </si>
  <si>
    <t>LOMMA</t>
  </si>
  <si>
    <t>Ludvika kommun</t>
  </si>
  <si>
    <t>info@ludvika.se</t>
  </si>
  <si>
    <t>0240-86000</t>
  </si>
  <si>
    <t>http://www.ludvika.se</t>
  </si>
  <si>
    <t>LUDVIKA</t>
  </si>
  <si>
    <t>Luleå kommun</t>
  </si>
  <si>
    <t>lulea.kommun@lulea.se</t>
  </si>
  <si>
    <t>0920-45 30 00</t>
  </si>
  <si>
    <t>http://www.lulea.se</t>
  </si>
  <si>
    <t>LULEÅ</t>
  </si>
  <si>
    <t>Lunds kommun</t>
  </si>
  <si>
    <t>lunds.kommun@lund.se</t>
  </si>
  <si>
    <t>046-355000</t>
  </si>
  <si>
    <t>http://www.lund.se</t>
  </si>
  <si>
    <t>Box 41</t>
  </si>
  <si>
    <t>LUND</t>
  </si>
  <si>
    <t>Lycksele kommun</t>
  </si>
  <si>
    <t>kommun@lycksele.se</t>
  </si>
  <si>
    <t>0950-16600</t>
  </si>
  <si>
    <t>http://www.lycksele.se</t>
  </si>
  <si>
    <t>LYCKSELE</t>
  </si>
  <si>
    <t>Lysekils kommun</t>
  </si>
  <si>
    <t>registrator@lysekil.se</t>
  </si>
  <si>
    <t>0523-61 30 00</t>
  </si>
  <si>
    <t>http://www.lysekil.se</t>
  </si>
  <si>
    <t>LYSEKIL</t>
  </si>
  <si>
    <t>Malå kommun</t>
  </si>
  <si>
    <t>kommunstyrelsen@mala.se</t>
  </si>
  <si>
    <t>0953-140 00</t>
  </si>
  <si>
    <t>http://www.mala.se</t>
  </si>
  <si>
    <t>MALÅ</t>
  </si>
  <si>
    <t>Malmö stad</t>
  </si>
  <si>
    <t>kommunstyrelsen@malmo.se</t>
  </si>
  <si>
    <t>040-341000</t>
  </si>
  <si>
    <t>http://www.malmo.se</t>
  </si>
  <si>
    <t>MALMÖ</t>
  </si>
  <si>
    <t>Malung-Sälens kommun</t>
  </si>
  <si>
    <t>kommun@malung-salen.se</t>
  </si>
  <si>
    <t>0280-18100</t>
  </si>
  <si>
    <t>http://www.malung-salen.se</t>
  </si>
  <si>
    <t>MALUNG</t>
  </si>
  <si>
    <t>Mariestads kommun</t>
  </si>
  <si>
    <t>info@mariestad.se</t>
  </si>
  <si>
    <t>0501-755000</t>
  </si>
  <si>
    <t>http://www.mariestad.se</t>
  </si>
  <si>
    <t>MARIESTAD</t>
  </si>
  <si>
    <t>Markaryds kommun</t>
  </si>
  <si>
    <t>ks@markaryd.se</t>
  </si>
  <si>
    <t>0433-72000</t>
  </si>
  <si>
    <t>http://www.markaryd.se</t>
  </si>
  <si>
    <t>Box 74</t>
  </si>
  <si>
    <t>MARKARYD</t>
  </si>
  <si>
    <t>Marks kommun</t>
  </si>
  <si>
    <t>ks@mark.se</t>
  </si>
  <si>
    <t>0320-217000</t>
  </si>
  <si>
    <t>http://www.mark.se</t>
  </si>
  <si>
    <t>KINNA</t>
  </si>
  <si>
    <t>Melleruds kommun</t>
  </si>
  <si>
    <t>kommunen@mellerud.se</t>
  </si>
  <si>
    <t>0530-18000</t>
  </si>
  <si>
    <t>http://www.mellerud.se</t>
  </si>
  <si>
    <t>MELLERUD</t>
  </si>
  <si>
    <t>Mjölby kommun</t>
  </si>
  <si>
    <t>mjolbykommun@mjolby.se</t>
  </si>
  <si>
    <t>0142-850 00</t>
  </si>
  <si>
    <t>http://www.mjolby.se</t>
  </si>
  <si>
    <t>MJÖLBY</t>
  </si>
  <si>
    <t>Mölndals stad</t>
  </si>
  <si>
    <t>kontakt@molndal.se</t>
  </si>
  <si>
    <t>031-315 10 00</t>
  </si>
  <si>
    <t>http://www.molndal.se</t>
  </si>
  <si>
    <t>MÖLNDAL</t>
  </si>
  <si>
    <t>Mönsterås kommun</t>
  </si>
  <si>
    <t>kommun@monsteras.se</t>
  </si>
  <si>
    <t>0499-17000</t>
  </si>
  <si>
    <t>http://www.monsteras.se</t>
  </si>
  <si>
    <t>MÖNSTERÅS</t>
  </si>
  <si>
    <t>Mora kommun</t>
  </si>
  <si>
    <t>mora.kommun@mora.se</t>
  </si>
  <si>
    <t>0250-26000</t>
  </si>
  <si>
    <t>http://www.mora.se</t>
  </si>
  <si>
    <t>MORA</t>
  </si>
  <si>
    <t>Mörbylånga kommun</t>
  </si>
  <si>
    <t>kommun@morbylanga.se</t>
  </si>
  <si>
    <t>0485-47000</t>
  </si>
  <si>
    <t>http://www.morbylanga.se</t>
  </si>
  <si>
    <t>MÖRBYLÅNGA</t>
  </si>
  <si>
    <t>Motala kommun</t>
  </si>
  <si>
    <t>motala.kommun@motala.se</t>
  </si>
  <si>
    <t>0141-22 50 00</t>
  </si>
  <si>
    <t>http://www.motala.se/kommun</t>
  </si>
  <si>
    <t>MOTALA</t>
  </si>
  <si>
    <t>Mullsjö kommun</t>
  </si>
  <si>
    <t>kommun@mullsjo.se</t>
  </si>
  <si>
    <t>0392-140 00</t>
  </si>
  <si>
    <t>http://www.mullsjo.se</t>
  </si>
  <si>
    <t>Box 47</t>
  </si>
  <si>
    <t>MULLSJÖ</t>
  </si>
  <si>
    <t>Munkedals kommun</t>
  </si>
  <si>
    <t>munkedal.kommun@munkedal.se</t>
  </si>
  <si>
    <t>0524-18000</t>
  </si>
  <si>
    <t>http://www.munkedal.se</t>
  </si>
  <si>
    <t>MUNKEDAL</t>
  </si>
  <si>
    <t>Munkfors kommun</t>
  </si>
  <si>
    <t>kommun@munkfors.se</t>
  </si>
  <si>
    <t>0563-54 10 00</t>
  </si>
  <si>
    <t>http://www.munkfors.se</t>
  </si>
  <si>
    <t>MUNKFORS</t>
  </si>
  <si>
    <t>Nacka kommun</t>
  </si>
  <si>
    <t>registrator@nacka.se</t>
  </si>
  <si>
    <t>08-718 80 00</t>
  </si>
  <si>
    <t>http://www.nacka.se</t>
  </si>
  <si>
    <t>NACKA</t>
  </si>
  <si>
    <t>Nässjö kommun</t>
  </si>
  <si>
    <t>kommunstyrelsen@nassjo.se</t>
  </si>
  <si>
    <t>0380-51 80 00</t>
  </si>
  <si>
    <t>http://www.nassjo.se</t>
  </si>
  <si>
    <t>NÄSSJÖ</t>
  </si>
  <si>
    <t>Nora kommun</t>
  </si>
  <si>
    <t>nora.kommun@nora.se</t>
  </si>
  <si>
    <t>0587-81000</t>
  </si>
  <si>
    <t>http://www.nora.se</t>
  </si>
  <si>
    <t>Tingshuset</t>
  </si>
  <si>
    <t>NORA</t>
  </si>
  <si>
    <t>Norbergs kommun</t>
  </si>
  <si>
    <t>info@norberg.se</t>
  </si>
  <si>
    <t>0223-290 00</t>
  </si>
  <si>
    <t>http://www.norberg.se</t>
  </si>
  <si>
    <t>Box 25</t>
  </si>
  <si>
    <t>NORBERG</t>
  </si>
  <si>
    <t>Nordanstigs kommun</t>
  </si>
  <si>
    <t>kommun@nordanstig.se</t>
  </si>
  <si>
    <t>0652-360 00</t>
  </si>
  <si>
    <t>http://www.nordanstig.se</t>
  </si>
  <si>
    <t>Box 56</t>
  </si>
  <si>
    <t>BERGSJÖ</t>
  </si>
  <si>
    <t>Nordmalings kommun</t>
  </si>
  <si>
    <t>kommun@nordmaling.se</t>
  </si>
  <si>
    <t>0930-14000</t>
  </si>
  <si>
    <t>http://www.nordmaling.se</t>
  </si>
  <si>
    <t>NORDMALING</t>
  </si>
  <si>
    <t>Norrköpings kommun</t>
  </si>
  <si>
    <t>norrkoping.kommun@norrkoping.se</t>
  </si>
  <si>
    <t>011-150000</t>
  </si>
  <si>
    <t>http://www.norrkoping.se</t>
  </si>
  <si>
    <t>Rådhuset</t>
  </si>
  <si>
    <t>NORRKÖPING</t>
  </si>
  <si>
    <t>Norrtälje kommun</t>
  </si>
  <si>
    <t>kontaktcenter@norrtalje.se</t>
  </si>
  <si>
    <t>0176-710 00</t>
  </si>
  <si>
    <t>http://www.norrtalje.se</t>
  </si>
  <si>
    <t>Box 800</t>
  </si>
  <si>
    <t>NORRTÄLJE</t>
  </si>
  <si>
    <t>Norsjö kommun</t>
  </si>
  <si>
    <t>info@norsjo.se</t>
  </si>
  <si>
    <t>0918-14000</t>
  </si>
  <si>
    <t>http://www.norsjo.se</t>
  </si>
  <si>
    <t>NORSJÖ</t>
  </si>
  <si>
    <t>Nybro kommun</t>
  </si>
  <si>
    <t>kommun@nybro.se</t>
  </si>
  <si>
    <t>0481-45000</t>
  </si>
  <si>
    <t>http://www.nybro.se</t>
  </si>
  <si>
    <t>NYBRO</t>
  </si>
  <si>
    <t>Nyköpings kommun</t>
  </si>
  <si>
    <t>kommun@nykoping.se</t>
  </si>
  <si>
    <t>0155-248000</t>
  </si>
  <si>
    <t>http://www.nykoping.se</t>
  </si>
  <si>
    <t>NYKÖPING</t>
  </si>
  <si>
    <t>Nykvarns kommun</t>
  </si>
  <si>
    <t>kommun@nykvarn.se</t>
  </si>
  <si>
    <t>08-555 01000</t>
  </si>
  <si>
    <t>http://www.nykvarn.se</t>
  </si>
  <si>
    <t>NYKVARN</t>
  </si>
  <si>
    <t>Nynäshamns kommun</t>
  </si>
  <si>
    <t>kommunstyrelsen@nynashamn.se</t>
  </si>
  <si>
    <t>08-520 680 00</t>
  </si>
  <si>
    <t>http://www.nynashamn.se</t>
  </si>
  <si>
    <t>NYNÄSHAMN</t>
  </si>
  <si>
    <t>Ockelbo kommun</t>
  </si>
  <si>
    <t>kommun@ockelbo.se</t>
  </si>
  <si>
    <t>0297-55500</t>
  </si>
  <si>
    <t>http://www.ockelbo.se</t>
  </si>
  <si>
    <t>OCKELBO</t>
  </si>
  <si>
    <t>Öckerö kommun</t>
  </si>
  <si>
    <t>kommun@ockero.se</t>
  </si>
  <si>
    <t>031-976200</t>
  </si>
  <si>
    <t>http://www.ockero.se</t>
  </si>
  <si>
    <t>ÖCKERÖ</t>
  </si>
  <si>
    <t>Ödeshögs kommun</t>
  </si>
  <si>
    <t>kommun@odeshog.se</t>
  </si>
  <si>
    <t>0144-35000</t>
  </si>
  <si>
    <t>http://www.odeshog.se</t>
  </si>
  <si>
    <t>ÖDESHÖG</t>
  </si>
  <si>
    <t>Olofströms kommun</t>
  </si>
  <si>
    <t>ks@olofstrom.se</t>
  </si>
  <si>
    <t>0454-93000</t>
  </si>
  <si>
    <t>http://www.olofstrom.se</t>
  </si>
  <si>
    <t>Box 302</t>
  </si>
  <si>
    <t>OLOFSTRÖM</t>
  </si>
  <si>
    <t>Örebro kommun</t>
  </si>
  <si>
    <t>kommun@orebro.se</t>
  </si>
  <si>
    <t>019-211000</t>
  </si>
  <si>
    <t>http://www.orebro.se</t>
  </si>
  <si>
    <t>Box 30000</t>
  </si>
  <si>
    <t>ÖREBRO</t>
  </si>
  <si>
    <t>Örkelljunga kommun</t>
  </si>
  <si>
    <t>kommunkontor@orkelljunga.se</t>
  </si>
  <si>
    <t>0435-55000</t>
  </si>
  <si>
    <t>http://www.orkelljunga.se</t>
  </si>
  <si>
    <t>ÖRKELLJUNGA</t>
  </si>
  <si>
    <t>Örnsköldsviks kommun</t>
  </si>
  <si>
    <t>kommunen@ornskoldsvik.se</t>
  </si>
  <si>
    <t>0660-880 00</t>
  </si>
  <si>
    <t>http://www.ornskoldsvik.se</t>
  </si>
  <si>
    <t>ÖRNSKÖLDSVIK</t>
  </si>
  <si>
    <t>Orsa kommun</t>
  </si>
  <si>
    <t>orsa.kommun@orsa.se</t>
  </si>
  <si>
    <t>0250-552100</t>
  </si>
  <si>
    <t>http://www.orsa.se</t>
  </si>
  <si>
    <t>Box 23</t>
  </si>
  <si>
    <t>ORSA</t>
  </si>
  <si>
    <t>Orust kommun</t>
  </si>
  <si>
    <t>kommun@orust.se</t>
  </si>
  <si>
    <t>0304-33 40 00</t>
  </si>
  <si>
    <t>http://www.orust.se</t>
  </si>
  <si>
    <t>HENÅN</t>
  </si>
  <si>
    <t>Osby kommun</t>
  </si>
  <si>
    <t>kommun@osby.se</t>
  </si>
  <si>
    <t>0479-180 00</t>
  </si>
  <si>
    <t>http://www.osby.se</t>
  </si>
  <si>
    <t>OSBY</t>
  </si>
  <si>
    <t>Oskarshamns kommun</t>
  </si>
  <si>
    <t>kommunen@oskarshamn.se</t>
  </si>
  <si>
    <t>0491-88000</t>
  </si>
  <si>
    <t>http://www.oskarshamn.se</t>
  </si>
  <si>
    <t>Box 706</t>
  </si>
  <si>
    <t>OSKARSHAMN</t>
  </si>
  <si>
    <t>Österåkers kommun</t>
  </si>
  <si>
    <t>kommun@osteraker.se</t>
  </si>
  <si>
    <t>08-54081000</t>
  </si>
  <si>
    <t>http://www.osteraker.se</t>
  </si>
  <si>
    <t>ÅKERSBERGA</t>
  </si>
  <si>
    <t>Östersunds kommun</t>
  </si>
  <si>
    <t>kundcenter@ostersund.se</t>
  </si>
  <si>
    <t>063-14 30 00</t>
  </si>
  <si>
    <t>http://www.ostersund.se</t>
  </si>
  <si>
    <t>ÖSTERSUND</t>
  </si>
  <si>
    <t>Östhammars kommun</t>
  </si>
  <si>
    <t>kommunen@osthammar.se</t>
  </si>
  <si>
    <t>0173-86000</t>
  </si>
  <si>
    <t>http://www.osthammar.se</t>
  </si>
  <si>
    <t>ÖSTHAMMAR</t>
  </si>
  <si>
    <t>Östra Göinge kommun</t>
  </si>
  <si>
    <t>kommun@ostragoinge.se</t>
  </si>
  <si>
    <t>044-775 60 00</t>
  </si>
  <si>
    <t>http://www.ostragoinge.se</t>
  </si>
  <si>
    <t>Storgatan 4</t>
  </si>
  <si>
    <t>BROBY</t>
  </si>
  <si>
    <t>Ovanåkers kommun</t>
  </si>
  <si>
    <t>kommun@ovanaker.se</t>
  </si>
  <si>
    <t>0271-570 00</t>
  </si>
  <si>
    <t>http://www.ovanaker.se</t>
  </si>
  <si>
    <t>EDSBYN</t>
  </si>
  <si>
    <t>Överkalix kommun</t>
  </si>
  <si>
    <t>kommun@overkalix.se</t>
  </si>
  <si>
    <t>0926-74000</t>
  </si>
  <si>
    <t>http://www.overkalix.se</t>
  </si>
  <si>
    <t>ÖVERKALIX</t>
  </si>
  <si>
    <t>Övertorneå kommun</t>
  </si>
  <si>
    <t>kommun@overtornea.se</t>
  </si>
  <si>
    <t>0927-72000</t>
  </si>
  <si>
    <t>http://www.overtornea.se</t>
  </si>
  <si>
    <t>ÖVERTORNEÅ</t>
  </si>
  <si>
    <t>Oxelösunds kommun</t>
  </si>
  <si>
    <t>kommun@oxelosund.se</t>
  </si>
  <si>
    <t>0155-38000</t>
  </si>
  <si>
    <t>http://www.oxelosund.se</t>
  </si>
  <si>
    <t>OXELÖSUND</t>
  </si>
  <si>
    <t>Pajala kommun</t>
  </si>
  <si>
    <t>kommun@pajala.se</t>
  </si>
  <si>
    <t>0978-12000</t>
  </si>
  <si>
    <t>http://www.pajala.se</t>
  </si>
  <si>
    <t>PAJALA</t>
  </si>
  <si>
    <t>Partille kommun</t>
  </si>
  <si>
    <t>kundcenter@partille.se</t>
  </si>
  <si>
    <t>031-792 10 00</t>
  </si>
  <si>
    <t>http://www.partille.se</t>
  </si>
  <si>
    <t>PARTILLE</t>
  </si>
  <si>
    <t>Perstorps kommun</t>
  </si>
  <si>
    <t>kommunhuset@perstorp.se</t>
  </si>
  <si>
    <t>0435-39000</t>
  </si>
  <si>
    <t>http://www.perstorp.se</t>
  </si>
  <si>
    <t>PERSTORP</t>
  </si>
  <si>
    <t>Piteå kommun</t>
  </si>
  <si>
    <t>kommun@pitea.se</t>
  </si>
  <si>
    <t>0911-696000</t>
  </si>
  <si>
    <t>http://www.pitea.se</t>
  </si>
  <si>
    <t>PITEÅ</t>
  </si>
  <si>
    <t>Ragunda kommun</t>
  </si>
  <si>
    <t>ragunda.kommun@ragunda.se</t>
  </si>
  <si>
    <t>0696-68 20 00</t>
  </si>
  <si>
    <t>http://www.ragunda.se</t>
  </si>
  <si>
    <t>Box 150</t>
  </si>
  <si>
    <t>HAMMARSTRAND</t>
  </si>
  <si>
    <t>Rättviks kommun</t>
  </si>
  <si>
    <t>kommun@rattvik.se</t>
  </si>
  <si>
    <t>0248-70000</t>
  </si>
  <si>
    <t>http://www.rattvik.se</t>
  </si>
  <si>
    <t>RÄTTVIK</t>
  </si>
  <si>
    <t>Region Gotland (kommun)</t>
  </si>
  <si>
    <t>regiongotland@gotland.se</t>
  </si>
  <si>
    <t>0498-26 90 00</t>
  </si>
  <si>
    <t>http://www.gotland.se</t>
  </si>
  <si>
    <t>VISBY</t>
  </si>
  <si>
    <t>Robertsfors kommun</t>
  </si>
  <si>
    <t>kommun@robertsfors.se</t>
  </si>
  <si>
    <t>0934-14000</t>
  </si>
  <si>
    <t>http://www.robertsfors.se</t>
  </si>
  <si>
    <t>ROBERTSFORS</t>
  </si>
  <si>
    <t>Ronneby kommun</t>
  </si>
  <si>
    <t>stadshuset@ronneby.se</t>
  </si>
  <si>
    <t>0457-618000</t>
  </si>
  <si>
    <t>http://www.ronneby.se</t>
  </si>
  <si>
    <t>RONNEBY</t>
  </si>
  <si>
    <t>Säffle kommun</t>
  </si>
  <si>
    <t>kommun@saffle.se</t>
  </si>
  <si>
    <t>0533-681000</t>
  </si>
  <si>
    <t>http://www.saffle.se</t>
  </si>
  <si>
    <t>SÄFFLE</t>
  </si>
  <si>
    <t>Sala kommun</t>
  </si>
  <si>
    <t>kommun.info@sala.se</t>
  </si>
  <si>
    <t>0224-74 70 00</t>
  </si>
  <si>
    <t>http://www.sala.se</t>
  </si>
  <si>
    <t>Box 304</t>
  </si>
  <si>
    <t>SALA</t>
  </si>
  <si>
    <t>Salems kommun</t>
  </si>
  <si>
    <t>info@salem.se</t>
  </si>
  <si>
    <t>08-53259800</t>
  </si>
  <si>
    <t>http://www.salem.se</t>
  </si>
  <si>
    <t>RÖNNINGE</t>
  </si>
  <si>
    <t>Sandvikens kommun</t>
  </si>
  <si>
    <t>kommun@sandviken.se</t>
  </si>
  <si>
    <t>026-240000</t>
  </si>
  <si>
    <t>http://www.sandviken.se</t>
  </si>
  <si>
    <t>SANDVIKEN</t>
  </si>
  <si>
    <t>Säters kommun</t>
  </si>
  <si>
    <t>kommun@sater.se</t>
  </si>
  <si>
    <t>0225-550 00</t>
  </si>
  <si>
    <t>http://www.sater.se</t>
  </si>
  <si>
    <t>Box 300</t>
  </si>
  <si>
    <t>SÄTER</t>
  </si>
  <si>
    <t>Sävsjö kommun</t>
  </si>
  <si>
    <t>kommun@savsjo.se</t>
  </si>
  <si>
    <t>0382-15200</t>
  </si>
  <si>
    <t>http://www.savsjo.se</t>
  </si>
  <si>
    <t>SÄVSJÖ</t>
  </si>
  <si>
    <t>Sigtuna kommun</t>
  </si>
  <si>
    <t>sigtuna.kommun@sigtuna.se</t>
  </si>
  <si>
    <t>08-59126000</t>
  </si>
  <si>
    <t>http://www.sigtuna.se</t>
  </si>
  <si>
    <t>MÄRSTA</t>
  </si>
  <si>
    <t>Simrishamns kommun</t>
  </si>
  <si>
    <t>simrishamns.kommun@simrishamn.se</t>
  </si>
  <si>
    <t>0414-81 90 00</t>
  </si>
  <si>
    <t>http://www.simrishamn.se</t>
  </si>
  <si>
    <t>SIMRISHAMN</t>
  </si>
  <si>
    <t>Sjöbo kommun</t>
  </si>
  <si>
    <t>kommun@sjobo.se</t>
  </si>
  <si>
    <t>0416-27000</t>
  </si>
  <si>
    <t>http://www.sjobo.se</t>
  </si>
  <si>
    <t>SJÖBO</t>
  </si>
  <si>
    <t>Skara kommun</t>
  </si>
  <si>
    <t>skara.kommun@skara.se</t>
  </si>
  <si>
    <t>0511-32000</t>
  </si>
  <si>
    <t>http://www.skara.se</t>
  </si>
  <si>
    <t>SKARA</t>
  </si>
  <si>
    <t>Skellefteå kommun</t>
  </si>
  <si>
    <t>kundtjanst@skelleftea.se</t>
  </si>
  <si>
    <t>0910-735000</t>
  </si>
  <si>
    <t>http://www.skelleftea.se</t>
  </si>
  <si>
    <t>SKELLEFTEÅ</t>
  </si>
  <si>
    <t>Skinnskattebergs kommun</t>
  </si>
  <si>
    <t>kommun@skinnskatteberg.se</t>
  </si>
  <si>
    <t>0222-45000</t>
  </si>
  <si>
    <t>http://www.skinnskatteberg.se</t>
  </si>
  <si>
    <t>Box 101</t>
  </si>
  <si>
    <t>SKINNSKATTEBERG</t>
  </si>
  <si>
    <t>Skövde kommun</t>
  </si>
  <si>
    <t>skovdekommun@skovde.se</t>
  </si>
  <si>
    <t>0500-49 80 00</t>
  </si>
  <si>
    <t>http://www.skovde.se</t>
  </si>
  <si>
    <t>SKÖVDE</t>
  </si>
  <si>
    <t>Skurups kommun</t>
  </si>
  <si>
    <t>kansli@skurup.se</t>
  </si>
  <si>
    <t>0411-536000</t>
  </si>
  <si>
    <t>http://www.skurup.se</t>
  </si>
  <si>
    <t>SKURUP</t>
  </si>
  <si>
    <t>Smedjebackens kommun</t>
  </si>
  <si>
    <t>kommun@smedjebacken.se</t>
  </si>
  <si>
    <t>0240-660000</t>
  </si>
  <si>
    <t>http://www.smedjebacken.se</t>
  </si>
  <si>
    <t>SMEDJEBACKEN</t>
  </si>
  <si>
    <t>Söderhamns kommun</t>
  </si>
  <si>
    <t>kommunstyrelsen@soderhamn.se</t>
  </si>
  <si>
    <t>0270-75000</t>
  </si>
  <si>
    <t>http://www.soderhamn.se</t>
  </si>
  <si>
    <t>SÖDERHAMN</t>
  </si>
  <si>
    <t>Söderköpings kommun</t>
  </si>
  <si>
    <t>kommun@soderkoping.se</t>
  </si>
  <si>
    <t>0121-18100</t>
  </si>
  <si>
    <t>http://www.soderkoping.se</t>
  </si>
  <si>
    <t>SÖDERKÖPING</t>
  </si>
  <si>
    <t>Södertälje kommun</t>
  </si>
  <si>
    <t>sodertalje.kommun@sodertalje.se</t>
  </si>
  <si>
    <t>08-523 010 00</t>
  </si>
  <si>
    <t>http://www.sodertalje.se</t>
  </si>
  <si>
    <t>SÖDERTÄLJE</t>
  </si>
  <si>
    <t>Sollefteå kommun</t>
  </si>
  <si>
    <t>kommun@solleftea.se</t>
  </si>
  <si>
    <t>0620-682000</t>
  </si>
  <si>
    <t>http://www.solleftea.se</t>
  </si>
  <si>
    <t>SOLLEFTEÅ</t>
  </si>
  <si>
    <t>Sollentuna kommun</t>
  </si>
  <si>
    <t>sollentuna.kommun@sollentuna.se</t>
  </si>
  <si>
    <t>08-57921000</t>
  </si>
  <si>
    <t>http://www.sollentuna.se</t>
  </si>
  <si>
    <t>SOLLENTUNA</t>
  </si>
  <si>
    <t>Solna stad</t>
  </si>
  <si>
    <t>kommunstyrelsen@solna.se</t>
  </si>
  <si>
    <t>08-746 10 00</t>
  </si>
  <si>
    <t>http://www.solna.se</t>
  </si>
  <si>
    <t>SOLNA</t>
  </si>
  <si>
    <t>Sölvesborgs kommun</t>
  </si>
  <si>
    <t>info@solvesborg.se</t>
  </si>
  <si>
    <t>0456-81 60 00</t>
  </si>
  <si>
    <t>http://www.solvesborg.se</t>
  </si>
  <si>
    <t>SÖLVESBORG</t>
  </si>
  <si>
    <t>Sorsele kommun</t>
  </si>
  <si>
    <t>kommun@sorsele.se</t>
  </si>
  <si>
    <t>0952-140 00</t>
  </si>
  <si>
    <t>http://www.sorsele.se</t>
  </si>
  <si>
    <t>SORSELE</t>
  </si>
  <si>
    <t>Sotenäs kommun</t>
  </si>
  <si>
    <t>info@sotenas.se</t>
  </si>
  <si>
    <t>0523 - 66 40 00</t>
  </si>
  <si>
    <t>http://www.sotenas.se</t>
  </si>
  <si>
    <t>KUNGSHAMN</t>
  </si>
  <si>
    <t>Staffanstorps kommun</t>
  </si>
  <si>
    <t>kommunen@staffanstorp.se</t>
  </si>
  <si>
    <t>046-251100</t>
  </si>
  <si>
    <t>http://www.staffanstorp.se</t>
  </si>
  <si>
    <t>STAFFANSTORP</t>
  </si>
  <si>
    <t>Stenungsunds kommun</t>
  </si>
  <si>
    <t>kommun@stenungsund.se</t>
  </si>
  <si>
    <t>0303-730000</t>
  </si>
  <si>
    <t>http://www.stenungsund.se</t>
  </si>
  <si>
    <t>STENUNGSUND</t>
  </si>
  <si>
    <t>Stockholms stad</t>
  </si>
  <si>
    <t>kommunstyrelsen@stockholm.se</t>
  </si>
  <si>
    <t>08 - 508 290 00</t>
  </si>
  <si>
    <t>http://www.stockholm.se</t>
  </si>
  <si>
    <t>STOCKHOLM</t>
  </si>
  <si>
    <t>Storfors kommun</t>
  </si>
  <si>
    <t>storfors.kommun@storfors.se</t>
  </si>
  <si>
    <t>0550-65100</t>
  </si>
  <si>
    <t>http://www.storfors.se</t>
  </si>
  <si>
    <t>Box 1001</t>
  </si>
  <si>
    <t>STORFORS</t>
  </si>
  <si>
    <t>Storumans kommun</t>
  </si>
  <si>
    <t>ks@storuman.se</t>
  </si>
  <si>
    <t>0951-14000</t>
  </si>
  <si>
    <t>http://www.storuman.se</t>
  </si>
  <si>
    <t>STORUMAN</t>
  </si>
  <si>
    <t>Strängnäs kommun</t>
  </si>
  <si>
    <t>kommun@strangnas.se</t>
  </si>
  <si>
    <t>0152-291 00</t>
  </si>
  <si>
    <t>http://www.strangnas.se</t>
  </si>
  <si>
    <t>STRÄNGNÄS</t>
  </si>
  <si>
    <t>Strömstads kommun</t>
  </si>
  <si>
    <t>kommun@stromstad.se</t>
  </si>
  <si>
    <t>0526-19000</t>
  </si>
  <si>
    <t>http://www.stromstad.se</t>
  </si>
  <si>
    <t>STRÖMSTAD</t>
  </si>
  <si>
    <t>Strömsunds kommun</t>
  </si>
  <si>
    <t>kommun@stromsund.se</t>
  </si>
  <si>
    <t>0670-161 00</t>
  </si>
  <si>
    <t>http://www.stromsund.se</t>
  </si>
  <si>
    <t>STRÖMSUND</t>
  </si>
  <si>
    <t>Sundbybergs stad</t>
  </si>
  <si>
    <t>kommunstyrelsen@sundbyberg.se</t>
  </si>
  <si>
    <t>08-7068000</t>
  </si>
  <si>
    <t>http://www.sundbyberg.se</t>
  </si>
  <si>
    <t>SUNDBYBERG</t>
  </si>
  <si>
    <t>Sundsvalls kommun</t>
  </si>
  <si>
    <t>sundsvalls.kommun@sundsvall.se</t>
  </si>
  <si>
    <t>060-191000</t>
  </si>
  <si>
    <t>http://www.sundsvall.se</t>
  </si>
  <si>
    <t>SUNDSVALL</t>
  </si>
  <si>
    <t>Sunne kommun</t>
  </si>
  <si>
    <t>kommun@sunne.se</t>
  </si>
  <si>
    <t>0565-16000</t>
  </si>
  <si>
    <t>http://www.sunne.se</t>
  </si>
  <si>
    <t>SUNNE</t>
  </si>
  <si>
    <t>Surahammars kommun</t>
  </si>
  <si>
    <t>kommunen@surahammar.se</t>
  </si>
  <si>
    <t>0220-39000</t>
  </si>
  <si>
    <t>http://www.surahammar.se</t>
  </si>
  <si>
    <t>Box 203</t>
  </si>
  <si>
    <t>SURAHAMMAR</t>
  </si>
  <si>
    <t>Svalövs kommun</t>
  </si>
  <si>
    <t>info@svalov.se</t>
  </si>
  <si>
    <t>0418-475000</t>
  </si>
  <si>
    <t>http://www.svalov.se</t>
  </si>
  <si>
    <t>SVALÖV</t>
  </si>
  <si>
    <t>Svedala kommun</t>
  </si>
  <si>
    <t>kommunen@svedala.se</t>
  </si>
  <si>
    <t>040-626 80 00</t>
  </si>
  <si>
    <t>http://www.svedala.se</t>
  </si>
  <si>
    <t>SVEDALA</t>
  </si>
  <si>
    <t>Svenljunga kommun</t>
  </si>
  <si>
    <t>kansliet@svenljunga.se</t>
  </si>
  <si>
    <t>0325-18000</t>
  </si>
  <si>
    <t>http://www.svenljunga.se</t>
  </si>
  <si>
    <t>SVENLJUNGA</t>
  </si>
  <si>
    <t>Täby kommun</t>
  </si>
  <si>
    <t>kc@taby.se</t>
  </si>
  <si>
    <t>08-555 590 00</t>
  </si>
  <si>
    <t>http://www.taby.se</t>
  </si>
  <si>
    <t>TÄBY</t>
  </si>
  <si>
    <t>Tanums kommun</t>
  </si>
  <si>
    <t>kommun@tanum.se</t>
  </si>
  <si>
    <t>0525-180 00</t>
  </si>
  <si>
    <t>http://www.tanum.se</t>
  </si>
  <si>
    <t>TANUMSHEDE</t>
  </si>
  <si>
    <t>Tibro kommun</t>
  </si>
  <si>
    <t>kommun@tibro.se</t>
  </si>
  <si>
    <t>0504-18000</t>
  </si>
  <si>
    <t>http://www.tibro.se</t>
  </si>
  <si>
    <t>TIBRO</t>
  </si>
  <si>
    <t>Tidaholms kommun</t>
  </si>
  <si>
    <t>tidaholms.kommun@tidaholm.se</t>
  </si>
  <si>
    <t>0502-606000</t>
  </si>
  <si>
    <t>http://www.tidaholm.se</t>
  </si>
  <si>
    <t>TIDAHOLM</t>
  </si>
  <si>
    <t>Tierps kommun</t>
  </si>
  <si>
    <t>kommunstyrelsen@tierp.se</t>
  </si>
  <si>
    <t>0293-18000</t>
  </si>
  <si>
    <t>http://www.tierp.se</t>
  </si>
  <si>
    <t>TIERP</t>
  </si>
  <si>
    <t>Timrå kommun</t>
  </si>
  <si>
    <t>timra.kommun@timra.se</t>
  </si>
  <si>
    <t>060-163100</t>
  </si>
  <si>
    <t>http://www.timra.se</t>
  </si>
  <si>
    <t>TIMRÅ</t>
  </si>
  <si>
    <t>Tingsryds kommun</t>
  </si>
  <si>
    <t>kommunen@tingsryd.se</t>
  </si>
  <si>
    <t>0477-44100</t>
  </si>
  <si>
    <t>http://www.tingsryd.se</t>
  </si>
  <si>
    <t>TINGSRYD</t>
  </si>
  <si>
    <t>Tjörns kommun</t>
  </si>
  <si>
    <t>kommun@tjorn.se</t>
  </si>
  <si>
    <t>0304-601000</t>
  </si>
  <si>
    <t>http://www.tjorn.se</t>
  </si>
  <si>
    <t>SKÄRHAMN</t>
  </si>
  <si>
    <t>Tomelilla kommun</t>
  </si>
  <si>
    <t>kommun@tomelilla.se</t>
  </si>
  <si>
    <t>0417-18000</t>
  </si>
  <si>
    <t>http://www.tomelilla.se</t>
  </si>
  <si>
    <t>TOMELILLA</t>
  </si>
  <si>
    <t>Töreboda kommun</t>
  </si>
  <si>
    <t>kommunen@toreboda.se</t>
  </si>
  <si>
    <t>0506-18000</t>
  </si>
  <si>
    <t>http://www.toreboda.se</t>
  </si>
  <si>
    <t>Box 83</t>
  </si>
  <si>
    <t>TÖREBODA</t>
  </si>
  <si>
    <t>Torsås kommun</t>
  </si>
  <si>
    <t>info@torsas.se</t>
  </si>
  <si>
    <t>0486-33100</t>
  </si>
  <si>
    <t>http://www.torsas.se</t>
  </si>
  <si>
    <t>Box 503</t>
  </si>
  <si>
    <t>TORSÅS</t>
  </si>
  <si>
    <t>Torsby kommun</t>
  </si>
  <si>
    <t>torsby.kommun@torsby.se</t>
  </si>
  <si>
    <t>0560-16000</t>
  </si>
  <si>
    <t>http://www.torsby.se</t>
  </si>
  <si>
    <t>TORSBY</t>
  </si>
  <si>
    <t>Tranås kommun</t>
  </si>
  <si>
    <t>tranaskommun@tranas.se</t>
  </si>
  <si>
    <t>0140-68100</t>
  </si>
  <si>
    <t>http://www.tranas.se</t>
  </si>
  <si>
    <t>TRANÅS</t>
  </si>
  <si>
    <t>Tranemo kommun</t>
  </si>
  <si>
    <t>kommun@tranemo.se</t>
  </si>
  <si>
    <t>0325-576000</t>
  </si>
  <si>
    <t>http://www.tranemo.se</t>
  </si>
  <si>
    <t>TRANEMO</t>
  </si>
  <si>
    <t>Trelleborgs kommun</t>
  </si>
  <si>
    <t>trelleborgs.kommun@trelleborg.se</t>
  </si>
  <si>
    <t>0410-733000</t>
  </si>
  <si>
    <t>http://www.trelleborg.se</t>
  </si>
  <si>
    <t>TRELLEBORG</t>
  </si>
  <si>
    <t>Trollhättans stad</t>
  </si>
  <si>
    <t>trollhattans.stad@trollhattan.se</t>
  </si>
  <si>
    <t>0520-495000</t>
  </si>
  <si>
    <t>http://www.trollhattan.se</t>
  </si>
  <si>
    <t>TROLLHÄTTAN</t>
  </si>
  <si>
    <t>Trosa kommun</t>
  </si>
  <si>
    <t>trosa@trosa.se</t>
  </si>
  <si>
    <t>0156-52000</t>
  </si>
  <si>
    <t>http://www.trosa.se</t>
  </si>
  <si>
    <t>TROSA</t>
  </si>
  <si>
    <t>Tyresö kommun</t>
  </si>
  <si>
    <t>kommun@tyreso.se</t>
  </si>
  <si>
    <t>08-5782 9100</t>
  </si>
  <si>
    <t>http://www.tyreso.se</t>
  </si>
  <si>
    <t>TYRESÖ</t>
  </si>
  <si>
    <t>Uddevalla kommun</t>
  </si>
  <si>
    <t>kommunen@uddevalla.se</t>
  </si>
  <si>
    <t>0522-696000</t>
  </si>
  <si>
    <t>http://www.uddevalla.se</t>
  </si>
  <si>
    <t>UDDEVALLA</t>
  </si>
  <si>
    <t>Ulricehamns kommun</t>
  </si>
  <si>
    <t>kommun@ulricehamn.se</t>
  </si>
  <si>
    <t>0321-595000</t>
  </si>
  <si>
    <t>http://www.ulricehamn.se</t>
  </si>
  <si>
    <t>ULRICEHAMN</t>
  </si>
  <si>
    <t>Umeå kommun</t>
  </si>
  <si>
    <t>umea.kommun@umea.se</t>
  </si>
  <si>
    <t>090- 16 10 00</t>
  </si>
  <si>
    <t>http://www.umea.se</t>
  </si>
  <si>
    <t>UMEÅ</t>
  </si>
  <si>
    <t>Upplands Väsby kommun</t>
  </si>
  <si>
    <t>upplands.vasby.kommun@upplandsvasby.se</t>
  </si>
  <si>
    <t>08-590 970 00</t>
  </si>
  <si>
    <t>http://www.upplandsvasby.se</t>
  </si>
  <si>
    <t>UPPLANDS VÄSBY</t>
  </si>
  <si>
    <t>Upplands-Bro kommun</t>
  </si>
  <si>
    <t>kommun@upplands-bro.se</t>
  </si>
  <si>
    <t>08-581 690 00</t>
  </si>
  <si>
    <t>http://www.upplands-bro.se</t>
  </si>
  <si>
    <t>KUNGSÄNGEN</t>
  </si>
  <si>
    <t>Uppsala kommun</t>
  </si>
  <si>
    <t>uppsala.kommun@uppsala.se</t>
  </si>
  <si>
    <t>018-7270000</t>
  </si>
  <si>
    <t>http://www.uppsala.se</t>
  </si>
  <si>
    <t>UPPSALA</t>
  </si>
  <si>
    <t>Uppvidinge kommun</t>
  </si>
  <si>
    <t>ledningskontoret@uppvidinge.se</t>
  </si>
  <si>
    <t>0474-470 00</t>
  </si>
  <si>
    <t>http://www.uppvidinge.se</t>
  </si>
  <si>
    <t>Box 59</t>
  </si>
  <si>
    <t>ÅSEDA</t>
  </si>
  <si>
    <t>Vadstena kommun</t>
  </si>
  <si>
    <t>vadstena.kommun@vadstena.se</t>
  </si>
  <si>
    <t>0143-15000</t>
  </si>
  <si>
    <t>http://www.vadstena.se</t>
  </si>
  <si>
    <t>VADSTENA</t>
  </si>
  <si>
    <t>Vaggeryds kommun</t>
  </si>
  <si>
    <t>info@vaggeryd.se</t>
  </si>
  <si>
    <t>0370-67 80 00</t>
  </si>
  <si>
    <t>http://www.vaggeryd.se</t>
  </si>
  <si>
    <t>Box 43</t>
  </si>
  <si>
    <t>SKILLINGARYD</t>
  </si>
  <si>
    <t>Valdemarsviks kommun</t>
  </si>
  <si>
    <t>kommun@valdemarsvik.se</t>
  </si>
  <si>
    <t>0123-19100</t>
  </si>
  <si>
    <t>http://www.valdemarsvik.se</t>
  </si>
  <si>
    <t>VALDEMARSVIK</t>
  </si>
  <si>
    <t>Vallentuna kommun</t>
  </si>
  <si>
    <t>kommun@vallentuna.se</t>
  </si>
  <si>
    <t>08-58785000</t>
  </si>
  <si>
    <t>http://www.vallentuna.se</t>
  </si>
  <si>
    <t>VALLENTUNA</t>
  </si>
  <si>
    <t>Vänersborgs kommun</t>
  </si>
  <si>
    <t>kommun@vanersborg.se</t>
  </si>
  <si>
    <t>0521-721000</t>
  </si>
  <si>
    <t>http://www.vanersborg.se</t>
  </si>
  <si>
    <t>VÄNERSBORG</t>
  </si>
  <si>
    <t>Vännäs kommun</t>
  </si>
  <si>
    <t>vannas.kommun@vannas.se</t>
  </si>
  <si>
    <t>0935-14000</t>
  </si>
  <si>
    <t>http://www.vannas.se</t>
  </si>
  <si>
    <t>VÄNNÄS</t>
  </si>
  <si>
    <t>Vansbro kommun</t>
  </si>
  <si>
    <t>vansbro.kommun@vansbro.se</t>
  </si>
  <si>
    <t>0281-750 00</t>
  </si>
  <si>
    <t>http://www.vansbro.se</t>
  </si>
  <si>
    <t>VANSBRO</t>
  </si>
  <si>
    <t>Vara kommun</t>
  </si>
  <si>
    <t>vara.kommun@vara.se</t>
  </si>
  <si>
    <t>0512-31000</t>
  </si>
  <si>
    <t>http://www.vara.se</t>
  </si>
  <si>
    <t>VARA</t>
  </si>
  <si>
    <t>Varbergs kommun</t>
  </si>
  <si>
    <t>ks@varberg.se</t>
  </si>
  <si>
    <t>0340-880 00</t>
  </si>
  <si>
    <t>http://www.varberg.se</t>
  </si>
  <si>
    <t>VARBERG</t>
  </si>
  <si>
    <t>Vårgårda kommun</t>
  </si>
  <si>
    <t>kommunen@vargarda.se</t>
  </si>
  <si>
    <t>0322-600600</t>
  </si>
  <si>
    <t>http://www.vargarda.se</t>
  </si>
  <si>
    <t>VÅRGÅRDA</t>
  </si>
  <si>
    <t>Värmdö kommun</t>
  </si>
  <si>
    <t>varmdo.kommun@varmdo.se</t>
  </si>
  <si>
    <t>08-57047000</t>
  </si>
  <si>
    <t>http://www.varmdo.se</t>
  </si>
  <si>
    <t>GUSTAVSBERG</t>
  </si>
  <si>
    <t>Värnamo kommun</t>
  </si>
  <si>
    <t>kontaktcenter@varnamo.se</t>
  </si>
  <si>
    <t>0370-37 70 00</t>
  </si>
  <si>
    <t>http://www.varnamo.se</t>
  </si>
  <si>
    <t>VÄRNAMO</t>
  </si>
  <si>
    <t>Västerås stad</t>
  </si>
  <si>
    <t>kommunstyrelsen@vasteras.se</t>
  </si>
  <si>
    <t>021-39 00 00</t>
  </si>
  <si>
    <t>http://www.vasteras.se</t>
  </si>
  <si>
    <t>VÄSTERÅS</t>
  </si>
  <si>
    <t>Västerviks kommun</t>
  </si>
  <si>
    <t>kommun@vastervik.se</t>
  </si>
  <si>
    <t>0490-254000</t>
  </si>
  <si>
    <t>http://www.vastervik.se</t>
  </si>
  <si>
    <t>VÄSTERVIK</t>
  </si>
  <si>
    <t>Vaxholms stad</t>
  </si>
  <si>
    <t>kansliet@vaxholm.se</t>
  </si>
  <si>
    <t>08-54170800</t>
  </si>
  <si>
    <t>http://www.vaxholm.se</t>
  </si>
  <si>
    <t>VAXHOLM</t>
  </si>
  <si>
    <t>Växjö kommun</t>
  </si>
  <si>
    <t>kommunstyrelsen@vaxjo.se</t>
  </si>
  <si>
    <t>0470-41000</t>
  </si>
  <si>
    <t>http://www.vaxjo.se</t>
  </si>
  <si>
    <t>Box 1222</t>
  </si>
  <si>
    <t>VÄXJÖ</t>
  </si>
  <si>
    <t>Vellinge kommun</t>
  </si>
  <si>
    <t>vellinge.kommun@vellinge.se</t>
  </si>
  <si>
    <t>040-42 50 00</t>
  </si>
  <si>
    <t>http://www.vellinge.se</t>
  </si>
  <si>
    <t>VELLINGE</t>
  </si>
  <si>
    <t>Vetlanda kommun</t>
  </si>
  <si>
    <t>kommun@vetlanda.se</t>
  </si>
  <si>
    <t>0383-97100</t>
  </si>
  <si>
    <t>http://www.vetlanda.se</t>
  </si>
  <si>
    <t>VETLANDA</t>
  </si>
  <si>
    <t>Vilhelmina kommun</t>
  </si>
  <si>
    <t>vilhelmina.kommun@vilhelmina.se</t>
  </si>
  <si>
    <t>0940-14000</t>
  </si>
  <si>
    <t>http://www.vilhelmina.se</t>
  </si>
  <si>
    <t>VILHELMINA</t>
  </si>
  <si>
    <t>Vimmerby kommun</t>
  </si>
  <si>
    <t>kommun@vimmerby.se</t>
  </si>
  <si>
    <t>0492-769000</t>
  </si>
  <si>
    <t>http://www.vimmerby.se</t>
  </si>
  <si>
    <t>VIMMERBY</t>
  </si>
  <si>
    <t>Vindelns kommun</t>
  </si>
  <si>
    <t>vindelns.kommun@vindeln.se</t>
  </si>
  <si>
    <t>0933-14000</t>
  </si>
  <si>
    <t>http://www.vindeln.se</t>
  </si>
  <si>
    <t>VINDELN</t>
  </si>
  <si>
    <t>Vingåkers kommun</t>
  </si>
  <si>
    <t>kommun@vingaker.se</t>
  </si>
  <si>
    <t>0151-191 00</t>
  </si>
  <si>
    <t>http://www.vingaker.se</t>
  </si>
  <si>
    <t>VINGÅKER</t>
  </si>
  <si>
    <t>Ydre kommun</t>
  </si>
  <si>
    <t>ydre.kommun@ydre.se</t>
  </si>
  <si>
    <t>0381-66 12 00</t>
  </si>
  <si>
    <t>http://www.ydre.se</t>
  </si>
  <si>
    <t>Torget 4</t>
  </si>
  <si>
    <t>YDRE</t>
  </si>
  <si>
    <t>Ystads kommun</t>
  </si>
  <si>
    <t>kommunen@ystad.se</t>
  </si>
  <si>
    <t>0411-577000</t>
  </si>
  <si>
    <t>http://www.ystad.se</t>
  </si>
  <si>
    <t>YSTAD</t>
  </si>
  <si>
    <t>kontaktcenter@lekeberg.se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</si>
</sst>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"/>
  <sheetViews>
    <sheetView tabSelected="1" topLeftCell="A119" workbookViewId="0">
      <selection activeCell="A129" sqref="A129"/>
    </sheetView>
  </sheetViews>
  <sheetFormatPr defaultRowHeight="14.5" x14ac:dyDescent="0.35"/>
  <cols>
    <col min="1" max="1" width="16.6328125" bestFit="1" customWidth="1"/>
    <col min="2" max="2" width="13.6328125" bestFit="1" customWidth="1"/>
    <col min="3" max="3" width="23" bestFit="1" customWidth="1"/>
    <col min="4" max="4" width="41.08984375" bestFit="1" customWidth="1"/>
    <col min="5" max="5" width="13.36328125" bestFit="1" customWidth="1"/>
    <col min="6" max="6" width="28.1796875" bestFit="1" customWidth="1"/>
    <col min="7" max="7" width="14.90625" bestFit="1" customWidth="1"/>
    <col min="8" max="8" width="6.1796875" bestFit="1" customWidth="1"/>
    <col min="9" max="9" width="16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tr">
        <f>"1440"</f>
        <v>1440</v>
      </c>
      <c r="B2" t="str">
        <f>"14"</f>
        <v>14</v>
      </c>
      <c r="C2" t="s">
        <v>9</v>
      </c>
      <c r="D2" t="s">
        <v>10</v>
      </c>
      <c r="E2" t="s">
        <v>11</v>
      </c>
      <c r="F2" t="s">
        <v>12</v>
      </c>
      <c r="H2">
        <v>44980</v>
      </c>
      <c r="I2" t="s">
        <v>13</v>
      </c>
    </row>
    <row r="3" spans="1:9" x14ac:dyDescent="0.35">
      <c r="A3" t="str">
        <f>"1489"</f>
        <v>1489</v>
      </c>
      <c r="B3" t="str">
        <f>"14"</f>
        <v>14</v>
      </c>
      <c r="C3" t="s">
        <v>14</v>
      </c>
      <c r="D3" t="s">
        <v>15</v>
      </c>
      <c r="E3" t="s">
        <v>16</v>
      </c>
      <c r="F3" t="s">
        <v>17</v>
      </c>
      <c r="H3">
        <v>44181</v>
      </c>
      <c r="I3" t="s">
        <v>18</v>
      </c>
    </row>
    <row r="4" spans="1:9" x14ac:dyDescent="0.35">
      <c r="A4" t="str">
        <f>"0765"</f>
        <v>0765</v>
      </c>
      <c r="B4" t="str">
        <f>"07"</f>
        <v>07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>
        <v>34323</v>
      </c>
      <c r="I4" t="s">
        <v>24</v>
      </c>
    </row>
    <row r="5" spans="1:9" x14ac:dyDescent="0.35">
      <c r="A5" t="str">
        <f>"2039"</f>
        <v>2039</v>
      </c>
      <c r="B5" t="str">
        <f>"20"</f>
        <v>20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>
        <v>79622</v>
      </c>
      <c r="I5" t="s">
        <v>30</v>
      </c>
    </row>
    <row r="6" spans="1:9" x14ac:dyDescent="0.35">
      <c r="A6" t="str">
        <f>"0764"</f>
        <v>0764</v>
      </c>
      <c r="B6" t="str">
        <f>"07"</f>
        <v>07</v>
      </c>
      <c r="C6" t="s">
        <v>31</v>
      </c>
      <c r="D6" t="s">
        <v>32</v>
      </c>
      <c r="E6" t="s">
        <v>33</v>
      </c>
      <c r="F6" t="s">
        <v>34</v>
      </c>
      <c r="H6">
        <v>34280</v>
      </c>
      <c r="I6" t="s">
        <v>35</v>
      </c>
    </row>
    <row r="7" spans="1:9" x14ac:dyDescent="0.35">
      <c r="A7" t="str">
        <f>"0319"</f>
        <v>0319</v>
      </c>
      <c r="B7" t="str">
        <f>"03"</f>
        <v>03</v>
      </c>
      <c r="C7" t="s">
        <v>36</v>
      </c>
      <c r="D7" t="s">
        <v>37</v>
      </c>
      <c r="E7" t="s">
        <v>38</v>
      </c>
      <c r="F7" t="s">
        <v>39</v>
      </c>
      <c r="G7" t="s">
        <v>40</v>
      </c>
      <c r="H7">
        <v>81421</v>
      </c>
      <c r="I7" t="s">
        <v>41</v>
      </c>
    </row>
    <row r="8" spans="1:9" x14ac:dyDescent="0.35">
      <c r="A8" t="str">
        <f>"2560"</f>
        <v>2560</v>
      </c>
      <c r="B8" t="str">
        <f>"25"</f>
        <v>25</v>
      </c>
      <c r="C8" t="s">
        <v>42</v>
      </c>
      <c r="D8" t="s">
        <v>43</v>
      </c>
      <c r="E8" t="s">
        <v>44</v>
      </c>
      <c r="F8" t="s">
        <v>45</v>
      </c>
      <c r="H8">
        <v>94285</v>
      </c>
      <c r="I8" t="s">
        <v>46</v>
      </c>
    </row>
    <row r="9" spans="1:9" x14ac:dyDescent="0.35">
      <c r="A9" t="str">
        <f>"1492"</f>
        <v>1492</v>
      </c>
      <c r="B9" t="str">
        <f>"14"</f>
        <v>14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>
        <v>66222</v>
      </c>
      <c r="I9" t="s">
        <v>52</v>
      </c>
    </row>
    <row r="10" spans="1:9" x14ac:dyDescent="0.35">
      <c r="A10" t="str">
        <f>"0604"</f>
        <v>0604</v>
      </c>
      <c r="B10" t="str">
        <f>"06"</f>
        <v>06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>
        <v>57822</v>
      </c>
      <c r="I10" t="s">
        <v>58</v>
      </c>
    </row>
    <row r="11" spans="1:9" x14ac:dyDescent="0.35">
      <c r="A11" t="str">
        <f>"2260"</f>
        <v>2260</v>
      </c>
      <c r="B11" t="str">
        <f>"22"</f>
        <v>22</v>
      </c>
      <c r="C11" t="s">
        <v>59</v>
      </c>
      <c r="D11" t="s">
        <v>60</v>
      </c>
      <c r="E11" t="s">
        <v>61</v>
      </c>
      <c r="F11" t="s">
        <v>62</v>
      </c>
      <c r="H11">
        <v>84181</v>
      </c>
      <c r="I11" t="s">
        <v>63</v>
      </c>
    </row>
    <row r="12" spans="1:9" x14ac:dyDescent="0.35">
      <c r="A12" t="str">
        <f>"1292"</f>
        <v>1292</v>
      </c>
      <c r="B12" t="str">
        <f>"12"</f>
        <v>12</v>
      </c>
      <c r="C12" t="s">
        <v>64</v>
      </c>
      <c r="D12" t="s">
        <v>65</v>
      </c>
      <c r="E12" t="s">
        <v>66</v>
      </c>
      <c r="F12" t="s">
        <v>67</v>
      </c>
      <c r="H12">
        <v>26280</v>
      </c>
      <c r="I12" t="s">
        <v>68</v>
      </c>
    </row>
    <row r="13" spans="1:9" x14ac:dyDescent="0.35">
      <c r="A13" t="str">
        <f>"1984"</f>
        <v>1984</v>
      </c>
      <c r="B13" t="str">
        <f>"19"</f>
        <v>19</v>
      </c>
      <c r="C13" t="s">
        <v>69</v>
      </c>
      <c r="D13" t="s">
        <v>70</v>
      </c>
      <c r="E13" t="s">
        <v>71</v>
      </c>
      <c r="F13" t="s">
        <v>72</v>
      </c>
      <c r="G13" t="s">
        <v>73</v>
      </c>
      <c r="H13">
        <v>73221</v>
      </c>
      <c r="I13" t="s">
        <v>74</v>
      </c>
    </row>
    <row r="14" spans="1:9" x14ac:dyDescent="0.35">
      <c r="A14" t="str">
        <f>"2321"</f>
        <v>2321</v>
      </c>
      <c r="B14" t="str">
        <f>"23"</f>
        <v>23</v>
      </c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>
        <v>83005</v>
      </c>
      <c r="I14" t="s">
        <v>80</v>
      </c>
    </row>
    <row r="15" spans="1:9" x14ac:dyDescent="0.35">
      <c r="A15" t="str">
        <f>"1765"</f>
        <v>1765</v>
      </c>
      <c r="B15" t="str">
        <f>"17"</f>
        <v>17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>
        <v>67229</v>
      </c>
      <c r="I15" t="s">
        <v>86</v>
      </c>
    </row>
    <row r="16" spans="1:9" x14ac:dyDescent="0.35">
      <c r="A16" t="str">
        <f>"2506"</f>
        <v>2506</v>
      </c>
      <c r="B16" t="str">
        <f>"25"</f>
        <v>25</v>
      </c>
      <c r="C16" t="s">
        <v>87</v>
      </c>
      <c r="D16" t="s">
        <v>88</v>
      </c>
      <c r="E16" t="s">
        <v>89</v>
      </c>
      <c r="F16" t="s">
        <v>90</v>
      </c>
      <c r="H16">
        <v>93881</v>
      </c>
      <c r="I16" t="s">
        <v>91</v>
      </c>
    </row>
    <row r="17" spans="1:9" x14ac:dyDescent="0.35">
      <c r="A17" t="str">
        <f>"2505"</f>
        <v>2505</v>
      </c>
      <c r="B17" t="str">
        <f>"25"</f>
        <v>25</v>
      </c>
      <c r="C17" t="s">
        <v>92</v>
      </c>
      <c r="D17" t="s">
        <v>93</v>
      </c>
      <c r="E17" t="s">
        <v>94</v>
      </c>
      <c r="F17" t="s">
        <v>95</v>
      </c>
      <c r="H17">
        <v>93381</v>
      </c>
      <c r="I17" t="s">
        <v>96</v>
      </c>
    </row>
    <row r="18" spans="1:9" x14ac:dyDescent="0.35">
      <c r="A18" t="str">
        <f>"1784"</f>
        <v>1784</v>
      </c>
      <c r="B18" t="str">
        <f>"17"</f>
        <v>17</v>
      </c>
      <c r="C18" t="s">
        <v>97</v>
      </c>
      <c r="D18" t="s">
        <v>98</v>
      </c>
      <c r="E18" t="s">
        <v>99</v>
      </c>
      <c r="F18" t="s">
        <v>100</v>
      </c>
      <c r="H18">
        <v>67181</v>
      </c>
      <c r="I18" t="s">
        <v>101</v>
      </c>
    </row>
    <row r="19" spans="1:9" x14ac:dyDescent="0.35">
      <c r="A19" t="str">
        <f>"2463"</f>
        <v>2463</v>
      </c>
      <c r="B19" t="str">
        <f>"24"</f>
        <v>24</v>
      </c>
      <c r="C19" t="s">
        <v>102</v>
      </c>
      <c r="D19" t="s">
        <v>103</v>
      </c>
      <c r="E19" t="s">
        <v>104</v>
      </c>
      <c r="F19" t="s">
        <v>105</v>
      </c>
      <c r="H19">
        <v>91985</v>
      </c>
      <c r="I19" t="s">
        <v>106</v>
      </c>
    </row>
    <row r="20" spans="1:9" x14ac:dyDescent="0.35">
      <c r="A20" t="str">
        <f>"1882"</f>
        <v>1882</v>
      </c>
      <c r="B20" t="str">
        <f>"18"</f>
        <v>18</v>
      </c>
      <c r="C20" t="s">
        <v>107</v>
      </c>
      <c r="D20" t="s">
        <v>108</v>
      </c>
      <c r="E20" t="s">
        <v>109</v>
      </c>
      <c r="F20" t="s">
        <v>110</v>
      </c>
      <c r="H20">
        <v>69682</v>
      </c>
      <c r="I20" t="s">
        <v>111</v>
      </c>
    </row>
    <row r="21" spans="1:9" x14ac:dyDescent="0.35">
      <c r="A21" t="str">
        <f>"1277"</f>
        <v>1277</v>
      </c>
      <c r="B21" t="str">
        <f>"12"</f>
        <v>12</v>
      </c>
      <c r="C21" t="s">
        <v>112</v>
      </c>
      <c r="D21" t="s">
        <v>113</v>
      </c>
      <c r="E21" t="s">
        <v>114</v>
      </c>
      <c r="F21" t="s">
        <v>115</v>
      </c>
      <c r="H21">
        <v>26580</v>
      </c>
      <c r="I21" t="s">
        <v>116</v>
      </c>
    </row>
    <row r="22" spans="1:9" x14ac:dyDescent="0.35">
      <c r="A22" t="str">
        <f>"0561"</f>
        <v>0561</v>
      </c>
      <c r="B22" t="str">
        <f>"05"</f>
        <v>05</v>
      </c>
      <c r="C22" t="s">
        <v>117</v>
      </c>
      <c r="D22" t="s">
        <v>118</v>
      </c>
      <c r="E22" t="s">
        <v>119</v>
      </c>
      <c r="F22" t="s">
        <v>120</v>
      </c>
      <c r="G22" t="s">
        <v>121</v>
      </c>
      <c r="H22">
        <v>59725</v>
      </c>
      <c r="I22" t="s">
        <v>122</v>
      </c>
    </row>
    <row r="23" spans="1:9" x14ac:dyDescent="0.35">
      <c r="A23" t="str">
        <f>"2084"</f>
        <v>2084</v>
      </c>
      <c r="B23" t="str">
        <f>"20"</f>
        <v>20</v>
      </c>
      <c r="C23" t="s">
        <v>123</v>
      </c>
      <c r="D23" t="s">
        <v>124</v>
      </c>
      <c r="E23" t="s">
        <v>125</v>
      </c>
      <c r="F23" t="s">
        <v>126</v>
      </c>
      <c r="H23">
        <v>77481</v>
      </c>
      <c r="I23" t="s">
        <v>127</v>
      </c>
    </row>
    <row r="24" spans="1:9" x14ac:dyDescent="0.35">
      <c r="A24" t="str">
        <f>"1278"</f>
        <v>1278</v>
      </c>
      <c r="B24" t="str">
        <f>"12"</f>
        <v>12</v>
      </c>
      <c r="C24" t="s">
        <v>128</v>
      </c>
      <c r="D24" t="s">
        <v>129</v>
      </c>
      <c r="E24" t="s">
        <v>130</v>
      </c>
      <c r="F24" t="s">
        <v>131</v>
      </c>
      <c r="H24">
        <v>26980</v>
      </c>
      <c r="I24" t="s">
        <v>132</v>
      </c>
    </row>
    <row r="25" spans="1:9" x14ac:dyDescent="0.35">
      <c r="A25" t="str">
        <f>"1460"</f>
        <v>1460</v>
      </c>
      <c r="B25" t="str">
        <f>"14"</f>
        <v>14</v>
      </c>
      <c r="C25" t="s">
        <v>133</v>
      </c>
      <c r="D25" t="s">
        <v>134</v>
      </c>
      <c r="E25" t="s">
        <v>135</v>
      </c>
      <c r="F25" t="s">
        <v>136</v>
      </c>
      <c r="G25" t="s">
        <v>137</v>
      </c>
      <c r="H25">
        <v>66621</v>
      </c>
      <c r="I25" t="s">
        <v>138</v>
      </c>
    </row>
    <row r="26" spans="1:9" x14ac:dyDescent="0.35">
      <c r="A26" t="str">
        <f>"2326"</f>
        <v>2326</v>
      </c>
      <c r="B26" t="str">
        <f>"23"</f>
        <v>23</v>
      </c>
      <c r="C26" t="s">
        <v>139</v>
      </c>
      <c r="D26" t="s">
        <v>140</v>
      </c>
      <c r="E26" t="s">
        <v>141</v>
      </c>
      <c r="F26" t="s">
        <v>142</v>
      </c>
      <c r="G26" t="s">
        <v>143</v>
      </c>
      <c r="H26">
        <v>84521</v>
      </c>
      <c r="I26" t="s">
        <v>144</v>
      </c>
    </row>
    <row r="27" spans="1:9" x14ac:dyDescent="0.35">
      <c r="A27" t="str">
        <f>"2403"</f>
        <v>2403</v>
      </c>
      <c r="B27" t="str">
        <f>"24"</f>
        <v>24</v>
      </c>
      <c r="C27" t="s">
        <v>145</v>
      </c>
      <c r="D27" t="s">
        <v>146</v>
      </c>
      <c r="E27" t="s">
        <v>147</v>
      </c>
      <c r="F27" t="s">
        <v>148</v>
      </c>
      <c r="H27">
        <v>91681</v>
      </c>
      <c r="I27" t="s">
        <v>149</v>
      </c>
    </row>
    <row r="28" spans="1:9" x14ac:dyDescent="0.35">
      <c r="A28" t="str">
        <f>"1260"</f>
        <v>1260</v>
      </c>
      <c r="B28" t="str">
        <f>"12"</f>
        <v>12</v>
      </c>
      <c r="C28" t="s">
        <v>150</v>
      </c>
      <c r="D28" t="s">
        <v>151</v>
      </c>
      <c r="E28" t="s">
        <v>152</v>
      </c>
      <c r="F28" t="s">
        <v>153</v>
      </c>
      <c r="G28" t="s">
        <v>154</v>
      </c>
      <c r="H28">
        <v>26725</v>
      </c>
      <c r="I28" t="s">
        <v>155</v>
      </c>
    </row>
    <row r="29" spans="1:9" x14ac:dyDescent="0.35">
      <c r="A29" t="str">
        <f>"2582"</f>
        <v>2582</v>
      </c>
      <c r="B29" t="str">
        <f>"25"</f>
        <v>25</v>
      </c>
      <c r="C29" t="s">
        <v>156</v>
      </c>
      <c r="D29" t="s">
        <v>157</v>
      </c>
      <c r="E29" t="s">
        <v>158</v>
      </c>
      <c r="F29" t="s">
        <v>159</v>
      </c>
      <c r="H29">
        <v>96186</v>
      </c>
      <c r="I29" t="s">
        <v>160</v>
      </c>
    </row>
    <row r="30" spans="1:9" x14ac:dyDescent="0.35">
      <c r="A30" t="str">
        <f>"1443"</f>
        <v>1443</v>
      </c>
      <c r="B30" t="str">
        <f>"14"</f>
        <v>14</v>
      </c>
      <c r="C30" t="s">
        <v>161</v>
      </c>
      <c r="D30" t="s">
        <v>162</v>
      </c>
      <c r="E30" t="s">
        <v>163</v>
      </c>
      <c r="F30" t="s">
        <v>164</v>
      </c>
      <c r="H30">
        <v>51783</v>
      </c>
      <c r="I30" t="s">
        <v>165</v>
      </c>
    </row>
    <row r="31" spans="1:9" x14ac:dyDescent="0.35">
      <c r="A31" t="str">
        <f>"2183"</f>
        <v>2183</v>
      </c>
      <c r="B31" t="str">
        <f>"21"</f>
        <v>21</v>
      </c>
      <c r="C31" t="s">
        <v>166</v>
      </c>
      <c r="D31" t="s">
        <v>167</v>
      </c>
      <c r="E31" t="s">
        <v>168</v>
      </c>
      <c r="F31" t="s">
        <v>169</v>
      </c>
      <c r="H31">
        <v>82180</v>
      </c>
      <c r="I31" t="s">
        <v>170</v>
      </c>
    </row>
    <row r="32" spans="1:9" x14ac:dyDescent="0.35">
      <c r="A32" t="str">
        <f>"1490"</f>
        <v>1490</v>
      </c>
      <c r="B32" t="str">
        <f>"14"</f>
        <v>14</v>
      </c>
      <c r="C32" t="s">
        <v>171</v>
      </c>
      <c r="D32" t="s">
        <v>172</v>
      </c>
      <c r="E32" t="s">
        <v>173</v>
      </c>
      <c r="F32" t="s">
        <v>174</v>
      </c>
      <c r="H32">
        <v>50180</v>
      </c>
      <c r="I32" t="s">
        <v>175</v>
      </c>
    </row>
    <row r="33" spans="1:9" x14ac:dyDescent="0.35">
      <c r="A33" t="str">
        <f>"0885"</f>
        <v>0885</v>
      </c>
      <c r="B33" t="str">
        <f>"08"</f>
        <v>08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>
        <v>38721</v>
      </c>
      <c r="I33" t="s">
        <v>181</v>
      </c>
    </row>
    <row r="34" spans="1:9" x14ac:dyDescent="0.35">
      <c r="A34" t="str">
        <f>"2081"</f>
        <v>2081</v>
      </c>
      <c r="B34" t="str">
        <f>"20"</f>
        <v>20</v>
      </c>
      <c r="C34" t="s">
        <v>182</v>
      </c>
      <c r="D34" t="s">
        <v>183</v>
      </c>
      <c r="E34" t="s">
        <v>184</v>
      </c>
      <c r="F34" t="s">
        <v>185</v>
      </c>
      <c r="H34">
        <v>78181</v>
      </c>
      <c r="I34" t="s">
        <v>186</v>
      </c>
    </row>
    <row r="35" spans="1:9" x14ac:dyDescent="0.35">
      <c r="A35" t="str">
        <f>"0127"</f>
        <v>0127</v>
      </c>
      <c r="B35" t="str">
        <f>"01"</f>
        <v>01</v>
      </c>
      <c r="C35" t="s">
        <v>187</v>
      </c>
      <c r="D35" t="s">
        <v>188</v>
      </c>
      <c r="E35" t="s">
        <v>189</v>
      </c>
      <c r="F35" t="s">
        <v>190</v>
      </c>
      <c r="H35">
        <v>14785</v>
      </c>
      <c r="I35" t="s">
        <v>191</v>
      </c>
    </row>
    <row r="36" spans="1:9" x14ac:dyDescent="0.35">
      <c r="A36" t="str">
        <f>"0560"</f>
        <v>0560</v>
      </c>
      <c r="B36" t="str">
        <f>"05"</f>
        <v>05</v>
      </c>
      <c r="C36" t="s">
        <v>192</v>
      </c>
      <c r="D36" t="s">
        <v>193</v>
      </c>
      <c r="E36" t="s">
        <v>194</v>
      </c>
      <c r="F36" t="s">
        <v>195</v>
      </c>
      <c r="G36" t="s">
        <v>196</v>
      </c>
      <c r="H36">
        <v>59010</v>
      </c>
      <c r="I36" t="s">
        <v>197</v>
      </c>
    </row>
    <row r="37" spans="1:9" x14ac:dyDescent="0.35">
      <c r="A37" t="str">
        <f>"2305"</f>
        <v>2305</v>
      </c>
      <c r="B37" t="str">
        <f>"23"</f>
        <v>23</v>
      </c>
      <c r="C37" t="s">
        <v>198</v>
      </c>
      <c r="D37" t="s">
        <v>199</v>
      </c>
      <c r="E37" t="s">
        <v>200</v>
      </c>
      <c r="F37" t="s">
        <v>201</v>
      </c>
      <c r="G37" t="s">
        <v>202</v>
      </c>
      <c r="H37">
        <v>84060</v>
      </c>
      <c r="I37" t="s">
        <v>203</v>
      </c>
    </row>
    <row r="38" spans="1:9" x14ac:dyDescent="0.35">
      <c r="A38" t="str">
        <f>"1272"</f>
        <v>1272</v>
      </c>
      <c r="B38" t="str">
        <f>"12"</f>
        <v>12</v>
      </c>
      <c r="C38" t="s">
        <v>204</v>
      </c>
      <c r="D38" t="s">
        <v>205</v>
      </c>
      <c r="E38" t="s">
        <v>206</v>
      </c>
      <c r="F38" t="s">
        <v>207</v>
      </c>
      <c r="G38" t="s">
        <v>208</v>
      </c>
      <c r="H38">
        <v>29521</v>
      </c>
      <c r="I38" t="s">
        <v>209</v>
      </c>
    </row>
    <row r="39" spans="1:9" x14ac:dyDescent="0.35">
      <c r="A39" t="str">
        <f>"1231"</f>
        <v>1231</v>
      </c>
      <c r="B39" t="str">
        <f>"12"</f>
        <v>12</v>
      </c>
      <c r="C39" t="s">
        <v>210</v>
      </c>
      <c r="D39" t="s">
        <v>211</v>
      </c>
      <c r="E39" t="s">
        <v>212</v>
      </c>
      <c r="F39" t="s">
        <v>213</v>
      </c>
      <c r="G39" t="s">
        <v>57</v>
      </c>
      <c r="H39">
        <v>23221</v>
      </c>
      <c r="I39" t="s">
        <v>214</v>
      </c>
    </row>
    <row r="40" spans="1:9" x14ac:dyDescent="0.35">
      <c r="A40" t="str">
        <f>"1438"</f>
        <v>1438</v>
      </c>
      <c r="B40" t="str">
        <f>"14"</f>
        <v>14</v>
      </c>
      <c r="C40" t="s">
        <v>215</v>
      </c>
      <c r="D40" t="s">
        <v>216</v>
      </c>
      <c r="E40" t="s">
        <v>217</v>
      </c>
      <c r="F40" t="s">
        <v>218</v>
      </c>
      <c r="G40" t="s">
        <v>219</v>
      </c>
      <c r="H40">
        <v>66821</v>
      </c>
      <c r="I40" t="s">
        <v>220</v>
      </c>
    </row>
    <row r="41" spans="1:9" x14ac:dyDescent="0.35">
      <c r="A41" t="str">
        <f>"0162"</f>
        <v>0162</v>
      </c>
      <c r="B41" t="str">
        <f>"01"</f>
        <v>01</v>
      </c>
      <c r="C41" t="s">
        <v>221</v>
      </c>
      <c r="D41" t="s">
        <v>222</v>
      </c>
      <c r="E41" t="s">
        <v>223</v>
      </c>
      <c r="F41" t="s">
        <v>224</v>
      </c>
      <c r="G41" t="s">
        <v>225</v>
      </c>
      <c r="H41">
        <v>18205</v>
      </c>
      <c r="I41" t="s">
        <v>226</v>
      </c>
    </row>
    <row r="42" spans="1:9" x14ac:dyDescent="0.35">
      <c r="A42" t="str">
        <f>"1862"</f>
        <v>1862</v>
      </c>
      <c r="B42" t="str">
        <f>"18"</f>
        <v>18</v>
      </c>
      <c r="C42" t="s">
        <v>227</v>
      </c>
      <c r="D42" t="s">
        <v>228</v>
      </c>
      <c r="E42" t="s">
        <v>229</v>
      </c>
      <c r="F42" t="s">
        <v>230</v>
      </c>
      <c r="H42">
        <v>69380</v>
      </c>
      <c r="I42" t="s">
        <v>231</v>
      </c>
    </row>
    <row r="43" spans="1:9" x14ac:dyDescent="0.35">
      <c r="A43" t="str">
        <f>"2425"</f>
        <v>2425</v>
      </c>
      <c r="B43" t="str">
        <f>"24"</f>
        <v>24</v>
      </c>
      <c r="C43" t="s">
        <v>232</v>
      </c>
      <c r="D43" t="s">
        <v>233</v>
      </c>
      <c r="E43" t="s">
        <v>234</v>
      </c>
      <c r="F43" t="s">
        <v>235</v>
      </c>
      <c r="H43">
        <v>91781</v>
      </c>
      <c r="I43" t="s">
        <v>236</v>
      </c>
    </row>
    <row r="44" spans="1:9" x14ac:dyDescent="0.35">
      <c r="A44" t="str">
        <f>"1730"</f>
        <v>1730</v>
      </c>
      <c r="B44" t="str">
        <f>"17"</f>
        <v>17</v>
      </c>
      <c r="C44" t="s">
        <v>237</v>
      </c>
      <c r="D44" t="s">
        <v>238</v>
      </c>
      <c r="E44" t="s">
        <v>239</v>
      </c>
      <c r="F44" t="s">
        <v>240</v>
      </c>
      <c r="G44" t="s">
        <v>225</v>
      </c>
      <c r="H44">
        <v>67322</v>
      </c>
      <c r="I44" t="s">
        <v>241</v>
      </c>
    </row>
    <row r="45" spans="1:9" x14ac:dyDescent="0.35">
      <c r="A45" t="str">
        <f>"0125"</f>
        <v>0125</v>
      </c>
      <c r="B45" t="str">
        <f>"01"</f>
        <v>01</v>
      </c>
      <c r="C45" t="s">
        <v>242</v>
      </c>
      <c r="D45" t="s">
        <v>243</v>
      </c>
      <c r="E45" t="s">
        <v>244</v>
      </c>
      <c r="F45" t="s">
        <v>245</v>
      </c>
      <c r="G45" t="s">
        <v>246</v>
      </c>
      <c r="H45">
        <v>17823</v>
      </c>
      <c r="I45" t="s">
        <v>247</v>
      </c>
    </row>
    <row r="46" spans="1:9" x14ac:dyDescent="0.35">
      <c r="A46" t="str">
        <f>"0686"</f>
        <v>0686</v>
      </c>
      <c r="B46" t="str">
        <f>"06"</f>
        <v>06</v>
      </c>
      <c r="C46" t="s">
        <v>248</v>
      </c>
      <c r="D46" t="s">
        <v>249</v>
      </c>
      <c r="E46" t="s">
        <v>250</v>
      </c>
      <c r="F46" t="s">
        <v>251</v>
      </c>
      <c r="H46">
        <v>57580</v>
      </c>
      <c r="I46" t="s">
        <v>252</v>
      </c>
    </row>
    <row r="47" spans="1:9" x14ac:dyDescent="0.35">
      <c r="A47" t="str">
        <f>"0862"</f>
        <v>0862</v>
      </c>
      <c r="B47" t="str">
        <f>"08"</f>
        <v>08</v>
      </c>
      <c r="C47" t="s">
        <v>253</v>
      </c>
      <c r="D47" t="s">
        <v>254</v>
      </c>
      <c r="E47" t="s">
        <v>255</v>
      </c>
      <c r="F47" t="s">
        <v>256</v>
      </c>
      <c r="G47" t="s">
        <v>257</v>
      </c>
      <c r="H47">
        <v>36121</v>
      </c>
      <c r="I47" t="s">
        <v>258</v>
      </c>
    </row>
    <row r="48" spans="1:9" x14ac:dyDescent="0.35">
      <c r="A48" t="str">
        <f>"0381"</f>
        <v>0381</v>
      </c>
      <c r="B48" t="str">
        <f>"03"</f>
        <v>03</v>
      </c>
      <c r="C48" t="s">
        <v>259</v>
      </c>
      <c r="D48" t="s">
        <v>260</v>
      </c>
      <c r="E48" t="s">
        <v>261</v>
      </c>
      <c r="F48" t="s">
        <v>262</v>
      </c>
      <c r="H48">
        <v>74580</v>
      </c>
      <c r="I48" t="s">
        <v>263</v>
      </c>
    </row>
    <row r="49" spans="1:9" x14ac:dyDescent="0.35">
      <c r="A49" t="str">
        <f>"0484"</f>
        <v>0484</v>
      </c>
      <c r="B49" t="str">
        <f>"04"</f>
        <v>04</v>
      </c>
      <c r="C49" t="s">
        <v>264</v>
      </c>
      <c r="D49" t="s">
        <v>265</v>
      </c>
      <c r="E49" t="s">
        <v>266</v>
      </c>
      <c r="F49" t="s">
        <v>267</v>
      </c>
      <c r="H49">
        <v>63186</v>
      </c>
      <c r="I49" t="s">
        <v>268</v>
      </c>
    </row>
    <row r="50" spans="1:9" x14ac:dyDescent="0.35">
      <c r="A50" t="str">
        <f>"1285"</f>
        <v>1285</v>
      </c>
      <c r="B50" t="str">
        <f>"12"</f>
        <v>12</v>
      </c>
      <c r="C50" t="s">
        <v>269</v>
      </c>
      <c r="D50" t="s">
        <v>270</v>
      </c>
      <c r="E50" t="s">
        <v>271</v>
      </c>
      <c r="F50" t="s">
        <v>272</v>
      </c>
      <c r="H50">
        <v>24180</v>
      </c>
      <c r="I50" t="s">
        <v>273</v>
      </c>
    </row>
    <row r="51" spans="1:9" x14ac:dyDescent="0.35">
      <c r="A51" t="str">
        <f>"1445"</f>
        <v>1445</v>
      </c>
      <c r="B51" t="str">
        <f>"14"</f>
        <v>14</v>
      </c>
      <c r="C51" t="s">
        <v>274</v>
      </c>
      <c r="D51" t="s">
        <v>275</v>
      </c>
      <c r="E51" t="s">
        <v>276</v>
      </c>
      <c r="F51" t="s">
        <v>277</v>
      </c>
      <c r="H51">
        <v>46582</v>
      </c>
      <c r="I51" t="s">
        <v>278</v>
      </c>
    </row>
    <row r="52" spans="1:9" x14ac:dyDescent="0.35">
      <c r="A52" t="str">
        <f>"1982"</f>
        <v>1982</v>
      </c>
      <c r="B52" t="str">
        <f>"19"</f>
        <v>19</v>
      </c>
      <c r="C52" t="s">
        <v>279</v>
      </c>
      <c r="D52" t="s">
        <v>280</v>
      </c>
      <c r="E52" t="s">
        <v>281</v>
      </c>
      <c r="F52" t="s">
        <v>282</v>
      </c>
      <c r="H52">
        <v>73780</v>
      </c>
      <c r="I52" t="s">
        <v>283</v>
      </c>
    </row>
    <row r="53" spans="1:9" x14ac:dyDescent="0.35">
      <c r="A53" t="str">
        <f>"1382"</f>
        <v>1382</v>
      </c>
      <c r="B53" t="str">
        <f>"13"</f>
        <v>13</v>
      </c>
      <c r="C53" t="s">
        <v>284</v>
      </c>
      <c r="D53" t="s">
        <v>285</v>
      </c>
      <c r="E53" t="s">
        <v>286</v>
      </c>
      <c r="F53" t="s">
        <v>287</v>
      </c>
      <c r="H53">
        <v>31180</v>
      </c>
      <c r="I53" t="s">
        <v>288</v>
      </c>
    </row>
    <row r="54" spans="1:9" x14ac:dyDescent="0.35">
      <c r="A54" t="str">
        <f>"1499"</f>
        <v>1499</v>
      </c>
      <c r="B54" t="str">
        <f>"14"</f>
        <v>14</v>
      </c>
      <c r="C54" t="s">
        <v>289</v>
      </c>
      <c r="D54" t="s">
        <v>290</v>
      </c>
      <c r="E54" t="s">
        <v>291</v>
      </c>
      <c r="F54" t="s">
        <v>292</v>
      </c>
      <c r="H54">
        <v>52181</v>
      </c>
      <c r="I54" t="s">
        <v>293</v>
      </c>
    </row>
    <row r="55" spans="1:9" x14ac:dyDescent="0.35">
      <c r="A55" t="str">
        <f>"2080"</f>
        <v>2080</v>
      </c>
      <c r="B55" t="str">
        <f>"20"</f>
        <v>20</v>
      </c>
      <c r="C55" t="s">
        <v>294</v>
      </c>
      <c r="D55" t="s">
        <v>295</v>
      </c>
      <c r="E55" t="s">
        <v>296</v>
      </c>
      <c r="F55" t="s">
        <v>297</v>
      </c>
      <c r="H55">
        <v>79183</v>
      </c>
      <c r="I55" t="s">
        <v>298</v>
      </c>
    </row>
    <row r="56" spans="1:9" x14ac:dyDescent="0.35">
      <c r="A56" t="str">
        <f>"1439"</f>
        <v>1439</v>
      </c>
      <c r="B56" t="str">
        <f>"14"</f>
        <v>14</v>
      </c>
      <c r="C56" t="s">
        <v>299</v>
      </c>
      <c r="D56" t="s">
        <v>300</v>
      </c>
      <c r="E56" t="s">
        <v>301</v>
      </c>
      <c r="F56" t="s">
        <v>302</v>
      </c>
      <c r="H56">
        <v>45880</v>
      </c>
      <c r="I56" t="s">
        <v>303</v>
      </c>
    </row>
    <row r="57" spans="1:9" x14ac:dyDescent="0.35">
      <c r="A57" t="str">
        <f>"1782"</f>
        <v>1782</v>
      </c>
      <c r="B57" t="str">
        <f>"17"</f>
        <v>17</v>
      </c>
      <c r="C57" t="s">
        <v>304</v>
      </c>
      <c r="D57" t="s">
        <v>305</v>
      </c>
      <c r="E57" t="s">
        <v>306</v>
      </c>
      <c r="F57" t="s">
        <v>307</v>
      </c>
      <c r="G57" t="s">
        <v>308</v>
      </c>
      <c r="H57">
        <v>68227</v>
      </c>
      <c r="I57" t="s">
        <v>309</v>
      </c>
    </row>
    <row r="58" spans="1:9" x14ac:dyDescent="0.35">
      <c r="A58" t="str">
        <f>"0562"</f>
        <v>0562</v>
      </c>
      <c r="B58" t="str">
        <f>"05"</f>
        <v>05</v>
      </c>
      <c r="C58" t="s">
        <v>310</v>
      </c>
      <c r="D58" t="s">
        <v>311</v>
      </c>
      <c r="E58" t="s">
        <v>312</v>
      </c>
      <c r="F58" t="s">
        <v>313</v>
      </c>
      <c r="H58">
        <v>61280</v>
      </c>
      <c r="I58" t="s">
        <v>314</v>
      </c>
    </row>
    <row r="59" spans="1:9" x14ac:dyDescent="0.35">
      <c r="A59" t="str">
        <f>"0482"</f>
        <v>0482</v>
      </c>
      <c r="B59" t="str">
        <f>"04"</f>
        <v>04</v>
      </c>
      <c r="C59" t="s">
        <v>315</v>
      </c>
      <c r="D59" t="s">
        <v>316</v>
      </c>
      <c r="E59" t="s">
        <v>317</v>
      </c>
      <c r="F59" t="s">
        <v>318</v>
      </c>
      <c r="H59">
        <v>64281</v>
      </c>
      <c r="I59" t="s">
        <v>319</v>
      </c>
    </row>
    <row r="60" spans="1:9" x14ac:dyDescent="0.35">
      <c r="A60" t="str">
        <f>"1763"</f>
        <v>1763</v>
      </c>
      <c r="B60" t="str">
        <f>"17"</f>
        <v>17</v>
      </c>
      <c r="C60" t="s">
        <v>320</v>
      </c>
      <c r="D60" t="s">
        <v>321</v>
      </c>
      <c r="E60" t="s">
        <v>322</v>
      </c>
      <c r="F60" t="s">
        <v>323</v>
      </c>
      <c r="G60" t="s">
        <v>324</v>
      </c>
      <c r="H60">
        <v>66722</v>
      </c>
      <c r="I60" t="s">
        <v>325</v>
      </c>
    </row>
    <row r="61" spans="1:9" x14ac:dyDescent="0.35">
      <c r="A61" t="str">
        <f>"2026"</f>
        <v>2026</v>
      </c>
      <c r="B61" t="str">
        <f>"20"</f>
        <v>20</v>
      </c>
      <c r="C61" t="s">
        <v>326</v>
      </c>
      <c r="D61" t="s">
        <v>327</v>
      </c>
      <c r="E61" t="s">
        <v>328</v>
      </c>
      <c r="F61" t="s">
        <v>329</v>
      </c>
      <c r="H61">
        <v>78580</v>
      </c>
      <c r="I61" t="s">
        <v>330</v>
      </c>
    </row>
    <row r="62" spans="1:9" x14ac:dyDescent="0.35">
      <c r="A62" t="str">
        <f>"2523"</f>
        <v>2523</v>
      </c>
      <c r="B62" t="str">
        <f>"25"</f>
        <v>25</v>
      </c>
      <c r="C62" t="s">
        <v>331</v>
      </c>
      <c r="D62" t="s">
        <v>332</v>
      </c>
      <c r="E62" t="s">
        <v>333</v>
      </c>
      <c r="F62" t="s">
        <v>334</v>
      </c>
      <c r="H62">
        <v>98281</v>
      </c>
      <c r="I62" t="s">
        <v>335</v>
      </c>
    </row>
    <row r="63" spans="1:9" x14ac:dyDescent="0.35">
      <c r="A63" t="str">
        <f>"2180"</f>
        <v>2180</v>
      </c>
      <c r="B63" t="str">
        <f>"21"</f>
        <v>21</v>
      </c>
      <c r="C63" t="s">
        <v>336</v>
      </c>
      <c r="D63" t="s">
        <v>337</v>
      </c>
      <c r="E63" t="s">
        <v>338</v>
      </c>
      <c r="F63" t="s">
        <v>339</v>
      </c>
      <c r="H63">
        <v>80184</v>
      </c>
      <c r="I63" t="s">
        <v>340</v>
      </c>
    </row>
    <row r="64" spans="1:9" x14ac:dyDescent="0.35">
      <c r="A64" t="str">
        <f>"0662"</f>
        <v>0662</v>
      </c>
      <c r="B64" t="str">
        <f>"06"</f>
        <v>06</v>
      </c>
      <c r="C64" t="s">
        <v>341</v>
      </c>
      <c r="D64" t="s">
        <v>342</v>
      </c>
      <c r="E64" t="s">
        <v>343</v>
      </c>
      <c r="F64" t="s">
        <v>344</v>
      </c>
      <c r="H64">
        <v>33280</v>
      </c>
      <c r="I64" t="s">
        <v>345</v>
      </c>
    </row>
    <row r="65" spans="1:9" x14ac:dyDescent="0.35">
      <c r="A65" t="str">
        <f>"0461"</f>
        <v>0461</v>
      </c>
      <c r="B65" t="str">
        <f>"04"</f>
        <v>04</v>
      </c>
      <c r="C65" t="s">
        <v>346</v>
      </c>
      <c r="D65" t="s">
        <v>347</v>
      </c>
      <c r="E65" t="s">
        <v>348</v>
      </c>
      <c r="F65" t="s">
        <v>349</v>
      </c>
      <c r="H65">
        <v>64680</v>
      </c>
      <c r="I65" t="s">
        <v>350</v>
      </c>
    </row>
    <row r="66" spans="1:9" x14ac:dyDescent="0.35">
      <c r="A66" t="str">
        <f>"0617"</f>
        <v>0617</v>
      </c>
      <c r="B66" t="str">
        <f>"06"</f>
        <v>06</v>
      </c>
      <c r="C66" t="s">
        <v>351</v>
      </c>
      <c r="D66" t="s">
        <v>352</v>
      </c>
      <c r="E66" t="s">
        <v>353</v>
      </c>
      <c r="F66" t="s">
        <v>354</v>
      </c>
      <c r="H66">
        <v>33580</v>
      </c>
      <c r="I66" t="s">
        <v>355</v>
      </c>
    </row>
    <row r="67" spans="1:9" x14ac:dyDescent="0.35">
      <c r="A67" t="str">
        <f>"1480"</f>
        <v>1480</v>
      </c>
      <c r="B67" t="str">
        <f>"14"</f>
        <v>14</v>
      </c>
      <c r="C67" t="s">
        <v>356</v>
      </c>
      <c r="D67" t="s">
        <v>357</v>
      </c>
      <c r="E67" t="s">
        <v>358</v>
      </c>
      <c r="F67" t="s">
        <v>359</v>
      </c>
      <c r="H67">
        <v>40482</v>
      </c>
      <c r="I67" t="s">
        <v>360</v>
      </c>
    </row>
    <row r="68" spans="1:9" x14ac:dyDescent="0.35">
      <c r="A68" t="str">
        <f>"1471"</f>
        <v>1471</v>
      </c>
      <c r="B68" t="str">
        <f>"14"</f>
        <v>14</v>
      </c>
      <c r="C68" t="s">
        <v>361</v>
      </c>
      <c r="D68" t="s">
        <v>362</v>
      </c>
      <c r="E68" t="s">
        <v>363</v>
      </c>
      <c r="F68" t="s">
        <v>364</v>
      </c>
      <c r="H68">
        <v>53380</v>
      </c>
      <c r="I68" t="s">
        <v>365</v>
      </c>
    </row>
    <row r="69" spans="1:9" x14ac:dyDescent="0.35">
      <c r="A69" t="str">
        <f>"1444"</f>
        <v>1444</v>
      </c>
      <c r="B69" t="str">
        <f>"14"</f>
        <v>14</v>
      </c>
      <c r="C69" t="s">
        <v>366</v>
      </c>
      <c r="D69" t="s">
        <v>367</v>
      </c>
      <c r="E69" t="s">
        <v>368</v>
      </c>
      <c r="F69" t="s">
        <v>369</v>
      </c>
      <c r="H69">
        <v>46780</v>
      </c>
      <c r="I69" t="s">
        <v>370</v>
      </c>
    </row>
    <row r="70" spans="1:9" x14ac:dyDescent="0.35">
      <c r="A70" t="str">
        <f>"1764"</f>
        <v>1764</v>
      </c>
      <c r="B70" t="str">
        <f>"17"</f>
        <v>17</v>
      </c>
      <c r="C70" t="s">
        <v>371</v>
      </c>
      <c r="D70" t="s">
        <v>372</v>
      </c>
      <c r="E70" t="s">
        <v>373</v>
      </c>
      <c r="F70" t="s">
        <v>374</v>
      </c>
      <c r="H70">
        <v>66480</v>
      </c>
      <c r="I70" t="s">
        <v>375</v>
      </c>
    </row>
    <row r="71" spans="1:9" x14ac:dyDescent="0.35">
      <c r="A71" t="str">
        <f>"1447"</f>
        <v>1447</v>
      </c>
      <c r="B71" t="str">
        <f>"14"</f>
        <v>14</v>
      </c>
      <c r="C71" t="s">
        <v>376</v>
      </c>
      <c r="D71" t="s">
        <v>377</v>
      </c>
      <c r="E71" t="s">
        <v>378</v>
      </c>
      <c r="F71" t="s">
        <v>379</v>
      </c>
      <c r="G71" t="s">
        <v>380</v>
      </c>
      <c r="H71">
        <v>54822</v>
      </c>
      <c r="I71" t="s">
        <v>381</v>
      </c>
    </row>
    <row r="72" spans="1:9" x14ac:dyDescent="0.35">
      <c r="A72" t="str">
        <f>"0643"</f>
        <v>0643</v>
      </c>
      <c r="B72" t="str">
        <f>"06"</f>
        <v>06</v>
      </c>
      <c r="C72" t="s">
        <v>382</v>
      </c>
      <c r="D72" t="s">
        <v>383</v>
      </c>
      <c r="E72" t="s">
        <v>384</v>
      </c>
      <c r="F72" t="s">
        <v>385</v>
      </c>
      <c r="G72" t="s">
        <v>386</v>
      </c>
      <c r="H72">
        <v>56624</v>
      </c>
      <c r="I72" t="s">
        <v>387</v>
      </c>
    </row>
    <row r="73" spans="1:9" x14ac:dyDescent="0.35">
      <c r="A73" t="str">
        <f>"0305"</f>
        <v>0305</v>
      </c>
      <c r="B73" t="str">
        <f>"03"</f>
        <v>03</v>
      </c>
      <c r="C73" t="s">
        <v>388</v>
      </c>
      <c r="D73" t="s">
        <v>389</v>
      </c>
      <c r="E73" t="s">
        <v>390</v>
      </c>
      <c r="F73" t="s">
        <v>391</v>
      </c>
      <c r="H73">
        <v>74680</v>
      </c>
      <c r="I73" t="s">
        <v>392</v>
      </c>
    </row>
    <row r="74" spans="1:9" x14ac:dyDescent="0.35">
      <c r="A74" t="str">
        <f>"1783"</f>
        <v>1783</v>
      </c>
      <c r="B74" t="str">
        <f>"17"</f>
        <v>17</v>
      </c>
      <c r="C74" t="s">
        <v>393</v>
      </c>
      <c r="D74" t="s">
        <v>394</v>
      </c>
      <c r="E74" t="s">
        <v>395</v>
      </c>
      <c r="F74" t="s">
        <v>396</v>
      </c>
      <c r="H74">
        <v>68380</v>
      </c>
      <c r="I74" t="s">
        <v>397</v>
      </c>
    </row>
    <row r="75" spans="1:9" x14ac:dyDescent="0.35">
      <c r="A75" t="str">
        <f>"1863"</f>
        <v>1863</v>
      </c>
      <c r="B75" t="str">
        <f>"18"</f>
        <v>18</v>
      </c>
      <c r="C75" t="s">
        <v>398</v>
      </c>
      <c r="D75" t="s">
        <v>399</v>
      </c>
      <c r="E75" t="s">
        <v>400</v>
      </c>
      <c r="F75" t="s">
        <v>401</v>
      </c>
      <c r="H75">
        <v>71283</v>
      </c>
      <c r="I75" t="s">
        <v>402</v>
      </c>
    </row>
    <row r="76" spans="1:9" x14ac:dyDescent="0.35">
      <c r="A76" t="str">
        <f>"1861"</f>
        <v>1861</v>
      </c>
      <c r="B76" t="str">
        <f>"18"</f>
        <v>18</v>
      </c>
      <c r="C76" t="s">
        <v>403</v>
      </c>
      <c r="D76" t="s">
        <v>404</v>
      </c>
      <c r="E76" t="s">
        <v>405</v>
      </c>
      <c r="F76" t="s">
        <v>406</v>
      </c>
      <c r="H76">
        <v>69480</v>
      </c>
      <c r="I76" t="s">
        <v>407</v>
      </c>
    </row>
    <row r="77" spans="1:9" x14ac:dyDescent="0.35">
      <c r="A77" t="str">
        <f>"1961"</f>
        <v>1961</v>
      </c>
      <c r="B77" t="str">
        <f>"19"</f>
        <v>19</v>
      </c>
      <c r="C77" t="s">
        <v>408</v>
      </c>
      <c r="D77" t="s">
        <v>409</v>
      </c>
      <c r="E77" t="s">
        <v>410</v>
      </c>
      <c r="F77" t="s">
        <v>411</v>
      </c>
      <c r="H77">
        <v>73480</v>
      </c>
      <c r="I77" t="s">
        <v>412</v>
      </c>
    </row>
    <row r="78" spans="1:9" x14ac:dyDescent="0.35">
      <c r="A78" t="str">
        <f>"1380"</f>
        <v>1380</v>
      </c>
      <c r="B78" t="str">
        <f>"13"</f>
        <v>13</v>
      </c>
      <c r="C78" t="s">
        <v>413</v>
      </c>
      <c r="D78" t="s">
        <v>414</v>
      </c>
      <c r="E78" t="s">
        <v>415</v>
      </c>
      <c r="F78" t="s">
        <v>416</v>
      </c>
      <c r="G78" t="s">
        <v>417</v>
      </c>
      <c r="H78">
        <v>30105</v>
      </c>
      <c r="I78" t="s">
        <v>418</v>
      </c>
    </row>
    <row r="79" spans="1:9" x14ac:dyDescent="0.35">
      <c r="A79" t="str">
        <f>"1761"</f>
        <v>1761</v>
      </c>
      <c r="B79" t="str">
        <f>"17"</f>
        <v>17</v>
      </c>
      <c r="C79" t="s">
        <v>419</v>
      </c>
      <c r="D79" t="s">
        <v>420</v>
      </c>
      <c r="E79" t="s">
        <v>421</v>
      </c>
      <c r="F79" t="s">
        <v>422</v>
      </c>
      <c r="G79" t="s">
        <v>423</v>
      </c>
      <c r="H79">
        <v>66321</v>
      </c>
      <c r="I79" t="s">
        <v>424</v>
      </c>
    </row>
    <row r="80" spans="1:9" x14ac:dyDescent="0.35">
      <c r="A80" t="str">
        <f>"0136"</f>
        <v>0136</v>
      </c>
      <c r="B80" t="str">
        <f>"01"</f>
        <v>01</v>
      </c>
      <c r="C80" t="s">
        <v>425</v>
      </c>
      <c r="D80" t="s">
        <v>426</v>
      </c>
      <c r="E80" t="s">
        <v>427</v>
      </c>
      <c r="F80" t="s">
        <v>428</v>
      </c>
      <c r="H80">
        <v>13681</v>
      </c>
      <c r="I80" t="s">
        <v>429</v>
      </c>
    </row>
    <row r="81" spans="1:9" x14ac:dyDescent="0.35">
      <c r="A81" t="str">
        <f>"2583"</f>
        <v>2583</v>
      </c>
      <c r="B81" t="str">
        <f>"25"</f>
        <v>25</v>
      </c>
      <c r="C81" t="s">
        <v>430</v>
      </c>
      <c r="D81" t="s">
        <v>431</v>
      </c>
      <c r="E81" t="s">
        <v>432</v>
      </c>
      <c r="F81" t="s">
        <v>433</v>
      </c>
      <c r="H81">
        <v>95385</v>
      </c>
      <c r="I81" t="s">
        <v>434</v>
      </c>
    </row>
    <row r="82" spans="1:9" x14ac:dyDescent="0.35">
      <c r="A82" t="str">
        <f>"2361"</f>
        <v>2361</v>
      </c>
      <c r="B82" t="str">
        <f>"23"</f>
        <v>23</v>
      </c>
      <c r="C82" t="s">
        <v>435</v>
      </c>
      <c r="D82" t="s">
        <v>436</v>
      </c>
      <c r="E82" t="s">
        <v>437</v>
      </c>
      <c r="F82" t="s">
        <v>438</v>
      </c>
      <c r="G82" t="s">
        <v>439</v>
      </c>
      <c r="H82">
        <v>84280</v>
      </c>
      <c r="I82" t="s">
        <v>440</v>
      </c>
    </row>
    <row r="83" spans="1:9" x14ac:dyDescent="0.35">
      <c r="A83" t="str">
        <f>"2280"</f>
        <v>2280</v>
      </c>
      <c r="B83" t="str">
        <f>"22"</f>
        <v>22</v>
      </c>
      <c r="C83" t="s">
        <v>441</v>
      </c>
      <c r="D83" t="s">
        <v>442</v>
      </c>
      <c r="E83" t="s">
        <v>443</v>
      </c>
      <c r="F83" t="s">
        <v>444</v>
      </c>
      <c r="H83">
        <v>87180</v>
      </c>
      <c r="I83" t="s">
        <v>445</v>
      </c>
    </row>
    <row r="84" spans="1:9" x14ac:dyDescent="0.35">
      <c r="A84" t="str">
        <f>"1401"</f>
        <v>1401</v>
      </c>
      <c r="B84" t="str">
        <f>"14"</f>
        <v>14</v>
      </c>
      <c r="C84" t="s">
        <v>446</v>
      </c>
      <c r="D84" t="s">
        <v>447</v>
      </c>
      <c r="E84" t="s">
        <v>448</v>
      </c>
      <c r="F84" t="s">
        <v>449</v>
      </c>
      <c r="H84">
        <v>43580</v>
      </c>
      <c r="I84" t="s">
        <v>450</v>
      </c>
    </row>
    <row r="85" spans="1:9" x14ac:dyDescent="0.35">
      <c r="A85" t="str">
        <f>"1293"</f>
        <v>1293</v>
      </c>
      <c r="B85" t="str">
        <f>"12"</f>
        <v>12</v>
      </c>
      <c r="C85" t="s">
        <v>451</v>
      </c>
      <c r="D85" t="s">
        <v>452</v>
      </c>
      <c r="E85" t="s">
        <v>453</v>
      </c>
      <c r="F85" t="s">
        <v>454</v>
      </c>
      <c r="G85" t="s">
        <v>455</v>
      </c>
      <c r="H85">
        <v>28180</v>
      </c>
      <c r="I85" t="s">
        <v>456</v>
      </c>
    </row>
    <row r="86" spans="1:9" x14ac:dyDescent="0.35">
      <c r="A86" t="str">
        <f>"0331"</f>
        <v>0331</v>
      </c>
      <c r="B86" t="str">
        <f>"03"</f>
        <v>03</v>
      </c>
      <c r="C86" t="s">
        <v>457</v>
      </c>
      <c r="D86" t="s">
        <v>458</v>
      </c>
      <c r="E86" t="s">
        <v>459</v>
      </c>
      <c r="F86" t="s">
        <v>460</v>
      </c>
      <c r="H86">
        <v>74488</v>
      </c>
      <c r="I86" t="s">
        <v>461</v>
      </c>
    </row>
    <row r="87" spans="1:9" x14ac:dyDescent="0.35">
      <c r="A87" t="str">
        <f>"2083"</f>
        <v>2083</v>
      </c>
      <c r="B87" t="str">
        <f>"20"</f>
        <v>20</v>
      </c>
      <c r="C87" t="s">
        <v>462</v>
      </c>
      <c r="D87" t="s">
        <v>463</v>
      </c>
      <c r="E87" t="s">
        <v>464</v>
      </c>
      <c r="F87" t="s">
        <v>465</v>
      </c>
      <c r="G87" t="s">
        <v>79</v>
      </c>
      <c r="H87">
        <v>77628</v>
      </c>
      <c r="I87" t="s">
        <v>466</v>
      </c>
    </row>
    <row r="88" spans="1:9" x14ac:dyDescent="0.35">
      <c r="A88" t="str">
        <f>"1283"</f>
        <v>1283</v>
      </c>
      <c r="B88" t="str">
        <f>"12"</f>
        <v>12</v>
      </c>
      <c r="C88" t="s">
        <v>467</v>
      </c>
      <c r="D88" t="s">
        <v>468</v>
      </c>
      <c r="E88" t="s">
        <v>469</v>
      </c>
      <c r="F88" t="s">
        <v>470</v>
      </c>
      <c r="H88">
        <v>25189</v>
      </c>
      <c r="I88" t="s">
        <v>471</v>
      </c>
    </row>
    <row r="89" spans="1:9" x14ac:dyDescent="0.35">
      <c r="A89" t="str">
        <f>"1466"</f>
        <v>1466</v>
      </c>
      <c r="B89" t="str">
        <f>"14"</f>
        <v>14</v>
      </c>
      <c r="C89" t="s">
        <v>472</v>
      </c>
      <c r="D89" t="s">
        <v>473</v>
      </c>
      <c r="E89" t="s">
        <v>474</v>
      </c>
      <c r="F89" t="s">
        <v>475</v>
      </c>
      <c r="G89" t="s">
        <v>79</v>
      </c>
      <c r="H89">
        <v>52423</v>
      </c>
      <c r="I89" t="s">
        <v>476</v>
      </c>
    </row>
    <row r="90" spans="1:9" x14ac:dyDescent="0.35">
      <c r="A90" t="str">
        <f>"1497"</f>
        <v>1497</v>
      </c>
      <c r="B90" t="str">
        <f>"14"</f>
        <v>14</v>
      </c>
      <c r="C90" t="s">
        <v>477</v>
      </c>
      <c r="D90" t="s">
        <v>478</v>
      </c>
      <c r="E90" t="s">
        <v>479</v>
      </c>
      <c r="F90" t="s">
        <v>480</v>
      </c>
      <c r="H90">
        <v>54481</v>
      </c>
      <c r="I90" t="s">
        <v>481</v>
      </c>
    </row>
    <row r="91" spans="1:9" x14ac:dyDescent="0.35">
      <c r="A91" t="str">
        <f>"2104"</f>
        <v>2104</v>
      </c>
      <c r="B91" t="str">
        <f>"21"</f>
        <v>21</v>
      </c>
      <c r="C91" t="s">
        <v>482</v>
      </c>
      <c r="D91" t="s">
        <v>483</v>
      </c>
      <c r="E91" t="s">
        <v>484</v>
      </c>
      <c r="F91" t="s">
        <v>485</v>
      </c>
      <c r="H91">
        <v>81381</v>
      </c>
      <c r="I91" t="s">
        <v>486</v>
      </c>
    </row>
    <row r="92" spans="1:9" x14ac:dyDescent="0.35">
      <c r="A92" t="str">
        <f>"1284"</f>
        <v>1284</v>
      </c>
      <c r="B92" t="str">
        <f>"12"</f>
        <v>12</v>
      </c>
      <c r="C92" t="s">
        <v>487</v>
      </c>
      <c r="D92" t="s">
        <v>488</v>
      </c>
      <c r="E92" t="s">
        <v>489</v>
      </c>
      <c r="F92" t="s">
        <v>490</v>
      </c>
      <c r="G92" t="s">
        <v>455</v>
      </c>
      <c r="H92">
        <v>26382</v>
      </c>
      <c r="I92" t="s">
        <v>491</v>
      </c>
    </row>
    <row r="93" spans="1:9" x14ac:dyDescent="0.35">
      <c r="A93" t="str">
        <f>"0821"</f>
        <v>0821</v>
      </c>
      <c r="B93" t="str">
        <f>"08"</f>
        <v>08</v>
      </c>
      <c r="C93" t="s">
        <v>492</v>
      </c>
      <c r="D93" t="s">
        <v>493</v>
      </c>
      <c r="E93" t="s">
        <v>494</v>
      </c>
      <c r="F93" t="s">
        <v>495</v>
      </c>
      <c r="H93">
        <v>57980</v>
      </c>
      <c r="I93" t="s">
        <v>496</v>
      </c>
    </row>
    <row r="94" spans="1:9" x14ac:dyDescent="0.35">
      <c r="A94" t="str">
        <f>"1267"</f>
        <v>1267</v>
      </c>
      <c r="B94" t="str">
        <f>"12"</f>
        <v>12</v>
      </c>
      <c r="C94" t="s">
        <v>497</v>
      </c>
      <c r="D94" t="s">
        <v>498</v>
      </c>
      <c r="E94" t="s">
        <v>499</v>
      </c>
      <c r="F94" t="s">
        <v>500</v>
      </c>
      <c r="G94" t="s">
        <v>57</v>
      </c>
      <c r="H94">
        <v>24321</v>
      </c>
      <c r="I94" t="s">
        <v>501</v>
      </c>
    </row>
    <row r="95" spans="1:9" x14ac:dyDescent="0.35">
      <c r="A95" t="str">
        <f>"1266"</f>
        <v>1266</v>
      </c>
      <c r="B95" t="str">
        <f>"12"</f>
        <v>12</v>
      </c>
      <c r="C95" t="s">
        <v>502</v>
      </c>
      <c r="D95" t="s">
        <v>503</v>
      </c>
      <c r="E95" t="s">
        <v>504</v>
      </c>
      <c r="F95" t="s">
        <v>505</v>
      </c>
      <c r="H95">
        <v>24280</v>
      </c>
      <c r="I95" t="s">
        <v>506</v>
      </c>
    </row>
    <row r="96" spans="1:9" x14ac:dyDescent="0.35">
      <c r="A96" t="str">
        <f>"0126"</f>
        <v>0126</v>
      </c>
      <c r="B96" t="str">
        <f>"01"</f>
        <v>01</v>
      </c>
      <c r="C96" t="s">
        <v>507</v>
      </c>
      <c r="D96" t="s">
        <v>508</v>
      </c>
      <c r="E96" t="s">
        <v>509</v>
      </c>
      <c r="F96" t="s">
        <v>510</v>
      </c>
      <c r="H96">
        <v>14185</v>
      </c>
      <c r="I96" t="s">
        <v>511</v>
      </c>
    </row>
    <row r="97" spans="1:9" x14ac:dyDescent="0.35">
      <c r="A97" t="str">
        <f>"2184"</f>
        <v>2184</v>
      </c>
      <c r="B97" t="str">
        <f>"21"</f>
        <v>21</v>
      </c>
      <c r="C97" t="s">
        <v>512</v>
      </c>
      <c r="D97" t="s">
        <v>513</v>
      </c>
      <c r="E97" t="s">
        <v>514</v>
      </c>
      <c r="F97" t="s">
        <v>515</v>
      </c>
      <c r="H97">
        <v>82480</v>
      </c>
      <c r="I97" t="s">
        <v>516</v>
      </c>
    </row>
    <row r="98" spans="1:9" x14ac:dyDescent="0.35">
      <c r="A98" t="str">
        <f>"0860"</f>
        <v>0860</v>
      </c>
      <c r="B98" t="str">
        <f>"08"</f>
        <v>08</v>
      </c>
      <c r="C98" t="s">
        <v>517</v>
      </c>
      <c r="D98" t="s">
        <v>518</v>
      </c>
      <c r="E98" t="s">
        <v>519</v>
      </c>
      <c r="F98" t="s">
        <v>520</v>
      </c>
      <c r="G98" t="s">
        <v>23</v>
      </c>
      <c r="H98">
        <v>57726</v>
      </c>
      <c r="I98" t="s">
        <v>521</v>
      </c>
    </row>
    <row r="99" spans="1:9" x14ac:dyDescent="0.35">
      <c r="A99" t="str">
        <f>"1315"</f>
        <v>1315</v>
      </c>
      <c r="B99" t="str">
        <f>"13"</f>
        <v>13</v>
      </c>
      <c r="C99" t="s">
        <v>522</v>
      </c>
      <c r="D99" t="s">
        <v>523</v>
      </c>
      <c r="E99" t="s">
        <v>524</v>
      </c>
      <c r="F99" t="s">
        <v>525</v>
      </c>
      <c r="H99">
        <v>31480</v>
      </c>
      <c r="I99" t="s">
        <v>526</v>
      </c>
    </row>
    <row r="100" spans="1:9" x14ac:dyDescent="0.35">
      <c r="A100" t="str">
        <f>"0123"</f>
        <v>0123</v>
      </c>
      <c r="B100" t="str">
        <f>"01"</f>
        <v>01</v>
      </c>
      <c r="C100" t="s">
        <v>527</v>
      </c>
      <c r="D100" t="s">
        <v>528</v>
      </c>
      <c r="E100" t="s">
        <v>529</v>
      </c>
      <c r="F100" t="s">
        <v>530</v>
      </c>
      <c r="H100">
        <v>17780</v>
      </c>
      <c r="I100" t="s">
        <v>531</v>
      </c>
    </row>
    <row r="101" spans="1:9" x14ac:dyDescent="0.35">
      <c r="A101" t="str">
        <f>"2510"</f>
        <v>2510</v>
      </c>
      <c r="B101" t="str">
        <f>"25"</f>
        <v>25</v>
      </c>
      <c r="C101" t="s">
        <v>532</v>
      </c>
      <c r="D101" t="s">
        <v>533</v>
      </c>
      <c r="E101" t="s">
        <v>534</v>
      </c>
      <c r="F101" t="s">
        <v>535</v>
      </c>
      <c r="H101">
        <v>96285</v>
      </c>
      <c r="I101" t="s">
        <v>536</v>
      </c>
    </row>
    <row r="102" spans="1:9" x14ac:dyDescent="0.35">
      <c r="A102" t="str">
        <f>"0680"</f>
        <v>0680</v>
      </c>
      <c r="B102" t="str">
        <f>"06"</f>
        <v>06</v>
      </c>
      <c r="C102" t="s">
        <v>537</v>
      </c>
      <c r="D102" t="s">
        <v>538</v>
      </c>
      <c r="E102" t="s">
        <v>539</v>
      </c>
      <c r="F102" t="s">
        <v>540</v>
      </c>
      <c r="H102">
        <v>55189</v>
      </c>
      <c r="I102" t="s">
        <v>541</v>
      </c>
    </row>
    <row r="103" spans="1:9" x14ac:dyDescent="0.35">
      <c r="A103" t="str">
        <f>"2514"</f>
        <v>2514</v>
      </c>
      <c r="B103" t="str">
        <f>"25"</f>
        <v>25</v>
      </c>
      <c r="C103" t="s">
        <v>542</v>
      </c>
      <c r="D103" t="s">
        <v>543</v>
      </c>
      <c r="E103" t="s">
        <v>544</v>
      </c>
      <c r="F103" t="s">
        <v>545</v>
      </c>
      <c r="H103">
        <v>95281</v>
      </c>
      <c r="I103" t="s">
        <v>546</v>
      </c>
    </row>
    <row r="104" spans="1:9" x14ac:dyDescent="0.35">
      <c r="A104" t="str">
        <f>"0880"</f>
        <v>0880</v>
      </c>
      <c r="B104" t="str">
        <f>"08"</f>
        <v>08</v>
      </c>
      <c r="C104" t="s">
        <v>547</v>
      </c>
      <c r="D104" t="s">
        <v>548</v>
      </c>
      <c r="E104" t="s">
        <v>549</v>
      </c>
      <c r="F104" t="s">
        <v>550</v>
      </c>
      <c r="G104" t="s">
        <v>551</v>
      </c>
      <c r="H104">
        <v>39126</v>
      </c>
      <c r="I104" t="s">
        <v>552</v>
      </c>
    </row>
    <row r="105" spans="1:9" x14ac:dyDescent="0.35">
      <c r="A105" t="str">
        <f>"1446"</f>
        <v>1446</v>
      </c>
      <c r="B105" t="str">
        <f>"14"</f>
        <v>14</v>
      </c>
      <c r="C105" t="s">
        <v>553</v>
      </c>
      <c r="D105" t="s">
        <v>554</v>
      </c>
      <c r="E105" t="s">
        <v>555</v>
      </c>
      <c r="F105" t="s">
        <v>556</v>
      </c>
      <c r="H105">
        <v>54682</v>
      </c>
      <c r="I105" t="s">
        <v>557</v>
      </c>
    </row>
    <row r="106" spans="1:9" x14ac:dyDescent="0.35">
      <c r="A106" t="str">
        <f>"1082"</f>
        <v>1082</v>
      </c>
      <c r="B106" t="str">
        <f>"10"</f>
        <v>10</v>
      </c>
      <c r="C106" t="s">
        <v>558</v>
      </c>
      <c r="D106" t="s">
        <v>559</v>
      </c>
      <c r="E106" t="s">
        <v>560</v>
      </c>
      <c r="F106" t="s">
        <v>561</v>
      </c>
      <c r="H106">
        <v>37481</v>
      </c>
      <c r="I106" t="s">
        <v>562</v>
      </c>
    </row>
    <row r="107" spans="1:9" x14ac:dyDescent="0.35">
      <c r="A107" t="str">
        <f>"1883"</f>
        <v>1883</v>
      </c>
      <c r="B107" t="str">
        <f>"18"</f>
        <v>18</v>
      </c>
      <c r="C107" t="s">
        <v>563</v>
      </c>
      <c r="D107" t="s">
        <v>564</v>
      </c>
      <c r="E107" t="s">
        <v>565</v>
      </c>
      <c r="F107" t="s">
        <v>566</v>
      </c>
      <c r="H107">
        <v>69183</v>
      </c>
      <c r="I107" t="s">
        <v>567</v>
      </c>
    </row>
    <row r="108" spans="1:9" x14ac:dyDescent="0.35">
      <c r="A108" t="str">
        <f>"1080"</f>
        <v>1080</v>
      </c>
      <c r="B108" t="str">
        <f>"10"</f>
        <v>10</v>
      </c>
      <c r="C108" t="s">
        <v>568</v>
      </c>
      <c r="D108" t="s">
        <v>569</v>
      </c>
      <c r="E108" t="s">
        <v>570</v>
      </c>
      <c r="F108" t="s">
        <v>571</v>
      </c>
      <c r="H108">
        <v>37183</v>
      </c>
      <c r="I108" t="s">
        <v>572</v>
      </c>
    </row>
    <row r="109" spans="1:9" x14ac:dyDescent="0.35">
      <c r="A109" t="str">
        <f>"1780"</f>
        <v>1780</v>
      </c>
      <c r="B109" t="str">
        <f>"17"</f>
        <v>17</v>
      </c>
      <c r="C109" t="s">
        <v>573</v>
      </c>
      <c r="D109" t="s">
        <v>574</v>
      </c>
      <c r="E109" t="s">
        <v>575</v>
      </c>
      <c r="F109" t="s">
        <v>576</v>
      </c>
      <c r="H109">
        <v>65184</v>
      </c>
      <c r="I109" t="s">
        <v>577</v>
      </c>
    </row>
    <row r="110" spans="1:9" x14ac:dyDescent="0.35">
      <c r="A110" t="str">
        <f>"0483"</f>
        <v>0483</v>
      </c>
      <c r="B110" t="str">
        <f>"04"</f>
        <v>04</v>
      </c>
      <c r="C110" t="s">
        <v>578</v>
      </c>
      <c r="D110" t="s">
        <v>579</v>
      </c>
      <c r="E110" t="s">
        <v>580</v>
      </c>
      <c r="F110" t="s">
        <v>581</v>
      </c>
      <c r="H110">
        <v>64180</v>
      </c>
      <c r="I110" t="s">
        <v>582</v>
      </c>
    </row>
    <row r="111" spans="1:9" x14ac:dyDescent="0.35">
      <c r="A111" t="str">
        <f>"1261"</f>
        <v>1261</v>
      </c>
      <c r="B111" t="str">
        <f>"12"</f>
        <v>12</v>
      </c>
      <c r="C111" t="s">
        <v>583</v>
      </c>
      <c r="D111" t="s">
        <v>584</v>
      </c>
      <c r="E111" t="s">
        <v>585</v>
      </c>
      <c r="F111" t="s">
        <v>586</v>
      </c>
      <c r="H111">
        <v>24480</v>
      </c>
      <c r="I111" t="s">
        <v>587</v>
      </c>
    </row>
    <row r="112" spans="1:9" x14ac:dyDescent="0.35">
      <c r="A112" t="str">
        <f>"1715"</f>
        <v>1715</v>
      </c>
      <c r="B112" t="str">
        <f>"17"</f>
        <v>17</v>
      </c>
      <c r="C112" t="s">
        <v>588</v>
      </c>
      <c r="D112" t="s">
        <v>589</v>
      </c>
      <c r="E112" t="s">
        <v>590</v>
      </c>
      <c r="F112" t="s">
        <v>591</v>
      </c>
      <c r="G112" t="s">
        <v>592</v>
      </c>
      <c r="H112">
        <v>66523</v>
      </c>
      <c r="I112" t="s">
        <v>593</v>
      </c>
    </row>
    <row r="113" spans="1:9" x14ac:dyDescent="0.35">
      <c r="A113" t="str">
        <f>"0513"</f>
        <v>0513</v>
      </c>
      <c r="B113" t="str">
        <f>"05"</f>
        <v>05</v>
      </c>
      <c r="C113" t="s">
        <v>594</v>
      </c>
      <c r="D113" t="s">
        <v>595</v>
      </c>
      <c r="E113" t="s">
        <v>596</v>
      </c>
      <c r="F113" t="s">
        <v>597</v>
      </c>
      <c r="G113" t="s">
        <v>598</v>
      </c>
      <c r="H113">
        <v>59040</v>
      </c>
      <c r="I113" t="s">
        <v>599</v>
      </c>
    </row>
    <row r="114" spans="1:9" x14ac:dyDescent="0.35">
      <c r="A114" t="str">
        <f>"2584"</f>
        <v>2584</v>
      </c>
      <c r="B114" t="str">
        <f>"25"</f>
        <v>25</v>
      </c>
      <c r="C114" t="s">
        <v>600</v>
      </c>
      <c r="D114" t="s">
        <v>601</v>
      </c>
      <c r="E114" t="s">
        <v>602</v>
      </c>
      <c r="F114" t="s">
        <v>603</v>
      </c>
      <c r="H114">
        <v>98185</v>
      </c>
      <c r="I114" t="s">
        <v>604</v>
      </c>
    </row>
    <row r="115" spans="1:9" x14ac:dyDescent="0.35">
      <c r="A115" t="str">
        <f>"1276"</f>
        <v>1276</v>
      </c>
      <c r="B115" t="str">
        <f>"12"</f>
        <v>12</v>
      </c>
      <c r="C115" t="s">
        <v>605</v>
      </c>
      <c r="D115" t="s">
        <v>606</v>
      </c>
      <c r="E115" t="s">
        <v>607</v>
      </c>
      <c r="F115" t="s">
        <v>608</v>
      </c>
      <c r="H115">
        <v>26480</v>
      </c>
      <c r="I115" t="s">
        <v>609</v>
      </c>
    </row>
    <row r="116" spans="1:9" x14ac:dyDescent="0.35">
      <c r="A116" t="str">
        <f>"0330"</f>
        <v>0330</v>
      </c>
      <c r="B116" t="str">
        <f>"03"</f>
        <v>03</v>
      </c>
      <c r="C116" t="s">
        <v>610</v>
      </c>
      <c r="D116" t="s">
        <v>611</v>
      </c>
      <c r="E116" t="s">
        <v>612</v>
      </c>
      <c r="F116" t="s">
        <v>613</v>
      </c>
      <c r="H116">
        <v>74175</v>
      </c>
      <c r="I116" t="s">
        <v>614</v>
      </c>
    </row>
    <row r="117" spans="1:9" x14ac:dyDescent="0.35">
      <c r="A117" t="str">
        <f>"1983"</f>
        <v>1983</v>
      </c>
      <c r="B117" t="str">
        <f>"19"</f>
        <v>19</v>
      </c>
      <c r="C117" t="s">
        <v>615</v>
      </c>
      <c r="D117" t="s">
        <v>616</v>
      </c>
      <c r="E117" t="s">
        <v>617</v>
      </c>
      <c r="F117" t="s">
        <v>618</v>
      </c>
      <c r="H117">
        <v>73185</v>
      </c>
      <c r="I117" t="s">
        <v>619</v>
      </c>
    </row>
    <row r="118" spans="1:9" x14ac:dyDescent="0.35">
      <c r="A118" t="str">
        <f>"2282"</f>
        <v>2282</v>
      </c>
      <c r="B118" t="str">
        <f>"22"</f>
        <v>22</v>
      </c>
      <c r="C118" t="s">
        <v>620</v>
      </c>
      <c r="D118" t="s">
        <v>621</v>
      </c>
      <c r="E118" t="s">
        <v>622</v>
      </c>
      <c r="F118" t="s">
        <v>623</v>
      </c>
      <c r="H118">
        <v>87280</v>
      </c>
      <c r="I118" t="s">
        <v>624</v>
      </c>
    </row>
    <row r="119" spans="1:9" x14ac:dyDescent="0.35">
      <c r="A119" t="str">
        <f>"1290"</f>
        <v>1290</v>
      </c>
      <c r="B119" t="str">
        <f>"12"</f>
        <v>12</v>
      </c>
      <c r="C119" t="s">
        <v>625</v>
      </c>
      <c r="D119" t="s">
        <v>626</v>
      </c>
      <c r="E119" t="s">
        <v>627</v>
      </c>
      <c r="F119" t="s">
        <v>628</v>
      </c>
      <c r="H119">
        <v>29180</v>
      </c>
      <c r="I119" t="s">
        <v>629</v>
      </c>
    </row>
    <row r="120" spans="1:9" x14ac:dyDescent="0.35">
      <c r="A120" t="str">
        <f>"1781"</f>
        <v>1781</v>
      </c>
      <c r="B120" t="str">
        <f>"17"</f>
        <v>17</v>
      </c>
      <c r="C120" t="s">
        <v>630</v>
      </c>
      <c r="D120" t="s">
        <v>631</v>
      </c>
      <c r="E120" t="s">
        <v>632</v>
      </c>
      <c r="F120" t="s">
        <v>633</v>
      </c>
      <c r="H120">
        <v>68184</v>
      </c>
      <c r="I120" t="s">
        <v>634</v>
      </c>
    </row>
    <row r="121" spans="1:9" x14ac:dyDescent="0.35">
      <c r="A121" t="str">
        <f>"2309"</f>
        <v>2309</v>
      </c>
      <c r="B121" t="str">
        <f>"23"</f>
        <v>23</v>
      </c>
      <c r="C121" t="s">
        <v>635</v>
      </c>
      <c r="D121" t="s">
        <v>636</v>
      </c>
      <c r="E121" t="s">
        <v>637</v>
      </c>
      <c r="F121" t="s">
        <v>638</v>
      </c>
      <c r="H121">
        <v>83580</v>
      </c>
      <c r="I121" t="s">
        <v>639</v>
      </c>
    </row>
    <row r="122" spans="1:9" x14ac:dyDescent="0.35">
      <c r="A122" t="str">
        <f>"1881"</f>
        <v>1881</v>
      </c>
      <c r="B122" t="str">
        <f>"18"</f>
        <v>18</v>
      </c>
      <c r="C122" t="s">
        <v>640</v>
      </c>
      <c r="D122" t="s">
        <v>641</v>
      </c>
      <c r="E122" t="s">
        <v>642</v>
      </c>
      <c r="F122" t="s">
        <v>643</v>
      </c>
      <c r="H122">
        <v>69280</v>
      </c>
      <c r="I122" t="s">
        <v>644</v>
      </c>
    </row>
    <row r="123" spans="1:9" x14ac:dyDescent="0.35">
      <c r="A123" t="str">
        <f>"1482"</f>
        <v>1482</v>
      </c>
      <c r="B123" t="str">
        <f>"14"</f>
        <v>14</v>
      </c>
      <c r="C123" t="s">
        <v>645</v>
      </c>
      <c r="D123" t="s">
        <v>646</v>
      </c>
      <c r="E123" t="s">
        <v>647</v>
      </c>
      <c r="F123" t="s">
        <v>648</v>
      </c>
      <c r="H123">
        <v>44281</v>
      </c>
      <c r="I123" t="s">
        <v>649</v>
      </c>
    </row>
    <row r="124" spans="1:9" x14ac:dyDescent="0.35">
      <c r="A124" t="str">
        <f>"1384"</f>
        <v>1384</v>
      </c>
      <c r="B124" t="str">
        <f>"13"</f>
        <v>13</v>
      </c>
      <c r="C124" t="s">
        <v>650</v>
      </c>
      <c r="D124" t="s">
        <v>651</v>
      </c>
      <c r="E124" t="s">
        <v>652</v>
      </c>
      <c r="F124" t="s">
        <v>653</v>
      </c>
      <c r="G124" t="s">
        <v>455</v>
      </c>
      <c r="H124">
        <v>43481</v>
      </c>
      <c r="I124" t="s">
        <v>654</v>
      </c>
    </row>
    <row r="125" spans="1:9" x14ac:dyDescent="0.35">
      <c r="A125" t="str">
        <f>"1960"</f>
        <v>1960</v>
      </c>
      <c r="B125" t="str">
        <f>"19"</f>
        <v>19</v>
      </c>
      <c r="C125" t="s">
        <v>655</v>
      </c>
      <c r="D125" t="s">
        <v>656</v>
      </c>
      <c r="E125" t="s">
        <v>657</v>
      </c>
      <c r="F125" t="s">
        <v>658</v>
      </c>
      <c r="H125">
        <v>73685</v>
      </c>
      <c r="I125" t="s">
        <v>659</v>
      </c>
    </row>
    <row r="126" spans="1:9" x14ac:dyDescent="0.35">
      <c r="A126" t="str">
        <f>"1381"</f>
        <v>1381</v>
      </c>
      <c r="B126" t="str">
        <f>"13"</f>
        <v>13</v>
      </c>
      <c r="C126" t="s">
        <v>660</v>
      </c>
      <c r="D126" t="s">
        <v>661</v>
      </c>
      <c r="E126" t="s">
        <v>662</v>
      </c>
      <c r="F126" t="s">
        <v>663</v>
      </c>
      <c r="H126">
        <v>31280</v>
      </c>
      <c r="I126" t="s">
        <v>664</v>
      </c>
    </row>
    <row r="127" spans="1:9" x14ac:dyDescent="0.35">
      <c r="A127" t="str">
        <f>"1282"</f>
        <v>1282</v>
      </c>
      <c r="B127" t="str">
        <f>"12"</f>
        <v>12</v>
      </c>
      <c r="C127" t="s">
        <v>665</v>
      </c>
      <c r="D127" t="s">
        <v>666</v>
      </c>
      <c r="E127" t="s">
        <v>667</v>
      </c>
      <c r="F127" t="s">
        <v>668</v>
      </c>
      <c r="G127" t="s">
        <v>455</v>
      </c>
      <c r="H127">
        <v>26180</v>
      </c>
      <c r="I127" t="s">
        <v>669</v>
      </c>
    </row>
    <row r="128" spans="1:9" x14ac:dyDescent="0.35">
      <c r="A128" t="str">
        <f>"1860"</f>
        <v>1860</v>
      </c>
      <c r="B128" t="str">
        <f>"18"</f>
        <v>18</v>
      </c>
      <c r="C128" t="s">
        <v>670</v>
      </c>
      <c r="D128" t="s">
        <v>671</v>
      </c>
      <c r="E128" t="s">
        <v>672</v>
      </c>
      <c r="F128" t="s">
        <v>673</v>
      </c>
      <c r="H128">
        <v>69580</v>
      </c>
      <c r="I128" t="s">
        <v>674</v>
      </c>
    </row>
    <row r="129" spans="1:9" x14ac:dyDescent="0.35">
      <c r="A129" t="str">
        <f>"1814"</f>
        <v>1814</v>
      </c>
      <c r="B129" t="str">
        <f>"18"</f>
        <v>18</v>
      </c>
      <c r="C129" t="s">
        <v>675</v>
      </c>
      <c r="D129" t="s">
        <v>1515</v>
      </c>
      <c r="E129" t="s">
        <v>676</v>
      </c>
      <c r="F129" t="s">
        <v>677</v>
      </c>
      <c r="H129">
        <v>71681</v>
      </c>
      <c r="I129" t="s">
        <v>678</v>
      </c>
    </row>
    <row r="130" spans="1:9" x14ac:dyDescent="0.35">
      <c r="A130" t="str">
        <f>"2029"</f>
        <v>2029</v>
      </c>
      <c r="B130" t="str">
        <f>"20"</f>
        <v>20</v>
      </c>
      <c r="C130" t="s">
        <v>679</v>
      </c>
      <c r="D130" t="s">
        <v>680</v>
      </c>
      <c r="E130" t="s">
        <v>681</v>
      </c>
      <c r="F130" t="s">
        <v>682</v>
      </c>
      <c r="H130">
        <v>79380</v>
      </c>
      <c r="I130" t="s">
        <v>683</v>
      </c>
    </row>
    <row r="131" spans="1:9" x14ac:dyDescent="0.35">
      <c r="A131" t="str">
        <f>"1441"</f>
        <v>1441</v>
      </c>
      <c r="B131" t="str">
        <f>"14"</f>
        <v>14</v>
      </c>
      <c r="C131" t="s">
        <v>684</v>
      </c>
      <c r="D131" t="s">
        <v>685</v>
      </c>
      <c r="E131" t="s">
        <v>686</v>
      </c>
      <c r="F131" t="s">
        <v>687</v>
      </c>
      <c r="H131">
        <v>44380</v>
      </c>
      <c r="I131" t="s">
        <v>688</v>
      </c>
    </row>
    <row r="132" spans="1:9" x14ac:dyDescent="0.35">
      <c r="A132" t="str">
        <f>"0761"</f>
        <v>0761</v>
      </c>
      <c r="B132" t="str">
        <f>"07"</f>
        <v>07</v>
      </c>
      <c r="C132" t="s">
        <v>689</v>
      </c>
      <c r="D132" t="s">
        <v>690</v>
      </c>
      <c r="E132" t="s">
        <v>691</v>
      </c>
      <c r="F132" t="s">
        <v>692</v>
      </c>
      <c r="G132" t="s">
        <v>693</v>
      </c>
      <c r="H132">
        <v>36050</v>
      </c>
      <c r="I132" t="s">
        <v>694</v>
      </c>
    </row>
    <row r="133" spans="1:9" x14ac:dyDescent="0.35">
      <c r="A133" t="str">
        <f>"0186"</f>
        <v>0186</v>
      </c>
      <c r="B133" t="str">
        <f>"01"</f>
        <v>01</v>
      </c>
      <c r="C133" t="s">
        <v>695</v>
      </c>
      <c r="D133" t="s">
        <v>696</v>
      </c>
      <c r="E133" t="s">
        <v>697</v>
      </c>
      <c r="F133" t="s">
        <v>698</v>
      </c>
      <c r="H133">
        <v>18182</v>
      </c>
      <c r="I133" t="s">
        <v>699</v>
      </c>
    </row>
    <row r="134" spans="1:9" x14ac:dyDescent="0.35">
      <c r="A134" t="str">
        <f>"1494"</f>
        <v>1494</v>
      </c>
      <c r="B134" t="str">
        <f>"14"</f>
        <v>14</v>
      </c>
      <c r="C134" t="s">
        <v>700</v>
      </c>
      <c r="D134" t="s">
        <v>701</v>
      </c>
      <c r="E134" t="s">
        <v>702</v>
      </c>
      <c r="F134" t="s">
        <v>703</v>
      </c>
      <c r="H134">
        <v>53188</v>
      </c>
      <c r="I134" t="s">
        <v>704</v>
      </c>
    </row>
    <row r="135" spans="1:9" x14ac:dyDescent="0.35">
      <c r="A135" t="str">
        <f>"1462"</f>
        <v>1462</v>
      </c>
      <c r="B135" t="str">
        <f>"14"</f>
        <v>14</v>
      </c>
      <c r="C135" t="s">
        <v>705</v>
      </c>
      <c r="D135" t="s">
        <v>706</v>
      </c>
      <c r="E135" t="s">
        <v>707</v>
      </c>
      <c r="F135" t="s">
        <v>708</v>
      </c>
      <c r="H135">
        <v>46380</v>
      </c>
      <c r="I135" t="s">
        <v>709</v>
      </c>
    </row>
    <row r="136" spans="1:9" x14ac:dyDescent="0.35">
      <c r="A136" t="str">
        <f>"1885"</f>
        <v>1885</v>
      </c>
      <c r="B136" t="str">
        <f>"18"</f>
        <v>18</v>
      </c>
      <c r="C136" t="s">
        <v>710</v>
      </c>
      <c r="D136" t="s">
        <v>711</v>
      </c>
      <c r="E136" t="s">
        <v>712</v>
      </c>
      <c r="F136" t="s">
        <v>713</v>
      </c>
      <c r="H136">
        <v>71180</v>
      </c>
      <c r="I136" t="s">
        <v>714</v>
      </c>
    </row>
    <row r="137" spans="1:9" x14ac:dyDescent="0.35">
      <c r="A137" t="str">
        <f>"0580"</f>
        <v>0580</v>
      </c>
      <c r="B137" t="str">
        <f>"05"</f>
        <v>05</v>
      </c>
      <c r="C137" t="s">
        <v>715</v>
      </c>
      <c r="D137" t="s">
        <v>716</v>
      </c>
      <c r="E137" t="s">
        <v>717</v>
      </c>
      <c r="F137" t="s">
        <v>718</v>
      </c>
      <c r="H137">
        <v>58181</v>
      </c>
      <c r="I137" t="s">
        <v>719</v>
      </c>
    </row>
    <row r="138" spans="1:9" x14ac:dyDescent="0.35">
      <c r="A138" t="str">
        <f>"0781"</f>
        <v>0781</v>
      </c>
      <c r="B138" t="str">
        <f>"07"</f>
        <v>07</v>
      </c>
      <c r="C138" t="s">
        <v>720</v>
      </c>
      <c r="D138" t="s">
        <v>721</v>
      </c>
      <c r="E138" t="s">
        <v>722</v>
      </c>
      <c r="F138" t="s">
        <v>723</v>
      </c>
      <c r="H138">
        <v>34183</v>
      </c>
      <c r="I138" t="s">
        <v>724</v>
      </c>
    </row>
    <row r="139" spans="1:9" x14ac:dyDescent="0.35">
      <c r="A139" t="str">
        <f>"2161"</f>
        <v>2161</v>
      </c>
      <c r="B139" t="str">
        <f>"21"</f>
        <v>21</v>
      </c>
      <c r="C139" t="s">
        <v>725</v>
      </c>
      <c r="D139" t="s">
        <v>726</v>
      </c>
      <c r="E139" t="s">
        <v>727</v>
      </c>
      <c r="F139" t="s">
        <v>728</v>
      </c>
      <c r="H139">
        <v>82780</v>
      </c>
      <c r="I139" t="s">
        <v>729</v>
      </c>
    </row>
    <row r="140" spans="1:9" x14ac:dyDescent="0.35">
      <c r="A140" t="str">
        <f>"1864"</f>
        <v>1864</v>
      </c>
      <c r="B140" t="str">
        <f>"18"</f>
        <v>18</v>
      </c>
      <c r="C140" t="s">
        <v>730</v>
      </c>
      <c r="D140" t="s">
        <v>731</v>
      </c>
      <c r="E140" t="s">
        <v>732</v>
      </c>
      <c r="F140" t="s">
        <v>733</v>
      </c>
      <c r="H140">
        <v>71480</v>
      </c>
      <c r="I140" t="s">
        <v>734</v>
      </c>
    </row>
    <row r="141" spans="1:9" x14ac:dyDescent="0.35">
      <c r="A141" t="str">
        <f>"1262"</f>
        <v>1262</v>
      </c>
      <c r="B141" t="str">
        <f>"12"</f>
        <v>12</v>
      </c>
      <c r="C141" t="s">
        <v>735</v>
      </c>
      <c r="D141" t="s">
        <v>736</v>
      </c>
      <c r="E141" t="s">
        <v>737</v>
      </c>
      <c r="F141" t="s">
        <v>738</v>
      </c>
      <c r="H141">
        <v>23481</v>
      </c>
      <c r="I141" t="s">
        <v>739</v>
      </c>
    </row>
    <row r="142" spans="1:9" x14ac:dyDescent="0.35">
      <c r="A142" t="str">
        <f>"2085"</f>
        <v>2085</v>
      </c>
      <c r="B142" t="str">
        <f>"20"</f>
        <v>20</v>
      </c>
      <c r="C142" t="s">
        <v>740</v>
      </c>
      <c r="D142" t="s">
        <v>741</v>
      </c>
      <c r="E142" t="s">
        <v>742</v>
      </c>
      <c r="F142" t="s">
        <v>743</v>
      </c>
      <c r="H142">
        <v>77182</v>
      </c>
      <c r="I142" t="s">
        <v>744</v>
      </c>
    </row>
    <row r="143" spans="1:9" x14ac:dyDescent="0.35">
      <c r="A143" t="str">
        <f>"2580"</f>
        <v>2580</v>
      </c>
      <c r="B143" t="str">
        <f>"25"</f>
        <v>25</v>
      </c>
      <c r="C143" t="s">
        <v>745</v>
      </c>
      <c r="D143" t="s">
        <v>746</v>
      </c>
      <c r="E143" t="s">
        <v>747</v>
      </c>
      <c r="F143" t="s">
        <v>748</v>
      </c>
      <c r="H143">
        <v>97185</v>
      </c>
      <c r="I143" t="s">
        <v>749</v>
      </c>
    </row>
    <row r="144" spans="1:9" x14ac:dyDescent="0.35">
      <c r="A144" t="str">
        <f>"1281"</f>
        <v>1281</v>
      </c>
      <c r="B144" t="str">
        <f>"12"</f>
        <v>12</v>
      </c>
      <c r="C144" t="s">
        <v>750</v>
      </c>
      <c r="D144" t="s">
        <v>751</v>
      </c>
      <c r="E144" t="s">
        <v>752</v>
      </c>
      <c r="F144" t="s">
        <v>753</v>
      </c>
      <c r="G144" t="s">
        <v>754</v>
      </c>
      <c r="H144">
        <v>22100</v>
      </c>
      <c r="I144" t="s">
        <v>755</v>
      </c>
    </row>
    <row r="145" spans="1:9" x14ac:dyDescent="0.35">
      <c r="A145" t="str">
        <f>"2481"</f>
        <v>2481</v>
      </c>
      <c r="B145" t="str">
        <f>"24"</f>
        <v>24</v>
      </c>
      <c r="C145" t="s">
        <v>756</v>
      </c>
      <c r="D145" t="s">
        <v>757</v>
      </c>
      <c r="E145" t="s">
        <v>758</v>
      </c>
      <c r="F145" t="s">
        <v>759</v>
      </c>
      <c r="H145">
        <v>92181</v>
      </c>
      <c r="I145" t="s">
        <v>760</v>
      </c>
    </row>
    <row r="146" spans="1:9" x14ac:dyDescent="0.35">
      <c r="A146" t="str">
        <f>"1484"</f>
        <v>1484</v>
      </c>
      <c r="B146" t="str">
        <f>"14"</f>
        <v>14</v>
      </c>
      <c r="C146" t="s">
        <v>761</v>
      </c>
      <c r="D146" t="s">
        <v>762</v>
      </c>
      <c r="E146" t="s">
        <v>763</v>
      </c>
      <c r="F146" t="s">
        <v>764</v>
      </c>
      <c r="H146">
        <v>45380</v>
      </c>
      <c r="I146" t="s">
        <v>765</v>
      </c>
    </row>
    <row r="147" spans="1:9" x14ac:dyDescent="0.35">
      <c r="A147" t="str">
        <f>"2418"</f>
        <v>2418</v>
      </c>
      <c r="B147" t="str">
        <f>"24"</f>
        <v>24</v>
      </c>
      <c r="C147" t="s">
        <v>766</v>
      </c>
      <c r="D147" t="s">
        <v>767</v>
      </c>
      <c r="E147" t="s">
        <v>768</v>
      </c>
      <c r="F147" t="s">
        <v>769</v>
      </c>
      <c r="H147">
        <v>93070</v>
      </c>
      <c r="I147" t="s">
        <v>770</v>
      </c>
    </row>
    <row r="148" spans="1:9" x14ac:dyDescent="0.35">
      <c r="A148" t="str">
        <f>"1280"</f>
        <v>1280</v>
      </c>
      <c r="B148" t="str">
        <f>"12"</f>
        <v>12</v>
      </c>
      <c r="C148" t="s">
        <v>771</v>
      </c>
      <c r="D148" t="s">
        <v>772</v>
      </c>
      <c r="E148" t="s">
        <v>773</v>
      </c>
      <c r="F148" t="s">
        <v>774</v>
      </c>
      <c r="H148">
        <v>20580</v>
      </c>
      <c r="I148" t="s">
        <v>775</v>
      </c>
    </row>
    <row r="149" spans="1:9" x14ac:dyDescent="0.35">
      <c r="A149" t="str">
        <f>"2023"</f>
        <v>2023</v>
      </c>
      <c r="B149" t="str">
        <f>"20"</f>
        <v>20</v>
      </c>
      <c r="C149" t="s">
        <v>776</v>
      </c>
      <c r="D149" t="s">
        <v>777</v>
      </c>
      <c r="E149" t="s">
        <v>778</v>
      </c>
      <c r="F149" t="s">
        <v>779</v>
      </c>
      <c r="G149" t="s">
        <v>137</v>
      </c>
      <c r="H149">
        <v>78221</v>
      </c>
      <c r="I149" t="s">
        <v>780</v>
      </c>
    </row>
    <row r="150" spans="1:9" x14ac:dyDescent="0.35">
      <c r="A150" t="str">
        <f>"1493"</f>
        <v>1493</v>
      </c>
      <c r="B150" t="str">
        <f>"14"</f>
        <v>14</v>
      </c>
      <c r="C150" t="s">
        <v>781</v>
      </c>
      <c r="D150" t="s">
        <v>782</v>
      </c>
      <c r="E150" t="s">
        <v>783</v>
      </c>
      <c r="F150" t="s">
        <v>784</v>
      </c>
      <c r="H150">
        <v>54286</v>
      </c>
      <c r="I150" t="s">
        <v>785</v>
      </c>
    </row>
    <row r="151" spans="1:9" x14ac:dyDescent="0.35">
      <c r="A151" t="str">
        <f>"0767"</f>
        <v>0767</v>
      </c>
      <c r="B151" t="str">
        <f>"07"</f>
        <v>07</v>
      </c>
      <c r="C151" t="s">
        <v>786</v>
      </c>
      <c r="D151" t="s">
        <v>787</v>
      </c>
      <c r="E151" t="s">
        <v>788</v>
      </c>
      <c r="F151" t="s">
        <v>789</v>
      </c>
      <c r="G151" t="s">
        <v>790</v>
      </c>
      <c r="H151">
        <v>28522</v>
      </c>
      <c r="I151" t="s">
        <v>791</v>
      </c>
    </row>
    <row r="152" spans="1:9" x14ac:dyDescent="0.35">
      <c r="A152" t="str">
        <f>"1463"</f>
        <v>1463</v>
      </c>
      <c r="B152" t="str">
        <f>"14"</f>
        <v>14</v>
      </c>
      <c r="C152" t="s">
        <v>792</v>
      </c>
      <c r="D152" t="s">
        <v>793</v>
      </c>
      <c r="E152" t="s">
        <v>794</v>
      </c>
      <c r="F152" t="s">
        <v>795</v>
      </c>
      <c r="H152">
        <v>51180</v>
      </c>
      <c r="I152" t="s">
        <v>796</v>
      </c>
    </row>
    <row r="153" spans="1:9" x14ac:dyDescent="0.35">
      <c r="A153" t="str">
        <f>"1461"</f>
        <v>1461</v>
      </c>
      <c r="B153" t="str">
        <f>"14"</f>
        <v>14</v>
      </c>
      <c r="C153" t="s">
        <v>797</v>
      </c>
      <c r="D153" t="s">
        <v>798</v>
      </c>
      <c r="E153" t="s">
        <v>799</v>
      </c>
      <c r="F153" t="s">
        <v>800</v>
      </c>
      <c r="H153">
        <v>46480</v>
      </c>
      <c r="I153" t="s">
        <v>801</v>
      </c>
    </row>
    <row r="154" spans="1:9" x14ac:dyDescent="0.35">
      <c r="A154" t="str">
        <f>"0586"</f>
        <v>0586</v>
      </c>
      <c r="B154" t="str">
        <f>"05"</f>
        <v>05</v>
      </c>
      <c r="C154" t="s">
        <v>802</v>
      </c>
      <c r="D154" t="s">
        <v>803</v>
      </c>
      <c r="E154" t="s">
        <v>804</v>
      </c>
      <c r="F154" t="s">
        <v>805</v>
      </c>
      <c r="H154">
        <v>59580</v>
      </c>
      <c r="I154" t="s">
        <v>806</v>
      </c>
    </row>
    <row r="155" spans="1:9" x14ac:dyDescent="0.35">
      <c r="A155" t="str">
        <f>"1481"</f>
        <v>1481</v>
      </c>
      <c r="B155" t="str">
        <f>"14"</f>
        <v>14</v>
      </c>
      <c r="C155" t="s">
        <v>807</v>
      </c>
      <c r="D155" t="s">
        <v>808</v>
      </c>
      <c r="E155" t="s">
        <v>809</v>
      </c>
      <c r="F155" t="s">
        <v>810</v>
      </c>
      <c r="H155">
        <v>43182</v>
      </c>
      <c r="I155" t="s">
        <v>811</v>
      </c>
    </row>
    <row r="156" spans="1:9" x14ac:dyDescent="0.35">
      <c r="A156" t="str">
        <f>"0861"</f>
        <v>0861</v>
      </c>
      <c r="B156" t="str">
        <f>"08"</f>
        <v>08</v>
      </c>
      <c r="C156" t="s">
        <v>812</v>
      </c>
      <c r="D156" t="s">
        <v>813</v>
      </c>
      <c r="E156" t="s">
        <v>814</v>
      </c>
      <c r="F156" t="s">
        <v>815</v>
      </c>
      <c r="G156" t="s">
        <v>257</v>
      </c>
      <c r="H156">
        <v>38322</v>
      </c>
      <c r="I156" t="s">
        <v>816</v>
      </c>
    </row>
    <row r="157" spans="1:9" x14ac:dyDescent="0.35">
      <c r="A157" t="str">
        <f>"2062"</f>
        <v>2062</v>
      </c>
      <c r="B157" t="str">
        <f>"20"</f>
        <v>20</v>
      </c>
      <c r="C157" t="s">
        <v>817</v>
      </c>
      <c r="D157" t="s">
        <v>818</v>
      </c>
      <c r="E157" t="s">
        <v>819</v>
      </c>
      <c r="F157" t="s">
        <v>820</v>
      </c>
      <c r="H157">
        <v>79280</v>
      </c>
      <c r="I157" t="s">
        <v>821</v>
      </c>
    </row>
    <row r="158" spans="1:9" x14ac:dyDescent="0.35">
      <c r="A158" t="str">
        <f>"0840"</f>
        <v>0840</v>
      </c>
      <c r="B158" t="str">
        <f>"08"</f>
        <v>08</v>
      </c>
      <c r="C158" t="s">
        <v>822</v>
      </c>
      <c r="D158" t="s">
        <v>823</v>
      </c>
      <c r="E158" t="s">
        <v>824</v>
      </c>
      <c r="F158" t="s">
        <v>825</v>
      </c>
      <c r="H158">
        <v>38680</v>
      </c>
      <c r="I158" t="s">
        <v>826</v>
      </c>
    </row>
    <row r="159" spans="1:9" x14ac:dyDescent="0.35">
      <c r="A159" t="str">
        <f>"0583"</f>
        <v>0583</v>
      </c>
      <c r="B159" t="str">
        <f>"05"</f>
        <v>05</v>
      </c>
      <c r="C159" t="s">
        <v>827</v>
      </c>
      <c r="D159" t="s">
        <v>828</v>
      </c>
      <c r="E159" t="s">
        <v>829</v>
      </c>
      <c r="F159" t="s">
        <v>830</v>
      </c>
      <c r="H159">
        <v>59186</v>
      </c>
      <c r="I159" t="s">
        <v>831</v>
      </c>
    </row>
    <row r="160" spans="1:9" x14ac:dyDescent="0.35">
      <c r="A160" t="str">
        <f>"0642"</f>
        <v>0642</v>
      </c>
      <c r="B160" t="str">
        <f>"06"</f>
        <v>06</v>
      </c>
      <c r="C160" t="s">
        <v>832</v>
      </c>
      <c r="D160" t="s">
        <v>833</v>
      </c>
      <c r="E160" t="s">
        <v>834</v>
      </c>
      <c r="F160" t="s">
        <v>835</v>
      </c>
      <c r="G160" t="s">
        <v>836</v>
      </c>
      <c r="H160">
        <v>56521</v>
      </c>
      <c r="I160" t="s">
        <v>837</v>
      </c>
    </row>
    <row r="161" spans="1:9" x14ac:dyDescent="0.35">
      <c r="A161" t="str">
        <f>"1430"</f>
        <v>1430</v>
      </c>
      <c r="B161" t="str">
        <f>"14"</f>
        <v>14</v>
      </c>
      <c r="C161" t="s">
        <v>838</v>
      </c>
      <c r="D161" t="s">
        <v>839</v>
      </c>
      <c r="E161" t="s">
        <v>840</v>
      </c>
      <c r="F161" t="s">
        <v>841</v>
      </c>
      <c r="H161">
        <v>45580</v>
      </c>
      <c r="I161" t="s">
        <v>842</v>
      </c>
    </row>
    <row r="162" spans="1:9" x14ac:dyDescent="0.35">
      <c r="A162" t="str">
        <f>"1762"</f>
        <v>1762</v>
      </c>
      <c r="B162" t="str">
        <f>"17"</f>
        <v>17</v>
      </c>
      <c r="C162" t="s">
        <v>843</v>
      </c>
      <c r="D162" t="s">
        <v>844</v>
      </c>
      <c r="E162" t="s">
        <v>845</v>
      </c>
      <c r="F162" t="s">
        <v>846</v>
      </c>
      <c r="G162" t="s">
        <v>693</v>
      </c>
      <c r="H162">
        <v>68421</v>
      </c>
      <c r="I162" t="s">
        <v>847</v>
      </c>
    </row>
    <row r="163" spans="1:9" x14ac:dyDescent="0.35">
      <c r="A163" t="str">
        <f>"0182"</f>
        <v>0182</v>
      </c>
      <c r="B163" t="str">
        <f>"01"</f>
        <v>01</v>
      </c>
      <c r="C163" t="s">
        <v>848</v>
      </c>
      <c r="D163" t="s">
        <v>849</v>
      </c>
      <c r="E163" t="s">
        <v>850</v>
      </c>
      <c r="F163" t="s">
        <v>851</v>
      </c>
      <c r="H163">
        <v>13181</v>
      </c>
      <c r="I163" t="s">
        <v>852</v>
      </c>
    </row>
    <row r="164" spans="1:9" x14ac:dyDescent="0.35">
      <c r="A164" t="str">
        <f>"0682"</f>
        <v>0682</v>
      </c>
      <c r="B164" t="str">
        <f>"06"</f>
        <v>06</v>
      </c>
      <c r="C164" t="s">
        <v>853</v>
      </c>
      <c r="D164" t="s">
        <v>854</v>
      </c>
      <c r="E164" t="s">
        <v>855</v>
      </c>
      <c r="F164" t="s">
        <v>856</v>
      </c>
      <c r="H164">
        <v>57180</v>
      </c>
      <c r="I164" t="s">
        <v>857</v>
      </c>
    </row>
    <row r="165" spans="1:9" x14ac:dyDescent="0.35">
      <c r="A165" t="str">
        <f>"1884"</f>
        <v>1884</v>
      </c>
      <c r="B165" t="str">
        <f>"18"</f>
        <v>18</v>
      </c>
      <c r="C165" t="s">
        <v>858</v>
      </c>
      <c r="D165" t="s">
        <v>859</v>
      </c>
      <c r="E165" t="s">
        <v>860</v>
      </c>
      <c r="F165" t="s">
        <v>861</v>
      </c>
      <c r="G165" t="s">
        <v>862</v>
      </c>
      <c r="H165">
        <v>71380</v>
      </c>
      <c r="I165" t="s">
        <v>863</v>
      </c>
    </row>
    <row r="166" spans="1:9" x14ac:dyDescent="0.35">
      <c r="A166" t="str">
        <f>"1962"</f>
        <v>1962</v>
      </c>
      <c r="B166" t="str">
        <f>"19"</f>
        <v>19</v>
      </c>
      <c r="C166" t="s">
        <v>864</v>
      </c>
      <c r="D166" t="s">
        <v>865</v>
      </c>
      <c r="E166" t="s">
        <v>866</v>
      </c>
      <c r="F166" t="s">
        <v>867</v>
      </c>
      <c r="G166" t="s">
        <v>868</v>
      </c>
      <c r="H166">
        <v>73821</v>
      </c>
      <c r="I166" t="s">
        <v>869</v>
      </c>
    </row>
    <row r="167" spans="1:9" x14ac:dyDescent="0.35">
      <c r="A167" t="str">
        <f>"2132"</f>
        <v>2132</v>
      </c>
      <c r="B167" t="str">
        <f>"21"</f>
        <v>21</v>
      </c>
      <c r="C167" t="s">
        <v>870</v>
      </c>
      <c r="D167" t="s">
        <v>871</v>
      </c>
      <c r="E167" t="s">
        <v>872</v>
      </c>
      <c r="F167" t="s">
        <v>873</v>
      </c>
      <c r="G167" t="s">
        <v>874</v>
      </c>
      <c r="H167">
        <v>82921</v>
      </c>
      <c r="I167" t="s">
        <v>875</v>
      </c>
    </row>
    <row r="168" spans="1:9" x14ac:dyDescent="0.35">
      <c r="A168" t="str">
        <f>"2401"</f>
        <v>2401</v>
      </c>
      <c r="B168" t="str">
        <f>"24"</f>
        <v>24</v>
      </c>
      <c r="C168" t="s">
        <v>876</v>
      </c>
      <c r="D168" t="s">
        <v>877</v>
      </c>
      <c r="E168" t="s">
        <v>878</v>
      </c>
      <c r="F168" t="s">
        <v>879</v>
      </c>
      <c r="H168">
        <v>91481</v>
      </c>
      <c r="I168" t="s">
        <v>880</v>
      </c>
    </row>
    <row r="169" spans="1:9" x14ac:dyDescent="0.35">
      <c r="A169" t="str">
        <f>"0581"</f>
        <v>0581</v>
      </c>
      <c r="B169" t="str">
        <f>"05"</f>
        <v>05</v>
      </c>
      <c r="C169" t="s">
        <v>881</v>
      </c>
      <c r="D169" t="s">
        <v>882</v>
      </c>
      <c r="E169" t="s">
        <v>883</v>
      </c>
      <c r="F169" t="s">
        <v>884</v>
      </c>
      <c r="G169" t="s">
        <v>885</v>
      </c>
      <c r="H169">
        <v>60181</v>
      </c>
      <c r="I169" t="s">
        <v>886</v>
      </c>
    </row>
    <row r="170" spans="1:9" x14ac:dyDescent="0.35">
      <c r="A170" t="str">
        <f>"0188"</f>
        <v>0188</v>
      </c>
      <c r="B170" t="str">
        <f>"01"</f>
        <v>01</v>
      </c>
      <c r="C170" t="s">
        <v>887</v>
      </c>
      <c r="D170" t="s">
        <v>888</v>
      </c>
      <c r="E170" t="s">
        <v>889</v>
      </c>
      <c r="F170" t="s">
        <v>890</v>
      </c>
      <c r="G170" t="s">
        <v>891</v>
      </c>
      <c r="H170">
        <v>76128</v>
      </c>
      <c r="I170" t="s">
        <v>892</v>
      </c>
    </row>
    <row r="171" spans="1:9" x14ac:dyDescent="0.35">
      <c r="A171" t="str">
        <f>"2417"</f>
        <v>2417</v>
      </c>
      <c r="B171" t="str">
        <f>"24"</f>
        <v>24</v>
      </c>
      <c r="C171" t="s">
        <v>893</v>
      </c>
      <c r="D171" t="s">
        <v>894</v>
      </c>
      <c r="E171" t="s">
        <v>895</v>
      </c>
      <c r="F171" t="s">
        <v>896</v>
      </c>
      <c r="H171">
        <v>93581</v>
      </c>
      <c r="I171" t="s">
        <v>897</v>
      </c>
    </row>
    <row r="172" spans="1:9" x14ac:dyDescent="0.35">
      <c r="A172" t="str">
        <f>"0881"</f>
        <v>0881</v>
      </c>
      <c r="B172" t="str">
        <f>"08"</f>
        <v>08</v>
      </c>
      <c r="C172" t="s">
        <v>898</v>
      </c>
      <c r="D172" t="s">
        <v>899</v>
      </c>
      <c r="E172" t="s">
        <v>900</v>
      </c>
      <c r="F172" t="s">
        <v>901</v>
      </c>
      <c r="H172">
        <v>38280</v>
      </c>
      <c r="I172" t="s">
        <v>902</v>
      </c>
    </row>
    <row r="173" spans="1:9" x14ac:dyDescent="0.35">
      <c r="A173" t="str">
        <f>"0480"</f>
        <v>0480</v>
      </c>
      <c r="B173" t="str">
        <f>"04"</f>
        <v>04</v>
      </c>
      <c r="C173" t="s">
        <v>903</v>
      </c>
      <c r="D173" t="s">
        <v>904</v>
      </c>
      <c r="E173" t="s">
        <v>905</v>
      </c>
      <c r="F173" t="s">
        <v>906</v>
      </c>
      <c r="H173">
        <v>61183</v>
      </c>
      <c r="I173" t="s">
        <v>907</v>
      </c>
    </row>
    <row r="174" spans="1:9" x14ac:dyDescent="0.35">
      <c r="A174" t="str">
        <f>"0140"</f>
        <v>0140</v>
      </c>
      <c r="B174" t="str">
        <f>"01"</f>
        <v>01</v>
      </c>
      <c r="C174" t="s">
        <v>908</v>
      </c>
      <c r="D174" t="s">
        <v>909</v>
      </c>
      <c r="E174" t="s">
        <v>910</v>
      </c>
      <c r="F174" t="s">
        <v>911</v>
      </c>
      <c r="H174">
        <v>15580</v>
      </c>
      <c r="I174" t="s">
        <v>912</v>
      </c>
    </row>
    <row r="175" spans="1:9" x14ac:dyDescent="0.35">
      <c r="A175" t="str">
        <f>"0192"</f>
        <v>0192</v>
      </c>
      <c r="B175" t="str">
        <f>"01"</f>
        <v>01</v>
      </c>
      <c r="C175" t="s">
        <v>913</v>
      </c>
      <c r="D175" t="s">
        <v>914</v>
      </c>
      <c r="E175" t="s">
        <v>915</v>
      </c>
      <c r="F175" t="s">
        <v>916</v>
      </c>
      <c r="H175">
        <v>14981</v>
      </c>
      <c r="I175" t="s">
        <v>917</v>
      </c>
    </row>
    <row r="176" spans="1:9" x14ac:dyDescent="0.35">
      <c r="A176" t="str">
        <f>"2101"</f>
        <v>2101</v>
      </c>
      <c r="B176" t="str">
        <f>"21"</f>
        <v>21</v>
      </c>
      <c r="C176" t="s">
        <v>918</v>
      </c>
      <c r="D176" t="s">
        <v>919</v>
      </c>
      <c r="E176" t="s">
        <v>920</v>
      </c>
      <c r="F176" t="s">
        <v>921</v>
      </c>
      <c r="H176">
        <v>81680</v>
      </c>
      <c r="I176" t="s">
        <v>922</v>
      </c>
    </row>
    <row r="177" spans="1:9" x14ac:dyDescent="0.35">
      <c r="A177" t="str">
        <f>"1407"</f>
        <v>1407</v>
      </c>
      <c r="B177" t="str">
        <f>"14"</f>
        <v>14</v>
      </c>
      <c r="C177" t="s">
        <v>923</v>
      </c>
      <c r="D177" t="s">
        <v>924</v>
      </c>
      <c r="E177" t="s">
        <v>925</v>
      </c>
      <c r="F177" t="s">
        <v>926</v>
      </c>
      <c r="H177">
        <v>47580</v>
      </c>
      <c r="I177" t="s">
        <v>927</v>
      </c>
    </row>
    <row r="178" spans="1:9" x14ac:dyDescent="0.35">
      <c r="A178" t="str">
        <f>"0509"</f>
        <v>0509</v>
      </c>
      <c r="B178" t="str">
        <f>"05"</f>
        <v>05</v>
      </c>
      <c r="C178" t="s">
        <v>928</v>
      </c>
      <c r="D178" t="s">
        <v>929</v>
      </c>
      <c r="E178" t="s">
        <v>930</v>
      </c>
      <c r="F178" t="s">
        <v>931</v>
      </c>
      <c r="H178">
        <v>59980</v>
      </c>
      <c r="I178" t="s">
        <v>932</v>
      </c>
    </row>
    <row r="179" spans="1:9" x14ac:dyDescent="0.35">
      <c r="A179" t="str">
        <f>"1060"</f>
        <v>1060</v>
      </c>
      <c r="B179" t="str">
        <f>"10"</f>
        <v>10</v>
      </c>
      <c r="C179" t="s">
        <v>933</v>
      </c>
      <c r="D179" t="s">
        <v>934</v>
      </c>
      <c r="E179" t="s">
        <v>935</v>
      </c>
      <c r="F179" t="s">
        <v>936</v>
      </c>
      <c r="G179" t="s">
        <v>937</v>
      </c>
      <c r="H179">
        <v>29324</v>
      </c>
      <c r="I179" t="s">
        <v>938</v>
      </c>
    </row>
    <row r="180" spans="1:9" x14ac:dyDescent="0.35">
      <c r="A180" t="str">
        <f>"1880"</f>
        <v>1880</v>
      </c>
      <c r="B180" t="str">
        <f>"18"</f>
        <v>18</v>
      </c>
      <c r="C180" t="s">
        <v>939</v>
      </c>
      <c r="D180" t="s">
        <v>940</v>
      </c>
      <c r="E180" t="s">
        <v>941</v>
      </c>
      <c r="F180" t="s">
        <v>942</v>
      </c>
      <c r="G180" t="s">
        <v>943</v>
      </c>
      <c r="H180">
        <v>70135</v>
      </c>
      <c r="I180" t="s">
        <v>944</v>
      </c>
    </row>
    <row r="181" spans="1:9" x14ac:dyDescent="0.35">
      <c r="A181" t="str">
        <f>"1257"</f>
        <v>1257</v>
      </c>
      <c r="B181" t="str">
        <f>"12"</f>
        <v>12</v>
      </c>
      <c r="C181" t="s">
        <v>945</v>
      </c>
      <c r="D181" t="s">
        <v>946</v>
      </c>
      <c r="E181" t="s">
        <v>947</v>
      </c>
      <c r="F181" t="s">
        <v>948</v>
      </c>
      <c r="H181">
        <v>28680</v>
      </c>
      <c r="I181" t="s">
        <v>949</v>
      </c>
    </row>
    <row r="182" spans="1:9" x14ac:dyDescent="0.35">
      <c r="A182" t="str">
        <f>"2284"</f>
        <v>2284</v>
      </c>
      <c r="B182" t="str">
        <f>"22"</f>
        <v>22</v>
      </c>
      <c r="C182" t="s">
        <v>950</v>
      </c>
      <c r="D182" t="s">
        <v>951</v>
      </c>
      <c r="E182" t="s">
        <v>952</v>
      </c>
      <c r="F182" t="s">
        <v>953</v>
      </c>
      <c r="H182">
        <v>89188</v>
      </c>
      <c r="I182" t="s">
        <v>954</v>
      </c>
    </row>
    <row r="183" spans="1:9" x14ac:dyDescent="0.35">
      <c r="A183" t="str">
        <f>"2034"</f>
        <v>2034</v>
      </c>
      <c r="B183" t="str">
        <f>"20"</f>
        <v>20</v>
      </c>
      <c r="C183" t="s">
        <v>955</v>
      </c>
      <c r="D183" t="s">
        <v>956</v>
      </c>
      <c r="E183" t="s">
        <v>957</v>
      </c>
      <c r="F183" t="s">
        <v>958</v>
      </c>
      <c r="G183" t="s">
        <v>959</v>
      </c>
      <c r="H183">
        <v>79421</v>
      </c>
      <c r="I183" t="s">
        <v>960</v>
      </c>
    </row>
    <row r="184" spans="1:9" x14ac:dyDescent="0.35">
      <c r="A184" t="str">
        <f>"1421"</f>
        <v>1421</v>
      </c>
      <c r="B184" t="str">
        <f>"14"</f>
        <v>14</v>
      </c>
      <c r="C184" t="s">
        <v>961</v>
      </c>
      <c r="D184" t="s">
        <v>962</v>
      </c>
      <c r="E184" t="s">
        <v>963</v>
      </c>
      <c r="F184" t="s">
        <v>964</v>
      </c>
      <c r="H184">
        <v>47380</v>
      </c>
      <c r="I184" t="s">
        <v>965</v>
      </c>
    </row>
    <row r="185" spans="1:9" x14ac:dyDescent="0.35">
      <c r="A185" t="str">
        <f>"1273"</f>
        <v>1273</v>
      </c>
      <c r="B185" t="str">
        <f>"12"</f>
        <v>12</v>
      </c>
      <c r="C185" t="s">
        <v>966</v>
      </c>
      <c r="D185" t="s">
        <v>967</v>
      </c>
      <c r="E185" t="s">
        <v>968</v>
      </c>
      <c r="F185" t="s">
        <v>969</v>
      </c>
      <c r="H185">
        <v>28380</v>
      </c>
      <c r="I185" t="s">
        <v>970</v>
      </c>
    </row>
    <row r="186" spans="1:9" x14ac:dyDescent="0.35">
      <c r="A186" t="str">
        <f>"0882"</f>
        <v>0882</v>
      </c>
      <c r="B186" t="str">
        <f>"08"</f>
        <v>08</v>
      </c>
      <c r="C186" t="s">
        <v>971</v>
      </c>
      <c r="D186" t="s">
        <v>972</v>
      </c>
      <c r="E186" t="s">
        <v>973</v>
      </c>
      <c r="F186" t="s">
        <v>974</v>
      </c>
      <c r="G186" t="s">
        <v>975</v>
      </c>
      <c r="H186">
        <v>57228</v>
      </c>
      <c r="I186" t="s">
        <v>976</v>
      </c>
    </row>
    <row r="187" spans="1:9" x14ac:dyDescent="0.35">
      <c r="A187" t="str">
        <f>"0117"</f>
        <v>0117</v>
      </c>
      <c r="B187" t="str">
        <f>"01"</f>
        <v>01</v>
      </c>
      <c r="C187" t="s">
        <v>977</v>
      </c>
      <c r="D187" t="s">
        <v>978</v>
      </c>
      <c r="E187" t="s">
        <v>979</v>
      </c>
      <c r="F187" t="s">
        <v>980</v>
      </c>
      <c r="H187">
        <v>18486</v>
      </c>
      <c r="I187" t="s">
        <v>981</v>
      </c>
    </row>
    <row r="188" spans="1:9" x14ac:dyDescent="0.35">
      <c r="A188" t="str">
        <f>"2380"</f>
        <v>2380</v>
      </c>
      <c r="B188" t="str">
        <f>"23"</f>
        <v>23</v>
      </c>
      <c r="C188" t="s">
        <v>982</v>
      </c>
      <c r="D188" t="s">
        <v>983</v>
      </c>
      <c r="E188" t="s">
        <v>984</v>
      </c>
      <c r="F188" t="s">
        <v>985</v>
      </c>
      <c r="H188">
        <v>83182</v>
      </c>
      <c r="I188" t="s">
        <v>986</v>
      </c>
    </row>
    <row r="189" spans="1:9" x14ac:dyDescent="0.35">
      <c r="A189" t="str">
        <f>"0382"</f>
        <v>0382</v>
      </c>
      <c r="B189" t="str">
        <f>"03"</f>
        <v>03</v>
      </c>
      <c r="C189" t="s">
        <v>987</v>
      </c>
      <c r="D189" t="s">
        <v>988</v>
      </c>
      <c r="E189" t="s">
        <v>989</v>
      </c>
      <c r="F189" t="s">
        <v>990</v>
      </c>
      <c r="G189" t="s">
        <v>225</v>
      </c>
      <c r="H189">
        <v>74221</v>
      </c>
      <c r="I189" t="s">
        <v>991</v>
      </c>
    </row>
    <row r="190" spans="1:9" x14ac:dyDescent="0.35">
      <c r="A190" t="str">
        <f>"1256"</f>
        <v>1256</v>
      </c>
      <c r="B190" t="str">
        <f>"12"</f>
        <v>12</v>
      </c>
      <c r="C190" t="s">
        <v>992</v>
      </c>
      <c r="D190" t="s">
        <v>993</v>
      </c>
      <c r="E190" t="s">
        <v>994</v>
      </c>
      <c r="F190" t="s">
        <v>995</v>
      </c>
      <c r="G190" t="s">
        <v>996</v>
      </c>
      <c r="H190">
        <v>28941</v>
      </c>
      <c r="I190" t="s">
        <v>997</v>
      </c>
    </row>
    <row r="191" spans="1:9" x14ac:dyDescent="0.35">
      <c r="A191" t="str">
        <f>"2121"</f>
        <v>2121</v>
      </c>
      <c r="B191" t="str">
        <f>"21"</f>
        <v>21</v>
      </c>
      <c r="C191" t="s">
        <v>998</v>
      </c>
      <c r="D191" t="s">
        <v>999</v>
      </c>
      <c r="E191" t="s">
        <v>1000</v>
      </c>
      <c r="F191" t="s">
        <v>1001</v>
      </c>
      <c r="H191">
        <v>82880</v>
      </c>
      <c r="I191" t="s">
        <v>1002</v>
      </c>
    </row>
    <row r="192" spans="1:9" x14ac:dyDescent="0.35">
      <c r="A192" t="str">
        <f>"2513"</f>
        <v>2513</v>
      </c>
      <c r="B192" t="str">
        <f>"25"</f>
        <v>25</v>
      </c>
      <c r="C192" t="s">
        <v>1003</v>
      </c>
      <c r="D192" t="s">
        <v>1004</v>
      </c>
      <c r="E192" t="s">
        <v>1005</v>
      </c>
      <c r="F192" t="s">
        <v>1006</v>
      </c>
      <c r="H192">
        <v>95681</v>
      </c>
      <c r="I192" t="s">
        <v>1007</v>
      </c>
    </row>
    <row r="193" spans="1:9" x14ac:dyDescent="0.35">
      <c r="A193" t="str">
        <f>"2518"</f>
        <v>2518</v>
      </c>
      <c r="B193" t="str">
        <f>"25"</f>
        <v>25</v>
      </c>
      <c r="C193" t="s">
        <v>1008</v>
      </c>
      <c r="D193" t="s">
        <v>1009</v>
      </c>
      <c r="E193" t="s">
        <v>1010</v>
      </c>
      <c r="F193" t="s">
        <v>1011</v>
      </c>
      <c r="H193">
        <v>95785</v>
      </c>
      <c r="I193" t="s">
        <v>1012</v>
      </c>
    </row>
    <row r="194" spans="1:9" x14ac:dyDescent="0.35">
      <c r="A194" t="str">
        <f>"0481"</f>
        <v>0481</v>
      </c>
      <c r="B194" t="str">
        <f>"04"</f>
        <v>04</v>
      </c>
      <c r="C194" t="s">
        <v>1013</v>
      </c>
      <c r="D194" t="s">
        <v>1014</v>
      </c>
      <c r="E194" t="s">
        <v>1015</v>
      </c>
      <c r="F194" t="s">
        <v>1016</v>
      </c>
      <c r="H194">
        <v>61381</v>
      </c>
      <c r="I194" t="s">
        <v>1017</v>
      </c>
    </row>
    <row r="195" spans="1:9" x14ac:dyDescent="0.35">
      <c r="A195" t="str">
        <f>"2521"</f>
        <v>2521</v>
      </c>
      <c r="B195" t="str">
        <f>"25"</f>
        <v>25</v>
      </c>
      <c r="C195" t="s">
        <v>1018</v>
      </c>
      <c r="D195" t="s">
        <v>1019</v>
      </c>
      <c r="E195" t="s">
        <v>1020</v>
      </c>
      <c r="F195" t="s">
        <v>1021</v>
      </c>
      <c r="H195">
        <v>98485</v>
      </c>
      <c r="I195" t="s">
        <v>1022</v>
      </c>
    </row>
    <row r="196" spans="1:9" x14ac:dyDescent="0.35">
      <c r="A196" t="str">
        <f>"1402"</f>
        <v>1402</v>
      </c>
      <c r="B196" t="str">
        <f>"14"</f>
        <v>14</v>
      </c>
      <c r="C196" t="s">
        <v>1023</v>
      </c>
      <c r="D196" t="s">
        <v>1024</v>
      </c>
      <c r="E196" t="s">
        <v>1025</v>
      </c>
      <c r="F196" t="s">
        <v>1026</v>
      </c>
      <c r="H196">
        <v>43382</v>
      </c>
      <c r="I196" t="s">
        <v>1027</v>
      </c>
    </row>
    <row r="197" spans="1:9" x14ac:dyDescent="0.35">
      <c r="A197" t="str">
        <f>"1275"</f>
        <v>1275</v>
      </c>
      <c r="B197" t="str">
        <f>"12"</f>
        <v>12</v>
      </c>
      <c r="C197" t="s">
        <v>1028</v>
      </c>
      <c r="D197" t="s">
        <v>1029</v>
      </c>
      <c r="E197" t="s">
        <v>1030</v>
      </c>
      <c r="F197" t="s">
        <v>1031</v>
      </c>
      <c r="H197">
        <v>28485</v>
      </c>
      <c r="I197" t="s">
        <v>1032</v>
      </c>
    </row>
    <row r="198" spans="1:9" x14ac:dyDescent="0.35">
      <c r="A198" t="str">
        <f>"2581"</f>
        <v>2581</v>
      </c>
      <c r="B198" t="str">
        <f>"25"</f>
        <v>25</v>
      </c>
      <c r="C198" t="s">
        <v>1033</v>
      </c>
      <c r="D198" t="s">
        <v>1034</v>
      </c>
      <c r="E198" t="s">
        <v>1035</v>
      </c>
      <c r="F198" t="s">
        <v>1036</v>
      </c>
      <c r="H198">
        <v>94185</v>
      </c>
      <c r="I198" t="s">
        <v>1037</v>
      </c>
    </row>
    <row r="199" spans="1:9" x14ac:dyDescent="0.35">
      <c r="A199" t="str">
        <f>"2303"</f>
        <v>2303</v>
      </c>
      <c r="B199" t="str">
        <f>"23"</f>
        <v>23</v>
      </c>
      <c r="C199" t="s">
        <v>1038</v>
      </c>
      <c r="D199" t="s">
        <v>1039</v>
      </c>
      <c r="E199" t="s">
        <v>1040</v>
      </c>
      <c r="F199" t="s">
        <v>1041</v>
      </c>
      <c r="G199" t="s">
        <v>1042</v>
      </c>
      <c r="H199">
        <v>84421</v>
      </c>
      <c r="I199" t="s">
        <v>1043</v>
      </c>
    </row>
    <row r="200" spans="1:9" x14ac:dyDescent="0.35">
      <c r="A200" t="str">
        <f>"2031"</f>
        <v>2031</v>
      </c>
      <c r="B200" t="str">
        <f>"20"</f>
        <v>20</v>
      </c>
      <c r="C200" t="s">
        <v>1044</v>
      </c>
      <c r="D200" t="s">
        <v>1045</v>
      </c>
      <c r="E200" t="s">
        <v>1046</v>
      </c>
      <c r="F200" t="s">
        <v>1047</v>
      </c>
      <c r="H200">
        <v>79580</v>
      </c>
      <c r="I200" t="s">
        <v>1048</v>
      </c>
    </row>
    <row r="201" spans="1:9" x14ac:dyDescent="0.35">
      <c r="A201" t="str">
        <f>"0980"</f>
        <v>0980</v>
      </c>
      <c r="B201" t="str">
        <f>"09"</f>
        <v>09</v>
      </c>
      <c r="C201" t="s">
        <v>1049</v>
      </c>
      <c r="D201" t="s">
        <v>1050</v>
      </c>
      <c r="E201" t="s">
        <v>1051</v>
      </c>
      <c r="F201" t="s">
        <v>1052</v>
      </c>
      <c r="H201">
        <v>62181</v>
      </c>
      <c r="I201" t="s">
        <v>1053</v>
      </c>
    </row>
    <row r="202" spans="1:9" x14ac:dyDescent="0.35">
      <c r="A202" t="str">
        <f>"2409"</f>
        <v>2409</v>
      </c>
      <c r="B202" t="str">
        <f>"24"</f>
        <v>24</v>
      </c>
      <c r="C202" t="s">
        <v>1054</v>
      </c>
      <c r="D202" t="s">
        <v>1055</v>
      </c>
      <c r="E202" t="s">
        <v>1056</v>
      </c>
      <c r="F202" t="s">
        <v>1057</v>
      </c>
      <c r="H202">
        <v>91581</v>
      </c>
      <c r="I202" t="s">
        <v>1058</v>
      </c>
    </row>
    <row r="203" spans="1:9" x14ac:dyDescent="0.35">
      <c r="A203" t="str">
        <f>"1081"</f>
        <v>1081</v>
      </c>
      <c r="B203" t="str">
        <f>"10"</f>
        <v>10</v>
      </c>
      <c r="C203" t="s">
        <v>1059</v>
      </c>
      <c r="D203" t="s">
        <v>1060</v>
      </c>
      <c r="E203" t="s">
        <v>1061</v>
      </c>
      <c r="F203" t="s">
        <v>1062</v>
      </c>
      <c r="G203" t="s">
        <v>455</v>
      </c>
      <c r="H203">
        <v>37280</v>
      </c>
      <c r="I203" t="s">
        <v>1063</v>
      </c>
    </row>
    <row r="204" spans="1:9" x14ac:dyDescent="0.35">
      <c r="A204" t="str">
        <f>"1785"</f>
        <v>1785</v>
      </c>
      <c r="B204" t="str">
        <f>"17"</f>
        <v>17</v>
      </c>
      <c r="C204" t="s">
        <v>1064</v>
      </c>
      <c r="D204" t="s">
        <v>1065</v>
      </c>
      <c r="E204" t="s">
        <v>1066</v>
      </c>
      <c r="F204" t="s">
        <v>1067</v>
      </c>
      <c r="H204">
        <v>66180</v>
      </c>
      <c r="I204" t="s">
        <v>1068</v>
      </c>
    </row>
    <row r="205" spans="1:9" x14ac:dyDescent="0.35">
      <c r="A205" t="str">
        <f>"1981"</f>
        <v>1981</v>
      </c>
      <c r="B205" t="str">
        <f>"19"</f>
        <v>19</v>
      </c>
      <c r="C205" t="s">
        <v>1069</v>
      </c>
      <c r="D205" t="s">
        <v>1070</v>
      </c>
      <c r="E205" t="s">
        <v>1071</v>
      </c>
      <c r="F205" t="s">
        <v>1072</v>
      </c>
      <c r="G205" t="s">
        <v>1073</v>
      </c>
      <c r="H205">
        <v>73325</v>
      </c>
      <c r="I205" t="s">
        <v>1074</v>
      </c>
    </row>
    <row r="206" spans="1:9" x14ac:dyDescent="0.35">
      <c r="A206" t="str">
        <f>"0128"</f>
        <v>0128</v>
      </c>
      <c r="B206" t="str">
        <f>"01"</f>
        <v>01</v>
      </c>
      <c r="C206" t="s">
        <v>1075</v>
      </c>
      <c r="D206" t="s">
        <v>1076</v>
      </c>
      <c r="E206" t="s">
        <v>1077</v>
      </c>
      <c r="F206" t="s">
        <v>1078</v>
      </c>
      <c r="H206">
        <v>14480</v>
      </c>
      <c r="I206" t="s">
        <v>1079</v>
      </c>
    </row>
    <row r="207" spans="1:9" x14ac:dyDescent="0.35">
      <c r="A207" t="str">
        <f>"2181"</f>
        <v>2181</v>
      </c>
      <c r="B207" t="str">
        <f>"21"</f>
        <v>21</v>
      </c>
      <c r="C207" t="s">
        <v>1080</v>
      </c>
      <c r="D207" t="s">
        <v>1081</v>
      </c>
      <c r="E207" t="s">
        <v>1082</v>
      </c>
      <c r="F207" t="s">
        <v>1083</v>
      </c>
      <c r="H207">
        <v>81180</v>
      </c>
      <c r="I207" t="s">
        <v>1084</v>
      </c>
    </row>
    <row r="208" spans="1:9" x14ac:dyDescent="0.35">
      <c r="A208" t="str">
        <f>"2082"</f>
        <v>2082</v>
      </c>
      <c r="B208" t="str">
        <f>"20"</f>
        <v>20</v>
      </c>
      <c r="C208" t="s">
        <v>1085</v>
      </c>
      <c r="D208" t="s">
        <v>1086</v>
      </c>
      <c r="E208" t="s">
        <v>1087</v>
      </c>
      <c r="F208" t="s">
        <v>1088</v>
      </c>
      <c r="G208" t="s">
        <v>1089</v>
      </c>
      <c r="H208">
        <v>78327</v>
      </c>
      <c r="I208" t="s">
        <v>1090</v>
      </c>
    </row>
    <row r="209" spans="1:9" x14ac:dyDescent="0.35">
      <c r="A209" t="str">
        <f>"0684"</f>
        <v>0684</v>
      </c>
      <c r="B209" t="str">
        <f>"06"</f>
        <v>06</v>
      </c>
      <c r="C209" t="s">
        <v>1091</v>
      </c>
      <c r="D209" t="s">
        <v>1092</v>
      </c>
      <c r="E209" t="s">
        <v>1093</v>
      </c>
      <c r="F209" t="s">
        <v>1094</v>
      </c>
      <c r="H209">
        <v>57680</v>
      </c>
      <c r="I209" t="s">
        <v>1095</v>
      </c>
    </row>
    <row r="210" spans="1:9" x14ac:dyDescent="0.35">
      <c r="A210" t="str">
        <f>"0191"</f>
        <v>0191</v>
      </c>
      <c r="B210" t="str">
        <f>"01"</f>
        <v>01</v>
      </c>
      <c r="C210" t="s">
        <v>1096</v>
      </c>
      <c r="D210" t="s">
        <v>1097</v>
      </c>
      <c r="E210" t="s">
        <v>1098</v>
      </c>
      <c r="F210" t="s">
        <v>1099</v>
      </c>
      <c r="H210">
        <v>19585</v>
      </c>
      <c r="I210" t="s">
        <v>1100</v>
      </c>
    </row>
    <row r="211" spans="1:9" x14ac:dyDescent="0.35">
      <c r="A211" t="str">
        <f>"1291"</f>
        <v>1291</v>
      </c>
      <c r="B211" t="str">
        <f>"12"</f>
        <v>12</v>
      </c>
      <c r="C211" t="s">
        <v>1101</v>
      </c>
      <c r="D211" t="s">
        <v>1102</v>
      </c>
      <c r="E211" t="s">
        <v>1103</v>
      </c>
      <c r="F211" t="s">
        <v>1104</v>
      </c>
      <c r="H211">
        <v>27280</v>
      </c>
      <c r="I211" t="s">
        <v>1105</v>
      </c>
    </row>
    <row r="212" spans="1:9" x14ac:dyDescent="0.35">
      <c r="A212" t="str">
        <f>"1265"</f>
        <v>1265</v>
      </c>
      <c r="B212" t="str">
        <f>"12"</f>
        <v>12</v>
      </c>
      <c r="C212" t="s">
        <v>1106</v>
      </c>
      <c r="D212" t="s">
        <v>1107</v>
      </c>
      <c r="E212" t="s">
        <v>1108</v>
      </c>
      <c r="F212" t="s">
        <v>1109</v>
      </c>
      <c r="H212">
        <v>27580</v>
      </c>
      <c r="I212" t="s">
        <v>1110</v>
      </c>
    </row>
    <row r="213" spans="1:9" x14ac:dyDescent="0.35">
      <c r="A213" t="str">
        <f>"1495"</f>
        <v>1495</v>
      </c>
      <c r="B213" t="str">
        <f>"14"</f>
        <v>14</v>
      </c>
      <c r="C213" t="s">
        <v>1111</v>
      </c>
      <c r="D213" t="s">
        <v>1112</v>
      </c>
      <c r="E213" t="s">
        <v>1113</v>
      </c>
      <c r="F213" t="s">
        <v>1114</v>
      </c>
      <c r="H213">
        <v>53288</v>
      </c>
      <c r="I213" t="s">
        <v>1115</v>
      </c>
    </row>
    <row r="214" spans="1:9" x14ac:dyDescent="0.35">
      <c r="A214" t="str">
        <f>"2482"</f>
        <v>2482</v>
      </c>
      <c r="B214" t="str">
        <f>"24"</f>
        <v>24</v>
      </c>
      <c r="C214" t="s">
        <v>1116</v>
      </c>
      <c r="D214" t="s">
        <v>1117</v>
      </c>
      <c r="E214" t="s">
        <v>1118</v>
      </c>
      <c r="F214" t="s">
        <v>1119</v>
      </c>
      <c r="H214">
        <v>93185</v>
      </c>
      <c r="I214" t="s">
        <v>1120</v>
      </c>
    </row>
    <row r="215" spans="1:9" x14ac:dyDescent="0.35">
      <c r="A215" t="str">
        <f>"1904"</f>
        <v>1904</v>
      </c>
      <c r="B215" t="str">
        <f>"19"</f>
        <v>19</v>
      </c>
      <c r="C215" t="s">
        <v>1121</v>
      </c>
      <c r="D215" t="s">
        <v>1122</v>
      </c>
      <c r="E215" t="s">
        <v>1123</v>
      </c>
      <c r="F215" t="s">
        <v>1124</v>
      </c>
      <c r="G215" t="s">
        <v>1125</v>
      </c>
      <c r="H215">
        <v>73922</v>
      </c>
      <c r="I215" t="s">
        <v>1126</v>
      </c>
    </row>
    <row r="216" spans="1:9" x14ac:dyDescent="0.35">
      <c r="A216" t="str">
        <f>"1496"</f>
        <v>1496</v>
      </c>
      <c r="B216" t="str">
        <f>"14"</f>
        <v>14</v>
      </c>
      <c r="C216" t="s">
        <v>1127</v>
      </c>
      <c r="D216" t="s">
        <v>1128</v>
      </c>
      <c r="E216" t="s">
        <v>1129</v>
      </c>
      <c r="F216" t="s">
        <v>1130</v>
      </c>
      <c r="H216">
        <v>54183</v>
      </c>
      <c r="I216" t="s">
        <v>1131</v>
      </c>
    </row>
    <row r="217" spans="1:9" x14ac:dyDescent="0.35">
      <c r="A217" t="str">
        <f>"1264"</f>
        <v>1264</v>
      </c>
      <c r="B217" t="str">
        <f>"12"</f>
        <v>12</v>
      </c>
      <c r="C217" t="s">
        <v>1132</v>
      </c>
      <c r="D217" t="s">
        <v>1133</v>
      </c>
      <c r="E217" t="s">
        <v>1134</v>
      </c>
      <c r="F217" t="s">
        <v>1135</v>
      </c>
      <c r="H217">
        <v>27480</v>
      </c>
      <c r="I217" t="s">
        <v>1136</v>
      </c>
    </row>
    <row r="218" spans="1:9" x14ac:dyDescent="0.35">
      <c r="A218" t="str">
        <f>"2061"</f>
        <v>2061</v>
      </c>
      <c r="B218" t="str">
        <f>"20"</f>
        <v>20</v>
      </c>
      <c r="C218" t="s">
        <v>1137</v>
      </c>
      <c r="D218" t="s">
        <v>1138</v>
      </c>
      <c r="E218" t="s">
        <v>1139</v>
      </c>
      <c r="F218" t="s">
        <v>1140</v>
      </c>
      <c r="H218">
        <v>77781</v>
      </c>
      <c r="I218" t="s">
        <v>1141</v>
      </c>
    </row>
    <row r="219" spans="1:9" x14ac:dyDescent="0.35">
      <c r="A219" t="str">
        <f>"2182"</f>
        <v>2182</v>
      </c>
      <c r="B219" t="str">
        <f>"21"</f>
        <v>21</v>
      </c>
      <c r="C219" t="s">
        <v>1142</v>
      </c>
      <c r="D219" t="s">
        <v>1143</v>
      </c>
      <c r="E219" t="s">
        <v>1144</v>
      </c>
      <c r="F219" t="s">
        <v>1145</v>
      </c>
      <c r="H219">
        <v>82680</v>
      </c>
      <c r="I219" t="s">
        <v>1146</v>
      </c>
    </row>
    <row r="220" spans="1:9" x14ac:dyDescent="0.35">
      <c r="A220" t="str">
        <f>"0582"</f>
        <v>0582</v>
      </c>
      <c r="B220" t="str">
        <f>"05"</f>
        <v>05</v>
      </c>
      <c r="C220" t="s">
        <v>1147</v>
      </c>
      <c r="D220" t="s">
        <v>1148</v>
      </c>
      <c r="E220" t="s">
        <v>1149</v>
      </c>
      <c r="F220" t="s">
        <v>1150</v>
      </c>
      <c r="H220">
        <v>61480</v>
      </c>
      <c r="I220" t="s">
        <v>1151</v>
      </c>
    </row>
    <row r="221" spans="1:9" x14ac:dyDescent="0.35">
      <c r="A221" t="str">
        <f>"0181"</f>
        <v>0181</v>
      </c>
      <c r="B221" t="str">
        <f>"01"</f>
        <v>01</v>
      </c>
      <c r="C221" t="s">
        <v>1152</v>
      </c>
      <c r="D221" t="s">
        <v>1153</v>
      </c>
      <c r="E221" t="s">
        <v>1154</v>
      </c>
      <c r="F221" t="s">
        <v>1155</v>
      </c>
      <c r="H221">
        <v>15189</v>
      </c>
      <c r="I221" t="s">
        <v>1156</v>
      </c>
    </row>
    <row r="222" spans="1:9" x14ac:dyDescent="0.35">
      <c r="A222" t="str">
        <f>"2283"</f>
        <v>2283</v>
      </c>
      <c r="B222" t="str">
        <f>"22"</f>
        <v>22</v>
      </c>
      <c r="C222" t="s">
        <v>1157</v>
      </c>
      <c r="D222" t="s">
        <v>1158</v>
      </c>
      <c r="E222" t="s">
        <v>1159</v>
      </c>
      <c r="F222" t="s">
        <v>1160</v>
      </c>
      <c r="H222">
        <v>88180</v>
      </c>
      <c r="I222" t="s">
        <v>1161</v>
      </c>
    </row>
    <row r="223" spans="1:9" x14ac:dyDescent="0.35">
      <c r="A223" t="str">
        <f>"0163"</f>
        <v>0163</v>
      </c>
      <c r="B223" t="str">
        <f>"01"</f>
        <v>01</v>
      </c>
      <c r="C223" t="s">
        <v>1162</v>
      </c>
      <c r="D223" t="s">
        <v>1163</v>
      </c>
      <c r="E223" t="s">
        <v>1164</v>
      </c>
      <c r="F223" t="s">
        <v>1165</v>
      </c>
      <c r="H223">
        <v>19186</v>
      </c>
      <c r="I223" t="s">
        <v>1166</v>
      </c>
    </row>
    <row r="224" spans="1:9" x14ac:dyDescent="0.35">
      <c r="A224" t="str">
        <f>"0184"</f>
        <v>0184</v>
      </c>
      <c r="B224" t="str">
        <f>"01"</f>
        <v>01</v>
      </c>
      <c r="C224" t="s">
        <v>1167</v>
      </c>
      <c r="D224" t="s">
        <v>1168</v>
      </c>
      <c r="E224" t="s">
        <v>1169</v>
      </c>
      <c r="F224" t="s">
        <v>1170</v>
      </c>
      <c r="H224">
        <v>17186</v>
      </c>
      <c r="I224" t="s">
        <v>1171</v>
      </c>
    </row>
    <row r="225" spans="1:9" x14ac:dyDescent="0.35">
      <c r="A225" t="str">
        <f>"1083"</f>
        <v>1083</v>
      </c>
      <c r="B225" t="str">
        <f>"10"</f>
        <v>10</v>
      </c>
      <c r="C225" t="s">
        <v>1172</v>
      </c>
      <c r="D225" t="s">
        <v>1173</v>
      </c>
      <c r="E225" t="s">
        <v>1174</v>
      </c>
      <c r="F225" t="s">
        <v>1175</v>
      </c>
      <c r="H225">
        <v>29480</v>
      </c>
      <c r="I225" t="s">
        <v>1176</v>
      </c>
    </row>
    <row r="226" spans="1:9" x14ac:dyDescent="0.35">
      <c r="A226" t="str">
        <f>"2422"</f>
        <v>2422</v>
      </c>
      <c r="B226" t="str">
        <f>"24"</f>
        <v>24</v>
      </c>
      <c r="C226" t="s">
        <v>1177</v>
      </c>
      <c r="D226" t="s">
        <v>1178</v>
      </c>
      <c r="E226" t="s">
        <v>1179</v>
      </c>
      <c r="F226" t="s">
        <v>1180</v>
      </c>
      <c r="H226">
        <v>92481</v>
      </c>
      <c r="I226" t="s">
        <v>1181</v>
      </c>
    </row>
    <row r="227" spans="1:9" x14ac:dyDescent="0.35">
      <c r="A227" t="str">
        <f>"1427"</f>
        <v>1427</v>
      </c>
      <c r="B227" t="str">
        <f>"14"</f>
        <v>14</v>
      </c>
      <c r="C227" t="s">
        <v>1182</v>
      </c>
      <c r="D227" t="s">
        <v>1183</v>
      </c>
      <c r="E227" t="s">
        <v>1184</v>
      </c>
      <c r="F227" t="s">
        <v>1185</v>
      </c>
      <c r="H227">
        <v>45680</v>
      </c>
      <c r="I227" t="s">
        <v>1186</v>
      </c>
    </row>
    <row r="228" spans="1:9" x14ac:dyDescent="0.35">
      <c r="A228" t="str">
        <f>"1230"</f>
        <v>1230</v>
      </c>
      <c r="B228" t="str">
        <f>"12"</f>
        <v>12</v>
      </c>
      <c r="C228" t="s">
        <v>1187</v>
      </c>
      <c r="D228" t="s">
        <v>1188</v>
      </c>
      <c r="E228" t="s">
        <v>1189</v>
      </c>
      <c r="F228" t="s">
        <v>1190</v>
      </c>
      <c r="H228">
        <v>24580</v>
      </c>
      <c r="I228" t="s">
        <v>1191</v>
      </c>
    </row>
    <row r="229" spans="1:9" x14ac:dyDescent="0.35">
      <c r="A229" t="str">
        <f>"1415"</f>
        <v>1415</v>
      </c>
      <c r="B229" t="str">
        <f>"14"</f>
        <v>14</v>
      </c>
      <c r="C229" t="s">
        <v>1192</v>
      </c>
      <c r="D229" t="s">
        <v>1193</v>
      </c>
      <c r="E229" t="s">
        <v>1194</v>
      </c>
      <c r="F229" t="s">
        <v>1195</v>
      </c>
      <c r="H229">
        <v>44482</v>
      </c>
      <c r="I229" t="s">
        <v>1196</v>
      </c>
    </row>
    <row r="230" spans="1:9" x14ac:dyDescent="0.35">
      <c r="A230" t="str">
        <f>"0180"</f>
        <v>0180</v>
      </c>
      <c r="B230" t="str">
        <f>"01"</f>
        <v>01</v>
      </c>
      <c r="C230" t="s">
        <v>1197</v>
      </c>
      <c r="D230" t="s">
        <v>1198</v>
      </c>
      <c r="E230" t="s">
        <v>1199</v>
      </c>
      <c r="F230" t="s">
        <v>1200</v>
      </c>
      <c r="G230" t="s">
        <v>455</v>
      </c>
      <c r="H230">
        <v>10535</v>
      </c>
      <c r="I230" t="s">
        <v>1201</v>
      </c>
    </row>
    <row r="231" spans="1:9" x14ac:dyDescent="0.35">
      <c r="A231" t="str">
        <f>"1760"</f>
        <v>1760</v>
      </c>
      <c r="B231" t="str">
        <f>"17"</f>
        <v>17</v>
      </c>
      <c r="C231" t="s">
        <v>1202</v>
      </c>
      <c r="D231" t="s">
        <v>1203</v>
      </c>
      <c r="E231" t="s">
        <v>1204</v>
      </c>
      <c r="F231" t="s">
        <v>1205</v>
      </c>
      <c r="G231" t="s">
        <v>1206</v>
      </c>
      <c r="H231">
        <v>68829</v>
      </c>
      <c r="I231" t="s">
        <v>1207</v>
      </c>
    </row>
    <row r="232" spans="1:9" x14ac:dyDescent="0.35">
      <c r="A232" t="str">
        <f>"2421"</f>
        <v>2421</v>
      </c>
      <c r="B232" t="str">
        <f>"24"</f>
        <v>24</v>
      </c>
      <c r="C232" t="s">
        <v>1208</v>
      </c>
      <c r="D232" t="s">
        <v>1209</v>
      </c>
      <c r="E232" t="s">
        <v>1210</v>
      </c>
      <c r="F232" t="s">
        <v>1211</v>
      </c>
      <c r="H232">
        <v>92381</v>
      </c>
      <c r="I232" t="s">
        <v>1212</v>
      </c>
    </row>
    <row r="233" spans="1:9" x14ac:dyDescent="0.35">
      <c r="A233" t="str">
        <f>"0486"</f>
        <v>0486</v>
      </c>
      <c r="B233" t="str">
        <f>"04"</f>
        <v>04</v>
      </c>
      <c r="C233" t="s">
        <v>1213</v>
      </c>
      <c r="D233" t="s">
        <v>1214</v>
      </c>
      <c r="E233" t="s">
        <v>1215</v>
      </c>
      <c r="F233" t="s">
        <v>1216</v>
      </c>
      <c r="H233">
        <v>64580</v>
      </c>
      <c r="I233" t="s">
        <v>1217</v>
      </c>
    </row>
    <row r="234" spans="1:9" x14ac:dyDescent="0.35">
      <c r="A234" t="str">
        <f>"1486"</f>
        <v>1486</v>
      </c>
      <c r="B234" t="str">
        <f>"14"</f>
        <v>14</v>
      </c>
      <c r="C234" t="s">
        <v>1218</v>
      </c>
      <c r="D234" t="s">
        <v>1219</v>
      </c>
      <c r="E234" t="s">
        <v>1220</v>
      </c>
      <c r="F234" t="s">
        <v>1221</v>
      </c>
      <c r="H234">
        <v>45280</v>
      </c>
      <c r="I234" t="s">
        <v>1222</v>
      </c>
    </row>
    <row r="235" spans="1:9" x14ac:dyDescent="0.35">
      <c r="A235" t="str">
        <f>"2313"</f>
        <v>2313</v>
      </c>
      <c r="B235" t="str">
        <f>"23"</f>
        <v>23</v>
      </c>
      <c r="C235" t="s">
        <v>1223</v>
      </c>
      <c r="D235" t="s">
        <v>1224</v>
      </c>
      <c r="E235" t="s">
        <v>1225</v>
      </c>
      <c r="F235" t="s">
        <v>1226</v>
      </c>
      <c r="G235" t="s">
        <v>23</v>
      </c>
      <c r="H235">
        <v>83324</v>
      </c>
      <c r="I235" t="s">
        <v>1227</v>
      </c>
    </row>
    <row r="236" spans="1:9" x14ac:dyDescent="0.35">
      <c r="A236" t="str">
        <f>"0183"</f>
        <v>0183</v>
      </c>
      <c r="B236" t="str">
        <f>"01"</f>
        <v>01</v>
      </c>
      <c r="C236" t="s">
        <v>1228</v>
      </c>
      <c r="D236" t="s">
        <v>1229</v>
      </c>
      <c r="E236" t="s">
        <v>1230</v>
      </c>
      <c r="F236" t="s">
        <v>1231</v>
      </c>
      <c r="H236">
        <v>17292</v>
      </c>
      <c r="I236" t="s">
        <v>1232</v>
      </c>
    </row>
    <row r="237" spans="1:9" x14ac:dyDescent="0.35">
      <c r="A237" t="str">
        <f>"2281"</f>
        <v>2281</v>
      </c>
      <c r="B237" t="str">
        <f>"22"</f>
        <v>22</v>
      </c>
      <c r="C237" t="s">
        <v>1233</v>
      </c>
      <c r="D237" t="s">
        <v>1234</v>
      </c>
      <c r="E237" t="s">
        <v>1235</v>
      </c>
      <c r="F237" t="s">
        <v>1236</v>
      </c>
      <c r="H237">
        <v>85185</v>
      </c>
      <c r="I237" t="s">
        <v>1237</v>
      </c>
    </row>
    <row r="238" spans="1:9" x14ac:dyDescent="0.35">
      <c r="A238" t="str">
        <f>"1766"</f>
        <v>1766</v>
      </c>
      <c r="B238" t="str">
        <f>"17"</f>
        <v>17</v>
      </c>
      <c r="C238" t="s">
        <v>1238</v>
      </c>
      <c r="D238" t="s">
        <v>1239</v>
      </c>
      <c r="E238" t="s">
        <v>1240</v>
      </c>
      <c r="F238" t="s">
        <v>1241</v>
      </c>
      <c r="H238">
        <v>68680</v>
      </c>
      <c r="I238" t="s">
        <v>1242</v>
      </c>
    </row>
    <row r="239" spans="1:9" x14ac:dyDescent="0.35">
      <c r="A239" t="str">
        <f>"1907"</f>
        <v>1907</v>
      </c>
      <c r="B239" t="str">
        <f>"19"</f>
        <v>19</v>
      </c>
      <c r="C239" t="s">
        <v>1243</v>
      </c>
      <c r="D239" t="s">
        <v>1244</v>
      </c>
      <c r="E239" t="s">
        <v>1245</v>
      </c>
      <c r="F239" t="s">
        <v>1246</v>
      </c>
      <c r="G239" t="s">
        <v>1247</v>
      </c>
      <c r="H239">
        <v>73523</v>
      </c>
      <c r="I239" t="s">
        <v>1248</v>
      </c>
    </row>
    <row r="240" spans="1:9" x14ac:dyDescent="0.35">
      <c r="A240" t="str">
        <f>"1214"</f>
        <v>1214</v>
      </c>
      <c r="B240" t="str">
        <f>"12"</f>
        <v>12</v>
      </c>
      <c r="C240" t="s">
        <v>1249</v>
      </c>
      <c r="D240" t="s">
        <v>1250</v>
      </c>
      <c r="E240" t="s">
        <v>1251</v>
      </c>
      <c r="F240" t="s">
        <v>1252</v>
      </c>
      <c r="H240">
        <v>26880</v>
      </c>
      <c r="I240" t="s">
        <v>1253</v>
      </c>
    </row>
    <row r="241" spans="1:9" x14ac:dyDescent="0.35">
      <c r="A241" t="str">
        <f>"1263"</f>
        <v>1263</v>
      </c>
      <c r="B241" t="str">
        <f>"12"</f>
        <v>12</v>
      </c>
      <c r="C241" t="s">
        <v>1254</v>
      </c>
      <c r="D241" t="s">
        <v>1255</v>
      </c>
      <c r="E241" t="s">
        <v>1256</v>
      </c>
      <c r="F241" t="s">
        <v>1257</v>
      </c>
      <c r="H241">
        <v>23380</v>
      </c>
      <c r="I241" t="s">
        <v>1258</v>
      </c>
    </row>
    <row r="242" spans="1:9" x14ac:dyDescent="0.35">
      <c r="A242" t="str">
        <f>"1465"</f>
        <v>1465</v>
      </c>
      <c r="B242" t="str">
        <f>"14"</f>
        <v>14</v>
      </c>
      <c r="C242" t="s">
        <v>1259</v>
      </c>
      <c r="D242" t="s">
        <v>1260</v>
      </c>
      <c r="E242" t="s">
        <v>1261</v>
      </c>
      <c r="F242" t="s">
        <v>1262</v>
      </c>
      <c r="H242">
        <v>51280</v>
      </c>
      <c r="I242" t="s">
        <v>1263</v>
      </c>
    </row>
    <row r="243" spans="1:9" x14ac:dyDescent="0.35">
      <c r="A243" t="str">
        <f>"0160"</f>
        <v>0160</v>
      </c>
      <c r="B243" t="str">
        <f>"01"</f>
        <v>01</v>
      </c>
      <c r="C243" t="s">
        <v>1264</v>
      </c>
      <c r="D243" t="s">
        <v>1265</v>
      </c>
      <c r="E243" t="s">
        <v>1266</v>
      </c>
      <c r="F243" t="s">
        <v>1267</v>
      </c>
      <c r="H243">
        <v>18380</v>
      </c>
      <c r="I243" t="s">
        <v>1268</v>
      </c>
    </row>
    <row r="244" spans="1:9" x14ac:dyDescent="0.35">
      <c r="A244" t="str">
        <f>"1435"</f>
        <v>1435</v>
      </c>
      <c r="B244" t="str">
        <f>"14"</f>
        <v>14</v>
      </c>
      <c r="C244" t="s">
        <v>1269</v>
      </c>
      <c r="D244" t="s">
        <v>1270</v>
      </c>
      <c r="E244" t="s">
        <v>1271</v>
      </c>
      <c r="F244" t="s">
        <v>1272</v>
      </c>
      <c r="H244">
        <v>45781</v>
      </c>
      <c r="I244" t="s">
        <v>1273</v>
      </c>
    </row>
    <row r="245" spans="1:9" x14ac:dyDescent="0.35">
      <c r="A245" t="str">
        <f>"1472"</f>
        <v>1472</v>
      </c>
      <c r="B245" t="str">
        <f>"14"</f>
        <v>14</v>
      </c>
      <c r="C245" t="s">
        <v>1274</v>
      </c>
      <c r="D245" t="s">
        <v>1275</v>
      </c>
      <c r="E245" t="s">
        <v>1276</v>
      </c>
      <c r="F245" t="s">
        <v>1277</v>
      </c>
      <c r="H245">
        <v>54380</v>
      </c>
      <c r="I245" t="s">
        <v>1278</v>
      </c>
    </row>
    <row r="246" spans="1:9" x14ac:dyDescent="0.35">
      <c r="A246" t="str">
        <f>"1498"</f>
        <v>1498</v>
      </c>
      <c r="B246" t="str">
        <f>"14"</f>
        <v>14</v>
      </c>
      <c r="C246" t="s">
        <v>1279</v>
      </c>
      <c r="D246" t="s">
        <v>1280</v>
      </c>
      <c r="E246" t="s">
        <v>1281</v>
      </c>
      <c r="F246" t="s">
        <v>1282</v>
      </c>
      <c r="H246">
        <v>52283</v>
      </c>
      <c r="I246" t="s">
        <v>1283</v>
      </c>
    </row>
    <row r="247" spans="1:9" x14ac:dyDescent="0.35">
      <c r="A247" t="str">
        <f>"0360"</f>
        <v>0360</v>
      </c>
      <c r="B247" t="str">
        <f>"03"</f>
        <v>03</v>
      </c>
      <c r="C247" t="s">
        <v>1284</v>
      </c>
      <c r="D247" t="s">
        <v>1285</v>
      </c>
      <c r="E247" t="s">
        <v>1286</v>
      </c>
      <c r="F247" t="s">
        <v>1287</v>
      </c>
      <c r="H247">
        <v>81580</v>
      </c>
      <c r="I247" t="s">
        <v>1288</v>
      </c>
    </row>
    <row r="248" spans="1:9" x14ac:dyDescent="0.35">
      <c r="A248" t="str">
        <f>"2262"</f>
        <v>2262</v>
      </c>
      <c r="B248" t="str">
        <f>"22"</f>
        <v>22</v>
      </c>
      <c r="C248" t="s">
        <v>1289</v>
      </c>
      <c r="D248" t="s">
        <v>1290</v>
      </c>
      <c r="E248" t="s">
        <v>1291</v>
      </c>
      <c r="F248" t="s">
        <v>1292</v>
      </c>
      <c r="H248">
        <v>86182</v>
      </c>
      <c r="I248" t="s">
        <v>1293</v>
      </c>
    </row>
    <row r="249" spans="1:9" x14ac:dyDescent="0.35">
      <c r="A249" t="str">
        <f>"0763"</f>
        <v>0763</v>
      </c>
      <c r="B249" t="str">
        <f>"07"</f>
        <v>07</v>
      </c>
      <c r="C249" t="s">
        <v>1294</v>
      </c>
      <c r="D249" t="s">
        <v>1295</v>
      </c>
      <c r="E249" t="s">
        <v>1296</v>
      </c>
      <c r="F249" t="s">
        <v>1297</v>
      </c>
      <c r="G249" t="s">
        <v>592</v>
      </c>
      <c r="H249">
        <v>36222</v>
      </c>
      <c r="I249" t="s">
        <v>1298</v>
      </c>
    </row>
    <row r="250" spans="1:9" x14ac:dyDescent="0.35">
      <c r="A250" t="str">
        <f>"1419"</f>
        <v>1419</v>
      </c>
      <c r="B250" t="str">
        <f>"14"</f>
        <v>14</v>
      </c>
      <c r="C250" t="s">
        <v>1299</v>
      </c>
      <c r="D250" t="s">
        <v>1300</v>
      </c>
      <c r="E250" t="s">
        <v>1301</v>
      </c>
      <c r="F250" t="s">
        <v>1302</v>
      </c>
      <c r="H250">
        <v>47180</v>
      </c>
      <c r="I250" t="s">
        <v>1303</v>
      </c>
    </row>
    <row r="251" spans="1:9" x14ac:dyDescent="0.35">
      <c r="A251" t="str">
        <f>"1270"</f>
        <v>1270</v>
      </c>
      <c r="B251" t="str">
        <f>"12"</f>
        <v>12</v>
      </c>
      <c r="C251" t="s">
        <v>1304</v>
      </c>
      <c r="D251" t="s">
        <v>1305</v>
      </c>
      <c r="E251" t="s">
        <v>1306</v>
      </c>
      <c r="F251" t="s">
        <v>1307</v>
      </c>
      <c r="H251">
        <v>27380</v>
      </c>
      <c r="I251" t="s">
        <v>1308</v>
      </c>
    </row>
    <row r="252" spans="1:9" x14ac:dyDescent="0.35">
      <c r="A252" t="str">
        <f>"1473"</f>
        <v>1473</v>
      </c>
      <c r="B252" t="str">
        <f>"14"</f>
        <v>14</v>
      </c>
      <c r="C252" t="s">
        <v>1309</v>
      </c>
      <c r="D252" t="s">
        <v>1310</v>
      </c>
      <c r="E252" t="s">
        <v>1311</v>
      </c>
      <c r="F252" t="s">
        <v>1312</v>
      </c>
      <c r="G252" t="s">
        <v>1313</v>
      </c>
      <c r="H252">
        <v>54522</v>
      </c>
      <c r="I252" t="s">
        <v>1314</v>
      </c>
    </row>
    <row r="253" spans="1:9" x14ac:dyDescent="0.35">
      <c r="A253" t="str">
        <f>"0834"</f>
        <v>0834</v>
      </c>
      <c r="B253" t="str">
        <f>"08"</f>
        <v>08</v>
      </c>
      <c r="C253" t="s">
        <v>1315</v>
      </c>
      <c r="D253" t="s">
        <v>1316</v>
      </c>
      <c r="E253" t="s">
        <v>1317</v>
      </c>
      <c r="F253" t="s">
        <v>1318</v>
      </c>
      <c r="G253" t="s">
        <v>1319</v>
      </c>
      <c r="H253">
        <v>38525</v>
      </c>
      <c r="I253" t="s">
        <v>1320</v>
      </c>
    </row>
    <row r="254" spans="1:9" x14ac:dyDescent="0.35">
      <c r="A254" t="str">
        <f>"1737"</f>
        <v>1737</v>
      </c>
      <c r="B254" t="str">
        <f>"17"</f>
        <v>17</v>
      </c>
      <c r="C254" t="s">
        <v>1321</v>
      </c>
      <c r="D254" t="s">
        <v>1322</v>
      </c>
      <c r="E254" t="s">
        <v>1323</v>
      </c>
      <c r="F254" t="s">
        <v>1324</v>
      </c>
      <c r="H254">
        <v>68580</v>
      </c>
      <c r="I254" t="s">
        <v>1325</v>
      </c>
    </row>
    <row r="255" spans="1:9" x14ac:dyDescent="0.35">
      <c r="A255" t="str">
        <f>"0687"</f>
        <v>0687</v>
      </c>
      <c r="B255" t="str">
        <f>"06"</f>
        <v>06</v>
      </c>
      <c r="C255" t="s">
        <v>1326</v>
      </c>
      <c r="D255" t="s">
        <v>1327</v>
      </c>
      <c r="E255" t="s">
        <v>1328</v>
      </c>
      <c r="F255" t="s">
        <v>1329</v>
      </c>
      <c r="H255">
        <v>57382</v>
      </c>
      <c r="I255" t="s">
        <v>1330</v>
      </c>
    </row>
    <row r="256" spans="1:9" x14ac:dyDescent="0.35">
      <c r="A256" t="str">
        <f>"1452"</f>
        <v>1452</v>
      </c>
      <c r="B256" t="str">
        <f>"14"</f>
        <v>14</v>
      </c>
      <c r="C256" t="s">
        <v>1331</v>
      </c>
      <c r="D256" t="s">
        <v>1332</v>
      </c>
      <c r="E256" t="s">
        <v>1333</v>
      </c>
      <c r="F256" t="s">
        <v>1334</v>
      </c>
      <c r="H256">
        <v>51480</v>
      </c>
      <c r="I256" t="s">
        <v>1335</v>
      </c>
    </row>
    <row r="257" spans="1:9" x14ac:dyDescent="0.35">
      <c r="A257" t="str">
        <f>"1287"</f>
        <v>1287</v>
      </c>
      <c r="B257" t="str">
        <f>"12"</f>
        <v>12</v>
      </c>
      <c r="C257" t="s">
        <v>1336</v>
      </c>
      <c r="D257" t="s">
        <v>1337</v>
      </c>
      <c r="E257" t="s">
        <v>1338</v>
      </c>
      <c r="F257" t="s">
        <v>1339</v>
      </c>
      <c r="H257">
        <v>23183</v>
      </c>
      <c r="I257" t="s">
        <v>1340</v>
      </c>
    </row>
    <row r="258" spans="1:9" x14ac:dyDescent="0.35">
      <c r="A258" t="str">
        <f>"1488"</f>
        <v>1488</v>
      </c>
      <c r="B258" t="str">
        <f>"14"</f>
        <v>14</v>
      </c>
      <c r="C258" t="s">
        <v>1341</v>
      </c>
      <c r="D258" t="s">
        <v>1342</v>
      </c>
      <c r="E258" t="s">
        <v>1343</v>
      </c>
      <c r="F258" t="s">
        <v>1344</v>
      </c>
      <c r="H258">
        <v>46183</v>
      </c>
      <c r="I258" t="s">
        <v>1345</v>
      </c>
    </row>
    <row r="259" spans="1:9" x14ac:dyDescent="0.35">
      <c r="A259" t="str">
        <f>"0488"</f>
        <v>0488</v>
      </c>
      <c r="B259" t="str">
        <f>"04"</f>
        <v>04</v>
      </c>
      <c r="C259" t="s">
        <v>1346</v>
      </c>
      <c r="D259" t="s">
        <v>1347</v>
      </c>
      <c r="E259" t="s">
        <v>1348</v>
      </c>
      <c r="F259" t="s">
        <v>1349</v>
      </c>
      <c r="H259">
        <v>61980</v>
      </c>
      <c r="I259" t="s">
        <v>1350</v>
      </c>
    </row>
    <row r="260" spans="1:9" x14ac:dyDescent="0.35">
      <c r="A260" t="str">
        <f>"0138"</f>
        <v>0138</v>
      </c>
      <c r="B260" t="str">
        <f>"01"</f>
        <v>01</v>
      </c>
      <c r="C260" t="s">
        <v>1351</v>
      </c>
      <c r="D260" t="s">
        <v>1352</v>
      </c>
      <c r="E260" t="s">
        <v>1353</v>
      </c>
      <c r="F260" t="s">
        <v>1354</v>
      </c>
      <c r="H260">
        <v>13581</v>
      </c>
      <c r="I260" t="s">
        <v>1355</v>
      </c>
    </row>
    <row r="261" spans="1:9" x14ac:dyDescent="0.35">
      <c r="A261" t="str">
        <f>"1485"</f>
        <v>1485</v>
      </c>
      <c r="B261" t="str">
        <f>"14"</f>
        <v>14</v>
      </c>
      <c r="C261" t="s">
        <v>1356</v>
      </c>
      <c r="D261" t="s">
        <v>1357</v>
      </c>
      <c r="E261" t="s">
        <v>1358</v>
      </c>
      <c r="F261" t="s">
        <v>1359</v>
      </c>
      <c r="H261">
        <v>45181</v>
      </c>
      <c r="I261" t="s">
        <v>1360</v>
      </c>
    </row>
    <row r="262" spans="1:9" x14ac:dyDescent="0.35">
      <c r="A262" t="str">
        <f>"1491"</f>
        <v>1491</v>
      </c>
      <c r="B262" t="str">
        <f>"14"</f>
        <v>14</v>
      </c>
      <c r="C262" t="s">
        <v>1361</v>
      </c>
      <c r="D262" t="s">
        <v>1362</v>
      </c>
      <c r="E262" t="s">
        <v>1363</v>
      </c>
      <c r="F262" t="s">
        <v>1364</v>
      </c>
      <c r="H262">
        <v>52386</v>
      </c>
      <c r="I262" t="s">
        <v>1365</v>
      </c>
    </row>
    <row r="263" spans="1:9" x14ac:dyDescent="0.35">
      <c r="A263" t="str">
        <f>"2480"</f>
        <v>2480</v>
      </c>
      <c r="B263" t="str">
        <f>"24"</f>
        <v>24</v>
      </c>
      <c r="C263" t="s">
        <v>1366</v>
      </c>
      <c r="D263" t="s">
        <v>1367</v>
      </c>
      <c r="E263" t="s">
        <v>1368</v>
      </c>
      <c r="F263" t="s">
        <v>1369</v>
      </c>
      <c r="H263">
        <v>90184</v>
      </c>
      <c r="I263" t="s">
        <v>1370</v>
      </c>
    </row>
    <row r="264" spans="1:9" x14ac:dyDescent="0.35">
      <c r="A264" t="str">
        <f>"0114"</f>
        <v>0114</v>
      </c>
      <c r="B264" t="str">
        <f>"01"</f>
        <v>01</v>
      </c>
      <c r="C264" t="s">
        <v>1371</v>
      </c>
      <c r="D264" t="s">
        <v>1372</v>
      </c>
      <c r="E264" t="s">
        <v>1373</v>
      </c>
      <c r="F264" t="s">
        <v>1374</v>
      </c>
      <c r="H264">
        <v>19480</v>
      </c>
      <c r="I264" t="s">
        <v>1375</v>
      </c>
    </row>
    <row r="265" spans="1:9" x14ac:dyDescent="0.35">
      <c r="A265" t="str">
        <f>"0139"</f>
        <v>0139</v>
      </c>
      <c r="B265" t="str">
        <f>"01"</f>
        <v>01</v>
      </c>
      <c r="C265" t="s">
        <v>1376</v>
      </c>
      <c r="D265" t="s">
        <v>1377</v>
      </c>
      <c r="E265" t="s">
        <v>1378</v>
      </c>
      <c r="F265" t="s">
        <v>1379</v>
      </c>
      <c r="H265">
        <v>19681</v>
      </c>
      <c r="I265" t="s">
        <v>1380</v>
      </c>
    </row>
    <row r="266" spans="1:9" x14ac:dyDescent="0.35">
      <c r="A266" t="str">
        <f>"0380"</f>
        <v>0380</v>
      </c>
      <c r="B266" t="str">
        <f>"03"</f>
        <v>03</v>
      </c>
      <c r="C266" t="s">
        <v>1381</v>
      </c>
      <c r="D266" t="s">
        <v>1382</v>
      </c>
      <c r="E266" t="s">
        <v>1383</v>
      </c>
      <c r="F266" t="s">
        <v>1384</v>
      </c>
      <c r="H266">
        <v>75375</v>
      </c>
      <c r="I266" t="s">
        <v>1385</v>
      </c>
    </row>
    <row r="267" spans="1:9" x14ac:dyDescent="0.35">
      <c r="A267" t="str">
        <f>"0760"</f>
        <v>0760</v>
      </c>
      <c r="B267" t="str">
        <f>"07"</f>
        <v>07</v>
      </c>
      <c r="C267" t="s">
        <v>1386</v>
      </c>
      <c r="D267" t="s">
        <v>1387</v>
      </c>
      <c r="E267" t="s">
        <v>1388</v>
      </c>
      <c r="F267" t="s">
        <v>1389</v>
      </c>
      <c r="G267" t="s">
        <v>1390</v>
      </c>
      <c r="H267">
        <v>36421</v>
      </c>
      <c r="I267" t="s">
        <v>1391</v>
      </c>
    </row>
    <row r="268" spans="1:9" x14ac:dyDescent="0.35">
      <c r="A268" t="str">
        <f>"0584"</f>
        <v>0584</v>
      </c>
      <c r="B268" t="str">
        <f>"05"</f>
        <v>05</v>
      </c>
      <c r="C268" t="s">
        <v>1392</v>
      </c>
      <c r="D268" t="s">
        <v>1393</v>
      </c>
      <c r="E268" t="s">
        <v>1394</v>
      </c>
      <c r="F268" t="s">
        <v>1395</v>
      </c>
      <c r="H268">
        <v>59280</v>
      </c>
      <c r="I268" t="s">
        <v>1396</v>
      </c>
    </row>
    <row r="269" spans="1:9" x14ac:dyDescent="0.35">
      <c r="A269" t="str">
        <f>"0665"</f>
        <v>0665</v>
      </c>
      <c r="B269" t="str">
        <f>"06"</f>
        <v>06</v>
      </c>
      <c r="C269" t="s">
        <v>1397</v>
      </c>
      <c r="D269" t="s">
        <v>1398</v>
      </c>
      <c r="E269" t="s">
        <v>1399</v>
      </c>
      <c r="F269" t="s">
        <v>1400</v>
      </c>
      <c r="G269" t="s">
        <v>1401</v>
      </c>
      <c r="H269">
        <v>56821</v>
      </c>
      <c r="I269" t="s">
        <v>1402</v>
      </c>
    </row>
    <row r="270" spans="1:9" x14ac:dyDescent="0.35">
      <c r="A270" t="str">
        <f>"0563"</f>
        <v>0563</v>
      </c>
      <c r="B270" t="str">
        <f>"05"</f>
        <v>05</v>
      </c>
      <c r="C270" t="s">
        <v>1403</v>
      </c>
      <c r="D270" t="s">
        <v>1404</v>
      </c>
      <c r="E270" t="s">
        <v>1405</v>
      </c>
      <c r="F270" t="s">
        <v>1406</v>
      </c>
      <c r="H270">
        <v>61580</v>
      </c>
      <c r="I270" t="s">
        <v>1407</v>
      </c>
    </row>
    <row r="271" spans="1:9" x14ac:dyDescent="0.35">
      <c r="A271" t="str">
        <f>"0115"</f>
        <v>0115</v>
      </c>
      <c r="B271" t="str">
        <f>"01"</f>
        <v>01</v>
      </c>
      <c r="C271" t="s">
        <v>1408</v>
      </c>
      <c r="D271" t="s">
        <v>1409</v>
      </c>
      <c r="E271" t="s">
        <v>1410</v>
      </c>
      <c r="F271" t="s">
        <v>1411</v>
      </c>
      <c r="H271">
        <v>18686</v>
      </c>
      <c r="I271" t="s">
        <v>1412</v>
      </c>
    </row>
    <row r="272" spans="1:9" x14ac:dyDescent="0.35">
      <c r="A272" t="str">
        <f>"1487"</f>
        <v>1487</v>
      </c>
      <c r="B272" t="str">
        <f>"14"</f>
        <v>14</v>
      </c>
      <c r="C272" t="s">
        <v>1413</v>
      </c>
      <c r="D272" t="s">
        <v>1414</v>
      </c>
      <c r="E272" t="s">
        <v>1415</v>
      </c>
      <c r="F272" t="s">
        <v>1416</v>
      </c>
      <c r="H272">
        <v>46285</v>
      </c>
      <c r="I272" t="s">
        <v>1417</v>
      </c>
    </row>
    <row r="273" spans="1:9" x14ac:dyDescent="0.35">
      <c r="A273" t="str">
        <f>"2460"</f>
        <v>2460</v>
      </c>
      <c r="B273" t="str">
        <f>"24"</f>
        <v>24</v>
      </c>
      <c r="C273" t="s">
        <v>1418</v>
      </c>
      <c r="D273" t="s">
        <v>1419</v>
      </c>
      <c r="E273" t="s">
        <v>1420</v>
      </c>
      <c r="F273" t="s">
        <v>1421</v>
      </c>
      <c r="H273">
        <v>91181</v>
      </c>
      <c r="I273" t="s">
        <v>1422</v>
      </c>
    </row>
    <row r="274" spans="1:9" x14ac:dyDescent="0.35">
      <c r="A274" t="str">
        <f>"2021"</f>
        <v>2021</v>
      </c>
      <c r="B274" t="str">
        <f>"20"</f>
        <v>20</v>
      </c>
      <c r="C274" t="s">
        <v>1423</v>
      </c>
      <c r="D274" t="s">
        <v>1424</v>
      </c>
      <c r="E274" t="s">
        <v>1425</v>
      </c>
      <c r="F274" t="s">
        <v>1426</v>
      </c>
      <c r="H274">
        <v>78050</v>
      </c>
      <c r="I274" t="s">
        <v>1427</v>
      </c>
    </row>
    <row r="275" spans="1:9" x14ac:dyDescent="0.35">
      <c r="A275" t="str">
        <f>"1470"</f>
        <v>1470</v>
      </c>
      <c r="B275" t="str">
        <f>"14"</f>
        <v>14</v>
      </c>
      <c r="C275" t="s">
        <v>1428</v>
      </c>
      <c r="D275" t="s">
        <v>1429</v>
      </c>
      <c r="E275" t="s">
        <v>1430</v>
      </c>
      <c r="F275" t="s">
        <v>1431</v>
      </c>
      <c r="H275">
        <v>53481</v>
      </c>
      <c r="I275" t="s">
        <v>1432</v>
      </c>
    </row>
    <row r="276" spans="1:9" x14ac:dyDescent="0.35">
      <c r="A276" t="str">
        <f>"1383"</f>
        <v>1383</v>
      </c>
      <c r="B276" t="str">
        <f>"13"</f>
        <v>13</v>
      </c>
      <c r="C276" t="s">
        <v>1433</v>
      </c>
      <c r="D276" t="s">
        <v>1434</v>
      </c>
      <c r="E276" t="s">
        <v>1435</v>
      </c>
      <c r="F276" t="s">
        <v>1436</v>
      </c>
      <c r="H276">
        <v>43280</v>
      </c>
      <c r="I276" t="s">
        <v>1437</v>
      </c>
    </row>
    <row r="277" spans="1:9" x14ac:dyDescent="0.35">
      <c r="A277" t="str">
        <f>"1442"</f>
        <v>1442</v>
      </c>
      <c r="B277" t="str">
        <f>"14"</f>
        <v>14</v>
      </c>
      <c r="C277" t="s">
        <v>1438</v>
      </c>
      <c r="D277" t="s">
        <v>1439</v>
      </c>
      <c r="E277" t="s">
        <v>1440</v>
      </c>
      <c r="F277" t="s">
        <v>1441</v>
      </c>
      <c r="H277">
        <v>44780</v>
      </c>
      <c r="I277" t="s">
        <v>1442</v>
      </c>
    </row>
    <row r="278" spans="1:9" x14ac:dyDescent="0.35">
      <c r="A278" t="str">
        <f>"0120"</f>
        <v>0120</v>
      </c>
      <c r="B278" t="str">
        <f>"01"</f>
        <v>01</v>
      </c>
      <c r="C278" t="s">
        <v>1443</v>
      </c>
      <c r="D278" t="s">
        <v>1444</v>
      </c>
      <c r="E278" t="s">
        <v>1445</v>
      </c>
      <c r="F278" t="s">
        <v>1446</v>
      </c>
      <c r="H278">
        <v>13481</v>
      </c>
      <c r="I278" t="s">
        <v>1447</v>
      </c>
    </row>
    <row r="279" spans="1:9" x14ac:dyDescent="0.35">
      <c r="A279" t="str">
        <f>"0683"</f>
        <v>0683</v>
      </c>
      <c r="B279" t="str">
        <f>"06"</f>
        <v>06</v>
      </c>
      <c r="C279" t="s">
        <v>1448</v>
      </c>
      <c r="D279" t="s">
        <v>1449</v>
      </c>
      <c r="E279" t="s">
        <v>1450</v>
      </c>
      <c r="F279" t="s">
        <v>1451</v>
      </c>
      <c r="H279">
        <v>33183</v>
      </c>
      <c r="I279" t="s">
        <v>1452</v>
      </c>
    </row>
    <row r="280" spans="1:9" x14ac:dyDescent="0.35">
      <c r="A280" t="str">
        <f>"1980"</f>
        <v>1980</v>
      </c>
      <c r="B280" t="str">
        <f>"19"</f>
        <v>19</v>
      </c>
      <c r="C280" t="s">
        <v>1453</v>
      </c>
      <c r="D280" t="s">
        <v>1454</v>
      </c>
      <c r="E280" t="s">
        <v>1455</v>
      </c>
      <c r="F280" t="s">
        <v>1456</v>
      </c>
      <c r="G280" t="s">
        <v>455</v>
      </c>
      <c r="H280">
        <v>72187</v>
      </c>
      <c r="I280" t="s">
        <v>1457</v>
      </c>
    </row>
    <row r="281" spans="1:9" x14ac:dyDescent="0.35">
      <c r="A281" t="str">
        <f>"0883"</f>
        <v>0883</v>
      </c>
      <c r="B281" t="str">
        <f>"08"</f>
        <v>08</v>
      </c>
      <c r="C281" t="s">
        <v>1458</v>
      </c>
      <c r="D281" t="s">
        <v>1459</v>
      </c>
      <c r="E281" t="s">
        <v>1460</v>
      </c>
      <c r="F281" t="s">
        <v>1461</v>
      </c>
      <c r="H281">
        <v>59380</v>
      </c>
      <c r="I281" t="s">
        <v>1462</v>
      </c>
    </row>
    <row r="282" spans="1:9" x14ac:dyDescent="0.35">
      <c r="A282" t="str">
        <f>"0187"</f>
        <v>0187</v>
      </c>
      <c r="B282" t="str">
        <f>"01"</f>
        <v>01</v>
      </c>
      <c r="C282" t="s">
        <v>1463</v>
      </c>
      <c r="D282" t="s">
        <v>1464</v>
      </c>
      <c r="E282" t="s">
        <v>1465</v>
      </c>
      <c r="F282" t="s">
        <v>1466</v>
      </c>
      <c r="H282">
        <v>18583</v>
      </c>
      <c r="I282" t="s">
        <v>1467</v>
      </c>
    </row>
    <row r="283" spans="1:9" x14ac:dyDescent="0.35">
      <c r="A283" t="str">
        <f>"0780"</f>
        <v>0780</v>
      </c>
      <c r="B283" t="str">
        <f>"07"</f>
        <v>07</v>
      </c>
      <c r="C283" t="s">
        <v>1468</v>
      </c>
      <c r="D283" t="s">
        <v>1469</v>
      </c>
      <c r="E283" t="s">
        <v>1470</v>
      </c>
      <c r="F283" t="s">
        <v>1471</v>
      </c>
      <c r="G283" t="s">
        <v>1472</v>
      </c>
      <c r="H283">
        <v>35112</v>
      </c>
      <c r="I283" t="s">
        <v>1473</v>
      </c>
    </row>
    <row r="284" spans="1:9" x14ac:dyDescent="0.35">
      <c r="A284" t="str">
        <f>"1233"</f>
        <v>1233</v>
      </c>
      <c r="B284" t="str">
        <f>"12"</f>
        <v>12</v>
      </c>
      <c r="C284" t="s">
        <v>1474</v>
      </c>
      <c r="D284" t="s">
        <v>1475</v>
      </c>
      <c r="E284" t="s">
        <v>1476</v>
      </c>
      <c r="F284" t="s">
        <v>1477</v>
      </c>
      <c r="H284">
        <v>23581</v>
      </c>
      <c r="I284" t="s">
        <v>1478</v>
      </c>
    </row>
    <row r="285" spans="1:9" x14ac:dyDescent="0.35">
      <c r="A285" t="str">
        <f>"0685"</f>
        <v>0685</v>
      </c>
      <c r="B285" t="str">
        <f>"06"</f>
        <v>06</v>
      </c>
      <c r="C285" t="s">
        <v>1479</v>
      </c>
      <c r="D285" t="s">
        <v>1480</v>
      </c>
      <c r="E285" t="s">
        <v>1481</v>
      </c>
      <c r="F285" t="s">
        <v>1482</v>
      </c>
      <c r="H285">
        <v>57480</v>
      </c>
      <c r="I285" t="s">
        <v>1483</v>
      </c>
    </row>
    <row r="286" spans="1:9" x14ac:dyDescent="0.35">
      <c r="A286" t="str">
        <f>"2462"</f>
        <v>2462</v>
      </c>
      <c r="B286" t="str">
        <f>"24"</f>
        <v>24</v>
      </c>
      <c r="C286" t="s">
        <v>1484</v>
      </c>
      <c r="D286" t="s">
        <v>1485</v>
      </c>
      <c r="E286" t="s">
        <v>1486</v>
      </c>
      <c r="F286" t="s">
        <v>1487</v>
      </c>
      <c r="H286">
        <v>91281</v>
      </c>
      <c r="I286" t="s">
        <v>1488</v>
      </c>
    </row>
    <row r="287" spans="1:9" x14ac:dyDescent="0.35">
      <c r="A287" t="str">
        <f>"0884"</f>
        <v>0884</v>
      </c>
      <c r="B287" t="str">
        <f>"08"</f>
        <v>08</v>
      </c>
      <c r="C287" t="s">
        <v>1489</v>
      </c>
      <c r="D287" t="s">
        <v>1490</v>
      </c>
      <c r="E287" t="s">
        <v>1491</v>
      </c>
      <c r="F287" t="s">
        <v>1492</v>
      </c>
      <c r="G287" t="s">
        <v>455</v>
      </c>
      <c r="H287">
        <v>59881</v>
      </c>
      <c r="I287" t="s">
        <v>1493</v>
      </c>
    </row>
    <row r="288" spans="1:9" x14ac:dyDescent="0.35">
      <c r="A288" t="str">
        <f>"2404"</f>
        <v>2404</v>
      </c>
      <c r="B288" t="str">
        <f>"24"</f>
        <v>24</v>
      </c>
      <c r="C288" t="s">
        <v>1494</v>
      </c>
      <c r="D288" t="s">
        <v>1495</v>
      </c>
      <c r="E288" t="s">
        <v>1496</v>
      </c>
      <c r="F288" t="s">
        <v>1497</v>
      </c>
      <c r="H288">
        <v>92281</v>
      </c>
      <c r="I288" t="s">
        <v>1498</v>
      </c>
    </row>
    <row r="289" spans="1:9" x14ac:dyDescent="0.35">
      <c r="A289" t="str">
        <f>"0428"</f>
        <v>0428</v>
      </c>
      <c r="B289" t="str">
        <f>"04"</f>
        <v>04</v>
      </c>
      <c r="C289" t="s">
        <v>1499</v>
      </c>
      <c r="D289" t="s">
        <v>1500</v>
      </c>
      <c r="E289" t="s">
        <v>1501</v>
      </c>
      <c r="F289" t="s">
        <v>1502</v>
      </c>
      <c r="H289">
        <v>64380</v>
      </c>
      <c r="I289" t="s">
        <v>1503</v>
      </c>
    </row>
    <row r="290" spans="1:9" x14ac:dyDescent="0.35">
      <c r="A290" t="str">
        <f>"0512"</f>
        <v>0512</v>
      </c>
      <c r="B290" t="str">
        <f>"05"</f>
        <v>05</v>
      </c>
      <c r="C290" t="s">
        <v>1504</v>
      </c>
      <c r="D290" t="s">
        <v>1505</v>
      </c>
      <c r="E290" t="s">
        <v>1506</v>
      </c>
      <c r="F290" t="s">
        <v>1507</v>
      </c>
      <c r="G290" t="s">
        <v>1508</v>
      </c>
      <c r="H290">
        <v>57374</v>
      </c>
      <c r="I290" t="s">
        <v>1509</v>
      </c>
    </row>
    <row r="291" spans="1:9" x14ac:dyDescent="0.35">
      <c r="A291" t="str">
        <f>"1286"</f>
        <v>1286</v>
      </c>
      <c r="B291" t="str">
        <f>"12"</f>
        <v>12</v>
      </c>
      <c r="C291" t="s">
        <v>1510</v>
      </c>
      <c r="D291" t="s">
        <v>1511</v>
      </c>
      <c r="E291" t="s">
        <v>1512</v>
      </c>
      <c r="F291" t="s">
        <v>1513</v>
      </c>
      <c r="H291">
        <v>27180</v>
      </c>
      <c r="I291" t="s">
        <v>1514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Kontaktuppgifter_kommuner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Jonsson Annika</dc:creator>
  <cp:lastModifiedBy>Jonsson Annika</cp:lastModifiedBy>
  <dcterms:created xsi:type="dcterms:W3CDTF">2022-09-15T14:26:42Z</dcterms:created>
  <dcterms:modified xsi:type="dcterms:W3CDTF">2023-01-17T14:14:36Z</dcterms:modified>
</cp:coreProperties>
</file>